
<file path=[Content_Types].xml><?xml version="1.0" encoding="utf-8"?>
<Types xmlns="http://schemas.openxmlformats.org/package/2006/content-types">
  <Default Extension="bin" ContentType="application/vnd.openxmlformats-officedocument.spreadsheetml.printerSettings"/>
  <Default Extension="png" ContentType="image/png"/>
  <Default Extension="jpeg" ContentType="image/jpeg"/>
  <Default Extension="rels" ContentType="application/vnd.openxmlformats-package.relationships+xml"/>
  <Default Extension="xml" ContentType="application/xml"/>
  <Default Extension="vml" ContentType="application/vnd.openxmlformats-officedocument.vmlDrawing"/>
  <Default Extension="jpg" ContentType="image/jpe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showObjects="placeholders" codeName="ThisWorkbook" defaultThemeVersion="124226"/>
  <bookViews>
    <workbookView xWindow="285" yWindow="195" windowWidth="11460" windowHeight="5010"/>
  </bookViews>
  <sheets>
    <sheet name="Catalog" sheetId="1" r:id="rId1"/>
    <sheet name="Dimensions" sheetId="5" r:id="rId2"/>
    <sheet name="Price List" sheetId="7" r:id="rId3"/>
    <sheet name="Pix" sheetId="3" r:id="rId4"/>
  </sheets>
  <definedNames>
    <definedName name="_xlnm._FilterDatabase" localSheetId="0" hidden="1">Catalog!$I$1:$I$1066</definedName>
    <definedName name="_xlnm._FilterDatabase" localSheetId="3" hidden="1">Pix!$B$2:$B$6</definedName>
    <definedName name="PicTable">Pix!$B$3:$C$64887</definedName>
    <definedName name="_xlnm.Print_Titles" localSheetId="0">Catalog!$1:$2</definedName>
    <definedName name="_xlnm.Print_Titles" localSheetId="1">Dimensions!$2:$5</definedName>
  </definedNames>
  <calcPr calcId="145621"/>
</workbook>
</file>

<file path=xl/calcChain.xml><?xml version="1.0" encoding="utf-8"?>
<calcChain xmlns="http://schemas.openxmlformats.org/spreadsheetml/2006/main">
  <c r="K1066" i="1" l="1"/>
  <c r="J1066" i="1"/>
  <c r="I1066" i="1"/>
  <c r="G1066" i="1"/>
  <c r="F1066" i="1"/>
  <c r="E1066" i="1"/>
  <c r="C1066" i="1"/>
  <c r="B1066" i="1"/>
  <c r="A1066" i="1"/>
  <c r="K1064" i="1"/>
  <c r="J1064" i="1"/>
  <c r="G1064" i="1"/>
  <c r="F1064" i="1"/>
  <c r="C1064" i="1"/>
  <c r="B1064" i="1"/>
  <c r="I1062" i="1"/>
  <c r="E1062" i="1"/>
  <c r="A1062" i="1"/>
  <c r="I1061" i="1"/>
  <c r="E1061" i="1"/>
  <c r="A1061" i="1"/>
  <c r="K1059" i="1"/>
  <c r="J1059" i="1"/>
  <c r="I1059" i="1"/>
  <c r="G1059" i="1"/>
  <c r="F1059" i="1"/>
  <c r="E1059" i="1"/>
  <c r="C1059" i="1"/>
  <c r="B1059" i="1"/>
  <c r="A1059" i="1"/>
  <c r="K1057" i="1"/>
  <c r="J1057" i="1"/>
  <c r="G1057" i="1"/>
  <c r="F1057" i="1"/>
  <c r="C1057" i="1"/>
  <c r="B1057" i="1"/>
  <c r="I1055" i="1"/>
  <c r="E1055" i="1"/>
  <c r="A1055" i="1"/>
  <c r="I1054" i="1"/>
  <c r="E1054" i="1"/>
  <c r="A1054" i="1"/>
  <c r="K1052" i="1"/>
  <c r="J1052" i="1"/>
  <c r="I1052" i="1"/>
  <c r="G1052" i="1"/>
  <c r="F1052" i="1"/>
  <c r="E1052" i="1"/>
  <c r="C1052" i="1"/>
  <c r="B1052" i="1"/>
  <c r="A1052" i="1"/>
  <c r="K1050" i="1"/>
  <c r="J1050" i="1"/>
  <c r="G1050" i="1"/>
  <c r="F1050" i="1"/>
  <c r="C1050" i="1"/>
  <c r="B1050" i="1"/>
  <c r="I1048" i="1"/>
  <c r="E1048" i="1"/>
  <c r="A1048" i="1"/>
  <c r="I1047" i="1"/>
  <c r="E1047" i="1"/>
  <c r="A1047" i="1"/>
  <c r="K1045" i="1"/>
  <c r="J1045" i="1"/>
  <c r="I1045" i="1"/>
  <c r="G1045" i="1"/>
  <c r="F1045" i="1"/>
  <c r="E1045" i="1"/>
  <c r="C1045" i="1"/>
  <c r="B1045" i="1"/>
  <c r="A1045" i="1"/>
  <c r="K1043" i="1"/>
  <c r="J1043" i="1"/>
  <c r="G1043" i="1"/>
  <c r="F1043" i="1"/>
  <c r="C1043" i="1"/>
  <c r="B1043" i="1"/>
  <c r="I1041" i="1"/>
  <c r="E1041" i="1"/>
  <c r="A1041" i="1"/>
  <c r="I1040" i="1"/>
  <c r="E1040" i="1"/>
  <c r="A1040" i="1"/>
  <c r="K1038" i="1"/>
  <c r="J1038" i="1"/>
  <c r="I1038" i="1"/>
  <c r="G1038" i="1"/>
  <c r="F1038" i="1"/>
  <c r="E1038" i="1"/>
  <c r="C1038" i="1"/>
  <c r="B1038" i="1"/>
  <c r="A1038" i="1"/>
  <c r="K1036" i="1"/>
  <c r="J1036" i="1"/>
  <c r="G1036" i="1"/>
  <c r="F1036" i="1"/>
  <c r="C1036" i="1"/>
  <c r="B1036" i="1"/>
  <c r="I1034" i="1"/>
  <c r="E1034" i="1"/>
  <c r="A1034" i="1"/>
  <c r="I1033" i="1"/>
  <c r="E1033" i="1"/>
  <c r="A1033" i="1"/>
  <c r="K1031" i="1"/>
  <c r="J1031" i="1"/>
  <c r="I1031" i="1"/>
  <c r="G1031" i="1"/>
  <c r="F1031" i="1"/>
  <c r="E1031" i="1"/>
  <c r="C1031" i="1"/>
  <c r="B1031" i="1"/>
  <c r="A1031" i="1"/>
  <c r="K1029" i="1"/>
  <c r="J1029" i="1"/>
  <c r="G1029" i="1"/>
  <c r="F1029" i="1"/>
  <c r="C1029" i="1"/>
  <c r="B1029" i="1"/>
  <c r="I1027" i="1"/>
  <c r="E1027" i="1"/>
  <c r="A1027" i="1"/>
  <c r="I1026" i="1"/>
  <c r="E1026" i="1"/>
  <c r="A1026" i="1"/>
  <c r="K1024" i="1"/>
  <c r="J1024" i="1"/>
  <c r="I1024" i="1"/>
  <c r="G1024" i="1"/>
  <c r="F1024" i="1"/>
  <c r="E1024" i="1"/>
  <c r="C1024" i="1"/>
  <c r="B1024" i="1"/>
  <c r="A1024" i="1"/>
  <c r="K1022" i="1"/>
  <c r="J1022" i="1"/>
  <c r="G1022" i="1"/>
  <c r="F1022" i="1"/>
  <c r="C1022" i="1"/>
  <c r="B1022" i="1"/>
  <c r="I1020" i="1"/>
  <c r="E1020" i="1"/>
  <c r="A1020" i="1"/>
  <c r="I1019" i="1"/>
  <c r="E1019" i="1"/>
  <c r="A1019" i="1"/>
  <c r="K1017" i="1"/>
  <c r="J1017" i="1"/>
  <c r="I1017" i="1"/>
  <c r="G1017" i="1"/>
  <c r="F1017" i="1"/>
  <c r="E1017" i="1"/>
  <c r="C1017" i="1"/>
  <c r="B1017" i="1"/>
  <c r="A1017" i="1"/>
  <c r="K1015" i="1"/>
  <c r="J1015" i="1"/>
  <c r="G1015" i="1"/>
  <c r="F1015" i="1"/>
  <c r="C1015" i="1"/>
  <c r="B1015" i="1"/>
  <c r="I1013" i="1"/>
  <c r="E1013" i="1"/>
  <c r="A1013" i="1"/>
  <c r="I1012" i="1"/>
  <c r="E1012" i="1"/>
  <c r="A1012" i="1"/>
  <c r="K1010" i="1"/>
  <c r="J1010" i="1"/>
  <c r="I1010" i="1"/>
  <c r="G1010" i="1"/>
  <c r="F1010" i="1"/>
  <c r="E1010" i="1"/>
  <c r="C1010" i="1"/>
  <c r="B1010" i="1"/>
  <c r="A1010" i="1"/>
  <c r="K1008" i="1"/>
  <c r="J1008" i="1"/>
  <c r="G1008" i="1"/>
  <c r="F1008" i="1"/>
  <c r="C1008" i="1"/>
  <c r="B1008" i="1"/>
  <c r="I1006" i="1"/>
  <c r="E1006" i="1"/>
  <c r="A1006" i="1"/>
  <c r="I1005" i="1"/>
  <c r="E1005" i="1"/>
  <c r="A1005" i="1"/>
  <c r="K1003" i="1"/>
  <c r="J1003" i="1"/>
  <c r="I1003" i="1"/>
  <c r="G1003" i="1"/>
  <c r="F1003" i="1"/>
  <c r="E1003" i="1"/>
  <c r="C1003" i="1"/>
  <c r="B1003" i="1"/>
  <c r="A1003" i="1"/>
  <c r="K1001" i="1"/>
  <c r="J1001" i="1"/>
  <c r="G1001" i="1"/>
  <c r="F1001" i="1"/>
  <c r="C1001" i="1"/>
  <c r="B1001" i="1"/>
  <c r="I999" i="1"/>
  <c r="E999" i="1"/>
  <c r="A999" i="1"/>
  <c r="I998" i="1"/>
  <c r="E998" i="1"/>
  <c r="A998" i="1"/>
  <c r="K996" i="1"/>
  <c r="J996" i="1"/>
  <c r="I996" i="1"/>
  <c r="G996" i="1"/>
  <c r="F996" i="1"/>
  <c r="E996" i="1"/>
  <c r="C996" i="1"/>
  <c r="B996" i="1"/>
  <c r="A996" i="1"/>
  <c r="K994" i="1"/>
  <c r="J994" i="1"/>
  <c r="G994" i="1"/>
  <c r="F994" i="1"/>
  <c r="C994" i="1"/>
  <c r="B994" i="1"/>
  <c r="I992" i="1"/>
  <c r="E992" i="1"/>
  <c r="A992" i="1"/>
  <c r="I991" i="1"/>
  <c r="E991" i="1"/>
  <c r="A991" i="1"/>
  <c r="K989" i="1"/>
  <c r="J989" i="1"/>
  <c r="I989" i="1"/>
  <c r="G989" i="1"/>
  <c r="F989" i="1"/>
  <c r="E989" i="1"/>
  <c r="C989" i="1"/>
  <c r="B989" i="1"/>
  <c r="A989" i="1"/>
  <c r="K987" i="1"/>
  <c r="J987" i="1"/>
  <c r="G987" i="1"/>
  <c r="F987" i="1"/>
  <c r="C987" i="1"/>
  <c r="B987" i="1"/>
  <c r="I985" i="1"/>
  <c r="E985" i="1"/>
  <c r="A985" i="1"/>
  <c r="I984" i="1"/>
  <c r="E984" i="1"/>
  <c r="A984" i="1"/>
  <c r="K982" i="1"/>
  <c r="J982" i="1"/>
  <c r="I982" i="1"/>
  <c r="G982" i="1"/>
  <c r="F982" i="1"/>
  <c r="E982" i="1"/>
  <c r="C982" i="1"/>
  <c r="B982" i="1"/>
  <c r="A982" i="1"/>
  <c r="K980" i="1"/>
  <c r="J980" i="1"/>
  <c r="G980" i="1"/>
  <c r="F980" i="1"/>
  <c r="C980" i="1"/>
  <c r="B980" i="1"/>
  <c r="I978" i="1"/>
  <c r="E978" i="1"/>
  <c r="A978" i="1"/>
  <c r="I977" i="1"/>
  <c r="E977" i="1"/>
  <c r="A977" i="1"/>
  <c r="K975" i="1"/>
  <c r="J975" i="1"/>
  <c r="I975" i="1"/>
  <c r="G975" i="1"/>
  <c r="F975" i="1"/>
  <c r="E975" i="1"/>
  <c r="C975" i="1"/>
  <c r="B975" i="1"/>
  <c r="A975" i="1"/>
  <c r="K973" i="1"/>
  <c r="J973" i="1"/>
  <c r="G973" i="1"/>
  <c r="F973" i="1"/>
  <c r="C973" i="1"/>
  <c r="B973" i="1"/>
  <c r="I971" i="1"/>
  <c r="E971" i="1"/>
  <c r="A971" i="1"/>
  <c r="I970" i="1"/>
  <c r="E970" i="1"/>
  <c r="A970" i="1"/>
  <c r="K968" i="1"/>
  <c r="J968" i="1"/>
  <c r="I968" i="1"/>
  <c r="G968" i="1"/>
  <c r="F968" i="1"/>
  <c r="E968" i="1"/>
  <c r="C968" i="1"/>
  <c r="B968" i="1"/>
  <c r="A968" i="1"/>
  <c r="K966" i="1"/>
  <c r="J966" i="1"/>
  <c r="G966" i="1"/>
  <c r="F966" i="1"/>
  <c r="C966" i="1"/>
  <c r="B966" i="1"/>
  <c r="I964" i="1"/>
  <c r="E964" i="1"/>
  <c r="A964" i="1"/>
  <c r="I963" i="1"/>
  <c r="E963" i="1"/>
  <c r="A963" i="1"/>
  <c r="K961" i="1"/>
  <c r="J961" i="1"/>
  <c r="I961" i="1"/>
  <c r="G961" i="1"/>
  <c r="F961" i="1"/>
  <c r="E961" i="1"/>
  <c r="C961" i="1"/>
  <c r="B961" i="1"/>
  <c r="A961" i="1"/>
  <c r="K959" i="1"/>
  <c r="J959" i="1"/>
  <c r="G959" i="1"/>
  <c r="F959" i="1"/>
  <c r="C959" i="1"/>
  <c r="B959" i="1"/>
  <c r="I957" i="1"/>
  <c r="E957" i="1"/>
  <c r="A957" i="1"/>
  <c r="I956" i="1"/>
  <c r="E956" i="1"/>
  <c r="A956" i="1"/>
  <c r="K954" i="1"/>
  <c r="J954" i="1"/>
  <c r="I954" i="1"/>
  <c r="G954" i="1"/>
  <c r="F954" i="1"/>
  <c r="E954" i="1"/>
  <c r="C954" i="1"/>
  <c r="B954" i="1"/>
  <c r="A954" i="1"/>
  <c r="K952" i="1"/>
  <c r="J952" i="1"/>
  <c r="G952" i="1"/>
  <c r="F952" i="1"/>
  <c r="C952" i="1"/>
  <c r="B952" i="1"/>
  <c r="I950" i="1"/>
  <c r="E950" i="1"/>
  <c r="A950" i="1"/>
  <c r="I949" i="1"/>
  <c r="E949" i="1"/>
  <c r="A949" i="1"/>
  <c r="K947" i="1"/>
  <c r="J947" i="1"/>
  <c r="I947" i="1"/>
  <c r="G947" i="1"/>
  <c r="F947" i="1"/>
  <c r="E947" i="1"/>
  <c r="C947" i="1"/>
  <c r="B947" i="1"/>
  <c r="A947" i="1"/>
  <c r="K945" i="1"/>
  <c r="J945" i="1"/>
  <c r="G945" i="1"/>
  <c r="F945" i="1"/>
  <c r="C945" i="1"/>
  <c r="B945" i="1"/>
  <c r="I943" i="1"/>
  <c r="E943" i="1"/>
  <c r="A943" i="1"/>
  <c r="I942" i="1"/>
  <c r="E942" i="1"/>
  <c r="A942" i="1"/>
  <c r="K940" i="1"/>
  <c r="J940" i="1"/>
  <c r="I940" i="1"/>
  <c r="G940" i="1"/>
  <c r="F940" i="1"/>
  <c r="E940" i="1"/>
  <c r="C940" i="1"/>
  <c r="B940" i="1"/>
  <c r="A940" i="1"/>
  <c r="K938" i="1"/>
  <c r="J938" i="1"/>
  <c r="G938" i="1"/>
  <c r="F938" i="1"/>
  <c r="C938" i="1"/>
  <c r="B938" i="1"/>
  <c r="I936" i="1"/>
  <c r="E936" i="1"/>
  <c r="A936" i="1"/>
  <c r="I935" i="1"/>
  <c r="E935" i="1"/>
  <c r="A935" i="1"/>
  <c r="K933" i="1"/>
  <c r="J933" i="1"/>
  <c r="I933" i="1"/>
  <c r="G933" i="1"/>
  <c r="F933" i="1"/>
  <c r="E933" i="1"/>
  <c r="C933" i="1"/>
  <c r="B933" i="1"/>
  <c r="A933" i="1"/>
  <c r="K931" i="1"/>
  <c r="J931" i="1"/>
  <c r="G931" i="1"/>
  <c r="F931" i="1"/>
  <c r="C931" i="1"/>
  <c r="B931" i="1"/>
  <c r="I929" i="1"/>
  <c r="E929" i="1"/>
  <c r="A929" i="1"/>
  <c r="I928" i="1"/>
  <c r="E928" i="1"/>
  <c r="A928" i="1"/>
  <c r="K926" i="1"/>
  <c r="J926" i="1"/>
  <c r="I926" i="1"/>
  <c r="G926" i="1"/>
  <c r="F926" i="1"/>
  <c r="E926" i="1"/>
  <c r="C926" i="1"/>
  <c r="B926" i="1"/>
  <c r="A926" i="1"/>
  <c r="K924" i="1"/>
  <c r="J924" i="1"/>
  <c r="G924" i="1"/>
  <c r="F924" i="1"/>
  <c r="C924" i="1"/>
  <c r="B924" i="1"/>
  <c r="I922" i="1"/>
  <c r="E922" i="1"/>
  <c r="A922" i="1"/>
  <c r="I921" i="1"/>
  <c r="E921" i="1"/>
  <c r="A921" i="1"/>
  <c r="K919" i="1"/>
  <c r="J919" i="1"/>
  <c r="I919" i="1"/>
  <c r="G919" i="1"/>
  <c r="F919" i="1"/>
  <c r="E919" i="1"/>
  <c r="C919" i="1"/>
  <c r="B919" i="1"/>
  <c r="A919" i="1"/>
  <c r="K917" i="1"/>
  <c r="J917" i="1"/>
  <c r="G917" i="1"/>
  <c r="F917" i="1"/>
  <c r="C917" i="1"/>
  <c r="B917" i="1"/>
  <c r="I915" i="1"/>
  <c r="E915" i="1"/>
  <c r="A915" i="1"/>
  <c r="I914" i="1"/>
  <c r="E914" i="1"/>
  <c r="A914" i="1"/>
  <c r="K912" i="1"/>
  <c r="J912" i="1"/>
  <c r="I912" i="1"/>
  <c r="G912" i="1"/>
  <c r="F912" i="1"/>
  <c r="E912" i="1"/>
  <c r="C912" i="1"/>
  <c r="B912" i="1"/>
  <c r="A912" i="1"/>
  <c r="K910" i="1"/>
  <c r="J910" i="1"/>
  <c r="G910" i="1"/>
  <c r="F910" i="1"/>
  <c r="C910" i="1"/>
  <c r="B910" i="1"/>
  <c r="I908" i="1"/>
  <c r="E908" i="1"/>
  <c r="A908" i="1"/>
  <c r="I907" i="1"/>
  <c r="E907" i="1"/>
  <c r="A907" i="1"/>
  <c r="K905" i="1"/>
  <c r="J905" i="1"/>
  <c r="I905" i="1"/>
  <c r="G905" i="1"/>
  <c r="F905" i="1"/>
  <c r="E905" i="1"/>
  <c r="C905" i="1"/>
  <c r="B905" i="1"/>
  <c r="A905" i="1"/>
  <c r="K903" i="1"/>
  <c r="J903" i="1"/>
  <c r="G903" i="1"/>
  <c r="F903" i="1"/>
  <c r="C903" i="1"/>
  <c r="B903" i="1"/>
  <c r="I901" i="1"/>
  <c r="E901" i="1"/>
  <c r="A901" i="1"/>
  <c r="I900" i="1"/>
  <c r="E900" i="1"/>
  <c r="A900" i="1"/>
  <c r="K898" i="1"/>
  <c r="J898" i="1"/>
  <c r="I898" i="1"/>
  <c r="G898" i="1"/>
  <c r="F898" i="1"/>
  <c r="E898" i="1"/>
  <c r="C898" i="1"/>
  <c r="B898" i="1"/>
  <c r="A898" i="1"/>
  <c r="K896" i="1"/>
  <c r="J896" i="1"/>
  <c r="G896" i="1"/>
  <c r="F896" i="1"/>
  <c r="C896" i="1"/>
  <c r="B896" i="1"/>
  <c r="I894" i="1"/>
  <c r="E894" i="1"/>
  <c r="A894" i="1"/>
  <c r="I893" i="1"/>
  <c r="E893" i="1"/>
  <c r="A893" i="1"/>
  <c r="K891" i="1"/>
  <c r="J891" i="1"/>
  <c r="I891" i="1"/>
  <c r="G891" i="1"/>
  <c r="F891" i="1"/>
  <c r="E891" i="1"/>
  <c r="C891" i="1"/>
  <c r="B891" i="1"/>
  <c r="A891" i="1"/>
  <c r="K889" i="1"/>
  <c r="J889" i="1"/>
  <c r="G889" i="1"/>
  <c r="F889" i="1"/>
  <c r="C889" i="1"/>
  <c r="B889" i="1"/>
  <c r="I887" i="1"/>
  <c r="E887" i="1"/>
  <c r="A887" i="1"/>
  <c r="I886" i="1"/>
  <c r="E886" i="1"/>
  <c r="A886" i="1"/>
  <c r="K884" i="1"/>
  <c r="J884" i="1"/>
  <c r="I884" i="1"/>
  <c r="G884" i="1"/>
  <c r="F884" i="1"/>
  <c r="E884" i="1"/>
  <c r="C884" i="1"/>
  <c r="B884" i="1"/>
  <c r="A884" i="1"/>
  <c r="K882" i="1"/>
  <c r="J882" i="1"/>
  <c r="G882" i="1"/>
  <c r="F882" i="1"/>
  <c r="C882" i="1"/>
  <c r="B882" i="1"/>
  <c r="I880" i="1"/>
  <c r="E880" i="1"/>
  <c r="A880" i="1"/>
  <c r="I879" i="1"/>
  <c r="E879" i="1"/>
  <c r="A879" i="1"/>
  <c r="K877" i="1"/>
  <c r="J877" i="1"/>
  <c r="I877" i="1"/>
  <c r="G877" i="1"/>
  <c r="F877" i="1"/>
  <c r="E877" i="1"/>
  <c r="C877" i="1"/>
  <c r="B877" i="1"/>
  <c r="A877" i="1"/>
  <c r="K875" i="1"/>
  <c r="J875" i="1"/>
  <c r="G875" i="1"/>
  <c r="F875" i="1"/>
  <c r="C875" i="1"/>
  <c r="B875" i="1"/>
  <c r="I873" i="1"/>
  <c r="E873" i="1"/>
  <c r="A873" i="1"/>
  <c r="I872" i="1"/>
  <c r="E872" i="1"/>
  <c r="A872" i="1"/>
  <c r="K870" i="1"/>
  <c r="J870" i="1"/>
  <c r="I870" i="1"/>
  <c r="G870" i="1"/>
  <c r="F870" i="1"/>
  <c r="E870" i="1"/>
  <c r="C870" i="1"/>
  <c r="B870" i="1"/>
  <c r="A870" i="1"/>
  <c r="K868" i="1"/>
  <c r="J868" i="1"/>
  <c r="G868" i="1"/>
  <c r="F868" i="1"/>
  <c r="C868" i="1"/>
  <c r="B868" i="1"/>
  <c r="I866" i="1"/>
  <c r="E866" i="1"/>
  <c r="A866" i="1"/>
  <c r="I865" i="1"/>
  <c r="E865" i="1"/>
  <c r="A865" i="1"/>
  <c r="K863" i="1"/>
  <c r="J863" i="1"/>
  <c r="I863" i="1"/>
  <c r="G863" i="1"/>
  <c r="F863" i="1"/>
  <c r="E863" i="1"/>
  <c r="C863" i="1"/>
  <c r="B863" i="1"/>
  <c r="A863" i="1"/>
  <c r="K861" i="1"/>
  <c r="J861" i="1"/>
  <c r="G861" i="1"/>
  <c r="F861" i="1"/>
  <c r="C861" i="1"/>
  <c r="B861" i="1"/>
  <c r="I859" i="1"/>
  <c r="E859" i="1"/>
  <c r="A859" i="1"/>
  <c r="I858" i="1"/>
  <c r="E858" i="1"/>
  <c r="A858" i="1"/>
  <c r="K856" i="1"/>
  <c r="J856" i="1"/>
  <c r="I856" i="1"/>
  <c r="G856" i="1"/>
  <c r="F856" i="1"/>
  <c r="E856" i="1"/>
  <c r="C856" i="1"/>
  <c r="B856" i="1"/>
  <c r="A856" i="1"/>
  <c r="K854" i="1"/>
  <c r="J854" i="1"/>
  <c r="G854" i="1"/>
  <c r="F854" i="1"/>
  <c r="C854" i="1"/>
  <c r="B854" i="1"/>
  <c r="I852" i="1"/>
  <c r="E852" i="1"/>
  <c r="A852" i="1"/>
  <c r="I851" i="1"/>
  <c r="E851" i="1"/>
  <c r="A851" i="1"/>
  <c r="K849" i="1"/>
  <c r="J849" i="1"/>
  <c r="I849" i="1"/>
  <c r="G849" i="1"/>
  <c r="F849" i="1"/>
  <c r="E849" i="1"/>
  <c r="C849" i="1"/>
  <c r="B849" i="1"/>
  <c r="A849" i="1"/>
  <c r="K847" i="1"/>
  <c r="J847" i="1"/>
  <c r="G847" i="1"/>
  <c r="F847" i="1"/>
  <c r="C847" i="1"/>
  <c r="B847" i="1"/>
  <c r="I845" i="1"/>
  <c r="E845" i="1"/>
  <c r="A845" i="1"/>
  <c r="I844" i="1"/>
  <c r="E844" i="1"/>
  <c r="A844" i="1"/>
  <c r="K842" i="1"/>
  <c r="J842" i="1"/>
  <c r="I842" i="1"/>
  <c r="G842" i="1"/>
  <c r="F842" i="1"/>
  <c r="E842" i="1"/>
  <c r="C842" i="1"/>
  <c r="B842" i="1"/>
  <c r="A842" i="1"/>
  <c r="K840" i="1"/>
  <c r="J840" i="1"/>
  <c r="G840" i="1"/>
  <c r="F840" i="1"/>
  <c r="C840" i="1"/>
  <c r="B840" i="1"/>
  <c r="I838" i="1"/>
  <c r="E838" i="1"/>
  <c r="A838" i="1"/>
  <c r="I837" i="1"/>
  <c r="E837" i="1"/>
  <c r="A837" i="1"/>
  <c r="K835" i="1"/>
  <c r="J835" i="1"/>
  <c r="I835" i="1"/>
  <c r="G835" i="1"/>
  <c r="F835" i="1"/>
  <c r="E835" i="1"/>
  <c r="C835" i="1"/>
  <c r="B835" i="1"/>
  <c r="A835" i="1"/>
  <c r="K833" i="1"/>
  <c r="J833" i="1"/>
  <c r="G833" i="1"/>
  <c r="F833" i="1"/>
  <c r="C833" i="1"/>
  <c r="B833" i="1"/>
  <c r="I831" i="1"/>
  <c r="E831" i="1"/>
  <c r="A831" i="1"/>
  <c r="I830" i="1"/>
  <c r="E830" i="1"/>
  <c r="A830" i="1"/>
  <c r="K828" i="1"/>
  <c r="J828" i="1"/>
  <c r="I828" i="1"/>
  <c r="G828" i="1"/>
  <c r="F828" i="1"/>
  <c r="E828" i="1"/>
  <c r="C828" i="1"/>
  <c r="B828" i="1"/>
  <c r="A828" i="1"/>
  <c r="K826" i="1"/>
  <c r="J826" i="1"/>
  <c r="G826" i="1"/>
  <c r="F826" i="1"/>
  <c r="C826" i="1"/>
  <c r="B826" i="1"/>
  <c r="I824" i="1"/>
  <c r="E824" i="1"/>
  <c r="A824" i="1"/>
  <c r="I823" i="1"/>
  <c r="E823" i="1"/>
  <c r="A823" i="1"/>
  <c r="K821" i="1"/>
  <c r="J821" i="1"/>
  <c r="I821" i="1"/>
  <c r="G821" i="1"/>
  <c r="F821" i="1"/>
  <c r="E821" i="1"/>
  <c r="C821" i="1"/>
  <c r="B821" i="1"/>
  <c r="A821" i="1"/>
  <c r="K819" i="1"/>
  <c r="J819" i="1"/>
  <c r="G819" i="1"/>
  <c r="F819" i="1"/>
  <c r="C819" i="1"/>
  <c r="B819" i="1"/>
  <c r="I817" i="1"/>
  <c r="E817" i="1"/>
  <c r="A817" i="1"/>
  <c r="I816" i="1"/>
  <c r="E816" i="1"/>
  <c r="A816" i="1"/>
  <c r="K814" i="1"/>
  <c r="J814" i="1"/>
  <c r="I814" i="1"/>
  <c r="G814" i="1"/>
  <c r="F814" i="1"/>
  <c r="E814" i="1"/>
  <c r="C814" i="1"/>
  <c r="B814" i="1"/>
  <c r="A814" i="1"/>
  <c r="K812" i="1"/>
  <c r="J812" i="1"/>
  <c r="G812" i="1"/>
  <c r="F812" i="1"/>
  <c r="C812" i="1"/>
  <c r="B812" i="1"/>
  <c r="I810" i="1"/>
  <c r="E810" i="1"/>
  <c r="A810" i="1"/>
  <c r="I809" i="1"/>
  <c r="E809" i="1"/>
  <c r="A809" i="1"/>
  <c r="K807" i="1"/>
  <c r="J807" i="1"/>
  <c r="I807" i="1"/>
  <c r="G807" i="1"/>
  <c r="F807" i="1"/>
  <c r="E807" i="1"/>
  <c r="C807" i="1"/>
  <c r="B807" i="1"/>
  <c r="A807" i="1"/>
  <c r="K805" i="1"/>
  <c r="J805" i="1"/>
  <c r="G805" i="1"/>
  <c r="F805" i="1"/>
  <c r="C805" i="1"/>
  <c r="B805" i="1"/>
  <c r="I803" i="1"/>
  <c r="E803" i="1"/>
  <c r="A803" i="1"/>
  <c r="I802" i="1"/>
  <c r="E802" i="1"/>
  <c r="A802" i="1"/>
  <c r="K800" i="1"/>
  <c r="J800" i="1"/>
  <c r="I800" i="1"/>
  <c r="G800" i="1"/>
  <c r="F800" i="1"/>
  <c r="E800" i="1"/>
  <c r="C800" i="1"/>
  <c r="B800" i="1"/>
  <c r="A800" i="1"/>
  <c r="K798" i="1"/>
  <c r="J798" i="1"/>
  <c r="G798" i="1"/>
  <c r="F798" i="1"/>
  <c r="C798" i="1"/>
  <c r="B798" i="1"/>
  <c r="I796" i="1"/>
  <c r="E796" i="1"/>
  <c r="A796" i="1"/>
  <c r="I795" i="1"/>
  <c r="E795" i="1"/>
  <c r="A795" i="1"/>
  <c r="K793" i="1"/>
  <c r="J793" i="1"/>
  <c r="I793" i="1"/>
  <c r="G793" i="1"/>
  <c r="F793" i="1"/>
  <c r="E793" i="1"/>
  <c r="C793" i="1"/>
  <c r="B793" i="1"/>
  <c r="A793" i="1"/>
  <c r="K791" i="1"/>
  <c r="J791" i="1"/>
  <c r="G791" i="1"/>
  <c r="F791" i="1"/>
  <c r="C791" i="1"/>
  <c r="B791" i="1"/>
  <c r="I789" i="1"/>
  <c r="E789" i="1"/>
  <c r="A789" i="1"/>
  <c r="I788" i="1"/>
  <c r="E788" i="1"/>
  <c r="A788" i="1"/>
  <c r="K786" i="1"/>
  <c r="J786" i="1"/>
  <c r="I786" i="1"/>
  <c r="G786" i="1"/>
  <c r="F786" i="1"/>
  <c r="E786" i="1"/>
  <c r="C786" i="1"/>
  <c r="B786" i="1"/>
  <c r="A786" i="1"/>
  <c r="K784" i="1"/>
  <c r="J784" i="1"/>
  <c r="G784" i="1"/>
  <c r="F784" i="1"/>
  <c r="C784" i="1"/>
  <c r="B784" i="1"/>
  <c r="I782" i="1"/>
  <c r="E782" i="1"/>
  <c r="A782" i="1"/>
  <c r="I781" i="1"/>
  <c r="E781" i="1"/>
  <c r="A781" i="1"/>
  <c r="K779" i="1"/>
  <c r="J779" i="1"/>
  <c r="I779" i="1"/>
  <c r="G779" i="1"/>
  <c r="F779" i="1"/>
  <c r="E779" i="1"/>
  <c r="C779" i="1"/>
  <c r="B779" i="1"/>
  <c r="A779" i="1"/>
  <c r="K777" i="1"/>
  <c r="J777" i="1"/>
  <c r="G777" i="1"/>
  <c r="F777" i="1"/>
  <c r="C777" i="1"/>
  <c r="B777" i="1"/>
  <c r="I775" i="1"/>
  <c r="E775" i="1"/>
  <c r="A775" i="1"/>
  <c r="I774" i="1"/>
  <c r="E774" i="1"/>
  <c r="A774" i="1"/>
  <c r="K772" i="1"/>
  <c r="J772" i="1"/>
  <c r="I772" i="1"/>
  <c r="G772" i="1"/>
  <c r="F772" i="1"/>
  <c r="E772" i="1"/>
  <c r="C772" i="1"/>
  <c r="B772" i="1"/>
  <c r="A772" i="1"/>
  <c r="K770" i="1"/>
  <c r="J770" i="1"/>
  <c r="G770" i="1"/>
  <c r="F770" i="1"/>
  <c r="C770" i="1"/>
  <c r="B770" i="1"/>
  <c r="I768" i="1"/>
  <c r="E768" i="1"/>
  <c r="A768" i="1"/>
  <c r="I767" i="1"/>
  <c r="E767" i="1"/>
  <c r="A767" i="1"/>
  <c r="K765" i="1"/>
  <c r="J765" i="1"/>
  <c r="I765" i="1"/>
  <c r="G765" i="1"/>
  <c r="F765" i="1"/>
  <c r="E765" i="1"/>
  <c r="C765" i="1"/>
  <c r="B765" i="1"/>
  <c r="A765" i="1"/>
  <c r="K763" i="1"/>
  <c r="J763" i="1"/>
  <c r="G763" i="1"/>
  <c r="F763" i="1"/>
  <c r="C763" i="1"/>
  <c r="B763" i="1"/>
  <c r="I761" i="1"/>
  <c r="E761" i="1"/>
  <c r="A761" i="1"/>
  <c r="I760" i="1"/>
  <c r="E760" i="1"/>
  <c r="A760" i="1"/>
  <c r="K758" i="1"/>
  <c r="J758" i="1"/>
  <c r="I758" i="1"/>
  <c r="G758" i="1"/>
  <c r="F758" i="1"/>
  <c r="E758" i="1"/>
  <c r="C758" i="1"/>
  <c r="B758" i="1"/>
  <c r="A758" i="1"/>
  <c r="K756" i="1"/>
  <c r="J756" i="1"/>
  <c r="G756" i="1"/>
  <c r="F756" i="1"/>
  <c r="C756" i="1"/>
  <c r="B756" i="1"/>
  <c r="I754" i="1"/>
  <c r="E754" i="1"/>
  <c r="A754" i="1"/>
  <c r="I753" i="1"/>
  <c r="E753" i="1"/>
  <c r="A753" i="1"/>
  <c r="K751" i="1"/>
  <c r="J751" i="1"/>
  <c r="I751" i="1"/>
  <c r="G751" i="1"/>
  <c r="F751" i="1"/>
  <c r="E751" i="1"/>
  <c r="C751" i="1"/>
  <c r="B751" i="1"/>
  <c r="A751" i="1"/>
  <c r="K749" i="1"/>
  <c r="J749" i="1"/>
  <c r="G749" i="1"/>
  <c r="F749" i="1"/>
  <c r="C749" i="1"/>
  <c r="B749" i="1"/>
  <c r="I747" i="1"/>
  <c r="E747" i="1"/>
  <c r="A747" i="1"/>
  <c r="I746" i="1"/>
  <c r="E746" i="1"/>
  <c r="A746" i="1"/>
  <c r="K744" i="1"/>
  <c r="J744" i="1"/>
  <c r="I744" i="1"/>
  <c r="G744" i="1"/>
  <c r="F744" i="1"/>
  <c r="E744" i="1"/>
  <c r="C744" i="1"/>
  <c r="B744" i="1"/>
  <c r="A744" i="1"/>
  <c r="K742" i="1"/>
  <c r="J742" i="1"/>
  <c r="G742" i="1"/>
  <c r="F742" i="1"/>
  <c r="C742" i="1"/>
  <c r="B742" i="1"/>
  <c r="I740" i="1"/>
  <c r="E740" i="1"/>
  <c r="A740" i="1"/>
  <c r="I739" i="1"/>
  <c r="E739" i="1"/>
  <c r="A739" i="1"/>
  <c r="K737" i="1"/>
  <c r="J737" i="1"/>
  <c r="I737" i="1"/>
  <c r="G737" i="1"/>
  <c r="F737" i="1"/>
  <c r="E737" i="1"/>
  <c r="C737" i="1"/>
  <c r="B737" i="1"/>
  <c r="A737" i="1"/>
  <c r="K735" i="1"/>
  <c r="J735" i="1"/>
  <c r="G735" i="1"/>
  <c r="F735" i="1"/>
  <c r="C735" i="1"/>
  <c r="B735" i="1"/>
  <c r="I733" i="1"/>
  <c r="E733" i="1"/>
  <c r="A733" i="1"/>
  <c r="I732" i="1"/>
  <c r="E732" i="1"/>
  <c r="A732" i="1"/>
  <c r="K730" i="1"/>
  <c r="J730" i="1"/>
  <c r="I730" i="1"/>
  <c r="G730" i="1"/>
  <c r="F730" i="1"/>
  <c r="E730" i="1"/>
  <c r="C730" i="1"/>
  <c r="B730" i="1"/>
  <c r="A730" i="1"/>
  <c r="K728" i="1"/>
  <c r="J728" i="1"/>
  <c r="G728" i="1"/>
  <c r="F728" i="1"/>
  <c r="C728" i="1"/>
  <c r="B728" i="1"/>
  <c r="I726" i="1"/>
  <c r="E726" i="1"/>
  <c r="A726" i="1"/>
  <c r="I725" i="1"/>
  <c r="E725" i="1"/>
  <c r="A725" i="1"/>
  <c r="K723" i="1"/>
  <c r="J723" i="1"/>
  <c r="I723" i="1"/>
  <c r="G723" i="1"/>
  <c r="F723" i="1"/>
  <c r="E723" i="1"/>
  <c r="C723" i="1"/>
  <c r="B723" i="1"/>
  <c r="A723" i="1"/>
  <c r="K721" i="1"/>
  <c r="J721" i="1"/>
  <c r="G721" i="1"/>
  <c r="F721" i="1"/>
  <c r="C721" i="1"/>
  <c r="B721" i="1"/>
  <c r="I719" i="1"/>
  <c r="E719" i="1"/>
  <c r="A719" i="1"/>
  <c r="I718" i="1"/>
  <c r="E718" i="1"/>
  <c r="A718" i="1"/>
  <c r="K716" i="1"/>
  <c r="J716" i="1"/>
  <c r="I716" i="1"/>
  <c r="G716" i="1"/>
  <c r="F716" i="1"/>
  <c r="E716" i="1"/>
  <c r="C716" i="1"/>
  <c r="B716" i="1"/>
  <c r="A716" i="1"/>
  <c r="K714" i="1"/>
  <c r="J714" i="1"/>
  <c r="G714" i="1"/>
  <c r="F714" i="1"/>
  <c r="C714" i="1"/>
  <c r="B714" i="1"/>
  <c r="I712" i="1"/>
  <c r="E712" i="1"/>
  <c r="A712" i="1"/>
  <c r="I711" i="1"/>
  <c r="E711" i="1"/>
  <c r="A711" i="1"/>
  <c r="K709" i="1"/>
  <c r="J709" i="1"/>
  <c r="I709" i="1"/>
  <c r="G709" i="1"/>
  <c r="F709" i="1"/>
  <c r="E709" i="1"/>
  <c r="C709" i="1"/>
  <c r="B709" i="1"/>
  <c r="A709" i="1"/>
  <c r="K707" i="1"/>
  <c r="J707" i="1"/>
  <c r="G707" i="1"/>
  <c r="F707" i="1"/>
  <c r="C707" i="1"/>
  <c r="B707" i="1"/>
  <c r="I705" i="1"/>
  <c r="E705" i="1"/>
  <c r="A705" i="1"/>
  <c r="I704" i="1"/>
  <c r="E704" i="1"/>
  <c r="A704" i="1"/>
  <c r="K702" i="1"/>
  <c r="J702" i="1"/>
  <c r="I702" i="1"/>
  <c r="G702" i="1"/>
  <c r="F702" i="1"/>
  <c r="E702" i="1"/>
  <c r="C702" i="1"/>
  <c r="B702" i="1"/>
  <c r="A702" i="1"/>
  <c r="K700" i="1"/>
  <c r="J700" i="1"/>
  <c r="G700" i="1"/>
  <c r="F700" i="1"/>
  <c r="C700" i="1"/>
  <c r="B700" i="1"/>
  <c r="I698" i="1"/>
  <c r="E698" i="1"/>
  <c r="A698" i="1"/>
  <c r="I697" i="1"/>
  <c r="E697" i="1"/>
  <c r="A697" i="1"/>
  <c r="K695" i="1"/>
  <c r="J695" i="1"/>
  <c r="I695" i="1"/>
  <c r="G695" i="1"/>
  <c r="F695" i="1"/>
  <c r="E695" i="1"/>
  <c r="C695" i="1"/>
  <c r="B695" i="1"/>
  <c r="A695" i="1"/>
  <c r="K693" i="1"/>
  <c r="J693" i="1"/>
  <c r="G693" i="1"/>
  <c r="F693" i="1"/>
  <c r="C693" i="1"/>
  <c r="B693" i="1"/>
  <c r="I691" i="1"/>
  <c r="E691" i="1"/>
  <c r="A691" i="1"/>
  <c r="I690" i="1"/>
  <c r="E690" i="1"/>
  <c r="A690" i="1"/>
  <c r="K688" i="1"/>
  <c r="J688" i="1"/>
  <c r="I688" i="1"/>
  <c r="G688" i="1"/>
  <c r="F688" i="1"/>
  <c r="E688" i="1"/>
  <c r="C688" i="1"/>
  <c r="B688" i="1"/>
  <c r="A688" i="1"/>
  <c r="K686" i="1"/>
  <c r="J686" i="1"/>
  <c r="G686" i="1"/>
  <c r="F686" i="1"/>
  <c r="C686" i="1"/>
  <c r="B686" i="1"/>
  <c r="I684" i="1"/>
  <c r="E684" i="1"/>
  <c r="A684" i="1"/>
  <c r="I683" i="1"/>
  <c r="E683" i="1"/>
  <c r="A683" i="1"/>
  <c r="K681" i="1"/>
  <c r="J681" i="1"/>
  <c r="I681" i="1"/>
  <c r="G681" i="1"/>
  <c r="F681" i="1"/>
  <c r="E681" i="1"/>
  <c r="C681" i="1"/>
  <c r="B681" i="1"/>
  <c r="A681" i="1"/>
  <c r="K679" i="1"/>
  <c r="J679" i="1"/>
  <c r="G679" i="1"/>
  <c r="F679" i="1"/>
  <c r="C679" i="1"/>
  <c r="B679" i="1"/>
  <c r="I677" i="1"/>
  <c r="E677" i="1"/>
  <c r="A677" i="1"/>
  <c r="I676" i="1"/>
  <c r="E676" i="1"/>
  <c r="A676" i="1"/>
  <c r="K674" i="1"/>
  <c r="J674" i="1"/>
  <c r="I674" i="1"/>
  <c r="G674" i="1"/>
  <c r="F674" i="1"/>
  <c r="E674" i="1"/>
  <c r="C674" i="1"/>
  <c r="B674" i="1"/>
  <c r="A674" i="1"/>
  <c r="K672" i="1"/>
  <c r="J672" i="1"/>
  <c r="G672" i="1"/>
  <c r="F672" i="1"/>
  <c r="C672" i="1"/>
  <c r="B672" i="1"/>
  <c r="I670" i="1"/>
  <c r="E670" i="1"/>
  <c r="A670" i="1"/>
  <c r="I669" i="1"/>
  <c r="E669" i="1"/>
  <c r="A669" i="1"/>
  <c r="K667" i="1"/>
  <c r="J667" i="1"/>
  <c r="I667" i="1"/>
  <c r="G667" i="1"/>
  <c r="F667" i="1"/>
  <c r="E667" i="1"/>
  <c r="C667" i="1"/>
  <c r="B667" i="1"/>
  <c r="A667" i="1"/>
  <c r="K665" i="1"/>
  <c r="J665" i="1"/>
  <c r="G665" i="1"/>
  <c r="F665" i="1"/>
  <c r="C665" i="1"/>
  <c r="B665" i="1"/>
  <c r="I663" i="1"/>
  <c r="E663" i="1"/>
  <c r="A663" i="1"/>
  <c r="I662" i="1"/>
  <c r="E662" i="1"/>
  <c r="A662" i="1"/>
  <c r="K660" i="1"/>
  <c r="J660" i="1"/>
  <c r="I660" i="1"/>
  <c r="G660" i="1"/>
  <c r="F660" i="1"/>
  <c r="E660" i="1"/>
  <c r="C660" i="1"/>
  <c r="B660" i="1"/>
  <c r="A660" i="1"/>
  <c r="K658" i="1"/>
  <c r="J658" i="1"/>
  <c r="G658" i="1"/>
  <c r="F658" i="1"/>
  <c r="C658" i="1"/>
  <c r="B658" i="1"/>
  <c r="I656" i="1"/>
  <c r="E656" i="1"/>
  <c r="A656" i="1"/>
  <c r="I655" i="1"/>
  <c r="E655" i="1"/>
  <c r="A655" i="1"/>
  <c r="K653" i="1"/>
  <c r="J653" i="1"/>
  <c r="I653" i="1"/>
  <c r="G653" i="1"/>
  <c r="F653" i="1"/>
  <c r="E653" i="1"/>
  <c r="C653" i="1"/>
  <c r="B653" i="1"/>
  <c r="A653" i="1"/>
  <c r="K651" i="1"/>
  <c r="J651" i="1"/>
  <c r="G651" i="1"/>
  <c r="F651" i="1"/>
  <c r="C651" i="1"/>
  <c r="B651" i="1"/>
  <c r="I649" i="1"/>
  <c r="E649" i="1"/>
  <c r="A649" i="1"/>
  <c r="I648" i="1"/>
  <c r="E648" i="1"/>
  <c r="A648" i="1"/>
  <c r="K646" i="1"/>
  <c r="J646" i="1"/>
  <c r="I646" i="1"/>
  <c r="G646" i="1"/>
  <c r="F646" i="1"/>
  <c r="E646" i="1"/>
  <c r="C646" i="1"/>
  <c r="B646" i="1"/>
  <c r="A646" i="1"/>
  <c r="K644" i="1"/>
  <c r="J644" i="1"/>
  <c r="G644" i="1"/>
  <c r="F644" i="1"/>
  <c r="C644" i="1"/>
  <c r="B644" i="1"/>
  <c r="I642" i="1"/>
  <c r="E642" i="1"/>
  <c r="A642" i="1"/>
  <c r="I641" i="1"/>
  <c r="E641" i="1"/>
  <c r="A641" i="1"/>
  <c r="K639" i="1"/>
  <c r="J639" i="1"/>
  <c r="I639" i="1"/>
  <c r="G639" i="1"/>
  <c r="F639" i="1"/>
  <c r="E639" i="1"/>
  <c r="C639" i="1"/>
  <c r="B639" i="1"/>
  <c r="A639" i="1"/>
  <c r="K637" i="1"/>
  <c r="J637" i="1"/>
  <c r="G637" i="1"/>
  <c r="F637" i="1"/>
  <c r="C637" i="1"/>
  <c r="B637" i="1"/>
  <c r="I635" i="1"/>
  <c r="E635" i="1"/>
  <c r="A635" i="1"/>
  <c r="I634" i="1"/>
  <c r="E634" i="1"/>
  <c r="A634" i="1"/>
  <c r="K632" i="1"/>
  <c r="J632" i="1"/>
  <c r="I632" i="1"/>
  <c r="G632" i="1"/>
  <c r="F632" i="1"/>
  <c r="E632" i="1"/>
  <c r="C632" i="1"/>
  <c r="B632" i="1"/>
  <c r="A632" i="1"/>
  <c r="K630" i="1"/>
  <c r="J630" i="1"/>
  <c r="G630" i="1"/>
  <c r="F630" i="1"/>
  <c r="C630" i="1"/>
  <c r="B630" i="1"/>
  <c r="I628" i="1"/>
  <c r="E628" i="1"/>
  <c r="A628" i="1"/>
  <c r="I627" i="1"/>
  <c r="E627" i="1"/>
  <c r="A627" i="1"/>
  <c r="K625" i="1"/>
  <c r="J625" i="1"/>
  <c r="I625" i="1"/>
  <c r="G625" i="1"/>
  <c r="F625" i="1"/>
  <c r="E625" i="1"/>
  <c r="C625" i="1"/>
  <c r="B625" i="1"/>
  <c r="A625" i="1"/>
  <c r="K623" i="1"/>
  <c r="J623" i="1"/>
  <c r="G623" i="1"/>
  <c r="F623" i="1"/>
  <c r="C623" i="1"/>
  <c r="B623" i="1"/>
  <c r="I621" i="1"/>
  <c r="E621" i="1"/>
  <c r="A621" i="1"/>
  <c r="I620" i="1"/>
  <c r="E620" i="1"/>
  <c r="A620" i="1"/>
  <c r="K618" i="1"/>
  <c r="J618" i="1"/>
  <c r="I618" i="1"/>
  <c r="G618" i="1"/>
  <c r="F618" i="1"/>
  <c r="E618" i="1"/>
  <c r="C618" i="1"/>
  <c r="B618" i="1"/>
  <c r="A618" i="1"/>
  <c r="K616" i="1"/>
  <c r="J616" i="1"/>
  <c r="G616" i="1"/>
  <c r="F616" i="1"/>
  <c r="C616" i="1"/>
  <c r="B616" i="1"/>
  <c r="I614" i="1"/>
  <c r="E614" i="1"/>
  <c r="A614" i="1"/>
  <c r="I613" i="1"/>
  <c r="E613" i="1"/>
  <c r="A613" i="1"/>
  <c r="K611" i="1"/>
  <c r="J611" i="1"/>
  <c r="I611" i="1"/>
  <c r="G611" i="1"/>
  <c r="F611" i="1"/>
  <c r="E611" i="1"/>
  <c r="C611" i="1"/>
  <c r="B611" i="1"/>
  <c r="A611" i="1"/>
  <c r="K609" i="1"/>
  <c r="J609" i="1"/>
  <c r="G609" i="1"/>
  <c r="F609" i="1"/>
  <c r="C609" i="1"/>
  <c r="B609" i="1"/>
  <c r="I607" i="1"/>
  <c r="E607" i="1"/>
  <c r="A607" i="1"/>
  <c r="I606" i="1"/>
  <c r="E606" i="1"/>
  <c r="A606" i="1"/>
  <c r="K604" i="1"/>
  <c r="J604" i="1"/>
  <c r="I604" i="1"/>
  <c r="G604" i="1"/>
  <c r="F604" i="1"/>
  <c r="E604" i="1"/>
  <c r="C604" i="1"/>
  <c r="B604" i="1"/>
  <c r="A604" i="1"/>
  <c r="K602" i="1"/>
  <c r="J602" i="1"/>
  <c r="G602" i="1"/>
  <c r="F602" i="1"/>
  <c r="C602" i="1"/>
  <c r="B602" i="1"/>
  <c r="I600" i="1"/>
  <c r="E600" i="1"/>
  <c r="A600" i="1"/>
  <c r="I599" i="1"/>
  <c r="E599" i="1"/>
  <c r="A599" i="1"/>
  <c r="K597" i="1"/>
  <c r="J597" i="1"/>
  <c r="I597" i="1"/>
  <c r="G597" i="1"/>
  <c r="F597" i="1"/>
  <c r="E597" i="1"/>
  <c r="C597" i="1"/>
  <c r="B597" i="1"/>
  <c r="A597" i="1"/>
  <c r="K595" i="1"/>
  <c r="J595" i="1"/>
  <c r="G595" i="1"/>
  <c r="F595" i="1"/>
  <c r="C595" i="1"/>
  <c r="B595" i="1"/>
  <c r="I593" i="1"/>
  <c r="E593" i="1"/>
  <c r="A593" i="1"/>
  <c r="I592" i="1"/>
  <c r="E592" i="1"/>
  <c r="A592" i="1"/>
  <c r="K590" i="1"/>
  <c r="J590" i="1"/>
  <c r="I590" i="1"/>
  <c r="G590" i="1"/>
  <c r="F590" i="1"/>
  <c r="E590" i="1"/>
  <c r="C590" i="1"/>
  <c r="B590" i="1"/>
  <c r="A590" i="1"/>
  <c r="K588" i="1"/>
  <c r="J588" i="1"/>
  <c r="G588" i="1"/>
  <c r="F588" i="1"/>
  <c r="C588" i="1"/>
  <c r="B588" i="1"/>
  <c r="I586" i="1"/>
  <c r="E586" i="1"/>
  <c r="A586" i="1"/>
  <c r="I585" i="1"/>
  <c r="E585" i="1"/>
  <c r="A585" i="1"/>
  <c r="K583" i="1"/>
  <c r="J583" i="1"/>
  <c r="I583" i="1"/>
  <c r="G583" i="1"/>
  <c r="F583" i="1"/>
  <c r="E583" i="1"/>
  <c r="C583" i="1"/>
  <c r="B583" i="1"/>
  <c r="A583" i="1"/>
  <c r="K581" i="1"/>
  <c r="J581" i="1"/>
  <c r="G581" i="1"/>
  <c r="F581" i="1"/>
  <c r="C581" i="1"/>
  <c r="B581" i="1"/>
  <c r="I579" i="1"/>
  <c r="E579" i="1"/>
  <c r="A579" i="1"/>
  <c r="I578" i="1"/>
  <c r="E578" i="1"/>
  <c r="A578" i="1"/>
  <c r="K576" i="1"/>
  <c r="J576" i="1"/>
  <c r="I576" i="1"/>
  <c r="G576" i="1"/>
  <c r="F576" i="1"/>
  <c r="E576" i="1"/>
  <c r="C576" i="1"/>
  <c r="B576" i="1"/>
  <c r="A576" i="1"/>
  <c r="K574" i="1"/>
  <c r="J574" i="1"/>
  <c r="G574" i="1"/>
  <c r="F574" i="1"/>
  <c r="C574" i="1"/>
  <c r="B574" i="1"/>
  <c r="I572" i="1"/>
  <c r="E572" i="1"/>
  <c r="A572" i="1"/>
  <c r="I571" i="1"/>
  <c r="E571" i="1"/>
  <c r="A571" i="1"/>
  <c r="K569" i="1"/>
  <c r="J569" i="1"/>
  <c r="I569" i="1"/>
  <c r="G569" i="1"/>
  <c r="F569" i="1"/>
  <c r="E569" i="1"/>
  <c r="C569" i="1"/>
  <c r="B569" i="1"/>
  <c r="A569" i="1"/>
  <c r="K567" i="1"/>
  <c r="J567" i="1"/>
  <c r="G567" i="1"/>
  <c r="F567" i="1"/>
  <c r="C567" i="1"/>
  <c r="B567" i="1"/>
  <c r="I565" i="1"/>
  <c r="E565" i="1"/>
  <c r="A565" i="1"/>
  <c r="I564" i="1"/>
  <c r="E564" i="1"/>
  <c r="A564" i="1"/>
  <c r="K562" i="1"/>
  <c r="J562" i="1"/>
  <c r="I562" i="1"/>
  <c r="G562" i="1"/>
  <c r="F562" i="1"/>
  <c r="E562" i="1"/>
  <c r="C562" i="1"/>
  <c r="B562" i="1"/>
  <c r="A562" i="1"/>
  <c r="K560" i="1"/>
  <c r="J560" i="1"/>
  <c r="G560" i="1"/>
  <c r="F560" i="1"/>
  <c r="C560" i="1"/>
  <c r="B560" i="1"/>
  <c r="I558" i="1"/>
  <c r="E558" i="1"/>
  <c r="A558" i="1"/>
  <c r="I557" i="1"/>
  <c r="E557" i="1"/>
  <c r="A557" i="1"/>
  <c r="K555" i="1"/>
  <c r="J555" i="1"/>
  <c r="I555" i="1"/>
  <c r="G555" i="1"/>
  <c r="F555" i="1"/>
  <c r="E555" i="1"/>
  <c r="C555" i="1"/>
  <c r="B555" i="1"/>
  <c r="A555" i="1"/>
  <c r="K553" i="1"/>
  <c r="J553" i="1"/>
  <c r="G553" i="1"/>
  <c r="F553" i="1"/>
  <c r="C553" i="1"/>
  <c r="B553" i="1"/>
  <c r="I551" i="1"/>
  <c r="E551" i="1"/>
  <c r="A551" i="1"/>
  <c r="I550" i="1"/>
  <c r="E550" i="1"/>
  <c r="A550" i="1"/>
  <c r="K548" i="1"/>
  <c r="J548" i="1"/>
  <c r="I548" i="1"/>
  <c r="G548" i="1"/>
  <c r="F548" i="1"/>
  <c r="E548" i="1"/>
  <c r="C548" i="1"/>
  <c r="B548" i="1"/>
  <c r="A548" i="1"/>
  <c r="K546" i="1"/>
  <c r="J546" i="1"/>
  <c r="G546" i="1"/>
  <c r="F546" i="1"/>
  <c r="C546" i="1"/>
  <c r="B546" i="1"/>
  <c r="I544" i="1"/>
  <c r="E544" i="1"/>
  <c r="A544" i="1"/>
  <c r="I543" i="1"/>
  <c r="E543" i="1"/>
  <c r="A543" i="1"/>
  <c r="K541" i="1"/>
  <c r="J541" i="1"/>
  <c r="I541" i="1"/>
  <c r="G541" i="1"/>
  <c r="F541" i="1"/>
  <c r="E541" i="1"/>
  <c r="C541" i="1"/>
  <c r="B541" i="1"/>
  <c r="A541" i="1"/>
  <c r="K539" i="1"/>
  <c r="J539" i="1"/>
  <c r="G539" i="1"/>
  <c r="F539" i="1"/>
  <c r="C539" i="1"/>
  <c r="B539" i="1"/>
  <c r="I537" i="1"/>
  <c r="E537" i="1"/>
  <c r="A537" i="1"/>
  <c r="I536" i="1"/>
  <c r="E536" i="1"/>
  <c r="A536" i="1"/>
  <c r="K534" i="1"/>
  <c r="J534" i="1"/>
  <c r="I534" i="1"/>
  <c r="G534" i="1"/>
  <c r="F534" i="1"/>
  <c r="E534" i="1"/>
  <c r="C534" i="1"/>
  <c r="B534" i="1"/>
  <c r="A534" i="1"/>
  <c r="K532" i="1"/>
  <c r="J532" i="1"/>
  <c r="G532" i="1"/>
  <c r="F532" i="1"/>
  <c r="C532" i="1"/>
  <c r="B532" i="1"/>
  <c r="I530" i="1"/>
  <c r="E530" i="1"/>
  <c r="A530" i="1"/>
  <c r="I529" i="1"/>
  <c r="E529" i="1"/>
  <c r="A529" i="1"/>
  <c r="K527" i="1"/>
  <c r="J527" i="1"/>
  <c r="I527" i="1"/>
  <c r="G527" i="1"/>
  <c r="F527" i="1"/>
  <c r="E527" i="1"/>
  <c r="C527" i="1"/>
  <c r="B527" i="1"/>
  <c r="A527" i="1"/>
  <c r="K525" i="1"/>
  <c r="J525" i="1"/>
  <c r="G525" i="1"/>
  <c r="F525" i="1"/>
  <c r="C525" i="1"/>
  <c r="B525" i="1"/>
  <c r="I523" i="1"/>
  <c r="E523" i="1"/>
  <c r="A523" i="1"/>
  <c r="I522" i="1"/>
  <c r="E522" i="1"/>
  <c r="A522" i="1"/>
  <c r="K520" i="1"/>
  <c r="J520" i="1"/>
  <c r="I520" i="1"/>
  <c r="G520" i="1"/>
  <c r="F520" i="1"/>
  <c r="E520" i="1"/>
  <c r="C520" i="1"/>
  <c r="B520" i="1"/>
  <c r="A520" i="1"/>
  <c r="K518" i="1"/>
  <c r="J518" i="1"/>
  <c r="G518" i="1"/>
  <c r="F518" i="1"/>
  <c r="C518" i="1"/>
  <c r="B518" i="1"/>
  <c r="I516" i="1"/>
  <c r="E516" i="1"/>
  <c r="A516" i="1"/>
  <c r="I515" i="1"/>
  <c r="E515" i="1"/>
  <c r="A515" i="1"/>
  <c r="K513" i="1"/>
  <c r="J513" i="1"/>
  <c r="I513" i="1"/>
  <c r="G513" i="1"/>
  <c r="F513" i="1"/>
  <c r="E513" i="1"/>
  <c r="C513" i="1"/>
  <c r="B513" i="1"/>
  <c r="A513" i="1"/>
  <c r="K511" i="1"/>
  <c r="J511" i="1"/>
  <c r="G511" i="1"/>
  <c r="F511" i="1"/>
  <c r="C511" i="1"/>
  <c r="B511" i="1"/>
  <c r="I509" i="1"/>
  <c r="E509" i="1"/>
  <c r="A509" i="1"/>
  <c r="I508" i="1"/>
  <c r="E508" i="1"/>
  <c r="A508" i="1"/>
  <c r="K506" i="1"/>
  <c r="J506" i="1"/>
  <c r="I506" i="1"/>
  <c r="G506" i="1"/>
  <c r="F506" i="1"/>
  <c r="E506" i="1"/>
  <c r="C506" i="1"/>
  <c r="B506" i="1"/>
  <c r="A506" i="1"/>
  <c r="K504" i="1"/>
  <c r="J504" i="1"/>
  <c r="G504" i="1"/>
  <c r="F504" i="1"/>
  <c r="C504" i="1"/>
  <c r="B504" i="1"/>
  <c r="I502" i="1"/>
  <c r="E502" i="1"/>
  <c r="A502" i="1"/>
  <c r="I501" i="1"/>
  <c r="E501" i="1"/>
  <c r="A501" i="1"/>
  <c r="K499" i="1"/>
  <c r="J499" i="1"/>
  <c r="I499" i="1"/>
  <c r="G499" i="1"/>
  <c r="F499" i="1"/>
  <c r="E499" i="1"/>
  <c r="C499" i="1"/>
  <c r="B499" i="1"/>
  <c r="A499" i="1"/>
  <c r="K497" i="1"/>
  <c r="J497" i="1"/>
  <c r="G497" i="1"/>
  <c r="F497" i="1"/>
  <c r="C497" i="1"/>
  <c r="B497" i="1"/>
  <c r="I495" i="1"/>
  <c r="E495" i="1"/>
  <c r="A495" i="1"/>
  <c r="I494" i="1"/>
  <c r="E494" i="1"/>
  <c r="A494" i="1"/>
  <c r="K492" i="1"/>
  <c r="J492" i="1"/>
  <c r="I492" i="1"/>
  <c r="G492" i="1"/>
  <c r="F492" i="1"/>
  <c r="E492" i="1"/>
  <c r="C492" i="1"/>
  <c r="B492" i="1"/>
  <c r="A492" i="1"/>
  <c r="K490" i="1"/>
  <c r="J490" i="1"/>
  <c r="G490" i="1"/>
  <c r="F490" i="1"/>
  <c r="C490" i="1"/>
  <c r="B490" i="1"/>
  <c r="I488" i="1"/>
  <c r="E488" i="1"/>
  <c r="A488" i="1"/>
  <c r="I487" i="1"/>
  <c r="E487" i="1"/>
  <c r="A487" i="1"/>
  <c r="K485" i="1"/>
  <c r="J485" i="1"/>
  <c r="I485" i="1"/>
  <c r="G485" i="1"/>
  <c r="F485" i="1"/>
  <c r="E485" i="1"/>
  <c r="C485" i="1"/>
  <c r="B485" i="1"/>
  <c r="A485" i="1"/>
  <c r="K483" i="1"/>
  <c r="J483" i="1"/>
  <c r="G483" i="1"/>
  <c r="F483" i="1"/>
  <c r="C483" i="1"/>
  <c r="B483" i="1"/>
  <c r="I481" i="1"/>
  <c r="E481" i="1"/>
  <c r="A481" i="1"/>
  <c r="I480" i="1"/>
  <c r="E480" i="1"/>
  <c r="A480" i="1"/>
  <c r="K478" i="1"/>
  <c r="J478" i="1"/>
  <c r="I478" i="1"/>
  <c r="G478" i="1"/>
  <c r="F478" i="1"/>
  <c r="E478" i="1"/>
  <c r="C478" i="1"/>
  <c r="B478" i="1"/>
  <c r="A478" i="1"/>
  <c r="K476" i="1"/>
  <c r="J476" i="1"/>
  <c r="G476" i="1"/>
  <c r="F476" i="1"/>
  <c r="C476" i="1"/>
  <c r="B476" i="1"/>
  <c r="I474" i="1"/>
  <c r="E474" i="1"/>
  <c r="A474" i="1"/>
  <c r="I473" i="1"/>
  <c r="E473" i="1"/>
  <c r="A473" i="1"/>
  <c r="K471" i="1"/>
  <c r="J471" i="1"/>
  <c r="I471" i="1"/>
  <c r="G471" i="1"/>
  <c r="F471" i="1"/>
  <c r="E471" i="1"/>
  <c r="C471" i="1"/>
  <c r="B471" i="1"/>
  <c r="A471" i="1"/>
  <c r="K469" i="1"/>
  <c r="J469" i="1"/>
  <c r="G469" i="1"/>
  <c r="F469" i="1"/>
  <c r="C469" i="1"/>
  <c r="B469" i="1"/>
  <c r="I467" i="1"/>
  <c r="E467" i="1"/>
  <c r="A467" i="1"/>
  <c r="I466" i="1"/>
  <c r="E466" i="1"/>
  <c r="A466" i="1"/>
  <c r="K464" i="1"/>
  <c r="J464" i="1"/>
  <c r="I464" i="1"/>
  <c r="G464" i="1"/>
  <c r="F464" i="1"/>
  <c r="E464" i="1"/>
  <c r="C464" i="1"/>
  <c r="B464" i="1"/>
  <c r="A464" i="1"/>
  <c r="K462" i="1"/>
  <c r="J462" i="1"/>
  <c r="G462" i="1"/>
  <c r="F462" i="1"/>
  <c r="C462" i="1"/>
  <c r="B462" i="1"/>
  <c r="I460" i="1"/>
  <c r="E460" i="1"/>
  <c r="A460" i="1"/>
  <c r="I459" i="1"/>
  <c r="E459" i="1"/>
  <c r="A459" i="1"/>
  <c r="K457" i="1"/>
  <c r="J457" i="1"/>
  <c r="I457" i="1"/>
  <c r="G457" i="1"/>
  <c r="F457" i="1"/>
  <c r="E457" i="1"/>
  <c r="C457" i="1"/>
  <c r="B457" i="1"/>
  <c r="A457" i="1"/>
  <c r="K455" i="1"/>
  <c r="J455" i="1"/>
  <c r="G455" i="1"/>
  <c r="F455" i="1"/>
  <c r="C455" i="1"/>
  <c r="B455" i="1"/>
  <c r="I453" i="1"/>
  <c r="E453" i="1"/>
  <c r="A453" i="1"/>
  <c r="I452" i="1"/>
  <c r="E452" i="1"/>
  <c r="A452" i="1"/>
  <c r="K450" i="1"/>
  <c r="J450" i="1"/>
  <c r="I450" i="1"/>
  <c r="G450" i="1"/>
  <c r="F450" i="1"/>
  <c r="E450" i="1"/>
  <c r="C450" i="1"/>
  <c r="B450" i="1"/>
  <c r="A450" i="1"/>
  <c r="K448" i="1"/>
  <c r="J448" i="1"/>
  <c r="G448" i="1"/>
  <c r="F448" i="1"/>
  <c r="C448" i="1"/>
  <c r="B448" i="1"/>
  <c r="I446" i="1"/>
  <c r="E446" i="1"/>
  <c r="A446" i="1"/>
  <c r="I445" i="1"/>
  <c r="E445" i="1"/>
  <c r="A445" i="1"/>
  <c r="K443" i="1"/>
  <c r="J443" i="1"/>
  <c r="I443" i="1"/>
  <c r="G443" i="1"/>
  <c r="F443" i="1"/>
  <c r="E443" i="1"/>
  <c r="C443" i="1"/>
  <c r="B443" i="1"/>
  <c r="A443" i="1"/>
  <c r="K441" i="1"/>
  <c r="J441" i="1"/>
  <c r="G441" i="1"/>
  <c r="F441" i="1"/>
  <c r="C441" i="1"/>
  <c r="B441" i="1"/>
  <c r="I439" i="1"/>
  <c r="E439" i="1"/>
  <c r="A439" i="1"/>
  <c r="I438" i="1"/>
  <c r="E438" i="1"/>
  <c r="A438" i="1"/>
  <c r="K436" i="1"/>
  <c r="J436" i="1"/>
  <c r="I436" i="1"/>
  <c r="G436" i="1"/>
  <c r="F436" i="1"/>
  <c r="E436" i="1"/>
  <c r="C436" i="1"/>
  <c r="B436" i="1"/>
  <c r="A436" i="1"/>
  <c r="K434" i="1"/>
  <c r="J434" i="1"/>
  <c r="G434" i="1"/>
  <c r="F434" i="1"/>
  <c r="C434" i="1"/>
  <c r="B434" i="1"/>
  <c r="I432" i="1"/>
  <c r="E432" i="1"/>
  <c r="A432" i="1"/>
  <c r="I431" i="1"/>
  <c r="E431" i="1"/>
  <c r="A431" i="1"/>
  <c r="K429" i="1"/>
  <c r="J429" i="1"/>
  <c r="I429" i="1"/>
  <c r="G429" i="1"/>
  <c r="F429" i="1"/>
  <c r="E429" i="1"/>
  <c r="C429" i="1"/>
  <c r="B429" i="1"/>
  <c r="A429" i="1"/>
  <c r="K427" i="1"/>
  <c r="J427" i="1"/>
  <c r="G427" i="1"/>
  <c r="F427" i="1"/>
  <c r="C427" i="1"/>
  <c r="B427" i="1"/>
  <c r="I425" i="1"/>
  <c r="E425" i="1"/>
  <c r="A425" i="1"/>
  <c r="I424" i="1"/>
  <c r="E424" i="1"/>
  <c r="A424" i="1"/>
  <c r="K422" i="1"/>
  <c r="J422" i="1"/>
  <c r="I422" i="1"/>
  <c r="G422" i="1"/>
  <c r="F422" i="1"/>
  <c r="E422" i="1"/>
  <c r="C422" i="1"/>
  <c r="B422" i="1"/>
  <c r="A422" i="1"/>
  <c r="K420" i="1"/>
  <c r="J420" i="1"/>
  <c r="G420" i="1"/>
  <c r="F420" i="1"/>
  <c r="C420" i="1"/>
  <c r="B420" i="1"/>
  <c r="I418" i="1"/>
  <c r="E418" i="1"/>
  <c r="A418" i="1"/>
  <c r="I417" i="1"/>
  <c r="E417" i="1"/>
  <c r="A417" i="1"/>
  <c r="K415" i="1"/>
  <c r="J415" i="1"/>
  <c r="I415" i="1"/>
  <c r="G415" i="1"/>
  <c r="F415" i="1"/>
  <c r="E415" i="1"/>
  <c r="C415" i="1"/>
  <c r="B415" i="1"/>
  <c r="A415" i="1"/>
  <c r="K413" i="1"/>
  <c r="J413" i="1"/>
  <c r="G413" i="1"/>
  <c r="F413" i="1"/>
  <c r="C413" i="1"/>
  <c r="B413" i="1"/>
  <c r="I411" i="1"/>
  <c r="E411" i="1"/>
  <c r="A411" i="1"/>
  <c r="I410" i="1"/>
  <c r="E410" i="1"/>
  <c r="A410" i="1"/>
  <c r="K408" i="1"/>
  <c r="J408" i="1"/>
  <c r="I408" i="1"/>
  <c r="G408" i="1"/>
  <c r="F408" i="1"/>
  <c r="E408" i="1"/>
  <c r="C408" i="1"/>
  <c r="B408" i="1"/>
  <c r="A408" i="1"/>
  <c r="K406" i="1"/>
  <c r="J406" i="1"/>
  <c r="G406" i="1"/>
  <c r="F406" i="1"/>
  <c r="C406" i="1"/>
  <c r="B406" i="1"/>
  <c r="I404" i="1"/>
  <c r="E404" i="1"/>
  <c r="A404" i="1"/>
  <c r="I403" i="1"/>
  <c r="E403" i="1"/>
  <c r="A403" i="1"/>
  <c r="K401" i="1"/>
  <c r="J401" i="1"/>
  <c r="I401" i="1"/>
  <c r="G401" i="1"/>
  <c r="F401" i="1"/>
  <c r="E401" i="1"/>
  <c r="C401" i="1"/>
  <c r="B401" i="1"/>
  <c r="A401" i="1"/>
  <c r="K399" i="1"/>
  <c r="J399" i="1"/>
  <c r="G399" i="1"/>
  <c r="F399" i="1"/>
  <c r="C399" i="1"/>
  <c r="B399" i="1"/>
  <c r="I397" i="1"/>
  <c r="E397" i="1"/>
  <c r="A397" i="1"/>
  <c r="I396" i="1"/>
  <c r="E396" i="1"/>
  <c r="A396" i="1"/>
  <c r="K394" i="1"/>
  <c r="J394" i="1"/>
  <c r="I394" i="1"/>
  <c r="G394" i="1"/>
  <c r="F394" i="1"/>
  <c r="E394" i="1"/>
  <c r="C394" i="1"/>
  <c r="B394" i="1"/>
  <c r="A394" i="1"/>
  <c r="K392" i="1"/>
  <c r="J392" i="1"/>
  <c r="G392" i="1"/>
  <c r="F392" i="1"/>
  <c r="C392" i="1"/>
  <c r="B392" i="1"/>
  <c r="I390" i="1"/>
  <c r="E390" i="1"/>
  <c r="A390" i="1"/>
  <c r="I389" i="1"/>
  <c r="E389" i="1"/>
  <c r="A389" i="1"/>
  <c r="K387" i="1"/>
  <c r="J387" i="1"/>
  <c r="I387" i="1"/>
  <c r="G387" i="1"/>
  <c r="F387" i="1"/>
  <c r="E387" i="1"/>
  <c r="C387" i="1"/>
  <c r="B387" i="1"/>
  <c r="A387" i="1"/>
  <c r="K385" i="1"/>
  <c r="J385" i="1"/>
  <c r="G385" i="1"/>
  <c r="F385" i="1"/>
  <c r="C385" i="1"/>
  <c r="B385" i="1"/>
  <c r="I383" i="1"/>
  <c r="E383" i="1"/>
  <c r="A383" i="1"/>
  <c r="I382" i="1"/>
  <c r="E382" i="1"/>
  <c r="A382" i="1"/>
  <c r="K380" i="1"/>
  <c r="J380" i="1"/>
  <c r="I380" i="1"/>
  <c r="G380" i="1"/>
  <c r="F380" i="1"/>
  <c r="E380" i="1"/>
  <c r="C380" i="1"/>
  <c r="B380" i="1"/>
  <c r="A380" i="1"/>
  <c r="K378" i="1"/>
  <c r="J378" i="1"/>
  <c r="G378" i="1"/>
  <c r="F378" i="1"/>
  <c r="C378" i="1"/>
  <c r="B378" i="1"/>
  <c r="I376" i="1"/>
  <c r="E376" i="1"/>
  <c r="A376" i="1"/>
  <c r="I375" i="1"/>
  <c r="E375" i="1"/>
  <c r="A375" i="1"/>
  <c r="K373" i="1"/>
  <c r="J373" i="1"/>
  <c r="I373" i="1"/>
  <c r="G373" i="1"/>
  <c r="F373" i="1"/>
  <c r="E373" i="1"/>
  <c r="C373" i="1"/>
  <c r="B373" i="1"/>
  <c r="A373" i="1"/>
  <c r="K371" i="1"/>
  <c r="J371" i="1"/>
  <c r="G371" i="1"/>
  <c r="F371" i="1"/>
  <c r="C371" i="1"/>
  <c r="B371" i="1"/>
  <c r="I369" i="1"/>
  <c r="E369" i="1"/>
  <c r="A369" i="1"/>
  <c r="I368" i="1"/>
  <c r="E368" i="1"/>
  <c r="A368" i="1"/>
  <c r="K366" i="1"/>
  <c r="J366" i="1"/>
  <c r="I366" i="1"/>
  <c r="G366" i="1"/>
  <c r="F366" i="1"/>
  <c r="E366" i="1"/>
  <c r="C366" i="1"/>
  <c r="B366" i="1"/>
  <c r="A366" i="1"/>
  <c r="K364" i="1"/>
  <c r="J364" i="1"/>
  <c r="G364" i="1"/>
  <c r="F364" i="1"/>
  <c r="C364" i="1"/>
  <c r="B364" i="1"/>
  <c r="I362" i="1"/>
  <c r="E362" i="1"/>
  <c r="A362" i="1"/>
  <c r="I361" i="1"/>
  <c r="E361" i="1"/>
  <c r="A361" i="1"/>
  <c r="K359" i="1"/>
  <c r="J359" i="1"/>
  <c r="I359" i="1"/>
  <c r="G359" i="1"/>
  <c r="F359" i="1"/>
  <c r="E359" i="1"/>
  <c r="C359" i="1"/>
  <c r="B359" i="1"/>
  <c r="A359" i="1"/>
  <c r="K357" i="1"/>
  <c r="J357" i="1"/>
  <c r="G357" i="1"/>
  <c r="F357" i="1"/>
  <c r="C357" i="1"/>
  <c r="B357" i="1"/>
  <c r="I355" i="1"/>
  <c r="E355" i="1"/>
  <c r="A355" i="1"/>
  <c r="I354" i="1"/>
  <c r="E354" i="1"/>
  <c r="A354" i="1"/>
  <c r="K352" i="1"/>
  <c r="J352" i="1"/>
  <c r="I352" i="1"/>
  <c r="G352" i="1"/>
  <c r="F352" i="1"/>
  <c r="E352" i="1"/>
  <c r="C352" i="1"/>
  <c r="B352" i="1"/>
  <c r="A352" i="1"/>
  <c r="K350" i="1"/>
  <c r="J350" i="1"/>
  <c r="G350" i="1"/>
  <c r="F350" i="1"/>
  <c r="C350" i="1"/>
  <c r="B350" i="1"/>
  <c r="I348" i="1"/>
  <c r="E348" i="1"/>
  <c r="A348" i="1"/>
  <c r="I347" i="1"/>
  <c r="E347" i="1"/>
  <c r="A347" i="1"/>
  <c r="K345" i="1"/>
  <c r="J345" i="1"/>
  <c r="I345" i="1"/>
  <c r="G345" i="1"/>
  <c r="F345" i="1"/>
  <c r="E345" i="1"/>
  <c r="C345" i="1"/>
  <c r="B345" i="1"/>
  <c r="A345" i="1"/>
  <c r="K343" i="1"/>
  <c r="J343" i="1"/>
  <c r="G343" i="1"/>
  <c r="F343" i="1"/>
  <c r="C343" i="1"/>
  <c r="B343" i="1"/>
  <c r="I341" i="1"/>
  <c r="E341" i="1"/>
  <c r="A341" i="1"/>
  <c r="I340" i="1"/>
  <c r="E340" i="1"/>
  <c r="A340" i="1"/>
  <c r="K338" i="1"/>
  <c r="J338" i="1"/>
  <c r="I338" i="1"/>
  <c r="G338" i="1"/>
  <c r="F338" i="1"/>
  <c r="E338" i="1"/>
  <c r="C338" i="1"/>
  <c r="B338" i="1"/>
  <c r="A338" i="1"/>
  <c r="K336" i="1"/>
  <c r="J336" i="1"/>
  <c r="G336" i="1"/>
  <c r="F336" i="1"/>
  <c r="C336" i="1"/>
  <c r="B336" i="1"/>
  <c r="I334" i="1"/>
  <c r="E334" i="1"/>
  <c r="A334" i="1"/>
  <c r="I333" i="1"/>
  <c r="E333" i="1"/>
  <c r="A333" i="1"/>
  <c r="K331" i="1"/>
  <c r="J331" i="1"/>
  <c r="I331" i="1"/>
  <c r="G331" i="1"/>
  <c r="F331" i="1"/>
  <c r="E331" i="1"/>
  <c r="C331" i="1"/>
  <c r="B331" i="1"/>
  <c r="A331" i="1"/>
  <c r="K329" i="1"/>
  <c r="J329" i="1"/>
  <c r="G329" i="1"/>
  <c r="F329" i="1"/>
  <c r="C329" i="1"/>
  <c r="B329" i="1"/>
  <c r="I327" i="1"/>
  <c r="E327" i="1"/>
  <c r="A327" i="1"/>
  <c r="I326" i="1"/>
  <c r="E326" i="1"/>
  <c r="A326" i="1"/>
  <c r="K324" i="1"/>
  <c r="J324" i="1"/>
  <c r="I324" i="1"/>
  <c r="G324" i="1"/>
  <c r="F324" i="1"/>
  <c r="E324" i="1"/>
  <c r="C324" i="1"/>
  <c r="B324" i="1"/>
  <c r="A324" i="1"/>
  <c r="K322" i="1"/>
  <c r="J322" i="1"/>
  <c r="G322" i="1"/>
  <c r="F322" i="1"/>
  <c r="C322" i="1"/>
  <c r="B322" i="1"/>
  <c r="I320" i="1"/>
  <c r="E320" i="1"/>
  <c r="A320" i="1"/>
  <c r="I319" i="1"/>
  <c r="E319" i="1"/>
  <c r="A319" i="1"/>
  <c r="K317" i="1"/>
  <c r="J317" i="1"/>
  <c r="I317" i="1"/>
  <c r="G317" i="1"/>
  <c r="F317" i="1"/>
  <c r="E317" i="1"/>
  <c r="C317" i="1"/>
  <c r="B317" i="1"/>
  <c r="A317" i="1"/>
  <c r="K315" i="1"/>
  <c r="J315" i="1"/>
  <c r="G315" i="1"/>
  <c r="F315" i="1"/>
  <c r="C315" i="1"/>
  <c r="B315" i="1"/>
  <c r="I313" i="1"/>
  <c r="E313" i="1"/>
  <c r="A313" i="1"/>
  <c r="I312" i="1"/>
  <c r="E312" i="1"/>
  <c r="A312" i="1"/>
  <c r="K310" i="1"/>
  <c r="J310" i="1"/>
  <c r="I310" i="1"/>
  <c r="G310" i="1"/>
  <c r="F310" i="1"/>
  <c r="E310" i="1"/>
  <c r="C310" i="1"/>
  <c r="B310" i="1"/>
  <c r="A310" i="1"/>
  <c r="K308" i="1"/>
  <c r="J308" i="1"/>
  <c r="G308" i="1"/>
  <c r="F308" i="1"/>
  <c r="C308" i="1"/>
  <c r="B308" i="1"/>
  <c r="I306" i="1"/>
  <c r="E306" i="1"/>
  <c r="A306" i="1"/>
  <c r="I305" i="1"/>
  <c r="E305" i="1"/>
  <c r="A305" i="1"/>
  <c r="K303" i="1"/>
  <c r="J303" i="1"/>
  <c r="I303" i="1"/>
  <c r="G303" i="1"/>
  <c r="F303" i="1"/>
  <c r="E303" i="1"/>
  <c r="C303" i="1"/>
  <c r="B303" i="1"/>
  <c r="A303" i="1"/>
  <c r="K301" i="1"/>
  <c r="J301" i="1"/>
  <c r="G301" i="1"/>
  <c r="F301" i="1"/>
  <c r="C301" i="1"/>
  <c r="B301" i="1"/>
  <c r="I299" i="1"/>
  <c r="E299" i="1"/>
  <c r="A299" i="1"/>
  <c r="I298" i="1"/>
  <c r="E298" i="1"/>
  <c r="A298" i="1"/>
  <c r="K296" i="1"/>
  <c r="J296" i="1"/>
  <c r="I296" i="1"/>
  <c r="G296" i="1"/>
  <c r="F296" i="1"/>
  <c r="E296" i="1"/>
  <c r="C296" i="1"/>
  <c r="B296" i="1"/>
  <c r="A296" i="1"/>
  <c r="K294" i="1"/>
  <c r="J294" i="1"/>
  <c r="G294" i="1"/>
  <c r="F294" i="1"/>
  <c r="C294" i="1"/>
  <c r="B294" i="1"/>
  <c r="I292" i="1"/>
  <c r="E292" i="1"/>
  <c r="A292" i="1"/>
  <c r="I291" i="1"/>
  <c r="E291" i="1"/>
  <c r="A291" i="1"/>
  <c r="K289" i="1"/>
  <c r="J289" i="1"/>
  <c r="I289" i="1"/>
  <c r="G289" i="1"/>
  <c r="F289" i="1"/>
  <c r="E289" i="1"/>
  <c r="C289" i="1"/>
  <c r="B289" i="1"/>
  <c r="A289" i="1"/>
  <c r="K287" i="1"/>
  <c r="J287" i="1"/>
  <c r="G287" i="1"/>
  <c r="F287" i="1"/>
  <c r="C287" i="1"/>
  <c r="B287" i="1"/>
  <c r="I285" i="1"/>
  <c r="E285" i="1"/>
  <c r="A285" i="1"/>
  <c r="I284" i="1"/>
  <c r="E284" i="1"/>
  <c r="A284" i="1"/>
  <c r="K282" i="1"/>
  <c r="J282" i="1"/>
  <c r="I282" i="1"/>
  <c r="G282" i="1"/>
  <c r="F282" i="1"/>
  <c r="E282" i="1"/>
  <c r="C282" i="1"/>
  <c r="B282" i="1"/>
  <c r="A282" i="1"/>
  <c r="K280" i="1"/>
  <c r="J280" i="1"/>
  <c r="G280" i="1"/>
  <c r="F280" i="1"/>
  <c r="C280" i="1"/>
  <c r="B280" i="1"/>
  <c r="I278" i="1"/>
  <c r="E278" i="1"/>
  <c r="A278" i="1"/>
  <c r="I277" i="1"/>
  <c r="E277" i="1"/>
  <c r="A277" i="1"/>
  <c r="K275" i="1"/>
  <c r="J275" i="1"/>
  <c r="I275" i="1"/>
  <c r="G275" i="1"/>
  <c r="F275" i="1"/>
  <c r="E275" i="1"/>
  <c r="C275" i="1"/>
  <c r="B275" i="1"/>
  <c r="A275" i="1"/>
  <c r="K273" i="1"/>
  <c r="J273" i="1"/>
  <c r="G273" i="1"/>
  <c r="F273" i="1"/>
  <c r="C273" i="1"/>
  <c r="B273" i="1"/>
  <c r="I271" i="1"/>
  <c r="E271" i="1"/>
  <c r="A271" i="1"/>
  <c r="I270" i="1"/>
  <c r="E270" i="1"/>
  <c r="A270" i="1"/>
  <c r="K268" i="1"/>
  <c r="J268" i="1"/>
  <c r="I268" i="1"/>
  <c r="G268" i="1"/>
  <c r="F268" i="1"/>
  <c r="E268" i="1"/>
  <c r="C268" i="1"/>
  <c r="B268" i="1"/>
  <c r="A268" i="1"/>
  <c r="K266" i="1"/>
  <c r="J266" i="1"/>
  <c r="G266" i="1"/>
  <c r="F266" i="1"/>
  <c r="C266" i="1"/>
  <c r="B266" i="1"/>
  <c r="I264" i="1"/>
  <c r="E264" i="1"/>
  <c r="A264" i="1"/>
  <c r="I263" i="1"/>
  <c r="E263" i="1"/>
  <c r="A263" i="1"/>
  <c r="K261" i="1"/>
  <c r="J261" i="1"/>
  <c r="I261" i="1"/>
  <c r="G261" i="1"/>
  <c r="F261" i="1"/>
  <c r="E261" i="1"/>
  <c r="C261" i="1"/>
  <c r="B261" i="1"/>
  <c r="A261" i="1"/>
  <c r="K259" i="1"/>
  <c r="J259" i="1"/>
  <c r="G259" i="1"/>
  <c r="F259" i="1"/>
  <c r="C259" i="1"/>
  <c r="B259" i="1"/>
  <c r="I257" i="1"/>
  <c r="E257" i="1"/>
  <c r="A257" i="1"/>
  <c r="I256" i="1"/>
  <c r="E256" i="1"/>
  <c r="A256" i="1"/>
  <c r="K254" i="1"/>
  <c r="J254" i="1"/>
  <c r="I254" i="1"/>
  <c r="G254" i="1"/>
  <c r="F254" i="1"/>
  <c r="E254" i="1"/>
  <c r="C254" i="1"/>
  <c r="B254" i="1"/>
  <c r="A254" i="1"/>
  <c r="K252" i="1"/>
  <c r="J252" i="1"/>
  <c r="G252" i="1"/>
  <c r="F252" i="1"/>
  <c r="C252" i="1"/>
  <c r="B252" i="1"/>
  <c r="I250" i="1"/>
  <c r="E250" i="1"/>
  <c r="A250" i="1"/>
  <c r="I249" i="1"/>
  <c r="E249" i="1"/>
  <c r="A249" i="1"/>
  <c r="K247" i="1"/>
  <c r="J247" i="1"/>
  <c r="I247" i="1"/>
  <c r="G247" i="1"/>
  <c r="F247" i="1"/>
  <c r="E247" i="1"/>
  <c r="C247" i="1"/>
  <c r="B247" i="1"/>
  <c r="A247" i="1"/>
  <c r="K245" i="1"/>
  <c r="J245" i="1"/>
  <c r="G245" i="1"/>
  <c r="F245" i="1"/>
  <c r="C245" i="1"/>
  <c r="B245" i="1"/>
  <c r="I243" i="1"/>
  <c r="E243" i="1"/>
  <c r="A243" i="1"/>
  <c r="I242" i="1"/>
  <c r="E242" i="1"/>
  <c r="A242" i="1"/>
  <c r="K240" i="1"/>
  <c r="J240" i="1"/>
  <c r="I240" i="1"/>
  <c r="G240" i="1"/>
  <c r="F240" i="1"/>
  <c r="E240" i="1"/>
  <c r="C240" i="1"/>
  <c r="B240" i="1"/>
  <c r="A240" i="1"/>
  <c r="K238" i="1"/>
  <c r="J238" i="1"/>
  <c r="G238" i="1"/>
  <c r="F238" i="1"/>
  <c r="C238" i="1"/>
  <c r="B238" i="1"/>
  <c r="I236" i="1"/>
  <c r="E236" i="1"/>
  <c r="A236" i="1"/>
  <c r="I235" i="1"/>
  <c r="E235" i="1"/>
  <c r="A235" i="1"/>
  <c r="K233" i="1"/>
  <c r="J233" i="1"/>
  <c r="I233" i="1"/>
  <c r="G233" i="1"/>
  <c r="F233" i="1"/>
  <c r="E233" i="1"/>
  <c r="C233" i="1"/>
  <c r="B233" i="1"/>
  <c r="A233" i="1"/>
  <c r="K231" i="1"/>
  <c r="J231" i="1"/>
  <c r="G231" i="1"/>
  <c r="F231" i="1"/>
  <c r="C231" i="1"/>
  <c r="B231" i="1"/>
  <c r="I229" i="1"/>
  <c r="E229" i="1"/>
  <c r="A229" i="1"/>
  <c r="I228" i="1"/>
  <c r="E228" i="1"/>
  <c r="A228" i="1"/>
  <c r="K226" i="1"/>
  <c r="J226" i="1"/>
  <c r="I226" i="1"/>
  <c r="G226" i="1"/>
  <c r="F226" i="1"/>
  <c r="E226" i="1"/>
  <c r="C226" i="1"/>
  <c r="B226" i="1"/>
  <c r="A226" i="1"/>
  <c r="K224" i="1"/>
  <c r="J224" i="1"/>
  <c r="G224" i="1"/>
  <c r="F224" i="1"/>
  <c r="C224" i="1"/>
  <c r="B224" i="1"/>
  <c r="I222" i="1"/>
  <c r="E222" i="1"/>
  <c r="A222" i="1"/>
  <c r="I221" i="1"/>
  <c r="E221" i="1"/>
  <c r="A221" i="1"/>
  <c r="K219" i="1"/>
  <c r="J219" i="1"/>
  <c r="I219" i="1"/>
  <c r="G219" i="1"/>
  <c r="F219" i="1"/>
  <c r="E219" i="1"/>
  <c r="C219" i="1"/>
  <c r="B219" i="1"/>
  <c r="A219" i="1"/>
  <c r="K217" i="1"/>
  <c r="J217" i="1"/>
  <c r="G217" i="1"/>
  <c r="F217" i="1"/>
  <c r="C217" i="1"/>
  <c r="B217" i="1"/>
  <c r="I215" i="1"/>
  <c r="E215" i="1"/>
  <c r="A215" i="1"/>
  <c r="I214" i="1"/>
  <c r="E214" i="1"/>
  <c r="A214" i="1"/>
  <c r="K212" i="1"/>
  <c r="J212" i="1"/>
  <c r="I212" i="1"/>
  <c r="G212" i="1"/>
  <c r="F212" i="1"/>
  <c r="E212" i="1"/>
  <c r="C212" i="1"/>
  <c r="B212" i="1"/>
  <c r="A212" i="1"/>
  <c r="K210" i="1"/>
  <c r="J210" i="1"/>
  <c r="G210" i="1"/>
  <c r="F210" i="1"/>
  <c r="C210" i="1"/>
  <c r="B210" i="1"/>
  <c r="I208" i="1"/>
  <c r="E208" i="1"/>
  <c r="A208" i="1"/>
  <c r="I207" i="1"/>
  <c r="E207" i="1"/>
  <c r="A207" i="1"/>
  <c r="K205" i="1"/>
  <c r="J205" i="1"/>
  <c r="I205" i="1"/>
  <c r="G205" i="1"/>
  <c r="F205" i="1"/>
  <c r="E205" i="1"/>
  <c r="C205" i="1"/>
  <c r="B205" i="1"/>
  <c r="A205" i="1"/>
  <c r="K203" i="1"/>
  <c r="J203" i="1"/>
  <c r="G203" i="1"/>
  <c r="F203" i="1"/>
  <c r="C203" i="1"/>
  <c r="B203" i="1"/>
  <c r="I201" i="1"/>
  <c r="E201" i="1"/>
  <c r="A201" i="1"/>
  <c r="I200" i="1"/>
  <c r="E200" i="1"/>
  <c r="A200" i="1"/>
  <c r="K198" i="1"/>
  <c r="J198" i="1"/>
  <c r="I198" i="1"/>
  <c r="G198" i="1"/>
  <c r="F198" i="1"/>
  <c r="E198" i="1"/>
  <c r="C198" i="1"/>
  <c r="B198" i="1"/>
  <c r="A198" i="1"/>
  <c r="K196" i="1"/>
  <c r="J196" i="1"/>
  <c r="G196" i="1"/>
  <c r="F196" i="1"/>
  <c r="C196" i="1"/>
  <c r="B196" i="1"/>
  <c r="I194" i="1"/>
  <c r="E194" i="1"/>
  <c r="A194" i="1"/>
  <c r="I193" i="1"/>
  <c r="E193" i="1"/>
  <c r="A193" i="1"/>
  <c r="K191" i="1"/>
  <c r="J191" i="1"/>
  <c r="I191" i="1"/>
  <c r="G191" i="1"/>
  <c r="F191" i="1"/>
  <c r="E191" i="1"/>
  <c r="C191" i="1"/>
  <c r="B191" i="1"/>
  <c r="A191" i="1"/>
  <c r="K189" i="1"/>
  <c r="J189" i="1"/>
  <c r="G189" i="1"/>
  <c r="F189" i="1"/>
  <c r="C189" i="1"/>
  <c r="B189" i="1"/>
  <c r="I187" i="1"/>
  <c r="E187" i="1"/>
  <c r="A187" i="1"/>
  <c r="I186" i="1"/>
  <c r="E186" i="1"/>
  <c r="A186" i="1"/>
  <c r="K184" i="1"/>
  <c r="J184" i="1"/>
  <c r="I184" i="1"/>
  <c r="G184" i="1"/>
  <c r="F184" i="1"/>
  <c r="E184" i="1"/>
  <c r="C184" i="1"/>
  <c r="B184" i="1"/>
  <c r="A184" i="1"/>
  <c r="K182" i="1"/>
  <c r="J182" i="1"/>
  <c r="G182" i="1"/>
  <c r="F182" i="1"/>
  <c r="C182" i="1"/>
  <c r="B182" i="1"/>
  <c r="I180" i="1"/>
  <c r="E180" i="1"/>
  <c r="A180" i="1"/>
  <c r="I179" i="1"/>
  <c r="E179" i="1"/>
  <c r="A179" i="1"/>
  <c r="K177" i="1"/>
  <c r="J177" i="1"/>
  <c r="I177" i="1"/>
  <c r="G177" i="1"/>
  <c r="F177" i="1"/>
  <c r="E177" i="1"/>
  <c r="C177" i="1"/>
  <c r="B177" i="1"/>
  <c r="A177" i="1"/>
  <c r="K175" i="1"/>
  <c r="J175" i="1"/>
  <c r="G175" i="1"/>
  <c r="F175" i="1"/>
  <c r="C175" i="1"/>
  <c r="B175" i="1"/>
  <c r="I173" i="1"/>
  <c r="E173" i="1"/>
  <c r="A173" i="1"/>
  <c r="I172" i="1"/>
  <c r="E172" i="1"/>
  <c r="A172" i="1"/>
  <c r="K170" i="1"/>
  <c r="J170" i="1"/>
  <c r="I170" i="1"/>
  <c r="G170" i="1"/>
  <c r="F170" i="1"/>
  <c r="E170" i="1"/>
  <c r="C170" i="1"/>
  <c r="B170" i="1"/>
  <c r="A170" i="1"/>
  <c r="K168" i="1"/>
  <c r="J168" i="1"/>
  <c r="G168" i="1"/>
  <c r="F168" i="1"/>
  <c r="C168" i="1"/>
  <c r="B168" i="1"/>
  <c r="I166" i="1"/>
  <c r="E166" i="1"/>
  <c r="A166" i="1"/>
  <c r="I165" i="1"/>
  <c r="E165" i="1"/>
  <c r="A165" i="1"/>
  <c r="K163" i="1"/>
  <c r="J163" i="1"/>
  <c r="I163" i="1"/>
  <c r="G163" i="1"/>
  <c r="F163" i="1"/>
  <c r="E163" i="1"/>
  <c r="C163" i="1"/>
  <c r="B163" i="1"/>
  <c r="A163" i="1"/>
  <c r="K161" i="1"/>
  <c r="J161" i="1"/>
  <c r="G161" i="1"/>
  <c r="F161" i="1"/>
  <c r="C161" i="1"/>
  <c r="B161" i="1"/>
  <c r="I159" i="1"/>
  <c r="E159" i="1"/>
  <c r="A159" i="1"/>
  <c r="I158" i="1"/>
  <c r="E158" i="1"/>
  <c r="A158" i="1"/>
  <c r="K156" i="1"/>
  <c r="J156" i="1"/>
  <c r="I156" i="1"/>
  <c r="G156" i="1"/>
  <c r="F156" i="1"/>
  <c r="E156" i="1"/>
  <c r="C156" i="1"/>
  <c r="B156" i="1"/>
  <c r="A156" i="1"/>
  <c r="K154" i="1"/>
  <c r="J154" i="1"/>
  <c r="G154" i="1"/>
  <c r="F154" i="1"/>
  <c r="C154" i="1"/>
  <c r="B154" i="1"/>
  <c r="I152" i="1"/>
  <c r="E152" i="1"/>
  <c r="A152" i="1"/>
  <c r="I151" i="1"/>
  <c r="E151" i="1"/>
  <c r="A151" i="1"/>
  <c r="K149" i="1"/>
  <c r="J149" i="1"/>
  <c r="I149" i="1"/>
  <c r="G149" i="1"/>
  <c r="F149" i="1"/>
  <c r="E149" i="1"/>
  <c r="C149" i="1"/>
  <c r="B149" i="1"/>
  <c r="A149" i="1"/>
  <c r="K147" i="1"/>
  <c r="J147" i="1"/>
  <c r="G147" i="1"/>
  <c r="F147" i="1"/>
  <c r="C147" i="1"/>
  <c r="B147" i="1"/>
  <c r="I145" i="1"/>
  <c r="E145" i="1"/>
  <c r="A145" i="1"/>
  <c r="I144" i="1"/>
  <c r="E144" i="1"/>
  <c r="A144" i="1"/>
  <c r="K142" i="1"/>
  <c r="J142" i="1"/>
  <c r="I142" i="1"/>
  <c r="G142" i="1"/>
  <c r="F142" i="1"/>
  <c r="E142" i="1"/>
  <c r="C142" i="1"/>
  <c r="B142" i="1"/>
  <c r="A142" i="1"/>
  <c r="K140" i="1"/>
  <c r="J140" i="1"/>
  <c r="G140" i="1"/>
  <c r="F140" i="1"/>
  <c r="C140" i="1"/>
  <c r="B140" i="1"/>
  <c r="I138" i="1"/>
  <c r="E138" i="1"/>
  <c r="A138" i="1"/>
  <c r="I137" i="1"/>
  <c r="E137" i="1"/>
  <c r="A137" i="1"/>
  <c r="K135" i="1"/>
  <c r="J135" i="1"/>
  <c r="I135" i="1"/>
  <c r="G135" i="1"/>
  <c r="F135" i="1"/>
  <c r="E135" i="1"/>
  <c r="C135" i="1"/>
  <c r="B135" i="1"/>
  <c r="A135" i="1"/>
  <c r="K133" i="1"/>
  <c r="J133" i="1"/>
  <c r="G133" i="1"/>
  <c r="F133" i="1"/>
  <c r="C133" i="1"/>
  <c r="B133" i="1"/>
  <c r="I131" i="1"/>
  <c r="E131" i="1"/>
  <c r="A131" i="1"/>
  <c r="I130" i="1"/>
  <c r="E130" i="1"/>
  <c r="A130" i="1"/>
  <c r="K128" i="1"/>
  <c r="J128" i="1"/>
  <c r="I128" i="1"/>
  <c r="G128" i="1"/>
  <c r="F128" i="1"/>
  <c r="E128" i="1"/>
  <c r="C128" i="1"/>
  <c r="B128" i="1"/>
  <c r="A128" i="1"/>
  <c r="K126" i="1"/>
  <c r="J126" i="1"/>
  <c r="G126" i="1"/>
  <c r="F126" i="1"/>
  <c r="C126" i="1"/>
  <c r="B126" i="1"/>
  <c r="I124" i="1"/>
  <c r="E124" i="1"/>
  <c r="A124" i="1"/>
  <c r="I123" i="1"/>
  <c r="E123" i="1"/>
  <c r="A123" i="1"/>
  <c r="K121" i="1"/>
  <c r="J121" i="1"/>
  <c r="I121" i="1"/>
  <c r="G121" i="1"/>
  <c r="F121" i="1"/>
  <c r="E121" i="1"/>
  <c r="C121" i="1"/>
  <c r="B121" i="1"/>
  <c r="A121" i="1"/>
  <c r="K119" i="1"/>
  <c r="J119" i="1"/>
  <c r="G119" i="1"/>
  <c r="F119" i="1"/>
  <c r="C119" i="1"/>
  <c r="B119" i="1"/>
  <c r="I117" i="1"/>
  <c r="E117" i="1"/>
  <c r="A117" i="1"/>
  <c r="I116" i="1"/>
  <c r="E116" i="1"/>
  <c r="A116" i="1"/>
  <c r="K114" i="1"/>
  <c r="J114" i="1"/>
  <c r="I114" i="1"/>
  <c r="G114" i="1"/>
  <c r="F114" i="1"/>
  <c r="E114" i="1"/>
  <c r="C114" i="1"/>
  <c r="B114" i="1"/>
  <c r="A114" i="1"/>
  <c r="K112" i="1"/>
  <c r="J112" i="1"/>
  <c r="G112" i="1"/>
  <c r="F112" i="1"/>
  <c r="C112" i="1"/>
  <c r="B112" i="1"/>
  <c r="I110" i="1"/>
  <c r="E110" i="1"/>
  <c r="A110" i="1"/>
  <c r="I109" i="1"/>
  <c r="E109" i="1"/>
  <c r="A109" i="1"/>
  <c r="K107" i="1"/>
  <c r="J107" i="1"/>
  <c r="I107" i="1"/>
  <c r="G107" i="1"/>
  <c r="F107" i="1"/>
  <c r="E107" i="1"/>
  <c r="C107" i="1"/>
  <c r="B107" i="1"/>
  <c r="A107" i="1"/>
  <c r="K105" i="1"/>
  <c r="J105" i="1"/>
  <c r="G105" i="1"/>
  <c r="F105" i="1"/>
  <c r="C105" i="1"/>
  <c r="B105" i="1"/>
  <c r="I103" i="1"/>
  <c r="E103" i="1"/>
  <c r="A103" i="1"/>
  <c r="I102" i="1"/>
  <c r="E102" i="1"/>
  <c r="A102" i="1"/>
  <c r="K100" i="1"/>
  <c r="J100" i="1"/>
  <c r="I100" i="1"/>
  <c r="G100" i="1"/>
  <c r="F100" i="1"/>
  <c r="E100" i="1"/>
  <c r="C100" i="1"/>
  <c r="B100" i="1"/>
  <c r="A100" i="1"/>
  <c r="K98" i="1"/>
  <c r="J98" i="1"/>
  <c r="G98" i="1"/>
  <c r="F98" i="1"/>
  <c r="C98" i="1"/>
  <c r="B98" i="1"/>
  <c r="I96" i="1"/>
  <c r="E96" i="1"/>
  <c r="A96" i="1"/>
  <c r="I95" i="1"/>
  <c r="E95" i="1"/>
  <c r="A95" i="1"/>
  <c r="K93" i="1"/>
  <c r="J93" i="1"/>
  <c r="I93" i="1"/>
  <c r="G93" i="1"/>
  <c r="F93" i="1"/>
  <c r="E93" i="1"/>
  <c r="C93" i="1"/>
  <c r="B93" i="1"/>
  <c r="A93" i="1"/>
  <c r="K91" i="1"/>
  <c r="J91" i="1"/>
  <c r="G91" i="1"/>
  <c r="F91" i="1"/>
  <c r="C91" i="1"/>
  <c r="B91" i="1"/>
  <c r="I89" i="1"/>
  <c r="E89" i="1"/>
  <c r="A89" i="1"/>
  <c r="I88" i="1"/>
  <c r="E88" i="1"/>
  <c r="A88" i="1"/>
  <c r="K86" i="1"/>
  <c r="J86" i="1"/>
  <c r="I86" i="1"/>
  <c r="G86" i="1"/>
  <c r="F86" i="1"/>
  <c r="E86" i="1"/>
  <c r="C86" i="1"/>
  <c r="B86" i="1"/>
  <c r="A86" i="1"/>
  <c r="K84" i="1"/>
  <c r="J84" i="1"/>
  <c r="G84" i="1"/>
  <c r="F84" i="1"/>
  <c r="C84" i="1"/>
  <c r="B84" i="1"/>
  <c r="I82" i="1"/>
  <c r="E82" i="1"/>
  <c r="A82" i="1"/>
  <c r="I81" i="1"/>
  <c r="E81" i="1"/>
  <c r="A81" i="1"/>
  <c r="K79" i="1"/>
  <c r="J79" i="1"/>
  <c r="I79" i="1"/>
  <c r="G79" i="1"/>
  <c r="F79" i="1"/>
  <c r="E79" i="1"/>
  <c r="C79" i="1"/>
  <c r="B79" i="1"/>
  <c r="A79" i="1"/>
  <c r="K77" i="1"/>
  <c r="J77" i="1"/>
  <c r="G77" i="1"/>
  <c r="F77" i="1"/>
  <c r="C77" i="1"/>
  <c r="B77" i="1"/>
  <c r="I75" i="1"/>
  <c r="E75" i="1"/>
  <c r="A75" i="1"/>
  <c r="I74" i="1"/>
  <c r="E74" i="1"/>
  <c r="A74" i="1"/>
  <c r="K72" i="1"/>
  <c r="J72" i="1"/>
  <c r="I72" i="1"/>
  <c r="G72" i="1"/>
  <c r="F72" i="1"/>
  <c r="E72" i="1"/>
  <c r="C72" i="1"/>
  <c r="B72" i="1"/>
  <c r="A72" i="1"/>
  <c r="K70" i="1"/>
  <c r="J70" i="1"/>
  <c r="G70" i="1"/>
  <c r="F70" i="1"/>
  <c r="C70" i="1"/>
  <c r="B70" i="1"/>
  <c r="I68" i="1"/>
  <c r="E68" i="1"/>
  <c r="A68" i="1"/>
  <c r="I67" i="1"/>
  <c r="E67" i="1"/>
  <c r="A67" i="1"/>
  <c r="K65" i="1"/>
  <c r="J65" i="1"/>
  <c r="I65" i="1"/>
  <c r="G65" i="1"/>
  <c r="F65" i="1"/>
  <c r="E65" i="1"/>
  <c r="C65" i="1"/>
  <c r="B65" i="1"/>
  <c r="A65" i="1"/>
  <c r="K63" i="1"/>
  <c r="J63" i="1"/>
  <c r="G63" i="1"/>
  <c r="F63" i="1"/>
  <c r="C63" i="1"/>
  <c r="B63" i="1"/>
  <c r="I61" i="1"/>
  <c r="E61" i="1"/>
  <c r="A61" i="1"/>
  <c r="I60" i="1"/>
  <c r="E60" i="1"/>
  <c r="A60" i="1"/>
  <c r="K58" i="1"/>
  <c r="J58" i="1"/>
  <c r="I58" i="1"/>
  <c r="G58" i="1"/>
  <c r="F58" i="1"/>
  <c r="E58" i="1"/>
  <c r="C58" i="1"/>
  <c r="B58" i="1"/>
  <c r="A58" i="1"/>
  <c r="K56" i="1"/>
  <c r="J56" i="1"/>
  <c r="G56" i="1"/>
  <c r="F56" i="1"/>
  <c r="C56" i="1"/>
  <c r="B56" i="1"/>
  <c r="I54" i="1"/>
  <c r="E54" i="1"/>
  <c r="A54" i="1"/>
  <c r="I53" i="1"/>
  <c r="E53" i="1"/>
  <c r="A53" i="1"/>
  <c r="K51" i="1"/>
  <c r="J51" i="1"/>
  <c r="I51" i="1"/>
  <c r="G51" i="1"/>
  <c r="F51" i="1"/>
  <c r="E51" i="1"/>
  <c r="C51" i="1"/>
  <c r="B51" i="1"/>
  <c r="A51" i="1"/>
  <c r="K49" i="1"/>
  <c r="J49" i="1"/>
  <c r="G49" i="1"/>
  <c r="F49" i="1"/>
  <c r="C49" i="1"/>
  <c r="B49" i="1"/>
  <c r="I47" i="1"/>
  <c r="E47" i="1"/>
  <c r="A47" i="1"/>
  <c r="I46" i="1"/>
  <c r="E46" i="1"/>
  <c r="A46" i="1"/>
  <c r="K44" i="1"/>
  <c r="J44" i="1"/>
  <c r="I44" i="1"/>
  <c r="G44" i="1"/>
  <c r="F44" i="1"/>
  <c r="E44" i="1"/>
  <c r="C44" i="1"/>
  <c r="B44" i="1"/>
  <c r="A44" i="1"/>
  <c r="K42" i="1"/>
  <c r="J42" i="1"/>
  <c r="G42" i="1"/>
  <c r="F42" i="1"/>
  <c r="C42" i="1"/>
  <c r="B42" i="1"/>
  <c r="I40" i="1"/>
  <c r="E40" i="1"/>
  <c r="A40" i="1"/>
  <c r="I39" i="1"/>
  <c r="E39" i="1"/>
  <c r="A39" i="1"/>
  <c r="K37" i="1"/>
  <c r="J37" i="1"/>
  <c r="I37" i="1"/>
  <c r="G37" i="1"/>
  <c r="F37" i="1"/>
  <c r="E37" i="1"/>
  <c r="C37" i="1"/>
  <c r="B37" i="1"/>
  <c r="A37" i="1"/>
  <c r="K35" i="1"/>
  <c r="J35" i="1"/>
  <c r="G35" i="1"/>
  <c r="F35" i="1"/>
  <c r="C35" i="1"/>
  <c r="B35" i="1"/>
  <c r="I33" i="1"/>
  <c r="E33" i="1"/>
  <c r="A33" i="1"/>
  <c r="I32" i="1"/>
  <c r="E32" i="1"/>
  <c r="A32" i="1"/>
  <c r="K30" i="1"/>
  <c r="J30" i="1"/>
  <c r="I30" i="1"/>
  <c r="G30" i="1"/>
  <c r="F30" i="1"/>
  <c r="E30" i="1"/>
  <c r="C30" i="1"/>
  <c r="B30" i="1"/>
  <c r="A30" i="1"/>
  <c r="K28" i="1"/>
  <c r="J28" i="1"/>
  <c r="G28" i="1"/>
  <c r="F28" i="1"/>
  <c r="C28" i="1"/>
  <c r="B28" i="1"/>
  <c r="I26" i="1"/>
  <c r="E26" i="1"/>
  <c r="A26" i="1"/>
  <c r="I25" i="1"/>
  <c r="E25" i="1"/>
  <c r="A25" i="1"/>
  <c r="K23" i="1"/>
  <c r="J23" i="1"/>
  <c r="I23" i="1"/>
  <c r="G23" i="1"/>
  <c r="F23" i="1"/>
  <c r="E23" i="1"/>
  <c r="C23" i="1"/>
  <c r="B23" i="1"/>
  <c r="A23" i="1"/>
  <c r="K21" i="1"/>
  <c r="J21" i="1"/>
  <c r="G21" i="1"/>
  <c r="F21" i="1"/>
  <c r="C21" i="1"/>
  <c r="B21" i="1"/>
  <c r="I19" i="1"/>
  <c r="E19" i="1"/>
  <c r="A19" i="1"/>
  <c r="I18" i="1"/>
  <c r="E18" i="1"/>
  <c r="A18" i="1"/>
  <c r="K16" i="1"/>
  <c r="J16" i="1"/>
  <c r="I16" i="1"/>
  <c r="G16" i="1"/>
  <c r="F16" i="1"/>
  <c r="E16" i="1"/>
  <c r="C16" i="1"/>
  <c r="B16" i="1"/>
  <c r="A16" i="1"/>
  <c r="K14" i="1"/>
  <c r="J14" i="1"/>
  <c r="G14" i="1"/>
  <c r="F14" i="1"/>
  <c r="C14" i="1"/>
  <c r="B14" i="1"/>
  <c r="I12" i="1"/>
  <c r="E12" i="1"/>
  <c r="A12" i="1"/>
  <c r="I11" i="1"/>
  <c r="E11" i="1"/>
  <c r="A11" i="1"/>
  <c r="K9" i="1"/>
  <c r="J9" i="1"/>
  <c r="I9" i="1"/>
  <c r="K7" i="1"/>
  <c r="J7" i="1"/>
  <c r="I5" i="1"/>
  <c r="G9" i="1"/>
  <c r="F9" i="1"/>
  <c r="E9" i="1"/>
  <c r="G7" i="1"/>
  <c r="F7" i="1"/>
  <c r="E5" i="1"/>
  <c r="C9" i="1"/>
  <c r="B9" i="1"/>
  <c r="B7" i="1" l="1"/>
  <c r="A9" i="1"/>
  <c r="C7" i="1"/>
  <c r="A5" i="1"/>
  <c r="B2" i="5" l="1"/>
  <c r="F5" i="5" s="1"/>
  <c r="B115" i="5" l="1"/>
  <c r="AS115" i="5" l="1"/>
  <c r="AR115" i="5"/>
  <c r="AQ115" i="5"/>
  <c r="AP115" i="5"/>
  <c r="AO115" i="5"/>
  <c r="AN115" i="5"/>
  <c r="AM115" i="5"/>
  <c r="AL115" i="5"/>
  <c r="AK115" i="5"/>
  <c r="AJ115" i="5"/>
  <c r="AI115" i="5"/>
  <c r="AH115" i="5"/>
  <c r="AG115" i="5"/>
  <c r="AF115" i="5"/>
  <c r="AE115" i="5"/>
  <c r="AD115" i="5"/>
  <c r="AC115" i="5"/>
  <c r="AB115" i="5"/>
  <c r="AA115" i="5"/>
  <c r="Z115" i="5"/>
  <c r="Y115" i="5"/>
  <c r="X115" i="5"/>
  <c r="W115" i="5"/>
  <c r="V115" i="5"/>
  <c r="U115" i="5"/>
  <c r="T115" i="5"/>
  <c r="S115" i="5"/>
  <c r="R115" i="5"/>
  <c r="Q115" i="5"/>
  <c r="P115" i="5"/>
  <c r="O115" i="5"/>
  <c r="N115" i="5"/>
  <c r="M115" i="5"/>
  <c r="L115" i="5"/>
  <c r="K115" i="5"/>
  <c r="J115" i="5"/>
  <c r="I115" i="5"/>
  <c r="F115" i="5"/>
  <c r="E115" i="5"/>
  <c r="D115" i="5"/>
  <c r="G6" i="3" l="1"/>
  <c r="G5" i="3"/>
  <c r="G4" i="3"/>
  <c r="G3" i="3"/>
  <c r="J3" i="3"/>
  <c r="J4" i="3"/>
  <c r="J5" i="3"/>
  <c r="J6" i="3"/>
  <c r="I4" i="1"/>
  <c r="E4" i="1"/>
  <c r="A4" i="1"/>
  <c r="B462" i="5"/>
  <c r="AT462" i="5" s="1"/>
  <c r="B461" i="5"/>
  <c r="B460" i="5"/>
  <c r="AT460" i="5" s="1"/>
  <c r="B459" i="5"/>
  <c r="B458" i="5"/>
  <c r="AT458" i="5" s="1"/>
  <c r="B457" i="5"/>
  <c r="B456" i="5"/>
  <c r="AT456" i="5" s="1"/>
  <c r="B455" i="5"/>
  <c r="B454" i="5"/>
  <c r="AT454" i="5" s="1"/>
  <c r="B453" i="5"/>
  <c r="B452" i="5"/>
  <c r="AT452" i="5" s="1"/>
  <c r="B451" i="5"/>
  <c r="B450" i="5"/>
  <c r="B449" i="5"/>
  <c r="B448" i="5"/>
  <c r="B447" i="5"/>
  <c r="B446" i="5"/>
  <c r="AT446" i="5" s="1"/>
  <c r="B445" i="5"/>
  <c r="B444" i="5"/>
  <c r="AT444" i="5" s="1"/>
  <c r="B443" i="5"/>
  <c r="B442" i="5"/>
  <c r="AT442" i="5" s="1"/>
  <c r="B441" i="5"/>
  <c r="B440" i="5"/>
  <c r="AT440" i="5" s="1"/>
  <c r="B439" i="5"/>
  <c r="B438" i="5"/>
  <c r="B437" i="5"/>
  <c r="B436" i="5"/>
  <c r="B435" i="5"/>
  <c r="B434" i="5"/>
  <c r="AT434" i="5" s="1"/>
  <c r="B433" i="5"/>
  <c r="B432" i="5"/>
  <c r="AT432" i="5" s="1"/>
  <c r="B431" i="5"/>
  <c r="B430" i="5"/>
  <c r="AT430" i="5" s="1"/>
  <c r="B429" i="5"/>
  <c r="B428" i="5"/>
  <c r="AT428" i="5" s="1"/>
  <c r="B427" i="5"/>
  <c r="B426" i="5"/>
  <c r="AT426" i="5" s="1"/>
  <c r="B425" i="5"/>
  <c r="B424" i="5"/>
  <c r="AT424" i="5" s="1"/>
  <c r="B423" i="5"/>
  <c r="B422" i="5"/>
  <c r="AT422" i="5" s="1"/>
  <c r="B421" i="5"/>
  <c r="B420" i="5"/>
  <c r="B419" i="5"/>
  <c r="B418" i="5"/>
  <c r="B417" i="5"/>
  <c r="B416" i="5"/>
  <c r="AT416" i="5" s="1"/>
  <c r="B415" i="5"/>
  <c r="B414" i="5"/>
  <c r="AT414" i="5" s="1"/>
  <c r="B413" i="5"/>
  <c r="B412" i="5"/>
  <c r="AT412" i="5" s="1"/>
  <c r="B411" i="5"/>
  <c r="B410" i="5"/>
  <c r="AT410" i="5" s="1"/>
  <c r="B409" i="5"/>
  <c r="B408" i="5"/>
  <c r="AT408" i="5" s="1"/>
  <c r="B407" i="5"/>
  <c r="B406" i="5"/>
  <c r="AT406" i="5" s="1"/>
  <c r="B405" i="5"/>
  <c r="B404" i="5"/>
  <c r="AT404" i="5" s="1"/>
  <c r="B403" i="5"/>
  <c r="B402" i="5"/>
  <c r="AT402" i="5" s="1"/>
  <c r="B401" i="5"/>
  <c r="B400" i="5"/>
  <c r="AT400" i="5" s="1"/>
  <c r="B399" i="5"/>
  <c r="B398" i="5"/>
  <c r="AT398" i="5" s="1"/>
  <c r="B397" i="5"/>
  <c r="B396" i="5"/>
  <c r="B395" i="5"/>
  <c r="B394" i="5"/>
  <c r="B393" i="5"/>
  <c r="B392" i="5"/>
  <c r="AT392" i="5" s="1"/>
  <c r="B391" i="5"/>
  <c r="B390" i="5"/>
  <c r="AT390" i="5" s="1"/>
  <c r="B389" i="5"/>
  <c r="B388" i="5"/>
  <c r="AT388" i="5" s="1"/>
  <c r="B387" i="5"/>
  <c r="B386" i="5"/>
  <c r="AT386" i="5" s="1"/>
  <c r="B385" i="5"/>
  <c r="B384" i="5"/>
  <c r="AT384" i="5" s="1"/>
  <c r="B383" i="5"/>
  <c r="B382" i="5"/>
  <c r="AT382" i="5" s="1"/>
  <c r="B381" i="5"/>
  <c r="B380" i="5"/>
  <c r="AT380" i="5" s="1"/>
  <c r="B379" i="5"/>
  <c r="B378" i="5"/>
  <c r="B377" i="5"/>
  <c r="B376" i="5"/>
  <c r="B375" i="5"/>
  <c r="B374" i="5"/>
  <c r="B373" i="5"/>
  <c r="B372" i="5"/>
  <c r="B371" i="5"/>
  <c r="B370" i="5"/>
  <c r="B369" i="5"/>
  <c r="B368" i="5"/>
  <c r="B367" i="5"/>
  <c r="B366" i="5"/>
  <c r="B365" i="5"/>
  <c r="B364" i="5"/>
  <c r="B363" i="5"/>
  <c r="B362" i="5"/>
  <c r="B361" i="5"/>
  <c r="B360" i="5"/>
  <c r="B359" i="5"/>
  <c r="B358" i="5"/>
  <c r="B357" i="5"/>
  <c r="B356" i="5"/>
  <c r="B355" i="5"/>
  <c r="B354" i="5"/>
  <c r="B353" i="5"/>
  <c r="B352" i="5"/>
  <c r="B351" i="5"/>
  <c r="B350" i="5"/>
  <c r="B349" i="5"/>
  <c r="B348" i="5"/>
  <c r="B347" i="5"/>
  <c r="B346" i="5"/>
  <c r="B345" i="5"/>
  <c r="B344" i="5"/>
  <c r="B343" i="5"/>
  <c r="B342" i="5"/>
  <c r="B341" i="5"/>
  <c r="B340" i="5"/>
  <c r="B339" i="5"/>
  <c r="B338" i="5"/>
  <c r="B337" i="5"/>
  <c r="B336" i="5"/>
  <c r="B335" i="5"/>
  <c r="B334" i="5"/>
  <c r="B333" i="5"/>
  <c r="B332" i="5"/>
  <c r="B331" i="5"/>
  <c r="B330" i="5"/>
  <c r="B329" i="5"/>
  <c r="B328" i="5"/>
  <c r="AT328" i="5" s="1"/>
  <c r="B327" i="5"/>
  <c r="B326" i="5"/>
  <c r="AT326" i="5" s="1"/>
  <c r="B325" i="5"/>
  <c r="B324" i="5"/>
  <c r="AT324" i="5" s="1"/>
  <c r="B323" i="5"/>
  <c r="B322" i="5"/>
  <c r="AT322" i="5" s="1"/>
  <c r="B321" i="5"/>
  <c r="B320" i="5"/>
  <c r="AT320" i="5" s="1"/>
  <c r="B319" i="5"/>
  <c r="B318" i="5"/>
  <c r="AT318" i="5" s="1"/>
  <c r="B317" i="5"/>
  <c r="B316" i="5"/>
  <c r="AT316" i="5" s="1"/>
  <c r="B315" i="5"/>
  <c r="B314" i="5"/>
  <c r="B313" i="5"/>
  <c r="B312" i="5"/>
  <c r="AT312" i="5" s="1"/>
  <c r="B311" i="5"/>
  <c r="B310" i="5"/>
  <c r="AT310" i="5" s="1"/>
  <c r="B309" i="5"/>
  <c r="B308" i="5"/>
  <c r="AT308" i="5" s="1"/>
  <c r="B307" i="5"/>
  <c r="B306" i="5"/>
  <c r="AT306" i="5" s="1"/>
  <c r="B305" i="5"/>
  <c r="B304" i="5"/>
  <c r="AT304" i="5" s="1"/>
  <c r="B303" i="5"/>
  <c r="B302" i="5"/>
  <c r="AT302" i="5" s="1"/>
  <c r="B301" i="5"/>
  <c r="B300" i="5"/>
  <c r="AT300" i="5" s="1"/>
  <c r="B299" i="5"/>
  <c r="B298" i="5"/>
  <c r="AT298" i="5" s="1"/>
  <c r="B297" i="5"/>
  <c r="B296" i="5"/>
  <c r="AT296" i="5" s="1"/>
  <c r="B295" i="5"/>
  <c r="B294" i="5"/>
  <c r="AT294" i="5" s="1"/>
  <c r="B293" i="5"/>
  <c r="B292" i="5"/>
  <c r="AT292" i="5" s="1"/>
  <c r="B291" i="5"/>
  <c r="B290" i="5"/>
  <c r="AT290" i="5" s="1"/>
  <c r="B289" i="5"/>
  <c r="B288" i="5"/>
  <c r="AT288" i="5" s="1"/>
  <c r="B287" i="5"/>
  <c r="B286" i="5"/>
  <c r="AT286" i="5" s="1"/>
  <c r="B285" i="5"/>
  <c r="B284" i="5"/>
  <c r="AT284" i="5" s="1"/>
  <c r="B283" i="5"/>
  <c r="B282" i="5"/>
  <c r="AT282" i="5" s="1"/>
  <c r="B281" i="5"/>
  <c r="B280" i="5"/>
  <c r="AT280" i="5" s="1"/>
  <c r="B279" i="5"/>
  <c r="B278" i="5"/>
  <c r="AT278" i="5" s="1"/>
  <c r="B277" i="5"/>
  <c r="B276" i="5"/>
  <c r="AT276" i="5" s="1"/>
  <c r="B275" i="5"/>
  <c r="B274" i="5"/>
  <c r="AT274" i="5" s="1"/>
  <c r="B273" i="5"/>
  <c r="B272" i="5"/>
  <c r="AT272" i="5" s="1"/>
  <c r="B271" i="5"/>
  <c r="B270" i="5"/>
  <c r="AT270" i="5" s="1"/>
  <c r="B269" i="5"/>
  <c r="B268" i="5"/>
  <c r="AT268" i="5" s="1"/>
  <c r="B267" i="5"/>
  <c r="B266" i="5"/>
  <c r="AT266" i="5" s="1"/>
  <c r="B265" i="5"/>
  <c r="B264" i="5"/>
  <c r="AT264" i="5" s="1"/>
  <c r="B263" i="5"/>
  <c r="B262" i="5"/>
  <c r="AT262" i="5" s="1"/>
  <c r="B261" i="5"/>
  <c r="B260" i="5"/>
  <c r="AT260" i="5" s="1"/>
  <c r="B259" i="5"/>
  <c r="B258" i="5"/>
  <c r="AT258" i="5" s="1"/>
  <c r="B257" i="5"/>
  <c r="B256" i="5"/>
  <c r="AT256" i="5" s="1"/>
  <c r="B255" i="5"/>
  <c r="B254" i="5"/>
  <c r="AT254" i="5" s="1"/>
  <c r="B253" i="5"/>
  <c r="B252" i="5"/>
  <c r="AT252" i="5" s="1"/>
  <c r="B251" i="5"/>
  <c r="B250" i="5"/>
  <c r="AT250" i="5" s="1"/>
  <c r="B249" i="5"/>
  <c r="B248" i="5"/>
  <c r="AT248" i="5" s="1"/>
  <c r="B247" i="5"/>
  <c r="B246" i="5"/>
  <c r="AT246" i="5" s="1"/>
  <c r="B245" i="5"/>
  <c r="B244" i="5"/>
  <c r="AT244" i="5" s="1"/>
  <c r="B243" i="5"/>
  <c r="B242" i="5"/>
  <c r="AT242" i="5" s="1"/>
  <c r="B241" i="5"/>
  <c r="B240" i="5"/>
  <c r="AT240" i="5" s="1"/>
  <c r="B239" i="5"/>
  <c r="B238" i="5"/>
  <c r="AT238" i="5" s="1"/>
  <c r="B237" i="5"/>
  <c r="B236" i="5"/>
  <c r="AT236" i="5" s="1"/>
  <c r="B235" i="5"/>
  <c r="B234" i="5"/>
  <c r="AT234" i="5" s="1"/>
  <c r="B233" i="5"/>
  <c r="B232" i="5"/>
  <c r="AT232" i="5" s="1"/>
  <c r="B231" i="5"/>
  <c r="B230" i="5"/>
  <c r="AT230" i="5" s="1"/>
  <c r="B229" i="5"/>
  <c r="B228" i="5"/>
  <c r="AT228" i="5" s="1"/>
  <c r="B227" i="5"/>
  <c r="B226" i="5"/>
  <c r="AT226" i="5" s="1"/>
  <c r="B225" i="5"/>
  <c r="B224" i="5"/>
  <c r="AT224" i="5" s="1"/>
  <c r="B223" i="5"/>
  <c r="B222" i="5"/>
  <c r="AT222" i="5" s="1"/>
  <c r="B221" i="5"/>
  <c r="B220" i="5"/>
  <c r="AT220" i="5" s="1"/>
  <c r="B219" i="5"/>
  <c r="B218" i="5"/>
  <c r="AT218" i="5" s="1"/>
  <c r="B217" i="5"/>
  <c r="B216" i="5"/>
  <c r="AT216" i="5" s="1"/>
  <c r="B215" i="5"/>
  <c r="B214" i="5"/>
  <c r="AT214" i="5" s="1"/>
  <c r="B213" i="5"/>
  <c r="B212" i="5"/>
  <c r="AT212" i="5" s="1"/>
  <c r="B211" i="5"/>
  <c r="B210" i="5"/>
  <c r="AT210" i="5" s="1"/>
  <c r="B209" i="5"/>
  <c r="B208" i="5"/>
  <c r="AT208" i="5" s="1"/>
  <c r="B207" i="5"/>
  <c r="B206" i="5"/>
  <c r="AT206" i="5" s="1"/>
  <c r="B205" i="5"/>
  <c r="B204" i="5"/>
  <c r="AT204" i="5" s="1"/>
  <c r="B203" i="5"/>
  <c r="B202" i="5"/>
  <c r="AT202" i="5" s="1"/>
  <c r="B201" i="5"/>
  <c r="B200" i="5"/>
  <c r="AT200" i="5" s="1"/>
  <c r="B199" i="5"/>
  <c r="B198" i="5"/>
  <c r="AT198" i="5" s="1"/>
  <c r="B197" i="5"/>
  <c r="B196" i="5"/>
  <c r="AT196" i="5" s="1"/>
  <c r="B195" i="5"/>
  <c r="B194" i="5"/>
  <c r="AT194" i="5" s="1"/>
  <c r="B193" i="5"/>
  <c r="B192" i="5"/>
  <c r="AT192" i="5" s="1"/>
  <c r="B191" i="5"/>
  <c r="B190" i="5"/>
  <c r="AT190" i="5" s="1"/>
  <c r="B189" i="5"/>
  <c r="B188" i="5"/>
  <c r="AT188" i="5" s="1"/>
  <c r="B187" i="5"/>
  <c r="B186" i="5"/>
  <c r="AT186" i="5" s="1"/>
  <c r="B185" i="5"/>
  <c r="B184" i="5"/>
  <c r="AT184" i="5" s="1"/>
  <c r="B183" i="5"/>
  <c r="B182" i="5"/>
  <c r="AT182" i="5" s="1"/>
  <c r="B181" i="5"/>
  <c r="B180" i="5"/>
  <c r="AT180" i="5" s="1"/>
  <c r="B179" i="5"/>
  <c r="B178" i="5"/>
  <c r="AT178" i="5" s="1"/>
  <c r="B177" i="5"/>
  <c r="B176" i="5"/>
  <c r="B175" i="5"/>
  <c r="B174" i="5"/>
  <c r="B173" i="5"/>
  <c r="B172" i="5"/>
  <c r="B171" i="5"/>
  <c r="B170" i="5"/>
  <c r="B169" i="5"/>
  <c r="B168" i="5"/>
  <c r="B167" i="5"/>
  <c r="B166" i="5"/>
  <c r="B165" i="5"/>
  <c r="B164" i="5"/>
  <c r="B163" i="5"/>
  <c r="B162" i="5"/>
  <c r="B161" i="5"/>
  <c r="B160" i="5"/>
  <c r="B159" i="5"/>
  <c r="B158" i="5"/>
  <c r="B157" i="5"/>
  <c r="B156" i="5"/>
  <c r="B155" i="5"/>
  <c r="B154" i="5"/>
  <c r="B153" i="5"/>
  <c r="B152" i="5"/>
  <c r="B151" i="5"/>
  <c r="B150" i="5"/>
  <c r="AT150" i="5" s="1"/>
  <c r="B149" i="5"/>
  <c r="B148" i="5"/>
  <c r="B147" i="5"/>
  <c r="B146" i="5"/>
  <c r="B145" i="5"/>
  <c r="B144" i="5"/>
  <c r="B143" i="5"/>
  <c r="B142" i="5"/>
  <c r="B141" i="5"/>
  <c r="B140" i="5"/>
  <c r="B139" i="5"/>
  <c r="B138" i="5"/>
  <c r="AT138" i="5" s="1"/>
  <c r="B137" i="5"/>
  <c r="B136" i="5"/>
  <c r="AT136" i="5" s="1"/>
  <c r="B135" i="5"/>
  <c r="B134" i="5"/>
  <c r="AT134" i="5" s="1"/>
  <c r="B133" i="5"/>
  <c r="B132" i="5"/>
  <c r="AT132" i="5" s="1"/>
  <c r="B131" i="5"/>
  <c r="B130" i="5"/>
  <c r="AT130" i="5" s="1"/>
  <c r="B129" i="5"/>
  <c r="B128" i="5"/>
  <c r="AT128" i="5" s="1"/>
  <c r="B127" i="5"/>
  <c r="B126" i="5"/>
  <c r="AT126" i="5" s="1"/>
  <c r="B125" i="5"/>
  <c r="B124" i="5"/>
  <c r="AT124" i="5" s="1"/>
  <c r="B123" i="5"/>
  <c r="B122" i="5"/>
  <c r="AT122" i="5" s="1"/>
  <c r="B121" i="5"/>
  <c r="B120" i="5"/>
  <c r="B119" i="5"/>
  <c r="B118" i="5"/>
  <c r="B117" i="5"/>
  <c r="B116" i="5"/>
  <c r="B114" i="5"/>
  <c r="B113" i="5"/>
  <c r="AT113" i="5" s="1"/>
  <c r="B112" i="5"/>
  <c r="B111" i="5"/>
  <c r="AT111" i="5" s="1"/>
  <c r="B110" i="5"/>
  <c r="B109" i="5"/>
  <c r="AT109" i="5" s="1"/>
  <c r="B108" i="5"/>
  <c r="B107" i="5"/>
  <c r="AT107" i="5" s="1"/>
  <c r="B106" i="5"/>
  <c r="B105" i="5"/>
  <c r="AT105" i="5" s="1"/>
  <c r="B104" i="5"/>
  <c r="B103" i="5"/>
  <c r="AT103" i="5" s="1"/>
  <c r="B102" i="5"/>
  <c r="B101" i="5"/>
  <c r="AT101" i="5" s="1"/>
  <c r="B100" i="5"/>
  <c r="B99" i="5"/>
  <c r="AT99" i="5" s="1"/>
  <c r="B98" i="5"/>
  <c r="B97" i="5"/>
  <c r="AT97" i="5" s="1"/>
  <c r="B96" i="5"/>
  <c r="B95" i="5"/>
  <c r="AT95" i="5" s="1"/>
  <c r="B94" i="5"/>
  <c r="B93" i="5"/>
  <c r="AT93" i="5" s="1"/>
  <c r="B92" i="5"/>
  <c r="B91" i="5"/>
  <c r="AT91" i="5" s="1"/>
  <c r="B90" i="5"/>
  <c r="B89" i="5"/>
  <c r="AT89" i="5" s="1"/>
  <c r="B88" i="5"/>
  <c r="B87" i="5"/>
  <c r="AT87" i="5" s="1"/>
  <c r="B86" i="5"/>
  <c r="B85" i="5"/>
  <c r="AT85" i="5" s="1"/>
  <c r="B84" i="5"/>
  <c r="B83" i="5"/>
  <c r="AT83" i="5" s="1"/>
  <c r="B82" i="5"/>
  <c r="B81" i="5"/>
  <c r="AT81" i="5" s="1"/>
  <c r="B80" i="5"/>
  <c r="B79" i="5"/>
  <c r="AT79" i="5" s="1"/>
  <c r="B78" i="5"/>
  <c r="B77" i="5"/>
  <c r="AT77" i="5" s="1"/>
  <c r="B76" i="5"/>
  <c r="B75" i="5"/>
  <c r="AT75" i="5" s="1"/>
  <c r="B74" i="5"/>
  <c r="B73" i="5"/>
  <c r="AT73" i="5" s="1"/>
  <c r="B72" i="5"/>
  <c r="B71" i="5"/>
  <c r="AT71" i="5" s="1"/>
  <c r="B70" i="5"/>
  <c r="B69" i="5"/>
  <c r="AT69" i="5" s="1"/>
  <c r="B68" i="5"/>
  <c r="B67" i="5"/>
  <c r="AT67" i="5" s="1"/>
  <c r="B66" i="5"/>
  <c r="B65" i="5"/>
  <c r="AT65" i="5" s="1"/>
  <c r="B64" i="5"/>
  <c r="B63" i="5"/>
  <c r="AT63" i="5" s="1"/>
  <c r="B62" i="5"/>
  <c r="B61" i="5"/>
  <c r="AT61" i="5" s="1"/>
  <c r="B60" i="5"/>
  <c r="B59" i="5"/>
  <c r="AT59" i="5" s="1"/>
  <c r="B58" i="5"/>
  <c r="B57" i="5"/>
  <c r="AT57" i="5" s="1"/>
  <c r="B56" i="5"/>
  <c r="B55" i="5"/>
  <c r="AT55" i="5" s="1"/>
  <c r="B54" i="5"/>
  <c r="B53" i="5"/>
  <c r="B52" i="5"/>
  <c r="B51" i="5"/>
  <c r="AT51" i="5" s="1"/>
  <c r="B50" i="5"/>
  <c r="B49" i="5"/>
  <c r="AT49" i="5" s="1"/>
  <c r="B48" i="5"/>
  <c r="B47" i="5"/>
  <c r="AT47" i="5" s="1"/>
  <c r="B46" i="5"/>
  <c r="B45" i="5"/>
  <c r="AT45" i="5" s="1"/>
  <c r="B44" i="5"/>
  <c r="B43" i="5"/>
  <c r="AT43" i="5" s="1"/>
  <c r="B42" i="5"/>
  <c r="B41" i="5"/>
  <c r="AT41" i="5" s="1"/>
  <c r="B40" i="5"/>
  <c r="B39" i="5"/>
  <c r="AT39" i="5" s="1"/>
  <c r="B38" i="5"/>
  <c r="B37" i="5"/>
  <c r="AT37" i="5" s="1"/>
  <c r="B36" i="5"/>
  <c r="B35" i="5"/>
  <c r="AT35" i="5" s="1"/>
  <c r="B34" i="5"/>
  <c r="B33" i="5"/>
  <c r="AT33" i="5" s="1"/>
  <c r="B32" i="5"/>
  <c r="B31" i="5"/>
  <c r="AT31" i="5" s="1"/>
  <c r="B30" i="5"/>
  <c r="B29" i="5"/>
  <c r="AT29" i="5" s="1"/>
  <c r="B28" i="5"/>
  <c r="B27" i="5"/>
  <c r="AT27" i="5" s="1"/>
  <c r="B26" i="5"/>
  <c r="B25" i="5"/>
  <c r="AT25" i="5" s="1"/>
  <c r="B24" i="5"/>
  <c r="B23" i="5"/>
  <c r="AT23" i="5" s="1"/>
  <c r="B22" i="5"/>
  <c r="B21" i="5"/>
  <c r="AT21" i="5" s="1"/>
  <c r="B20" i="5"/>
  <c r="B19" i="5"/>
  <c r="AT19" i="5" s="1"/>
  <c r="B18" i="5"/>
  <c r="B17" i="5"/>
  <c r="AT17" i="5" s="1"/>
  <c r="B16" i="5"/>
  <c r="B15" i="5"/>
  <c r="AT15" i="5" s="1"/>
  <c r="B14" i="5"/>
  <c r="B13" i="5"/>
  <c r="B12" i="5"/>
  <c r="B11" i="5"/>
  <c r="B10" i="5"/>
  <c r="B9" i="5"/>
  <c r="B8" i="5"/>
  <c r="B7" i="5"/>
  <c r="AT461" i="5"/>
  <c r="AT459" i="5"/>
  <c r="AT457" i="5"/>
  <c r="AT455" i="5"/>
  <c r="AT453" i="5"/>
  <c r="AT451" i="5"/>
  <c r="AT449" i="5"/>
  <c r="AT447" i="5"/>
  <c r="AT445" i="5"/>
  <c r="AT443" i="5"/>
  <c r="AT441" i="5"/>
  <c r="AT439" i="5"/>
  <c r="AT437" i="5"/>
  <c r="AT435" i="5"/>
  <c r="AT433" i="5"/>
  <c r="AT431" i="5"/>
  <c r="AT429" i="5"/>
  <c r="AT427" i="5"/>
  <c r="AT425" i="5"/>
  <c r="AT423" i="5"/>
  <c r="AT421" i="5"/>
  <c r="AT419" i="5"/>
  <c r="AT417" i="5"/>
  <c r="AT415" i="5"/>
  <c r="AT413" i="5"/>
  <c r="AT411" i="5"/>
  <c r="AT409" i="5"/>
  <c r="AT407" i="5"/>
  <c r="AT405" i="5"/>
  <c r="AT403" i="5"/>
  <c r="AT401" i="5"/>
  <c r="AT399" i="5"/>
  <c r="AT397" i="5"/>
  <c r="AT395" i="5"/>
  <c r="AT393" i="5"/>
  <c r="AT391" i="5"/>
  <c r="AT389" i="5"/>
  <c r="AT387" i="5"/>
  <c r="AT385" i="5"/>
  <c r="AT383" i="5"/>
  <c r="AT381" i="5"/>
  <c r="AT379" i="5"/>
  <c r="AT377" i="5"/>
  <c r="AT376" i="5"/>
  <c r="AT375" i="5"/>
  <c r="AT374" i="5"/>
  <c r="AT373" i="5"/>
  <c r="AT372" i="5"/>
  <c r="AT371" i="5"/>
  <c r="AT370" i="5"/>
  <c r="AT369" i="5"/>
  <c r="AT368" i="5"/>
  <c r="AT367" i="5"/>
  <c r="AT366" i="5"/>
  <c r="AT365" i="5"/>
  <c r="AT364" i="5"/>
  <c r="AT363" i="5"/>
  <c r="AT362" i="5"/>
  <c r="AT361" i="5"/>
  <c r="AT360" i="5"/>
  <c r="AT359" i="5"/>
  <c r="AT358" i="5"/>
  <c r="AT357" i="5"/>
  <c r="AT356" i="5"/>
  <c r="AT355" i="5"/>
  <c r="AT354" i="5"/>
  <c r="AT353" i="5"/>
  <c r="AT352" i="5"/>
  <c r="AT351" i="5"/>
  <c r="AT350" i="5"/>
  <c r="AT349" i="5"/>
  <c r="AT348" i="5"/>
  <c r="AT347" i="5"/>
  <c r="AT346" i="5"/>
  <c r="AT345" i="5"/>
  <c r="AT344" i="5"/>
  <c r="AT343" i="5"/>
  <c r="AT342" i="5"/>
  <c r="AT341" i="5"/>
  <c r="AT340" i="5"/>
  <c r="AT339" i="5"/>
  <c r="AT338" i="5"/>
  <c r="AT337" i="5"/>
  <c r="AT336" i="5"/>
  <c r="AT335" i="5"/>
  <c r="AT334" i="5"/>
  <c r="AT333" i="5"/>
  <c r="AT332" i="5"/>
  <c r="AT331" i="5"/>
  <c r="AT330" i="5"/>
  <c r="AT327" i="5"/>
  <c r="AT325" i="5"/>
  <c r="AT323" i="5"/>
  <c r="AT321" i="5"/>
  <c r="AT319" i="5"/>
  <c r="AT317" i="5"/>
  <c r="AT315" i="5"/>
  <c r="AT313" i="5"/>
  <c r="AT311" i="5"/>
  <c r="AT309" i="5"/>
  <c r="AT307" i="5"/>
  <c r="AT305" i="5"/>
  <c r="AT303" i="5"/>
  <c r="AT301" i="5"/>
  <c r="AT299" i="5"/>
  <c r="AT297" i="5"/>
  <c r="AT295" i="5"/>
  <c r="AT293" i="5"/>
  <c r="AT291" i="5"/>
  <c r="AT289" i="5"/>
  <c r="AT287" i="5"/>
  <c r="AT285" i="5"/>
  <c r="AT283" i="5"/>
  <c r="AT281" i="5"/>
  <c r="AT279" i="5"/>
  <c r="AT277" i="5"/>
  <c r="AT275" i="5"/>
  <c r="AT273" i="5"/>
  <c r="AT271" i="5"/>
  <c r="AT269" i="5"/>
  <c r="AT267" i="5"/>
  <c r="AT265" i="5"/>
  <c r="AT261" i="5"/>
  <c r="AT259" i="5"/>
  <c r="AT257" i="5"/>
  <c r="AT255" i="5"/>
  <c r="AT253" i="5"/>
  <c r="AT251" i="5"/>
  <c r="AT249" i="5"/>
  <c r="AT247" i="5"/>
  <c r="AT245" i="5"/>
  <c r="AT243" i="5"/>
  <c r="AT241" i="5"/>
  <c r="AT239" i="5"/>
  <c r="AT237" i="5"/>
  <c r="AT235" i="5"/>
  <c r="AT233" i="5"/>
  <c r="AT231" i="5"/>
  <c r="AT229" i="5"/>
  <c r="AT227" i="5"/>
  <c r="AT225" i="5"/>
  <c r="AT223" i="5"/>
  <c r="AT221" i="5"/>
  <c r="AT219" i="5"/>
  <c r="AT217" i="5"/>
  <c r="AT215" i="5"/>
  <c r="AT213" i="5"/>
  <c r="AT211" i="5"/>
  <c r="AT209" i="5"/>
  <c r="AT207" i="5"/>
  <c r="AT205" i="5"/>
  <c r="AT203" i="5"/>
  <c r="AT201" i="5"/>
  <c r="AT199" i="5"/>
  <c r="AT197" i="5"/>
  <c r="AT195" i="5"/>
  <c r="AT193" i="5"/>
  <c r="AT191" i="5"/>
  <c r="AT189" i="5"/>
  <c r="AT187" i="5"/>
  <c r="AT185" i="5"/>
  <c r="AT183" i="5"/>
  <c r="AT181" i="5"/>
  <c r="AT179" i="5"/>
  <c r="AT177" i="5"/>
  <c r="AT175" i="5"/>
  <c r="AT174" i="5"/>
  <c r="AT173" i="5"/>
  <c r="AT172" i="5"/>
  <c r="AT171" i="5"/>
  <c r="AT170" i="5"/>
  <c r="AT169" i="5"/>
  <c r="AT168" i="5"/>
  <c r="AT167" i="5"/>
  <c r="AT166" i="5"/>
  <c r="AT165" i="5"/>
  <c r="AT164" i="5"/>
  <c r="AT163" i="5"/>
  <c r="AT162" i="5"/>
  <c r="AT161" i="5"/>
  <c r="AT160" i="5"/>
  <c r="AT159" i="5"/>
  <c r="AT158" i="5"/>
  <c r="AT157" i="5"/>
  <c r="AT156" i="5"/>
  <c r="AT155" i="5"/>
  <c r="AT154" i="5"/>
  <c r="AT149" i="5"/>
  <c r="AT148" i="5"/>
  <c r="AT147" i="5"/>
  <c r="AT146" i="5"/>
  <c r="AT145" i="5"/>
  <c r="AT144" i="5"/>
  <c r="AT143" i="5"/>
  <c r="AT142" i="5"/>
  <c r="AT137" i="5"/>
  <c r="AT135" i="5"/>
  <c r="AT133" i="5"/>
  <c r="AT131" i="5"/>
  <c r="AT129" i="5"/>
  <c r="AT127" i="5"/>
  <c r="AT125" i="5"/>
  <c r="AT123" i="5"/>
  <c r="AT114" i="5"/>
  <c r="AT112" i="5"/>
  <c r="AT110" i="5"/>
  <c r="AT108" i="5"/>
  <c r="AT106" i="5"/>
  <c r="AT104" i="5"/>
  <c r="AT102" i="5"/>
  <c r="AT100" i="5"/>
  <c r="AT98" i="5"/>
  <c r="AT96" i="5"/>
  <c r="AT94" i="5"/>
  <c r="AT92" i="5"/>
  <c r="AT90" i="5"/>
  <c r="AT88" i="5"/>
  <c r="AT86" i="5"/>
  <c r="AT84" i="5"/>
  <c r="AT82" i="5"/>
  <c r="AT80" i="5"/>
  <c r="AT78" i="5"/>
  <c r="AT76" i="5"/>
  <c r="AT74" i="5"/>
  <c r="AT72" i="5"/>
  <c r="AT70" i="5"/>
  <c r="AT68" i="5"/>
  <c r="AT66" i="5"/>
  <c r="AT64" i="5"/>
  <c r="AT62" i="5"/>
  <c r="AT60" i="5"/>
  <c r="AT58" i="5"/>
  <c r="AT56" i="5"/>
  <c r="AT53" i="5"/>
  <c r="AT50" i="5"/>
  <c r="AT48" i="5"/>
  <c r="AT46" i="5"/>
  <c r="AT44" i="5"/>
  <c r="AT42" i="5"/>
  <c r="AT40" i="5"/>
  <c r="AT38" i="5"/>
  <c r="AT36" i="5"/>
  <c r="AT34" i="5"/>
  <c r="AT32" i="5"/>
  <c r="AT30" i="5"/>
  <c r="AT28" i="5"/>
  <c r="AT26" i="5"/>
  <c r="AT24" i="5"/>
  <c r="AT22" i="5"/>
  <c r="AT20" i="5"/>
  <c r="AT18" i="5"/>
  <c r="AT16" i="5"/>
  <c r="AT13" i="5"/>
  <c r="K2" i="1"/>
  <c r="AS8" i="5" l="1"/>
  <c r="AR8" i="5"/>
  <c r="AQ8" i="5"/>
  <c r="AP8" i="5"/>
  <c r="AO8" i="5"/>
  <c r="AN8" i="5"/>
  <c r="AM8" i="5"/>
  <c r="AL8" i="5"/>
  <c r="AK8" i="5"/>
  <c r="AJ8" i="5"/>
  <c r="AI8" i="5"/>
  <c r="AH8" i="5"/>
  <c r="AG8" i="5"/>
  <c r="AF8" i="5"/>
  <c r="AE8" i="5"/>
  <c r="AD8" i="5"/>
  <c r="AC8" i="5"/>
  <c r="AB8" i="5"/>
  <c r="AA8" i="5"/>
  <c r="Z8" i="5"/>
  <c r="Y8" i="5"/>
  <c r="X8" i="5"/>
  <c r="W8" i="5"/>
  <c r="V8" i="5"/>
  <c r="U8" i="5"/>
  <c r="T8" i="5"/>
  <c r="S8" i="5"/>
  <c r="R8" i="5"/>
  <c r="Q8" i="5"/>
  <c r="P8" i="5"/>
  <c r="O8" i="5"/>
  <c r="N8" i="5"/>
  <c r="M8" i="5"/>
  <c r="L8" i="5"/>
  <c r="K8" i="5"/>
  <c r="J8" i="5"/>
  <c r="I8" i="5"/>
  <c r="F8" i="5"/>
  <c r="E8" i="5"/>
  <c r="D8" i="5"/>
  <c r="AS10" i="5"/>
  <c r="AR10" i="5"/>
  <c r="AQ10" i="5"/>
  <c r="AP10" i="5"/>
  <c r="AO10" i="5"/>
  <c r="AN10" i="5"/>
  <c r="AM10" i="5"/>
  <c r="AL10" i="5"/>
  <c r="AK10" i="5"/>
  <c r="AJ10" i="5"/>
  <c r="AI10" i="5"/>
  <c r="AH10" i="5"/>
  <c r="AG10" i="5"/>
  <c r="AF10" i="5"/>
  <c r="AE10" i="5"/>
  <c r="AD10" i="5"/>
  <c r="AC10" i="5"/>
  <c r="AB10" i="5"/>
  <c r="AA10" i="5"/>
  <c r="Z10" i="5"/>
  <c r="Y10" i="5"/>
  <c r="X10" i="5"/>
  <c r="W10" i="5"/>
  <c r="V10" i="5"/>
  <c r="U10" i="5"/>
  <c r="T10" i="5"/>
  <c r="S10" i="5"/>
  <c r="R10" i="5"/>
  <c r="Q10" i="5"/>
  <c r="P10" i="5"/>
  <c r="O10" i="5"/>
  <c r="N10" i="5"/>
  <c r="M10" i="5"/>
  <c r="L10" i="5"/>
  <c r="K10" i="5"/>
  <c r="J10" i="5"/>
  <c r="I10" i="5"/>
  <c r="F10" i="5"/>
  <c r="E10" i="5"/>
  <c r="D10" i="5"/>
  <c r="AS12" i="5"/>
  <c r="AR12" i="5"/>
  <c r="AQ12" i="5"/>
  <c r="AP12" i="5"/>
  <c r="AO12" i="5"/>
  <c r="AN12" i="5"/>
  <c r="AM12" i="5"/>
  <c r="AL12" i="5"/>
  <c r="AK12" i="5"/>
  <c r="AJ12" i="5"/>
  <c r="AI12" i="5"/>
  <c r="AH12" i="5"/>
  <c r="AG12" i="5"/>
  <c r="AF12" i="5"/>
  <c r="AE12" i="5"/>
  <c r="AD12" i="5"/>
  <c r="AC12" i="5"/>
  <c r="AB12" i="5"/>
  <c r="AA12" i="5"/>
  <c r="Z12" i="5"/>
  <c r="Y12" i="5"/>
  <c r="X12" i="5"/>
  <c r="W12" i="5"/>
  <c r="V12" i="5"/>
  <c r="U12" i="5"/>
  <c r="T12" i="5"/>
  <c r="S12" i="5"/>
  <c r="R12" i="5"/>
  <c r="Q12" i="5"/>
  <c r="P12" i="5"/>
  <c r="O12" i="5"/>
  <c r="N12" i="5"/>
  <c r="M12" i="5"/>
  <c r="L12" i="5"/>
  <c r="K12" i="5"/>
  <c r="J12" i="5"/>
  <c r="I12" i="5"/>
  <c r="F12" i="5"/>
  <c r="E12" i="5"/>
  <c r="D12" i="5"/>
  <c r="AS14" i="5"/>
  <c r="AR14" i="5"/>
  <c r="AQ14" i="5"/>
  <c r="AP14" i="5"/>
  <c r="AO14" i="5"/>
  <c r="AN14" i="5"/>
  <c r="AM14" i="5"/>
  <c r="AL14" i="5"/>
  <c r="AK14" i="5"/>
  <c r="AJ14" i="5"/>
  <c r="AI14" i="5"/>
  <c r="AH14" i="5"/>
  <c r="AG14" i="5"/>
  <c r="AF14" i="5"/>
  <c r="AE14" i="5"/>
  <c r="AD14" i="5"/>
  <c r="AC14" i="5"/>
  <c r="AB14" i="5"/>
  <c r="AA14" i="5"/>
  <c r="Z14" i="5"/>
  <c r="Y14" i="5"/>
  <c r="X14" i="5"/>
  <c r="W14" i="5"/>
  <c r="V14" i="5"/>
  <c r="U14" i="5"/>
  <c r="T14" i="5"/>
  <c r="S14" i="5"/>
  <c r="R14" i="5"/>
  <c r="Q14" i="5"/>
  <c r="P14" i="5"/>
  <c r="O14" i="5"/>
  <c r="N14" i="5"/>
  <c r="M14" i="5"/>
  <c r="L14" i="5"/>
  <c r="K14" i="5"/>
  <c r="J14" i="5"/>
  <c r="I14" i="5"/>
  <c r="F14" i="5"/>
  <c r="E14" i="5"/>
  <c r="D14" i="5"/>
  <c r="AS16" i="5"/>
  <c r="AR16" i="5"/>
  <c r="AQ16" i="5"/>
  <c r="AP16" i="5"/>
  <c r="AO16" i="5"/>
  <c r="AN16" i="5"/>
  <c r="AM16" i="5"/>
  <c r="AL16" i="5"/>
  <c r="AK16" i="5"/>
  <c r="AJ16" i="5"/>
  <c r="AI16" i="5"/>
  <c r="AH16" i="5"/>
  <c r="AG16" i="5"/>
  <c r="AF16" i="5"/>
  <c r="AE16" i="5"/>
  <c r="AD16" i="5"/>
  <c r="AC16" i="5"/>
  <c r="AB16" i="5"/>
  <c r="AA16" i="5"/>
  <c r="Z16" i="5"/>
  <c r="Y16" i="5"/>
  <c r="X16" i="5"/>
  <c r="W16" i="5"/>
  <c r="V16" i="5"/>
  <c r="U16" i="5"/>
  <c r="T16" i="5"/>
  <c r="S16" i="5"/>
  <c r="R16" i="5"/>
  <c r="Q16" i="5"/>
  <c r="P16" i="5"/>
  <c r="O16" i="5"/>
  <c r="N16" i="5"/>
  <c r="M16" i="5"/>
  <c r="L16" i="5"/>
  <c r="K16" i="5"/>
  <c r="J16" i="5"/>
  <c r="I16" i="5"/>
  <c r="F16" i="5"/>
  <c r="E16" i="5"/>
  <c r="D16" i="5"/>
  <c r="AS18" i="5"/>
  <c r="AR18" i="5"/>
  <c r="AQ18" i="5"/>
  <c r="AP18" i="5"/>
  <c r="AO18" i="5"/>
  <c r="AN18" i="5"/>
  <c r="AM18" i="5"/>
  <c r="AL18" i="5"/>
  <c r="AK18" i="5"/>
  <c r="AJ18" i="5"/>
  <c r="AI18" i="5"/>
  <c r="AH18" i="5"/>
  <c r="AG18" i="5"/>
  <c r="AF18" i="5"/>
  <c r="AE18" i="5"/>
  <c r="AD18" i="5"/>
  <c r="AC18" i="5"/>
  <c r="AB18" i="5"/>
  <c r="AA18" i="5"/>
  <c r="Z18" i="5"/>
  <c r="Y18" i="5"/>
  <c r="X18" i="5"/>
  <c r="W18" i="5"/>
  <c r="V18" i="5"/>
  <c r="U18" i="5"/>
  <c r="T18" i="5"/>
  <c r="S18" i="5"/>
  <c r="R18" i="5"/>
  <c r="Q18" i="5"/>
  <c r="P18" i="5"/>
  <c r="O18" i="5"/>
  <c r="N18" i="5"/>
  <c r="M18" i="5"/>
  <c r="L18" i="5"/>
  <c r="K18" i="5"/>
  <c r="J18" i="5"/>
  <c r="I18" i="5"/>
  <c r="F18" i="5"/>
  <c r="E18" i="5"/>
  <c r="D18" i="5"/>
  <c r="AS20" i="5"/>
  <c r="AR20" i="5"/>
  <c r="AQ20" i="5"/>
  <c r="AP20" i="5"/>
  <c r="AO20" i="5"/>
  <c r="AN20" i="5"/>
  <c r="AM20" i="5"/>
  <c r="AL20" i="5"/>
  <c r="AK20" i="5"/>
  <c r="AJ20" i="5"/>
  <c r="AI20" i="5"/>
  <c r="AH20" i="5"/>
  <c r="AG20" i="5"/>
  <c r="AF20" i="5"/>
  <c r="AE20" i="5"/>
  <c r="AD20" i="5"/>
  <c r="AC20" i="5"/>
  <c r="AB20" i="5"/>
  <c r="AA20" i="5"/>
  <c r="Z20" i="5"/>
  <c r="Y20" i="5"/>
  <c r="X20" i="5"/>
  <c r="W20" i="5"/>
  <c r="V20" i="5"/>
  <c r="U20" i="5"/>
  <c r="T20" i="5"/>
  <c r="S20" i="5"/>
  <c r="R20" i="5"/>
  <c r="Q20" i="5"/>
  <c r="P20" i="5"/>
  <c r="O20" i="5"/>
  <c r="N20" i="5"/>
  <c r="M20" i="5"/>
  <c r="L20" i="5"/>
  <c r="K20" i="5"/>
  <c r="J20" i="5"/>
  <c r="I20" i="5"/>
  <c r="F20" i="5"/>
  <c r="E20" i="5"/>
  <c r="D20" i="5"/>
  <c r="AS22" i="5"/>
  <c r="AR22" i="5"/>
  <c r="AQ22" i="5"/>
  <c r="AP22" i="5"/>
  <c r="AO22" i="5"/>
  <c r="AN22" i="5"/>
  <c r="AM22" i="5"/>
  <c r="AL22" i="5"/>
  <c r="AK22" i="5"/>
  <c r="AJ22" i="5"/>
  <c r="AI22" i="5"/>
  <c r="AH22" i="5"/>
  <c r="AG22" i="5"/>
  <c r="AF22" i="5"/>
  <c r="AE22" i="5"/>
  <c r="AD22" i="5"/>
  <c r="AC22" i="5"/>
  <c r="AB22" i="5"/>
  <c r="AA22" i="5"/>
  <c r="Z22" i="5"/>
  <c r="Y22" i="5"/>
  <c r="X22" i="5"/>
  <c r="W22" i="5"/>
  <c r="V22" i="5"/>
  <c r="U22" i="5"/>
  <c r="T22" i="5"/>
  <c r="S22" i="5"/>
  <c r="R22" i="5"/>
  <c r="Q22" i="5"/>
  <c r="P22" i="5"/>
  <c r="O22" i="5"/>
  <c r="N22" i="5"/>
  <c r="M22" i="5"/>
  <c r="L22" i="5"/>
  <c r="K22" i="5"/>
  <c r="J22" i="5"/>
  <c r="I22" i="5"/>
  <c r="F22" i="5"/>
  <c r="E22" i="5"/>
  <c r="D22" i="5"/>
  <c r="AS24" i="5"/>
  <c r="AR24" i="5"/>
  <c r="AQ24" i="5"/>
  <c r="AP24" i="5"/>
  <c r="AO24" i="5"/>
  <c r="AN24" i="5"/>
  <c r="AM24" i="5"/>
  <c r="AL24" i="5"/>
  <c r="AK24" i="5"/>
  <c r="AJ24" i="5"/>
  <c r="AI24" i="5"/>
  <c r="AH24" i="5"/>
  <c r="AG24" i="5"/>
  <c r="AF24" i="5"/>
  <c r="AE24" i="5"/>
  <c r="AD24" i="5"/>
  <c r="AC24" i="5"/>
  <c r="AB24" i="5"/>
  <c r="AA24" i="5"/>
  <c r="Z24" i="5"/>
  <c r="Y24" i="5"/>
  <c r="X24" i="5"/>
  <c r="W24" i="5"/>
  <c r="V24" i="5"/>
  <c r="U24" i="5"/>
  <c r="T24" i="5"/>
  <c r="S24" i="5"/>
  <c r="R24" i="5"/>
  <c r="Q24" i="5"/>
  <c r="P24" i="5"/>
  <c r="O24" i="5"/>
  <c r="N24" i="5"/>
  <c r="M24" i="5"/>
  <c r="L24" i="5"/>
  <c r="K24" i="5"/>
  <c r="J24" i="5"/>
  <c r="I24" i="5"/>
  <c r="F24" i="5"/>
  <c r="E24" i="5"/>
  <c r="D24" i="5"/>
  <c r="AS26" i="5"/>
  <c r="AR26" i="5"/>
  <c r="AQ26" i="5"/>
  <c r="AP26" i="5"/>
  <c r="AO26" i="5"/>
  <c r="AN26" i="5"/>
  <c r="AM26" i="5"/>
  <c r="AL26" i="5"/>
  <c r="AK26" i="5"/>
  <c r="AJ26" i="5"/>
  <c r="AI26" i="5"/>
  <c r="AH26" i="5"/>
  <c r="AG26" i="5"/>
  <c r="AF26" i="5"/>
  <c r="AE26" i="5"/>
  <c r="AD26" i="5"/>
  <c r="AC26" i="5"/>
  <c r="AB26" i="5"/>
  <c r="AA26" i="5"/>
  <c r="Z26" i="5"/>
  <c r="Y26" i="5"/>
  <c r="X26" i="5"/>
  <c r="W26" i="5"/>
  <c r="V26" i="5"/>
  <c r="U26" i="5"/>
  <c r="T26" i="5"/>
  <c r="S26" i="5"/>
  <c r="R26" i="5"/>
  <c r="Q26" i="5"/>
  <c r="P26" i="5"/>
  <c r="O26" i="5"/>
  <c r="N26" i="5"/>
  <c r="M26" i="5"/>
  <c r="L26" i="5"/>
  <c r="K26" i="5"/>
  <c r="J26" i="5"/>
  <c r="I26" i="5"/>
  <c r="F26" i="5"/>
  <c r="E26" i="5"/>
  <c r="D26" i="5"/>
  <c r="AS28" i="5"/>
  <c r="AR28" i="5"/>
  <c r="AQ28" i="5"/>
  <c r="AP28" i="5"/>
  <c r="AO28" i="5"/>
  <c r="AN28" i="5"/>
  <c r="AM28" i="5"/>
  <c r="AL28" i="5"/>
  <c r="AK28" i="5"/>
  <c r="AJ28" i="5"/>
  <c r="AI28" i="5"/>
  <c r="AH28" i="5"/>
  <c r="AG28" i="5"/>
  <c r="AF28" i="5"/>
  <c r="AE28" i="5"/>
  <c r="AD28" i="5"/>
  <c r="AC28" i="5"/>
  <c r="AB28" i="5"/>
  <c r="AA28" i="5"/>
  <c r="Z28" i="5"/>
  <c r="Y28" i="5"/>
  <c r="X28" i="5"/>
  <c r="W28" i="5"/>
  <c r="V28" i="5"/>
  <c r="U28" i="5"/>
  <c r="T28" i="5"/>
  <c r="S28" i="5"/>
  <c r="R28" i="5"/>
  <c r="Q28" i="5"/>
  <c r="P28" i="5"/>
  <c r="O28" i="5"/>
  <c r="N28" i="5"/>
  <c r="M28" i="5"/>
  <c r="L28" i="5"/>
  <c r="K28" i="5"/>
  <c r="J28" i="5"/>
  <c r="I28" i="5"/>
  <c r="F28" i="5"/>
  <c r="E28" i="5"/>
  <c r="D28" i="5"/>
  <c r="AS30" i="5"/>
  <c r="AR30" i="5"/>
  <c r="AQ30" i="5"/>
  <c r="AP30" i="5"/>
  <c r="AO30" i="5"/>
  <c r="AN30" i="5"/>
  <c r="AM30" i="5"/>
  <c r="AL30" i="5"/>
  <c r="AK30" i="5"/>
  <c r="AJ30" i="5"/>
  <c r="AI30" i="5"/>
  <c r="AH30" i="5"/>
  <c r="AG30" i="5"/>
  <c r="AF30" i="5"/>
  <c r="AE30" i="5"/>
  <c r="AD30" i="5"/>
  <c r="AC30" i="5"/>
  <c r="AB30" i="5"/>
  <c r="AA30" i="5"/>
  <c r="Z30" i="5"/>
  <c r="Y30" i="5"/>
  <c r="X30" i="5"/>
  <c r="W30" i="5"/>
  <c r="V30" i="5"/>
  <c r="U30" i="5"/>
  <c r="T30" i="5"/>
  <c r="S30" i="5"/>
  <c r="R30" i="5"/>
  <c r="Q30" i="5"/>
  <c r="P30" i="5"/>
  <c r="O30" i="5"/>
  <c r="N30" i="5"/>
  <c r="M30" i="5"/>
  <c r="L30" i="5"/>
  <c r="K30" i="5"/>
  <c r="J30" i="5"/>
  <c r="I30" i="5"/>
  <c r="F30" i="5"/>
  <c r="E30" i="5"/>
  <c r="D30" i="5"/>
  <c r="AS32" i="5"/>
  <c r="AR32" i="5"/>
  <c r="AQ32" i="5"/>
  <c r="AP32" i="5"/>
  <c r="AO32" i="5"/>
  <c r="AN32" i="5"/>
  <c r="AM32" i="5"/>
  <c r="AL32" i="5"/>
  <c r="AK32" i="5"/>
  <c r="AJ32" i="5"/>
  <c r="AI32" i="5"/>
  <c r="AH32" i="5"/>
  <c r="AG32" i="5"/>
  <c r="AF32" i="5"/>
  <c r="AE32" i="5"/>
  <c r="AD32" i="5"/>
  <c r="AC32" i="5"/>
  <c r="AB32" i="5"/>
  <c r="AA32" i="5"/>
  <c r="Z32" i="5"/>
  <c r="Y32" i="5"/>
  <c r="X32" i="5"/>
  <c r="W32" i="5"/>
  <c r="V32" i="5"/>
  <c r="U32" i="5"/>
  <c r="T32" i="5"/>
  <c r="S32" i="5"/>
  <c r="R32" i="5"/>
  <c r="Q32" i="5"/>
  <c r="P32" i="5"/>
  <c r="O32" i="5"/>
  <c r="N32" i="5"/>
  <c r="M32" i="5"/>
  <c r="L32" i="5"/>
  <c r="K32" i="5"/>
  <c r="J32" i="5"/>
  <c r="I32" i="5"/>
  <c r="F32" i="5"/>
  <c r="E32" i="5"/>
  <c r="D32" i="5"/>
  <c r="AS34" i="5"/>
  <c r="AR34" i="5"/>
  <c r="AQ34" i="5"/>
  <c r="AP34" i="5"/>
  <c r="AO34" i="5"/>
  <c r="AN34" i="5"/>
  <c r="AM34" i="5"/>
  <c r="AL34" i="5"/>
  <c r="AK34" i="5"/>
  <c r="AJ34" i="5"/>
  <c r="AI34" i="5"/>
  <c r="AH34" i="5"/>
  <c r="AG34" i="5"/>
  <c r="AF34" i="5"/>
  <c r="AE34" i="5"/>
  <c r="AD34" i="5"/>
  <c r="AC34" i="5"/>
  <c r="AB34" i="5"/>
  <c r="AA34" i="5"/>
  <c r="Z34" i="5"/>
  <c r="Y34" i="5"/>
  <c r="X34" i="5"/>
  <c r="W34" i="5"/>
  <c r="V34" i="5"/>
  <c r="U34" i="5"/>
  <c r="T34" i="5"/>
  <c r="S34" i="5"/>
  <c r="R34" i="5"/>
  <c r="Q34" i="5"/>
  <c r="P34" i="5"/>
  <c r="O34" i="5"/>
  <c r="N34" i="5"/>
  <c r="M34" i="5"/>
  <c r="L34" i="5"/>
  <c r="K34" i="5"/>
  <c r="J34" i="5"/>
  <c r="I34" i="5"/>
  <c r="F34" i="5"/>
  <c r="E34" i="5"/>
  <c r="D34" i="5"/>
  <c r="AS36" i="5"/>
  <c r="AR36" i="5"/>
  <c r="AQ36" i="5"/>
  <c r="AP36" i="5"/>
  <c r="AO36" i="5"/>
  <c r="AN36" i="5"/>
  <c r="AM36" i="5"/>
  <c r="AL36" i="5"/>
  <c r="AK36" i="5"/>
  <c r="AJ36" i="5"/>
  <c r="AI36" i="5"/>
  <c r="AH36" i="5"/>
  <c r="AG36" i="5"/>
  <c r="AF36" i="5"/>
  <c r="AE36" i="5"/>
  <c r="AD36" i="5"/>
  <c r="AC36" i="5"/>
  <c r="AB36" i="5"/>
  <c r="AA36" i="5"/>
  <c r="Z36" i="5"/>
  <c r="Y36" i="5"/>
  <c r="X36" i="5"/>
  <c r="W36" i="5"/>
  <c r="V36" i="5"/>
  <c r="U36" i="5"/>
  <c r="T36" i="5"/>
  <c r="S36" i="5"/>
  <c r="R36" i="5"/>
  <c r="Q36" i="5"/>
  <c r="P36" i="5"/>
  <c r="O36" i="5"/>
  <c r="N36" i="5"/>
  <c r="M36" i="5"/>
  <c r="L36" i="5"/>
  <c r="K36" i="5"/>
  <c r="J36" i="5"/>
  <c r="I36" i="5"/>
  <c r="F36" i="5"/>
  <c r="E36" i="5"/>
  <c r="D36" i="5"/>
  <c r="AS38" i="5"/>
  <c r="AR38" i="5"/>
  <c r="AQ38" i="5"/>
  <c r="AP38" i="5"/>
  <c r="AO38" i="5"/>
  <c r="AN38" i="5"/>
  <c r="AM38" i="5"/>
  <c r="AL38" i="5"/>
  <c r="AK38" i="5"/>
  <c r="AJ38" i="5"/>
  <c r="AI38" i="5"/>
  <c r="AH38" i="5"/>
  <c r="AG38" i="5"/>
  <c r="AF38" i="5"/>
  <c r="AE38" i="5"/>
  <c r="AD38" i="5"/>
  <c r="AC38" i="5"/>
  <c r="AB38" i="5"/>
  <c r="AA38" i="5"/>
  <c r="Z38" i="5"/>
  <c r="Y38" i="5"/>
  <c r="X38" i="5"/>
  <c r="W38" i="5"/>
  <c r="V38" i="5"/>
  <c r="U38" i="5"/>
  <c r="T38" i="5"/>
  <c r="S38" i="5"/>
  <c r="R38" i="5"/>
  <c r="Q38" i="5"/>
  <c r="P38" i="5"/>
  <c r="O38" i="5"/>
  <c r="N38" i="5"/>
  <c r="M38" i="5"/>
  <c r="L38" i="5"/>
  <c r="K38" i="5"/>
  <c r="J38" i="5"/>
  <c r="I38" i="5"/>
  <c r="F38" i="5"/>
  <c r="E38" i="5"/>
  <c r="D38" i="5"/>
  <c r="AS40" i="5"/>
  <c r="AR40" i="5"/>
  <c r="AQ40" i="5"/>
  <c r="AP40" i="5"/>
  <c r="AO40" i="5"/>
  <c r="AN40" i="5"/>
  <c r="AM40" i="5"/>
  <c r="AL40" i="5"/>
  <c r="AK40" i="5"/>
  <c r="AJ40" i="5"/>
  <c r="AI40" i="5"/>
  <c r="AH40" i="5"/>
  <c r="AG40" i="5"/>
  <c r="AF40" i="5"/>
  <c r="AE40" i="5"/>
  <c r="AD40" i="5"/>
  <c r="AC40" i="5"/>
  <c r="AB40" i="5"/>
  <c r="AA40" i="5"/>
  <c r="Z40" i="5"/>
  <c r="Y40" i="5"/>
  <c r="X40" i="5"/>
  <c r="W40" i="5"/>
  <c r="V40" i="5"/>
  <c r="U40" i="5"/>
  <c r="T40" i="5"/>
  <c r="S40" i="5"/>
  <c r="R40" i="5"/>
  <c r="Q40" i="5"/>
  <c r="P40" i="5"/>
  <c r="O40" i="5"/>
  <c r="N40" i="5"/>
  <c r="M40" i="5"/>
  <c r="L40" i="5"/>
  <c r="K40" i="5"/>
  <c r="J40" i="5"/>
  <c r="I40" i="5"/>
  <c r="F40" i="5"/>
  <c r="E40" i="5"/>
  <c r="D40" i="5"/>
  <c r="AS42" i="5"/>
  <c r="AR42" i="5"/>
  <c r="AQ42" i="5"/>
  <c r="AP42" i="5"/>
  <c r="AO42" i="5"/>
  <c r="AN42" i="5"/>
  <c r="AM42" i="5"/>
  <c r="AL42" i="5"/>
  <c r="AK42" i="5"/>
  <c r="AJ42" i="5"/>
  <c r="AI42" i="5"/>
  <c r="AH42" i="5"/>
  <c r="AG42" i="5"/>
  <c r="AF42" i="5"/>
  <c r="AE42" i="5"/>
  <c r="AD42" i="5"/>
  <c r="AC42" i="5"/>
  <c r="AB42" i="5"/>
  <c r="AA42" i="5"/>
  <c r="Z42" i="5"/>
  <c r="Y42" i="5"/>
  <c r="X42" i="5"/>
  <c r="W42" i="5"/>
  <c r="V42" i="5"/>
  <c r="U42" i="5"/>
  <c r="T42" i="5"/>
  <c r="S42" i="5"/>
  <c r="R42" i="5"/>
  <c r="Q42" i="5"/>
  <c r="P42" i="5"/>
  <c r="O42" i="5"/>
  <c r="N42" i="5"/>
  <c r="M42" i="5"/>
  <c r="L42" i="5"/>
  <c r="K42" i="5"/>
  <c r="J42" i="5"/>
  <c r="I42" i="5"/>
  <c r="F42" i="5"/>
  <c r="E42" i="5"/>
  <c r="D42" i="5"/>
  <c r="AS44" i="5"/>
  <c r="AR44" i="5"/>
  <c r="AQ44" i="5"/>
  <c r="AP44" i="5"/>
  <c r="AO44" i="5"/>
  <c r="AN44" i="5"/>
  <c r="AM44" i="5"/>
  <c r="AL44" i="5"/>
  <c r="AK44" i="5"/>
  <c r="AJ44" i="5"/>
  <c r="AI44" i="5"/>
  <c r="AH44" i="5"/>
  <c r="AG44" i="5"/>
  <c r="AF44" i="5"/>
  <c r="AE44" i="5"/>
  <c r="AD44" i="5"/>
  <c r="AC44" i="5"/>
  <c r="AB44" i="5"/>
  <c r="AA44" i="5"/>
  <c r="Z44" i="5"/>
  <c r="Y44" i="5"/>
  <c r="X44" i="5"/>
  <c r="W44" i="5"/>
  <c r="V44" i="5"/>
  <c r="U44" i="5"/>
  <c r="T44" i="5"/>
  <c r="S44" i="5"/>
  <c r="R44" i="5"/>
  <c r="Q44" i="5"/>
  <c r="P44" i="5"/>
  <c r="O44" i="5"/>
  <c r="N44" i="5"/>
  <c r="M44" i="5"/>
  <c r="L44" i="5"/>
  <c r="K44" i="5"/>
  <c r="J44" i="5"/>
  <c r="I44" i="5"/>
  <c r="F44" i="5"/>
  <c r="E44" i="5"/>
  <c r="D44" i="5"/>
  <c r="AS46" i="5"/>
  <c r="AR46" i="5"/>
  <c r="AQ46" i="5"/>
  <c r="AP46" i="5"/>
  <c r="AO46" i="5"/>
  <c r="AN46" i="5"/>
  <c r="AM46" i="5"/>
  <c r="AL46" i="5"/>
  <c r="AK46" i="5"/>
  <c r="AJ46" i="5"/>
  <c r="AI46" i="5"/>
  <c r="AH46" i="5"/>
  <c r="AG46" i="5"/>
  <c r="AF46" i="5"/>
  <c r="AE46" i="5"/>
  <c r="AD46" i="5"/>
  <c r="AC46" i="5"/>
  <c r="AB46" i="5"/>
  <c r="AA46" i="5"/>
  <c r="Z46" i="5"/>
  <c r="Y46" i="5"/>
  <c r="X46" i="5"/>
  <c r="W46" i="5"/>
  <c r="V46" i="5"/>
  <c r="U46" i="5"/>
  <c r="T46" i="5"/>
  <c r="S46" i="5"/>
  <c r="R46" i="5"/>
  <c r="Q46" i="5"/>
  <c r="P46" i="5"/>
  <c r="O46" i="5"/>
  <c r="N46" i="5"/>
  <c r="M46" i="5"/>
  <c r="L46" i="5"/>
  <c r="K46" i="5"/>
  <c r="J46" i="5"/>
  <c r="I46" i="5"/>
  <c r="F46" i="5"/>
  <c r="E46" i="5"/>
  <c r="D46" i="5"/>
  <c r="AS48" i="5"/>
  <c r="AR48" i="5"/>
  <c r="AQ48" i="5"/>
  <c r="AP48" i="5"/>
  <c r="AO48" i="5"/>
  <c r="AN48" i="5"/>
  <c r="AM48" i="5"/>
  <c r="AL48" i="5"/>
  <c r="AK48" i="5"/>
  <c r="AJ48" i="5"/>
  <c r="AI48" i="5"/>
  <c r="AH48" i="5"/>
  <c r="AG48" i="5"/>
  <c r="AF48" i="5"/>
  <c r="AE48" i="5"/>
  <c r="AD48" i="5"/>
  <c r="AC48" i="5"/>
  <c r="AB48" i="5"/>
  <c r="AA48" i="5"/>
  <c r="Z48" i="5"/>
  <c r="Y48" i="5"/>
  <c r="X48" i="5"/>
  <c r="W48" i="5"/>
  <c r="V48" i="5"/>
  <c r="U48" i="5"/>
  <c r="T48" i="5"/>
  <c r="S48" i="5"/>
  <c r="R48" i="5"/>
  <c r="Q48" i="5"/>
  <c r="P48" i="5"/>
  <c r="O48" i="5"/>
  <c r="N48" i="5"/>
  <c r="M48" i="5"/>
  <c r="L48" i="5"/>
  <c r="K48" i="5"/>
  <c r="J48" i="5"/>
  <c r="I48" i="5"/>
  <c r="F48" i="5"/>
  <c r="E48" i="5"/>
  <c r="D48" i="5"/>
  <c r="AS50" i="5"/>
  <c r="AR50" i="5"/>
  <c r="AQ50" i="5"/>
  <c r="AP50" i="5"/>
  <c r="AO50" i="5"/>
  <c r="AN50" i="5"/>
  <c r="AM50" i="5"/>
  <c r="AL50" i="5"/>
  <c r="AK50" i="5"/>
  <c r="AJ50" i="5"/>
  <c r="AI50" i="5"/>
  <c r="AH50" i="5"/>
  <c r="AG50" i="5"/>
  <c r="AF50" i="5"/>
  <c r="AE50" i="5"/>
  <c r="AD50" i="5"/>
  <c r="AC50" i="5"/>
  <c r="AB50" i="5"/>
  <c r="AA50" i="5"/>
  <c r="Z50" i="5"/>
  <c r="Y50" i="5"/>
  <c r="X50" i="5"/>
  <c r="W50" i="5"/>
  <c r="V50" i="5"/>
  <c r="U50" i="5"/>
  <c r="T50" i="5"/>
  <c r="S50" i="5"/>
  <c r="R50" i="5"/>
  <c r="Q50" i="5"/>
  <c r="P50" i="5"/>
  <c r="O50" i="5"/>
  <c r="N50" i="5"/>
  <c r="M50" i="5"/>
  <c r="L50" i="5"/>
  <c r="K50" i="5"/>
  <c r="J50" i="5"/>
  <c r="I50" i="5"/>
  <c r="F50" i="5"/>
  <c r="E50" i="5"/>
  <c r="D50" i="5"/>
  <c r="AS52" i="5"/>
  <c r="AR52" i="5"/>
  <c r="AQ52" i="5"/>
  <c r="AP52" i="5"/>
  <c r="AO52" i="5"/>
  <c r="AN52" i="5"/>
  <c r="AM52" i="5"/>
  <c r="AL52" i="5"/>
  <c r="AK52" i="5"/>
  <c r="AJ52" i="5"/>
  <c r="AI52" i="5"/>
  <c r="AH52" i="5"/>
  <c r="AG52" i="5"/>
  <c r="AF52" i="5"/>
  <c r="AE52" i="5"/>
  <c r="AD52" i="5"/>
  <c r="AC52" i="5"/>
  <c r="AB52" i="5"/>
  <c r="AA52" i="5"/>
  <c r="Z52" i="5"/>
  <c r="Y52" i="5"/>
  <c r="X52" i="5"/>
  <c r="W52" i="5"/>
  <c r="V52" i="5"/>
  <c r="U52" i="5"/>
  <c r="T52" i="5"/>
  <c r="S52" i="5"/>
  <c r="R52" i="5"/>
  <c r="Q52" i="5"/>
  <c r="P52" i="5"/>
  <c r="O52" i="5"/>
  <c r="N52" i="5"/>
  <c r="M52" i="5"/>
  <c r="L52" i="5"/>
  <c r="K52" i="5"/>
  <c r="J52" i="5"/>
  <c r="I52" i="5"/>
  <c r="F52" i="5"/>
  <c r="E52" i="5"/>
  <c r="D52" i="5"/>
  <c r="AS54" i="5"/>
  <c r="AR54" i="5"/>
  <c r="AQ54" i="5"/>
  <c r="AP54" i="5"/>
  <c r="AO54" i="5"/>
  <c r="AN54" i="5"/>
  <c r="AM54" i="5"/>
  <c r="AL54" i="5"/>
  <c r="AK54" i="5"/>
  <c r="AJ54" i="5"/>
  <c r="AI54" i="5"/>
  <c r="AH54" i="5"/>
  <c r="AG54" i="5"/>
  <c r="AF54" i="5"/>
  <c r="AE54" i="5"/>
  <c r="AD54" i="5"/>
  <c r="AC54" i="5"/>
  <c r="AB54" i="5"/>
  <c r="AA54" i="5"/>
  <c r="Z54" i="5"/>
  <c r="Y54" i="5"/>
  <c r="X54" i="5"/>
  <c r="W54" i="5"/>
  <c r="V54" i="5"/>
  <c r="U54" i="5"/>
  <c r="T54" i="5"/>
  <c r="S54" i="5"/>
  <c r="R54" i="5"/>
  <c r="Q54" i="5"/>
  <c r="P54" i="5"/>
  <c r="O54" i="5"/>
  <c r="N54" i="5"/>
  <c r="M54" i="5"/>
  <c r="L54" i="5"/>
  <c r="K54" i="5"/>
  <c r="J54" i="5"/>
  <c r="I54" i="5"/>
  <c r="F54" i="5"/>
  <c r="E54" i="5"/>
  <c r="D54" i="5"/>
  <c r="AS56" i="5"/>
  <c r="AR56" i="5"/>
  <c r="AQ56" i="5"/>
  <c r="AP56" i="5"/>
  <c r="AO56" i="5"/>
  <c r="AN56" i="5"/>
  <c r="AM56" i="5"/>
  <c r="AL56" i="5"/>
  <c r="AK56" i="5"/>
  <c r="AJ56" i="5"/>
  <c r="AI56" i="5"/>
  <c r="AH56" i="5"/>
  <c r="AG56" i="5"/>
  <c r="AF56" i="5"/>
  <c r="AE56" i="5"/>
  <c r="AD56" i="5"/>
  <c r="AC56" i="5"/>
  <c r="AB56" i="5"/>
  <c r="AA56" i="5"/>
  <c r="Z56" i="5"/>
  <c r="Y56" i="5"/>
  <c r="X56" i="5"/>
  <c r="W56" i="5"/>
  <c r="V56" i="5"/>
  <c r="U56" i="5"/>
  <c r="T56" i="5"/>
  <c r="S56" i="5"/>
  <c r="R56" i="5"/>
  <c r="Q56" i="5"/>
  <c r="P56" i="5"/>
  <c r="O56" i="5"/>
  <c r="N56" i="5"/>
  <c r="M56" i="5"/>
  <c r="L56" i="5"/>
  <c r="K56" i="5"/>
  <c r="J56" i="5"/>
  <c r="I56" i="5"/>
  <c r="F56" i="5"/>
  <c r="E56" i="5"/>
  <c r="D56" i="5"/>
  <c r="AS58" i="5"/>
  <c r="AR58" i="5"/>
  <c r="AQ58" i="5"/>
  <c r="AP58" i="5"/>
  <c r="AO58" i="5"/>
  <c r="AN58" i="5"/>
  <c r="AM58" i="5"/>
  <c r="AL58" i="5"/>
  <c r="AK58" i="5"/>
  <c r="AJ58" i="5"/>
  <c r="AI58" i="5"/>
  <c r="AH58" i="5"/>
  <c r="AG58" i="5"/>
  <c r="AF58" i="5"/>
  <c r="AE58" i="5"/>
  <c r="AD58" i="5"/>
  <c r="AC58" i="5"/>
  <c r="AB58" i="5"/>
  <c r="AA58" i="5"/>
  <c r="Z58" i="5"/>
  <c r="Y58" i="5"/>
  <c r="X58" i="5"/>
  <c r="W58" i="5"/>
  <c r="V58" i="5"/>
  <c r="U58" i="5"/>
  <c r="T58" i="5"/>
  <c r="S58" i="5"/>
  <c r="R58" i="5"/>
  <c r="Q58" i="5"/>
  <c r="P58" i="5"/>
  <c r="O58" i="5"/>
  <c r="N58" i="5"/>
  <c r="M58" i="5"/>
  <c r="L58" i="5"/>
  <c r="K58" i="5"/>
  <c r="J58" i="5"/>
  <c r="I58" i="5"/>
  <c r="F58" i="5"/>
  <c r="E58" i="5"/>
  <c r="D58" i="5"/>
  <c r="AS60" i="5"/>
  <c r="AR60" i="5"/>
  <c r="AQ60" i="5"/>
  <c r="AP60" i="5"/>
  <c r="AO60" i="5"/>
  <c r="AN60" i="5"/>
  <c r="AM60" i="5"/>
  <c r="AL60" i="5"/>
  <c r="AK60" i="5"/>
  <c r="AJ60" i="5"/>
  <c r="AI60" i="5"/>
  <c r="AH60" i="5"/>
  <c r="AG60" i="5"/>
  <c r="AF60" i="5"/>
  <c r="AE60" i="5"/>
  <c r="AD60" i="5"/>
  <c r="AC60" i="5"/>
  <c r="AB60" i="5"/>
  <c r="AA60" i="5"/>
  <c r="Z60" i="5"/>
  <c r="Y60" i="5"/>
  <c r="X60" i="5"/>
  <c r="W60" i="5"/>
  <c r="V60" i="5"/>
  <c r="U60" i="5"/>
  <c r="T60" i="5"/>
  <c r="S60" i="5"/>
  <c r="R60" i="5"/>
  <c r="Q60" i="5"/>
  <c r="P60" i="5"/>
  <c r="O60" i="5"/>
  <c r="N60" i="5"/>
  <c r="M60" i="5"/>
  <c r="L60" i="5"/>
  <c r="K60" i="5"/>
  <c r="J60" i="5"/>
  <c r="I60" i="5"/>
  <c r="F60" i="5"/>
  <c r="E60" i="5"/>
  <c r="D60" i="5"/>
  <c r="AS62" i="5"/>
  <c r="AR62" i="5"/>
  <c r="AQ62" i="5"/>
  <c r="AP62" i="5"/>
  <c r="AO62" i="5"/>
  <c r="AN62" i="5"/>
  <c r="AM62" i="5"/>
  <c r="AL62" i="5"/>
  <c r="AK62" i="5"/>
  <c r="AJ62" i="5"/>
  <c r="AI62" i="5"/>
  <c r="AH62" i="5"/>
  <c r="AG62" i="5"/>
  <c r="AF62" i="5"/>
  <c r="AE62" i="5"/>
  <c r="AD62" i="5"/>
  <c r="AC62" i="5"/>
  <c r="AB62" i="5"/>
  <c r="AA62" i="5"/>
  <c r="Z62" i="5"/>
  <c r="Y62" i="5"/>
  <c r="X62" i="5"/>
  <c r="W62" i="5"/>
  <c r="V62" i="5"/>
  <c r="U62" i="5"/>
  <c r="T62" i="5"/>
  <c r="S62" i="5"/>
  <c r="R62" i="5"/>
  <c r="Q62" i="5"/>
  <c r="P62" i="5"/>
  <c r="O62" i="5"/>
  <c r="N62" i="5"/>
  <c r="M62" i="5"/>
  <c r="L62" i="5"/>
  <c r="K62" i="5"/>
  <c r="J62" i="5"/>
  <c r="I62" i="5"/>
  <c r="F62" i="5"/>
  <c r="E62" i="5"/>
  <c r="D62" i="5"/>
  <c r="AS64" i="5"/>
  <c r="AR64" i="5"/>
  <c r="AQ64" i="5"/>
  <c r="AP64" i="5"/>
  <c r="AO64" i="5"/>
  <c r="AN64" i="5"/>
  <c r="AM64" i="5"/>
  <c r="AL64" i="5"/>
  <c r="AK64" i="5"/>
  <c r="AJ64" i="5"/>
  <c r="AI64" i="5"/>
  <c r="AH64" i="5"/>
  <c r="AG64" i="5"/>
  <c r="AF64" i="5"/>
  <c r="AE64" i="5"/>
  <c r="AD64" i="5"/>
  <c r="AC64" i="5"/>
  <c r="AB64" i="5"/>
  <c r="AA64" i="5"/>
  <c r="Z64" i="5"/>
  <c r="Y64" i="5"/>
  <c r="X64" i="5"/>
  <c r="W64" i="5"/>
  <c r="V64" i="5"/>
  <c r="U64" i="5"/>
  <c r="T64" i="5"/>
  <c r="S64" i="5"/>
  <c r="R64" i="5"/>
  <c r="Q64" i="5"/>
  <c r="P64" i="5"/>
  <c r="O64" i="5"/>
  <c r="N64" i="5"/>
  <c r="M64" i="5"/>
  <c r="L64" i="5"/>
  <c r="K64" i="5"/>
  <c r="J64" i="5"/>
  <c r="I64" i="5"/>
  <c r="F64" i="5"/>
  <c r="E64" i="5"/>
  <c r="D64" i="5"/>
  <c r="AS66" i="5"/>
  <c r="AR66" i="5"/>
  <c r="AQ66" i="5"/>
  <c r="AP66" i="5"/>
  <c r="AO66" i="5"/>
  <c r="AN66" i="5"/>
  <c r="AM66" i="5"/>
  <c r="AL66" i="5"/>
  <c r="AK66" i="5"/>
  <c r="AJ66" i="5"/>
  <c r="AI66" i="5"/>
  <c r="AH66" i="5"/>
  <c r="AG66" i="5"/>
  <c r="AF66" i="5"/>
  <c r="AE66" i="5"/>
  <c r="AD66" i="5"/>
  <c r="AC66" i="5"/>
  <c r="AB66" i="5"/>
  <c r="AA66" i="5"/>
  <c r="Z66" i="5"/>
  <c r="Y66" i="5"/>
  <c r="X66" i="5"/>
  <c r="W66" i="5"/>
  <c r="V66" i="5"/>
  <c r="U66" i="5"/>
  <c r="T66" i="5"/>
  <c r="S66" i="5"/>
  <c r="R66" i="5"/>
  <c r="Q66" i="5"/>
  <c r="P66" i="5"/>
  <c r="O66" i="5"/>
  <c r="N66" i="5"/>
  <c r="M66" i="5"/>
  <c r="L66" i="5"/>
  <c r="K66" i="5"/>
  <c r="J66" i="5"/>
  <c r="I66" i="5"/>
  <c r="F66" i="5"/>
  <c r="E66" i="5"/>
  <c r="D66" i="5"/>
  <c r="AS68" i="5"/>
  <c r="AR68" i="5"/>
  <c r="AQ68" i="5"/>
  <c r="AP68" i="5"/>
  <c r="AO68" i="5"/>
  <c r="AN68" i="5"/>
  <c r="AM68" i="5"/>
  <c r="AL68" i="5"/>
  <c r="AK68" i="5"/>
  <c r="AJ68" i="5"/>
  <c r="AI68" i="5"/>
  <c r="AH68" i="5"/>
  <c r="AG68" i="5"/>
  <c r="AF68" i="5"/>
  <c r="AE68" i="5"/>
  <c r="AD68" i="5"/>
  <c r="AC68" i="5"/>
  <c r="AB68" i="5"/>
  <c r="AA68" i="5"/>
  <c r="Z68" i="5"/>
  <c r="Y68" i="5"/>
  <c r="X68" i="5"/>
  <c r="W68" i="5"/>
  <c r="V68" i="5"/>
  <c r="U68" i="5"/>
  <c r="T68" i="5"/>
  <c r="S68" i="5"/>
  <c r="R68" i="5"/>
  <c r="Q68" i="5"/>
  <c r="P68" i="5"/>
  <c r="O68" i="5"/>
  <c r="N68" i="5"/>
  <c r="M68" i="5"/>
  <c r="L68" i="5"/>
  <c r="K68" i="5"/>
  <c r="J68" i="5"/>
  <c r="I68" i="5"/>
  <c r="F68" i="5"/>
  <c r="E68" i="5"/>
  <c r="D68" i="5"/>
  <c r="AS70" i="5"/>
  <c r="AR70" i="5"/>
  <c r="AQ70" i="5"/>
  <c r="AP70" i="5"/>
  <c r="AO70" i="5"/>
  <c r="AN70" i="5"/>
  <c r="AM70" i="5"/>
  <c r="AL70" i="5"/>
  <c r="AK70" i="5"/>
  <c r="AJ70" i="5"/>
  <c r="AI70" i="5"/>
  <c r="AH70" i="5"/>
  <c r="AG70" i="5"/>
  <c r="AF70" i="5"/>
  <c r="AE70" i="5"/>
  <c r="AD70" i="5"/>
  <c r="AC70" i="5"/>
  <c r="AB70" i="5"/>
  <c r="AA70" i="5"/>
  <c r="Z70" i="5"/>
  <c r="Y70" i="5"/>
  <c r="X70" i="5"/>
  <c r="W70" i="5"/>
  <c r="V70" i="5"/>
  <c r="U70" i="5"/>
  <c r="T70" i="5"/>
  <c r="S70" i="5"/>
  <c r="R70" i="5"/>
  <c r="Q70" i="5"/>
  <c r="P70" i="5"/>
  <c r="O70" i="5"/>
  <c r="N70" i="5"/>
  <c r="M70" i="5"/>
  <c r="L70" i="5"/>
  <c r="K70" i="5"/>
  <c r="J70" i="5"/>
  <c r="I70" i="5"/>
  <c r="F70" i="5"/>
  <c r="E70" i="5"/>
  <c r="D70" i="5"/>
  <c r="AS72" i="5"/>
  <c r="AR72" i="5"/>
  <c r="AQ72" i="5"/>
  <c r="AP72" i="5"/>
  <c r="AO72" i="5"/>
  <c r="AN72" i="5"/>
  <c r="AM72" i="5"/>
  <c r="AL72" i="5"/>
  <c r="AK72" i="5"/>
  <c r="AJ72" i="5"/>
  <c r="AI72" i="5"/>
  <c r="AH72" i="5"/>
  <c r="AG72" i="5"/>
  <c r="AF72" i="5"/>
  <c r="AE72" i="5"/>
  <c r="AD72" i="5"/>
  <c r="AC72" i="5"/>
  <c r="AB72" i="5"/>
  <c r="AA72" i="5"/>
  <c r="Z72" i="5"/>
  <c r="Y72" i="5"/>
  <c r="X72" i="5"/>
  <c r="W72" i="5"/>
  <c r="V72" i="5"/>
  <c r="U72" i="5"/>
  <c r="T72" i="5"/>
  <c r="S72" i="5"/>
  <c r="R72" i="5"/>
  <c r="Q72" i="5"/>
  <c r="P72" i="5"/>
  <c r="O72" i="5"/>
  <c r="N72" i="5"/>
  <c r="M72" i="5"/>
  <c r="L72" i="5"/>
  <c r="K72" i="5"/>
  <c r="J72" i="5"/>
  <c r="I72" i="5"/>
  <c r="F72" i="5"/>
  <c r="E72" i="5"/>
  <c r="D72" i="5"/>
  <c r="AS74" i="5"/>
  <c r="AR74" i="5"/>
  <c r="AQ74" i="5"/>
  <c r="AP74" i="5"/>
  <c r="AO74" i="5"/>
  <c r="AN74" i="5"/>
  <c r="AM74" i="5"/>
  <c r="AL74" i="5"/>
  <c r="AK74" i="5"/>
  <c r="AJ74" i="5"/>
  <c r="AI74" i="5"/>
  <c r="AH74" i="5"/>
  <c r="AG74" i="5"/>
  <c r="AF74" i="5"/>
  <c r="AE74" i="5"/>
  <c r="AD74" i="5"/>
  <c r="AC74" i="5"/>
  <c r="AB74" i="5"/>
  <c r="AA74" i="5"/>
  <c r="Z74" i="5"/>
  <c r="Y74" i="5"/>
  <c r="X74" i="5"/>
  <c r="W74" i="5"/>
  <c r="V74" i="5"/>
  <c r="U74" i="5"/>
  <c r="T74" i="5"/>
  <c r="S74" i="5"/>
  <c r="R74" i="5"/>
  <c r="Q74" i="5"/>
  <c r="P74" i="5"/>
  <c r="O74" i="5"/>
  <c r="N74" i="5"/>
  <c r="M74" i="5"/>
  <c r="L74" i="5"/>
  <c r="K74" i="5"/>
  <c r="J74" i="5"/>
  <c r="I74" i="5"/>
  <c r="F74" i="5"/>
  <c r="E74" i="5"/>
  <c r="D74" i="5"/>
  <c r="AS76" i="5"/>
  <c r="AR76" i="5"/>
  <c r="AQ76" i="5"/>
  <c r="AP76" i="5"/>
  <c r="AO76" i="5"/>
  <c r="AN76" i="5"/>
  <c r="AM76" i="5"/>
  <c r="AL76" i="5"/>
  <c r="AK76" i="5"/>
  <c r="AJ76" i="5"/>
  <c r="AI76" i="5"/>
  <c r="AH76" i="5"/>
  <c r="AG76" i="5"/>
  <c r="AF76" i="5"/>
  <c r="AE76" i="5"/>
  <c r="AD76" i="5"/>
  <c r="AC76" i="5"/>
  <c r="AB76" i="5"/>
  <c r="AA76" i="5"/>
  <c r="Z76" i="5"/>
  <c r="Y76" i="5"/>
  <c r="X76" i="5"/>
  <c r="W76" i="5"/>
  <c r="V76" i="5"/>
  <c r="U76" i="5"/>
  <c r="T76" i="5"/>
  <c r="S76" i="5"/>
  <c r="R76" i="5"/>
  <c r="Q76" i="5"/>
  <c r="P76" i="5"/>
  <c r="O76" i="5"/>
  <c r="N76" i="5"/>
  <c r="M76" i="5"/>
  <c r="L76" i="5"/>
  <c r="K76" i="5"/>
  <c r="J76" i="5"/>
  <c r="I76" i="5"/>
  <c r="F76" i="5"/>
  <c r="E76" i="5"/>
  <c r="D76" i="5"/>
  <c r="AS78" i="5"/>
  <c r="AR78" i="5"/>
  <c r="AQ78" i="5"/>
  <c r="AP78" i="5"/>
  <c r="AO78" i="5"/>
  <c r="AN78" i="5"/>
  <c r="AM78" i="5"/>
  <c r="AL78" i="5"/>
  <c r="AK78" i="5"/>
  <c r="AJ78" i="5"/>
  <c r="AI78" i="5"/>
  <c r="AH78" i="5"/>
  <c r="AG78" i="5"/>
  <c r="AF78" i="5"/>
  <c r="AE78" i="5"/>
  <c r="AD78" i="5"/>
  <c r="AC78" i="5"/>
  <c r="AB78" i="5"/>
  <c r="AA78" i="5"/>
  <c r="Z78" i="5"/>
  <c r="Y78" i="5"/>
  <c r="X78" i="5"/>
  <c r="W78" i="5"/>
  <c r="V78" i="5"/>
  <c r="U78" i="5"/>
  <c r="T78" i="5"/>
  <c r="S78" i="5"/>
  <c r="R78" i="5"/>
  <c r="Q78" i="5"/>
  <c r="P78" i="5"/>
  <c r="O78" i="5"/>
  <c r="N78" i="5"/>
  <c r="M78" i="5"/>
  <c r="L78" i="5"/>
  <c r="K78" i="5"/>
  <c r="J78" i="5"/>
  <c r="I78" i="5"/>
  <c r="F78" i="5"/>
  <c r="E78" i="5"/>
  <c r="D78" i="5"/>
  <c r="AS80" i="5"/>
  <c r="AR80" i="5"/>
  <c r="AQ80" i="5"/>
  <c r="AP80" i="5"/>
  <c r="AO80" i="5"/>
  <c r="AN80" i="5"/>
  <c r="AM80" i="5"/>
  <c r="AL80" i="5"/>
  <c r="AK80" i="5"/>
  <c r="AJ80" i="5"/>
  <c r="AI80" i="5"/>
  <c r="AH80" i="5"/>
  <c r="AG80" i="5"/>
  <c r="AF80" i="5"/>
  <c r="AE80" i="5"/>
  <c r="AD80" i="5"/>
  <c r="AC80" i="5"/>
  <c r="AB80" i="5"/>
  <c r="AA80" i="5"/>
  <c r="Z80" i="5"/>
  <c r="Y80" i="5"/>
  <c r="X80" i="5"/>
  <c r="W80" i="5"/>
  <c r="V80" i="5"/>
  <c r="U80" i="5"/>
  <c r="T80" i="5"/>
  <c r="S80" i="5"/>
  <c r="R80" i="5"/>
  <c r="Q80" i="5"/>
  <c r="P80" i="5"/>
  <c r="O80" i="5"/>
  <c r="N80" i="5"/>
  <c r="M80" i="5"/>
  <c r="L80" i="5"/>
  <c r="K80" i="5"/>
  <c r="J80" i="5"/>
  <c r="I80" i="5"/>
  <c r="F80" i="5"/>
  <c r="E80" i="5"/>
  <c r="D80" i="5"/>
  <c r="AS82" i="5"/>
  <c r="AR82" i="5"/>
  <c r="AQ82" i="5"/>
  <c r="AP82" i="5"/>
  <c r="AO82" i="5"/>
  <c r="AN82" i="5"/>
  <c r="AM82" i="5"/>
  <c r="AL82" i="5"/>
  <c r="AK82" i="5"/>
  <c r="AJ82" i="5"/>
  <c r="AI82" i="5"/>
  <c r="AH82" i="5"/>
  <c r="AG82" i="5"/>
  <c r="AF82" i="5"/>
  <c r="AE82" i="5"/>
  <c r="AD82" i="5"/>
  <c r="AC82" i="5"/>
  <c r="AB82" i="5"/>
  <c r="AA82" i="5"/>
  <c r="Z82" i="5"/>
  <c r="Y82" i="5"/>
  <c r="X82" i="5"/>
  <c r="W82" i="5"/>
  <c r="V82" i="5"/>
  <c r="U82" i="5"/>
  <c r="T82" i="5"/>
  <c r="S82" i="5"/>
  <c r="R82" i="5"/>
  <c r="Q82" i="5"/>
  <c r="P82" i="5"/>
  <c r="O82" i="5"/>
  <c r="N82" i="5"/>
  <c r="M82" i="5"/>
  <c r="L82" i="5"/>
  <c r="K82" i="5"/>
  <c r="J82" i="5"/>
  <c r="I82" i="5"/>
  <c r="F82" i="5"/>
  <c r="E82" i="5"/>
  <c r="D82" i="5"/>
  <c r="AS84" i="5"/>
  <c r="AR84" i="5"/>
  <c r="AQ84" i="5"/>
  <c r="AP84" i="5"/>
  <c r="AO84" i="5"/>
  <c r="AN84" i="5"/>
  <c r="AM84" i="5"/>
  <c r="AL84" i="5"/>
  <c r="AK84" i="5"/>
  <c r="AJ84" i="5"/>
  <c r="AI84" i="5"/>
  <c r="AH84" i="5"/>
  <c r="AG84" i="5"/>
  <c r="AF84" i="5"/>
  <c r="AE84" i="5"/>
  <c r="AD84" i="5"/>
  <c r="AC84" i="5"/>
  <c r="AB84" i="5"/>
  <c r="AA84" i="5"/>
  <c r="Z84" i="5"/>
  <c r="Y84" i="5"/>
  <c r="X84" i="5"/>
  <c r="W84" i="5"/>
  <c r="V84" i="5"/>
  <c r="U84" i="5"/>
  <c r="T84" i="5"/>
  <c r="S84" i="5"/>
  <c r="R84" i="5"/>
  <c r="Q84" i="5"/>
  <c r="P84" i="5"/>
  <c r="O84" i="5"/>
  <c r="N84" i="5"/>
  <c r="M84" i="5"/>
  <c r="L84" i="5"/>
  <c r="K84" i="5"/>
  <c r="J84" i="5"/>
  <c r="I84" i="5"/>
  <c r="F84" i="5"/>
  <c r="E84" i="5"/>
  <c r="D84" i="5"/>
  <c r="AS86" i="5"/>
  <c r="AR86" i="5"/>
  <c r="AQ86" i="5"/>
  <c r="AP86" i="5"/>
  <c r="AO86" i="5"/>
  <c r="AN86" i="5"/>
  <c r="AM86" i="5"/>
  <c r="AL86" i="5"/>
  <c r="AK86" i="5"/>
  <c r="AJ86" i="5"/>
  <c r="AI86" i="5"/>
  <c r="AH86" i="5"/>
  <c r="AG86" i="5"/>
  <c r="AF86" i="5"/>
  <c r="AE86" i="5"/>
  <c r="AD86" i="5"/>
  <c r="AC86" i="5"/>
  <c r="AB86" i="5"/>
  <c r="AA86" i="5"/>
  <c r="Z86" i="5"/>
  <c r="Y86" i="5"/>
  <c r="X86" i="5"/>
  <c r="W86" i="5"/>
  <c r="V86" i="5"/>
  <c r="U86" i="5"/>
  <c r="T86" i="5"/>
  <c r="S86" i="5"/>
  <c r="R86" i="5"/>
  <c r="Q86" i="5"/>
  <c r="P86" i="5"/>
  <c r="O86" i="5"/>
  <c r="N86" i="5"/>
  <c r="M86" i="5"/>
  <c r="L86" i="5"/>
  <c r="K86" i="5"/>
  <c r="J86" i="5"/>
  <c r="I86" i="5"/>
  <c r="F86" i="5"/>
  <c r="E86" i="5"/>
  <c r="D86" i="5"/>
  <c r="AS88" i="5"/>
  <c r="AR88" i="5"/>
  <c r="AQ88" i="5"/>
  <c r="AP88" i="5"/>
  <c r="AO88" i="5"/>
  <c r="AN88" i="5"/>
  <c r="AM88" i="5"/>
  <c r="AL88" i="5"/>
  <c r="AK88" i="5"/>
  <c r="AJ88" i="5"/>
  <c r="AI88" i="5"/>
  <c r="AH88" i="5"/>
  <c r="AG88" i="5"/>
  <c r="AF88" i="5"/>
  <c r="AE88" i="5"/>
  <c r="AD88" i="5"/>
  <c r="AC88" i="5"/>
  <c r="AB88" i="5"/>
  <c r="AA88" i="5"/>
  <c r="Z88" i="5"/>
  <c r="Y88" i="5"/>
  <c r="X88" i="5"/>
  <c r="W88" i="5"/>
  <c r="V88" i="5"/>
  <c r="U88" i="5"/>
  <c r="T88" i="5"/>
  <c r="S88" i="5"/>
  <c r="R88" i="5"/>
  <c r="Q88" i="5"/>
  <c r="P88" i="5"/>
  <c r="O88" i="5"/>
  <c r="N88" i="5"/>
  <c r="M88" i="5"/>
  <c r="L88" i="5"/>
  <c r="K88" i="5"/>
  <c r="J88" i="5"/>
  <c r="I88" i="5"/>
  <c r="F88" i="5"/>
  <c r="E88" i="5"/>
  <c r="D88" i="5"/>
  <c r="AS90" i="5"/>
  <c r="AR90" i="5"/>
  <c r="AQ90" i="5"/>
  <c r="AP90" i="5"/>
  <c r="AO90" i="5"/>
  <c r="AN90" i="5"/>
  <c r="AM90" i="5"/>
  <c r="AL90" i="5"/>
  <c r="AK90" i="5"/>
  <c r="AJ90" i="5"/>
  <c r="AI90" i="5"/>
  <c r="AH90" i="5"/>
  <c r="AG90" i="5"/>
  <c r="AF90" i="5"/>
  <c r="AE90" i="5"/>
  <c r="AD90" i="5"/>
  <c r="AC90" i="5"/>
  <c r="AB90" i="5"/>
  <c r="AA90" i="5"/>
  <c r="Z90" i="5"/>
  <c r="Y90" i="5"/>
  <c r="X90" i="5"/>
  <c r="W90" i="5"/>
  <c r="V90" i="5"/>
  <c r="U90" i="5"/>
  <c r="T90" i="5"/>
  <c r="S90" i="5"/>
  <c r="R90" i="5"/>
  <c r="Q90" i="5"/>
  <c r="P90" i="5"/>
  <c r="O90" i="5"/>
  <c r="N90" i="5"/>
  <c r="M90" i="5"/>
  <c r="L90" i="5"/>
  <c r="K90" i="5"/>
  <c r="J90" i="5"/>
  <c r="I90" i="5"/>
  <c r="F90" i="5"/>
  <c r="E90" i="5"/>
  <c r="D90" i="5"/>
  <c r="AS92" i="5"/>
  <c r="AR92" i="5"/>
  <c r="AQ92" i="5"/>
  <c r="AP92" i="5"/>
  <c r="AO92" i="5"/>
  <c r="AN92" i="5"/>
  <c r="AM92" i="5"/>
  <c r="AL92" i="5"/>
  <c r="AK92" i="5"/>
  <c r="AJ92" i="5"/>
  <c r="AI92" i="5"/>
  <c r="AH92" i="5"/>
  <c r="AG92" i="5"/>
  <c r="AF92" i="5"/>
  <c r="AE92" i="5"/>
  <c r="AD92" i="5"/>
  <c r="AC92" i="5"/>
  <c r="AB92" i="5"/>
  <c r="AA92" i="5"/>
  <c r="Z92" i="5"/>
  <c r="Y92" i="5"/>
  <c r="X92" i="5"/>
  <c r="W92" i="5"/>
  <c r="V92" i="5"/>
  <c r="U92" i="5"/>
  <c r="T92" i="5"/>
  <c r="S92" i="5"/>
  <c r="R92" i="5"/>
  <c r="Q92" i="5"/>
  <c r="P92" i="5"/>
  <c r="O92" i="5"/>
  <c r="N92" i="5"/>
  <c r="M92" i="5"/>
  <c r="L92" i="5"/>
  <c r="K92" i="5"/>
  <c r="J92" i="5"/>
  <c r="I92" i="5"/>
  <c r="F92" i="5"/>
  <c r="E92" i="5"/>
  <c r="D92" i="5"/>
  <c r="AS94" i="5"/>
  <c r="AR94" i="5"/>
  <c r="AQ94" i="5"/>
  <c r="AP94" i="5"/>
  <c r="AO94" i="5"/>
  <c r="AN94" i="5"/>
  <c r="AM94" i="5"/>
  <c r="AL94" i="5"/>
  <c r="AK94" i="5"/>
  <c r="AJ94" i="5"/>
  <c r="AI94" i="5"/>
  <c r="AH94" i="5"/>
  <c r="AG94" i="5"/>
  <c r="AF94" i="5"/>
  <c r="AE94" i="5"/>
  <c r="AD94" i="5"/>
  <c r="AC94" i="5"/>
  <c r="AB94" i="5"/>
  <c r="AA94" i="5"/>
  <c r="Z94" i="5"/>
  <c r="Y94" i="5"/>
  <c r="X94" i="5"/>
  <c r="W94" i="5"/>
  <c r="V94" i="5"/>
  <c r="U94" i="5"/>
  <c r="T94" i="5"/>
  <c r="S94" i="5"/>
  <c r="R94" i="5"/>
  <c r="Q94" i="5"/>
  <c r="P94" i="5"/>
  <c r="O94" i="5"/>
  <c r="N94" i="5"/>
  <c r="M94" i="5"/>
  <c r="L94" i="5"/>
  <c r="K94" i="5"/>
  <c r="J94" i="5"/>
  <c r="I94" i="5"/>
  <c r="F94" i="5"/>
  <c r="E94" i="5"/>
  <c r="D94" i="5"/>
  <c r="AS96" i="5"/>
  <c r="AR96" i="5"/>
  <c r="AQ96" i="5"/>
  <c r="AP96" i="5"/>
  <c r="AO96" i="5"/>
  <c r="AN96" i="5"/>
  <c r="AM96" i="5"/>
  <c r="AL96" i="5"/>
  <c r="AK96" i="5"/>
  <c r="AJ96" i="5"/>
  <c r="AI96" i="5"/>
  <c r="AH96" i="5"/>
  <c r="AG96" i="5"/>
  <c r="AF96" i="5"/>
  <c r="AE96" i="5"/>
  <c r="AD96" i="5"/>
  <c r="AC96" i="5"/>
  <c r="AB96" i="5"/>
  <c r="AA96" i="5"/>
  <c r="Z96" i="5"/>
  <c r="Y96" i="5"/>
  <c r="X96" i="5"/>
  <c r="W96" i="5"/>
  <c r="V96" i="5"/>
  <c r="U96" i="5"/>
  <c r="T96" i="5"/>
  <c r="S96" i="5"/>
  <c r="R96" i="5"/>
  <c r="Q96" i="5"/>
  <c r="P96" i="5"/>
  <c r="O96" i="5"/>
  <c r="N96" i="5"/>
  <c r="M96" i="5"/>
  <c r="L96" i="5"/>
  <c r="K96" i="5"/>
  <c r="J96" i="5"/>
  <c r="I96" i="5"/>
  <c r="F96" i="5"/>
  <c r="E96" i="5"/>
  <c r="D96" i="5"/>
  <c r="AS98" i="5"/>
  <c r="AR98" i="5"/>
  <c r="AQ98" i="5"/>
  <c r="AP98" i="5"/>
  <c r="AO98" i="5"/>
  <c r="AN98" i="5"/>
  <c r="AM98" i="5"/>
  <c r="AL98" i="5"/>
  <c r="AK98" i="5"/>
  <c r="AJ98" i="5"/>
  <c r="AI98" i="5"/>
  <c r="AH98" i="5"/>
  <c r="AG98" i="5"/>
  <c r="AF98" i="5"/>
  <c r="AE98" i="5"/>
  <c r="AD98" i="5"/>
  <c r="AC98" i="5"/>
  <c r="AB98" i="5"/>
  <c r="AA98" i="5"/>
  <c r="Z98" i="5"/>
  <c r="Y98" i="5"/>
  <c r="X98" i="5"/>
  <c r="W98" i="5"/>
  <c r="V98" i="5"/>
  <c r="U98" i="5"/>
  <c r="T98" i="5"/>
  <c r="S98" i="5"/>
  <c r="R98" i="5"/>
  <c r="Q98" i="5"/>
  <c r="P98" i="5"/>
  <c r="O98" i="5"/>
  <c r="N98" i="5"/>
  <c r="M98" i="5"/>
  <c r="L98" i="5"/>
  <c r="K98" i="5"/>
  <c r="J98" i="5"/>
  <c r="I98" i="5"/>
  <c r="F98" i="5"/>
  <c r="E98" i="5"/>
  <c r="D98" i="5"/>
  <c r="AS100" i="5"/>
  <c r="AR100" i="5"/>
  <c r="AQ100" i="5"/>
  <c r="AP100" i="5"/>
  <c r="AO100" i="5"/>
  <c r="AN100" i="5"/>
  <c r="AM100" i="5"/>
  <c r="AL100" i="5"/>
  <c r="AK100" i="5"/>
  <c r="AJ100" i="5"/>
  <c r="AI100" i="5"/>
  <c r="AH100" i="5"/>
  <c r="AG100" i="5"/>
  <c r="AF100" i="5"/>
  <c r="AE100" i="5"/>
  <c r="AD100" i="5"/>
  <c r="AC100" i="5"/>
  <c r="AB100" i="5"/>
  <c r="AA100" i="5"/>
  <c r="Z100" i="5"/>
  <c r="Y100" i="5"/>
  <c r="X100" i="5"/>
  <c r="W100" i="5"/>
  <c r="V100" i="5"/>
  <c r="U100" i="5"/>
  <c r="T100" i="5"/>
  <c r="S100" i="5"/>
  <c r="R100" i="5"/>
  <c r="Q100" i="5"/>
  <c r="P100" i="5"/>
  <c r="O100" i="5"/>
  <c r="N100" i="5"/>
  <c r="M100" i="5"/>
  <c r="L100" i="5"/>
  <c r="K100" i="5"/>
  <c r="J100" i="5"/>
  <c r="I100" i="5"/>
  <c r="F100" i="5"/>
  <c r="E100" i="5"/>
  <c r="D100" i="5"/>
  <c r="AS102" i="5"/>
  <c r="AR102" i="5"/>
  <c r="AQ102" i="5"/>
  <c r="AP102" i="5"/>
  <c r="AO102" i="5"/>
  <c r="AN102" i="5"/>
  <c r="AM102" i="5"/>
  <c r="AL102" i="5"/>
  <c r="AK102" i="5"/>
  <c r="AJ102" i="5"/>
  <c r="AI102" i="5"/>
  <c r="AH102" i="5"/>
  <c r="AG102" i="5"/>
  <c r="AF102" i="5"/>
  <c r="AE102" i="5"/>
  <c r="AD102" i="5"/>
  <c r="AC102" i="5"/>
  <c r="AB102" i="5"/>
  <c r="AA102" i="5"/>
  <c r="Z102" i="5"/>
  <c r="Y102" i="5"/>
  <c r="X102" i="5"/>
  <c r="W102" i="5"/>
  <c r="V102" i="5"/>
  <c r="U102" i="5"/>
  <c r="T102" i="5"/>
  <c r="S102" i="5"/>
  <c r="R102" i="5"/>
  <c r="Q102" i="5"/>
  <c r="P102" i="5"/>
  <c r="O102" i="5"/>
  <c r="N102" i="5"/>
  <c r="M102" i="5"/>
  <c r="L102" i="5"/>
  <c r="K102" i="5"/>
  <c r="J102" i="5"/>
  <c r="I102" i="5"/>
  <c r="F102" i="5"/>
  <c r="E102" i="5"/>
  <c r="D102" i="5"/>
  <c r="AS104" i="5"/>
  <c r="AR104" i="5"/>
  <c r="AQ104" i="5"/>
  <c r="AP104" i="5"/>
  <c r="AO104" i="5"/>
  <c r="AN104" i="5"/>
  <c r="AM104" i="5"/>
  <c r="AL104" i="5"/>
  <c r="AK104" i="5"/>
  <c r="AJ104" i="5"/>
  <c r="AI104" i="5"/>
  <c r="AH104" i="5"/>
  <c r="AG104" i="5"/>
  <c r="AF104" i="5"/>
  <c r="AE104" i="5"/>
  <c r="AD104" i="5"/>
  <c r="AC104" i="5"/>
  <c r="AB104" i="5"/>
  <c r="AA104" i="5"/>
  <c r="Z104" i="5"/>
  <c r="Y104" i="5"/>
  <c r="X104" i="5"/>
  <c r="W104" i="5"/>
  <c r="V104" i="5"/>
  <c r="U104" i="5"/>
  <c r="T104" i="5"/>
  <c r="S104" i="5"/>
  <c r="R104" i="5"/>
  <c r="Q104" i="5"/>
  <c r="P104" i="5"/>
  <c r="O104" i="5"/>
  <c r="N104" i="5"/>
  <c r="M104" i="5"/>
  <c r="L104" i="5"/>
  <c r="K104" i="5"/>
  <c r="J104" i="5"/>
  <c r="I104" i="5"/>
  <c r="F104" i="5"/>
  <c r="E104" i="5"/>
  <c r="D104" i="5"/>
  <c r="AS106" i="5"/>
  <c r="AR106" i="5"/>
  <c r="AQ106" i="5"/>
  <c r="AP106" i="5"/>
  <c r="AO106" i="5"/>
  <c r="AN106" i="5"/>
  <c r="AM106" i="5"/>
  <c r="AL106" i="5"/>
  <c r="AK106" i="5"/>
  <c r="AJ106" i="5"/>
  <c r="AI106" i="5"/>
  <c r="AH106" i="5"/>
  <c r="AG106" i="5"/>
  <c r="AF106" i="5"/>
  <c r="AE106" i="5"/>
  <c r="AD106" i="5"/>
  <c r="AC106" i="5"/>
  <c r="AB106" i="5"/>
  <c r="AA106" i="5"/>
  <c r="Z106" i="5"/>
  <c r="Y106" i="5"/>
  <c r="X106" i="5"/>
  <c r="W106" i="5"/>
  <c r="V106" i="5"/>
  <c r="U106" i="5"/>
  <c r="T106" i="5"/>
  <c r="S106" i="5"/>
  <c r="R106" i="5"/>
  <c r="Q106" i="5"/>
  <c r="P106" i="5"/>
  <c r="O106" i="5"/>
  <c r="N106" i="5"/>
  <c r="M106" i="5"/>
  <c r="L106" i="5"/>
  <c r="K106" i="5"/>
  <c r="J106" i="5"/>
  <c r="I106" i="5"/>
  <c r="F106" i="5"/>
  <c r="E106" i="5"/>
  <c r="D106" i="5"/>
  <c r="AS108" i="5"/>
  <c r="AR108" i="5"/>
  <c r="AQ108" i="5"/>
  <c r="AP108" i="5"/>
  <c r="AO108" i="5"/>
  <c r="AN108" i="5"/>
  <c r="AM108" i="5"/>
  <c r="AL108" i="5"/>
  <c r="AK108" i="5"/>
  <c r="AJ108" i="5"/>
  <c r="AI108" i="5"/>
  <c r="AH108" i="5"/>
  <c r="AG108" i="5"/>
  <c r="AF108" i="5"/>
  <c r="AE108" i="5"/>
  <c r="AD108" i="5"/>
  <c r="AC108" i="5"/>
  <c r="AB108" i="5"/>
  <c r="AA108" i="5"/>
  <c r="Z108" i="5"/>
  <c r="Y108" i="5"/>
  <c r="X108" i="5"/>
  <c r="W108" i="5"/>
  <c r="V108" i="5"/>
  <c r="U108" i="5"/>
  <c r="T108" i="5"/>
  <c r="S108" i="5"/>
  <c r="R108" i="5"/>
  <c r="Q108" i="5"/>
  <c r="P108" i="5"/>
  <c r="O108" i="5"/>
  <c r="N108" i="5"/>
  <c r="M108" i="5"/>
  <c r="L108" i="5"/>
  <c r="K108" i="5"/>
  <c r="J108" i="5"/>
  <c r="I108" i="5"/>
  <c r="F108" i="5"/>
  <c r="E108" i="5"/>
  <c r="D108" i="5"/>
  <c r="AS110" i="5"/>
  <c r="AR110" i="5"/>
  <c r="AQ110" i="5"/>
  <c r="AP110" i="5"/>
  <c r="AO110" i="5"/>
  <c r="AN110" i="5"/>
  <c r="AM110" i="5"/>
  <c r="AL110" i="5"/>
  <c r="AK110" i="5"/>
  <c r="AJ110" i="5"/>
  <c r="AI110" i="5"/>
  <c r="AH110" i="5"/>
  <c r="AG110" i="5"/>
  <c r="AF110" i="5"/>
  <c r="AE110" i="5"/>
  <c r="AD110" i="5"/>
  <c r="AC110" i="5"/>
  <c r="AB110" i="5"/>
  <c r="AA110" i="5"/>
  <c r="Z110" i="5"/>
  <c r="Y110" i="5"/>
  <c r="X110" i="5"/>
  <c r="W110" i="5"/>
  <c r="V110" i="5"/>
  <c r="U110" i="5"/>
  <c r="T110" i="5"/>
  <c r="S110" i="5"/>
  <c r="R110" i="5"/>
  <c r="Q110" i="5"/>
  <c r="P110" i="5"/>
  <c r="O110" i="5"/>
  <c r="N110" i="5"/>
  <c r="M110" i="5"/>
  <c r="L110" i="5"/>
  <c r="K110" i="5"/>
  <c r="J110" i="5"/>
  <c r="I110" i="5"/>
  <c r="F110" i="5"/>
  <c r="E110" i="5"/>
  <c r="D110" i="5"/>
  <c r="AS112" i="5"/>
  <c r="AR112" i="5"/>
  <c r="AQ112" i="5"/>
  <c r="AP112" i="5"/>
  <c r="AO112" i="5"/>
  <c r="AN112" i="5"/>
  <c r="AM112" i="5"/>
  <c r="AL112" i="5"/>
  <c r="AK112" i="5"/>
  <c r="AJ112" i="5"/>
  <c r="AI112" i="5"/>
  <c r="AH112" i="5"/>
  <c r="AG112" i="5"/>
  <c r="AF112" i="5"/>
  <c r="AE112" i="5"/>
  <c r="AD112" i="5"/>
  <c r="AC112" i="5"/>
  <c r="AB112" i="5"/>
  <c r="AA112" i="5"/>
  <c r="Z112" i="5"/>
  <c r="Y112" i="5"/>
  <c r="X112" i="5"/>
  <c r="W112" i="5"/>
  <c r="V112" i="5"/>
  <c r="U112" i="5"/>
  <c r="T112" i="5"/>
  <c r="S112" i="5"/>
  <c r="R112" i="5"/>
  <c r="Q112" i="5"/>
  <c r="P112" i="5"/>
  <c r="O112" i="5"/>
  <c r="N112" i="5"/>
  <c r="M112" i="5"/>
  <c r="L112" i="5"/>
  <c r="K112" i="5"/>
  <c r="J112" i="5"/>
  <c r="I112" i="5"/>
  <c r="F112" i="5"/>
  <c r="E112" i="5"/>
  <c r="D112" i="5"/>
  <c r="AS114" i="5"/>
  <c r="AR114" i="5"/>
  <c r="AQ114" i="5"/>
  <c r="AP114" i="5"/>
  <c r="AO114" i="5"/>
  <c r="AN114" i="5"/>
  <c r="AM114" i="5"/>
  <c r="AL114" i="5"/>
  <c r="AK114" i="5"/>
  <c r="AJ114" i="5"/>
  <c r="AI114" i="5"/>
  <c r="AH114" i="5"/>
  <c r="AG114" i="5"/>
  <c r="AF114" i="5"/>
  <c r="AE114" i="5"/>
  <c r="AD114" i="5"/>
  <c r="AC114" i="5"/>
  <c r="AB114" i="5"/>
  <c r="AA114" i="5"/>
  <c r="Z114" i="5"/>
  <c r="Y114" i="5"/>
  <c r="X114" i="5"/>
  <c r="W114" i="5"/>
  <c r="V114" i="5"/>
  <c r="U114" i="5"/>
  <c r="T114" i="5"/>
  <c r="S114" i="5"/>
  <c r="R114" i="5"/>
  <c r="Q114" i="5"/>
  <c r="P114" i="5"/>
  <c r="O114" i="5"/>
  <c r="N114" i="5"/>
  <c r="M114" i="5"/>
  <c r="L114" i="5"/>
  <c r="K114" i="5"/>
  <c r="J114" i="5"/>
  <c r="I114" i="5"/>
  <c r="F114" i="5"/>
  <c r="E114" i="5"/>
  <c r="D114" i="5"/>
  <c r="AS117" i="5"/>
  <c r="AR117" i="5"/>
  <c r="AQ117" i="5"/>
  <c r="AP117" i="5"/>
  <c r="AO117" i="5"/>
  <c r="AN117" i="5"/>
  <c r="AM117" i="5"/>
  <c r="AL117" i="5"/>
  <c r="AK117" i="5"/>
  <c r="AJ117" i="5"/>
  <c r="AI117" i="5"/>
  <c r="AH117" i="5"/>
  <c r="AG117" i="5"/>
  <c r="AF117" i="5"/>
  <c r="AE117" i="5"/>
  <c r="AD117" i="5"/>
  <c r="AC117" i="5"/>
  <c r="AB117" i="5"/>
  <c r="AA117" i="5"/>
  <c r="Z117" i="5"/>
  <c r="Y117" i="5"/>
  <c r="X117" i="5"/>
  <c r="W117" i="5"/>
  <c r="V117" i="5"/>
  <c r="U117" i="5"/>
  <c r="T117" i="5"/>
  <c r="S117" i="5"/>
  <c r="R117" i="5"/>
  <c r="Q117" i="5"/>
  <c r="P117" i="5"/>
  <c r="O117" i="5"/>
  <c r="N117" i="5"/>
  <c r="M117" i="5"/>
  <c r="L117" i="5"/>
  <c r="J117" i="5"/>
  <c r="I117" i="5"/>
  <c r="F117" i="5"/>
  <c r="E117" i="5"/>
  <c r="D117" i="5"/>
  <c r="K117" i="5"/>
  <c r="AS119" i="5"/>
  <c r="AR119" i="5"/>
  <c r="AQ119" i="5"/>
  <c r="AP119" i="5"/>
  <c r="AO119" i="5"/>
  <c r="AN119" i="5"/>
  <c r="AM119" i="5"/>
  <c r="AL119" i="5"/>
  <c r="AK119" i="5"/>
  <c r="AJ119" i="5"/>
  <c r="AI119" i="5"/>
  <c r="AH119" i="5"/>
  <c r="AG119" i="5"/>
  <c r="AF119" i="5"/>
  <c r="AE119" i="5"/>
  <c r="AD119" i="5"/>
  <c r="AC119" i="5"/>
  <c r="AB119" i="5"/>
  <c r="AA119" i="5"/>
  <c r="Z119" i="5"/>
  <c r="Y119" i="5"/>
  <c r="X119" i="5"/>
  <c r="W119" i="5"/>
  <c r="V119" i="5"/>
  <c r="U119" i="5"/>
  <c r="T119" i="5"/>
  <c r="S119" i="5"/>
  <c r="R119" i="5"/>
  <c r="Q119" i="5"/>
  <c r="P119" i="5"/>
  <c r="O119" i="5"/>
  <c r="N119" i="5"/>
  <c r="M119" i="5"/>
  <c r="L119" i="5"/>
  <c r="K119" i="5"/>
  <c r="J119" i="5"/>
  <c r="I119" i="5"/>
  <c r="F119" i="5"/>
  <c r="E119" i="5"/>
  <c r="D119" i="5"/>
  <c r="AS121" i="5"/>
  <c r="AR121" i="5"/>
  <c r="AQ121" i="5"/>
  <c r="AP121" i="5"/>
  <c r="AO121" i="5"/>
  <c r="AN121" i="5"/>
  <c r="AM121" i="5"/>
  <c r="AL121" i="5"/>
  <c r="AK121" i="5"/>
  <c r="AJ121" i="5"/>
  <c r="AI121" i="5"/>
  <c r="AH121" i="5"/>
  <c r="AG121" i="5"/>
  <c r="AF121" i="5"/>
  <c r="AE121" i="5"/>
  <c r="AD121" i="5"/>
  <c r="AC121" i="5"/>
  <c r="AB121" i="5"/>
  <c r="AA121" i="5"/>
  <c r="Z121" i="5"/>
  <c r="Y121" i="5"/>
  <c r="X121" i="5"/>
  <c r="W121" i="5"/>
  <c r="V121" i="5"/>
  <c r="U121" i="5"/>
  <c r="T121" i="5"/>
  <c r="S121" i="5"/>
  <c r="R121" i="5"/>
  <c r="Q121" i="5"/>
  <c r="P121" i="5"/>
  <c r="O121" i="5"/>
  <c r="N121" i="5"/>
  <c r="M121" i="5"/>
  <c r="L121" i="5"/>
  <c r="J121" i="5"/>
  <c r="I121" i="5"/>
  <c r="F121" i="5"/>
  <c r="E121" i="5"/>
  <c r="D121" i="5"/>
  <c r="K121" i="5"/>
  <c r="AS123" i="5"/>
  <c r="AR123" i="5"/>
  <c r="AQ123" i="5"/>
  <c r="AP123" i="5"/>
  <c r="AO123" i="5"/>
  <c r="AN123" i="5"/>
  <c r="AM123" i="5"/>
  <c r="AL123" i="5"/>
  <c r="AK123" i="5"/>
  <c r="AJ123" i="5"/>
  <c r="AI123" i="5"/>
  <c r="AH123" i="5"/>
  <c r="AG123" i="5"/>
  <c r="AF123" i="5"/>
  <c r="AE123" i="5"/>
  <c r="AD123" i="5"/>
  <c r="AC123" i="5"/>
  <c r="AB123" i="5"/>
  <c r="AA123" i="5"/>
  <c r="Z123" i="5"/>
  <c r="Y123" i="5"/>
  <c r="X123" i="5"/>
  <c r="W123" i="5"/>
  <c r="V123" i="5"/>
  <c r="U123" i="5"/>
  <c r="T123" i="5"/>
  <c r="S123" i="5"/>
  <c r="R123" i="5"/>
  <c r="Q123" i="5"/>
  <c r="P123" i="5"/>
  <c r="O123" i="5"/>
  <c r="N123" i="5"/>
  <c r="M123" i="5"/>
  <c r="L123" i="5"/>
  <c r="K123" i="5"/>
  <c r="J123" i="5"/>
  <c r="I123" i="5"/>
  <c r="F123" i="5"/>
  <c r="E123" i="5"/>
  <c r="D123" i="5"/>
  <c r="AS125" i="5"/>
  <c r="AR125" i="5"/>
  <c r="AQ125" i="5"/>
  <c r="AP125" i="5"/>
  <c r="AO125" i="5"/>
  <c r="AN125" i="5"/>
  <c r="AM125" i="5"/>
  <c r="AL125" i="5"/>
  <c r="AK125" i="5"/>
  <c r="AJ125" i="5"/>
  <c r="AI125" i="5"/>
  <c r="AH125" i="5"/>
  <c r="AG125" i="5"/>
  <c r="AF125" i="5"/>
  <c r="AE125" i="5"/>
  <c r="AD125" i="5"/>
  <c r="AC125" i="5"/>
  <c r="AB125" i="5"/>
  <c r="AA125" i="5"/>
  <c r="Z125" i="5"/>
  <c r="Y125" i="5"/>
  <c r="X125" i="5"/>
  <c r="W125" i="5"/>
  <c r="V125" i="5"/>
  <c r="U125" i="5"/>
  <c r="T125" i="5"/>
  <c r="S125" i="5"/>
  <c r="R125" i="5"/>
  <c r="Q125" i="5"/>
  <c r="P125" i="5"/>
  <c r="O125" i="5"/>
  <c r="N125" i="5"/>
  <c r="M125" i="5"/>
  <c r="L125" i="5"/>
  <c r="J125" i="5"/>
  <c r="I125" i="5"/>
  <c r="F125" i="5"/>
  <c r="E125" i="5"/>
  <c r="D125" i="5"/>
  <c r="K125" i="5"/>
  <c r="AS127" i="5"/>
  <c r="AR127" i="5"/>
  <c r="AQ127" i="5"/>
  <c r="AP127" i="5"/>
  <c r="AO127" i="5"/>
  <c r="AN127" i="5"/>
  <c r="AM127" i="5"/>
  <c r="AL127" i="5"/>
  <c r="AK127" i="5"/>
  <c r="AJ127" i="5"/>
  <c r="AI127" i="5"/>
  <c r="AH127" i="5"/>
  <c r="AG127" i="5"/>
  <c r="AF127" i="5"/>
  <c r="AE127" i="5"/>
  <c r="AD127" i="5"/>
  <c r="AC127" i="5"/>
  <c r="AB127" i="5"/>
  <c r="AA127" i="5"/>
  <c r="Z127" i="5"/>
  <c r="Y127" i="5"/>
  <c r="X127" i="5"/>
  <c r="W127" i="5"/>
  <c r="V127" i="5"/>
  <c r="U127" i="5"/>
  <c r="T127" i="5"/>
  <c r="S127" i="5"/>
  <c r="R127" i="5"/>
  <c r="Q127" i="5"/>
  <c r="P127" i="5"/>
  <c r="O127" i="5"/>
  <c r="N127" i="5"/>
  <c r="M127" i="5"/>
  <c r="L127" i="5"/>
  <c r="K127" i="5"/>
  <c r="J127" i="5"/>
  <c r="I127" i="5"/>
  <c r="F127" i="5"/>
  <c r="E127" i="5"/>
  <c r="D127" i="5"/>
  <c r="AS129" i="5"/>
  <c r="AR129" i="5"/>
  <c r="AQ129" i="5"/>
  <c r="AP129" i="5"/>
  <c r="AO129" i="5"/>
  <c r="AN129" i="5"/>
  <c r="AM129" i="5"/>
  <c r="AL129" i="5"/>
  <c r="AK129" i="5"/>
  <c r="AJ129" i="5"/>
  <c r="AI129" i="5"/>
  <c r="AH129" i="5"/>
  <c r="AG129" i="5"/>
  <c r="AF129" i="5"/>
  <c r="AE129" i="5"/>
  <c r="AD129" i="5"/>
  <c r="AC129" i="5"/>
  <c r="AB129" i="5"/>
  <c r="AA129" i="5"/>
  <c r="Z129" i="5"/>
  <c r="Y129" i="5"/>
  <c r="X129" i="5"/>
  <c r="W129" i="5"/>
  <c r="V129" i="5"/>
  <c r="U129" i="5"/>
  <c r="T129" i="5"/>
  <c r="S129" i="5"/>
  <c r="R129" i="5"/>
  <c r="Q129" i="5"/>
  <c r="P129" i="5"/>
  <c r="O129" i="5"/>
  <c r="N129" i="5"/>
  <c r="M129" i="5"/>
  <c r="L129" i="5"/>
  <c r="J129" i="5"/>
  <c r="I129" i="5"/>
  <c r="F129" i="5"/>
  <c r="E129" i="5"/>
  <c r="D129" i="5"/>
  <c r="K129" i="5"/>
  <c r="AS131" i="5"/>
  <c r="AR131" i="5"/>
  <c r="AQ131" i="5"/>
  <c r="AP131" i="5"/>
  <c r="AO131" i="5"/>
  <c r="AN131" i="5"/>
  <c r="AM131" i="5"/>
  <c r="AL131" i="5"/>
  <c r="AK131" i="5"/>
  <c r="AJ131" i="5"/>
  <c r="AI131" i="5"/>
  <c r="AH131" i="5"/>
  <c r="AG131" i="5"/>
  <c r="AF131" i="5"/>
  <c r="AE131" i="5"/>
  <c r="AD131" i="5"/>
  <c r="AC131" i="5"/>
  <c r="AB131" i="5"/>
  <c r="AA131" i="5"/>
  <c r="Z131" i="5"/>
  <c r="Y131" i="5"/>
  <c r="X131" i="5"/>
  <c r="W131" i="5"/>
  <c r="V131" i="5"/>
  <c r="U131" i="5"/>
  <c r="T131" i="5"/>
  <c r="S131" i="5"/>
  <c r="R131" i="5"/>
  <c r="Q131" i="5"/>
  <c r="P131" i="5"/>
  <c r="O131" i="5"/>
  <c r="N131" i="5"/>
  <c r="M131" i="5"/>
  <c r="L131" i="5"/>
  <c r="K131" i="5"/>
  <c r="J131" i="5"/>
  <c r="I131" i="5"/>
  <c r="F131" i="5"/>
  <c r="E131" i="5"/>
  <c r="D131" i="5"/>
  <c r="AS133" i="5"/>
  <c r="AR133" i="5"/>
  <c r="AQ133" i="5"/>
  <c r="AP133" i="5"/>
  <c r="AO133" i="5"/>
  <c r="AN133" i="5"/>
  <c r="AM133" i="5"/>
  <c r="AL133" i="5"/>
  <c r="AK133" i="5"/>
  <c r="AJ133" i="5"/>
  <c r="AI133" i="5"/>
  <c r="AH133" i="5"/>
  <c r="AG133" i="5"/>
  <c r="AF133" i="5"/>
  <c r="AE133" i="5"/>
  <c r="AD133" i="5"/>
  <c r="AC133" i="5"/>
  <c r="AB133" i="5"/>
  <c r="AA133" i="5"/>
  <c r="Z133" i="5"/>
  <c r="Y133" i="5"/>
  <c r="X133" i="5"/>
  <c r="W133" i="5"/>
  <c r="V133" i="5"/>
  <c r="U133" i="5"/>
  <c r="T133" i="5"/>
  <c r="S133" i="5"/>
  <c r="R133" i="5"/>
  <c r="Q133" i="5"/>
  <c r="P133" i="5"/>
  <c r="O133" i="5"/>
  <c r="N133" i="5"/>
  <c r="M133" i="5"/>
  <c r="L133" i="5"/>
  <c r="J133" i="5"/>
  <c r="I133" i="5"/>
  <c r="F133" i="5"/>
  <c r="E133" i="5"/>
  <c r="D133" i="5"/>
  <c r="K133" i="5"/>
  <c r="AS135" i="5"/>
  <c r="AR135" i="5"/>
  <c r="AQ135" i="5"/>
  <c r="AP135" i="5"/>
  <c r="AO135" i="5"/>
  <c r="AN135" i="5"/>
  <c r="AM135" i="5"/>
  <c r="AL135" i="5"/>
  <c r="AK135" i="5"/>
  <c r="AJ135" i="5"/>
  <c r="AI135" i="5"/>
  <c r="AH135" i="5"/>
  <c r="AG135" i="5"/>
  <c r="AF135" i="5"/>
  <c r="AE135" i="5"/>
  <c r="AD135" i="5"/>
  <c r="AC135" i="5"/>
  <c r="AB135" i="5"/>
  <c r="AA135" i="5"/>
  <c r="Z135" i="5"/>
  <c r="Y135" i="5"/>
  <c r="X135" i="5"/>
  <c r="W135" i="5"/>
  <c r="V135" i="5"/>
  <c r="U135" i="5"/>
  <c r="T135" i="5"/>
  <c r="S135" i="5"/>
  <c r="R135" i="5"/>
  <c r="Q135" i="5"/>
  <c r="P135" i="5"/>
  <c r="O135" i="5"/>
  <c r="N135" i="5"/>
  <c r="M135" i="5"/>
  <c r="L135" i="5"/>
  <c r="K135" i="5"/>
  <c r="J135" i="5"/>
  <c r="I135" i="5"/>
  <c r="F135" i="5"/>
  <c r="E135" i="5"/>
  <c r="D135" i="5"/>
  <c r="AS137" i="5"/>
  <c r="AR137" i="5"/>
  <c r="AQ137" i="5"/>
  <c r="AP137" i="5"/>
  <c r="AO137" i="5"/>
  <c r="AN137" i="5"/>
  <c r="AM137" i="5"/>
  <c r="AL137" i="5"/>
  <c r="AK137" i="5"/>
  <c r="AJ137" i="5"/>
  <c r="AI137" i="5"/>
  <c r="AH137" i="5"/>
  <c r="AG137" i="5"/>
  <c r="AF137" i="5"/>
  <c r="AE137" i="5"/>
  <c r="AD137" i="5"/>
  <c r="AC137" i="5"/>
  <c r="AB137" i="5"/>
  <c r="AA137" i="5"/>
  <c r="Z137" i="5"/>
  <c r="Y137" i="5"/>
  <c r="X137" i="5"/>
  <c r="W137" i="5"/>
  <c r="V137" i="5"/>
  <c r="U137" i="5"/>
  <c r="T137" i="5"/>
  <c r="S137" i="5"/>
  <c r="R137" i="5"/>
  <c r="Q137" i="5"/>
  <c r="P137" i="5"/>
  <c r="O137" i="5"/>
  <c r="N137" i="5"/>
  <c r="M137" i="5"/>
  <c r="L137" i="5"/>
  <c r="J137" i="5"/>
  <c r="I137" i="5"/>
  <c r="F137" i="5"/>
  <c r="E137" i="5"/>
  <c r="D137" i="5"/>
  <c r="K137" i="5"/>
  <c r="AS139" i="5"/>
  <c r="AR139" i="5"/>
  <c r="AQ139" i="5"/>
  <c r="AP139" i="5"/>
  <c r="AO139" i="5"/>
  <c r="AN139" i="5"/>
  <c r="AM139" i="5"/>
  <c r="AL139" i="5"/>
  <c r="AK139" i="5"/>
  <c r="AJ139" i="5"/>
  <c r="AI139" i="5"/>
  <c r="AH139" i="5"/>
  <c r="AG139" i="5"/>
  <c r="AF139" i="5"/>
  <c r="AE139" i="5"/>
  <c r="AD139" i="5"/>
  <c r="AC139" i="5"/>
  <c r="AB139" i="5"/>
  <c r="AA139" i="5"/>
  <c r="Z139" i="5"/>
  <c r="Y139" i="5"/>
  <c r="X139" i="5"/>
  <c r="W139" i="5"/>
  <c r="V139" i="5"/>
  <c r="U139" i="5"/>
  <c r="T139" i="5"/>
  <c r="S139" i="5"/>
  <c r="R139" i="5"/>
  <c r="Q139" i="5"/>
  <c r="P139" i="5"/>
  <c r="O139" i="5"/>
  <c r="N139" i="5"/>
  <c r="M139" i="5"/>
  <c r="L139" i="5"/>
  <c r="K139" i="5"/>
  <c r="J139" i="5"/>
  <c r="I139" i="5"/>
  <c r="F139" i="5"/>
  <c r="E139" i="5"/>
  <c r="D139" i="5"/>
  <c r="AS141" i="5"/>
  <c r="AR141" i="5"/>
  <c r="AQ141" i="5"/>
  <c r="AP141" i="5"/>
  <c r="AO141" i="5"/>
  <c r="AN141" i="5"/>
  <c r="AM141" i="5"/>
  <c r="AL141" i="5"/>
  <c r="AK141" i="5"/>
  <c r="AJ141" i="5"/>
  <c r="AI141" i="5"/>
  <c r="AH141" i="5"/>
  <c r="AG141" i="5"/>
  <c r="AF141" i="5"/>
  <c r="AE141" i="5"/>
  <c r="AD141" i="5"/>
  <c r="AC141" i="5"/>
  <c r="AB141" i="5"/>
  <c r="AA141" i="5"/>
  <c r="Z141" i="5"/>
  <c r="Y141" i="5"/>
  <c r="X141" i="5"/>
  <c r="W141" i="5"/>
  <c r="V141" i="5"/>
  <c r="U141" i="5"/>
  <c r="T141" i="5"/>
  <c r="S141" i="5"/>
  <c r="R141" i="5"/>
  <c r="Q141" i="5"/>
  <c r="P141" i="5"/>
  <c r="O141" i="5"/>
  <c r="N141" i="5"/>
  <c r="M141" i="5"/>
  <c r="L141" i="5"/>
  <c r="J141" i="5"/>
  <c r="I141" i="5"/>
  <c r="F141" i="5"/>
  <c r="E141" i="5"/>
  <c r="D141" i="5"/>
  <c r="K141" i="5"/>
  <c r="AS143" i="5"/>
  <c r="AR143" i="5"/>
  <c r="AQ143" i="5"/>
  <c r="AP143" i="5"/>
  <c r="AO143" i="5"/>
  <c r="AN143" i="5"/>
  <c r="AM143" i="5"/>
  <c r="AL143" i="5"/>
  <c r="AK143" i="5"/>
  <c r="AJ143" i="5"/>
  <c r="AI143" i="5"/>
  <c r="AH143" i="5"/>
  <c r="AG143" i="5"/>
  <c r="AF143" i="5"/>
  <c r="AE143" i="5"/>
  <c r="AD143" i="5"/>
  <c r="AC143" i="5"/>
  <c r="AB143" i="5"/>
  <c r="AA143" i="5"/>
  <c r="Z143" i="5"/>
  <c r="Y143" i="5"/>
  <c r="X143" i="5"/>
  <c r="W143" i="5"/>
  <c r="V143" i="5"/>
  <c r="U143" i="5"/>
  <c r="T143" i="5"/>
  <c r="S143" i="5"/>
  <c r="R143" i="5"/>
  <c r="Q143" i="5"/>
  <c r="P143" i="5"/>
  <c r="O143" i="5"/>
  <c r="N143" i="5"/>
  <c r="M143" i="5"/>
  <c r="L143" i="5"/>
  <c r="K143" i="5"/>
  <c r="J143" i="5"/>
  <c r="I143" i="5"/>
  <c r="F143" i="5"/>
  <c r="E143" i="5"/>
  <c r="D143" i="5"/>
  <c r="AS145" i="5"/>
  <c r="AR145" i="5"/>
  <c r="AQ145" i="5"/>
  <c r="AP145" i="5"/>
  <c r="AO145" i="5"/>
  <c r="AN145" i="5"/>
  <c r="AM145" i="5"/>
  <c r="AL145" i="5"/>
  <c r="AK145" i="5"/>
  <c r="AJ145" i="5"/>
  <c r="AI145" i="5"/>
  <c r="AH145" i="5"/>
  <c r="AG145" i="5"/>
  <c r="AF145" i="5"/>
  <c r="AE145" i="5"/>
  <c r="AD145" i="5"/>
  <c r="AC145" i="5"/>
  <c r="AB145" i="5"/>
  <c r="AA145" i="5"/>
  <c r="Z145" i="5"/>
  <c r="Y145" i="5"/>
  <c r="X145" i="5"/>
  <c r="W145" i="5"/>
  <c r="V145" i="5"/>
  <c r="U145" i="5"/>
  <c r="T145" i="5"/>
  <c r="S145" i="5"/>
  <c r="R145" i="5"/>
  <c r="Q145" i="5"/>
  <c r="P145" i="5"/>
  <c r="O145" i="5"/>
  <c r="N145" i="5"/>
  <c r="M145" i="5"/>
  <c r="L145" i="5"/>
  <c r="J145" i="5"/>
  <c r="I145" i="5"/>
  <c r="F145" i="5"/>
  <c r="E145" i="5"/>
  <c r="D145" i="5"/>
  <c r="K145" i="5"/>
  <c r="AS147" i="5"/>
  <c r="AR147" i="5"/>
  <c r="AQ147" i="5"/>
  <c r="AP147" i="5"/>
  <c r="AO147" i="5"/>
  <c r="AN147" i="5"/>
  <c r="AM147" i="5"/>
  <c r="AL147" i="5"/>
  <c r="AK147" i="5"/>
  <c r="AJ147" i="5"/>
  <c r="AI147" i="5"/>
  <c r="AH147" i="5"/>
  <c r="AG147" i="5"/>
  <c r="AF147" i="5"/>
  <c r="AE147" i="5"/>
  <c r="AD147" i="5"/>
  <c r="AC147" i="5"/>
  <c r="AB147" i="5"/>
  <c r="AA147" i="5"/>
  <c r="Z147" i="5"/>
  <c r="Y147" i="5"/>
  <c r="X147" i="5"/>
  <c r="W147" i="5"/>
  <c r="V147" i="5"/>
  <c r="U147" i="5"/>
  <c r="T147" i="5"/>
  <c r="S147" i="5"/>
  <c r="R147" i="5"/>
  <c r="Q147" i="5"/>
  <c r="P147" i="5"/>
  <c r="O147" i="5"/>
  <c r="N147" i="5"/>
  <c r="M147" i="5"/>
  <c r="L147" i="5"/>
  <c r="K147" i="5"/>
  <c r="J147" i="5"/>
  <c r="I147" i="5"/>
  <c r="F147" i="5"/>
  <c r="E147" i="5"/>
  <c r="D147" i="5"/>
  <c r="AS149" i="5"/>
  <c r="AR149" i="5"/>
  <c r="AQ149" i="5"/>
  <c r="AP149" i="5"/>
  <c r="AO149" i="5"/>
  <c r="AN149" i="5"/>
  <c r="AM149" i="5"/>
  <c r="AL149" i="5"/>
  <c r="AK149" i="5"/>
  <c r="AJ149" i="5"/>
  <c r="AI149" i="5"/>
  <c r="AH149" i="5"/>
  <c r="AG149" i="5"/>
  <c r="AF149" i="5"/>
  <c r="AE149" i="5"/>
  <c r="AD149" i="5"/>
  <c r="AC149" i="5"/>
  <c r="AB149" i="5"/>
  <c r="AA149" i="5"/>
  <c r="Z149" i="5"/>
  <c r="Y149" i="5"/>
  <c r="X149" i="5"/>
  <c r="W149" i="5"/>
  <c r="V149" i="5"/>
  <c r="U149" i="5"/>
  <c r="T149" i="5"/>
  <c r="S149" i="5"/>
  <c r="R149" i="5"/>
  <c r="Q149" i="5"/>
  <c r="P149" i="5"/>
  <c r="O149" i="5"/>
  <c r="N149" i="5"/>
  <c r="M149" i="5"/>
  <c r="L149" i="5"/>
  <c r="J149" i="5"/>
  <c r="I149" i="5"/>
  <c r="F149" i="5"/>
  <c r="E149" i="5"/>
  <c r="D149" i="5"/>
  <c r="K149" i="5"/>
  <c r="AS151" i="5"/>
  <c r="AR151" i="5"/>
  <c r="AQ151" i="5"/>
  <c r="AP151" i="5"/>
  <c r="AO151" i="5"/>
  <c r="AN151" i="5"/>
  <c r="AM151" i="5"/>
  <c r="AL151" i="5"/>
  <c r="AK151" i="5"/>
  <c r="AJ151" i="5"/>
  <c r="AI151" i="5"/>
  <c r="AH151" i="5"/>
  <c r="AG151" i="5"/>
  <c r="AF151" i="5"/>
  <c r="AE151" i="5"/>
  <c r="AD151" i="5"/>
  <c r="AC151" i="5"/>
  <c r="AB151" i="5"/>
  <c r="AA151" i="5"/>
  <c r="Z151" i="5"/>
  <c r="Y151" i="5"/>
  <c r="X151" i="5"/>
  <c r="W151" i="5"/>
  <c r="V151" i="5"/>
  <c r="U151" i="5"/>
  <c r="T151" i="5"/>
  <c r="S151" i="5"/>
  <c r="R151" i="5"/>
  <c r="Q151" i="5"/>
  <c r="P151" i="5"/>
  <c r="O151" i="5"/>
  <c r="N151" i="5"/>
  <c r="M151" i="5"/>
  <c r="L151" i="5"/>
  <c r="K151" i="5"/>
  <c r="J151" i="5"/>
  <c r="I151" i="5"/>
  <c r="F151" i="5"/>
  <c r="E151" i="5"/>
  <c r="D151" i="5"/>
  <c r="AS153" i="5"/>
  <c r="AR153" i="5"/>
  <c r="AQ153" i="5"/>
  <c r="AP153" i="5"/>
  <c r="AO153" i="5"/>
  <c r="AN153" i="5"/>
  <c r="AM153" i="5"/>
  <c r="AL153" i="5"/>
  <c r="AK153" i="5"/>
  <c r="AJ153" i="5"/>
  <c r="AI153" i="5"/>
  <c r="AH153" i="5"/>
  <c r="AG153" i="5"/>
  <c r="AF153" i="5"/>
  <c r="AE153" i="5"/>
  <c r="AD153" i="5"/>
  <c r="AC153" i="5"/>
  <c r="AB153" i="5"/>
  <c r="AA153" i="5"/>
  <c r="Z153" i="5"/>
  <c r="Y153" i="5"/>
  <c r="X153" i="5"/>
  <c r="W153" i="5"/>
  <c r="V153" i="5"/>
  <c r="U153" i="5"/>
  <c r="T153" i="5"/>
  <c r="S153" i="5"/>
  <c r="R153" i="5"/>
  <c r="Q153" i="5"/>
  <c r="P153" i="5"/>
  <c r="O153" i="5"/>
  <c r="N153" i="5"/>
  <c r="M153" i="5"/>
  <c r="L153" i="5"/>
  <c r="J153" i="5"/>
  <c r="I153" i="5"/>
  <c r="F153" i="5"/>
  <c r="E153" i="5"/>
  <c r="D153" i="5"/>
  <c r="K153" i="5"/>
  <c r="AS155" i="5"/>
  <c r="AR155" i="5"/>
  <c r="AQ155" i="5"/>
  <c r="AP155" i="5"/>
  <c r="AO155" i="5"/>
  <c r="AN155" i="5"/>
  <c r="AM155" i="5"/>
  <c r="AL155" i="5"/>
  <c r="AK155" i="5"/>
  <c r="AJ155" i="5"/>
  <c r="AI155" i="5"/>
  <c r="AH155" i="5"/>
  <c r="AG155" i="5"/>
  <c r="AF155" i="5"/>
  <c r="AE155" i="5"/>
  <c r="AD155" i="5"/>
  <c r="AC155" i="5"/>
  <c r="AB155" i="5"/>
  <c r="AA155" i="5"/>
  <c r="Z155" i="5"/>
  <c r="Y155" i="5"/>
  <c r="X155" i="5"/>
  <c r="W155" i="5"/>
  <c r="V155" i="5"/>
  <c r="U155" i="5"/>
  <c r="T155" i="5"/>
  <c r="S155" i="5"/>
  <c r="R155" i="5"/>
  <c r="Q155" i="5"/>
  <c r="P155" i="5"/>
  <c r="O155" i="5"/>
  <c r="N155" i="5"/>
  <c r="M155" i="5"/>
  <c r="L155" i="5"/>
  <c r="K155" i="5"/>
  <c r="J155" i="5"/>
  <c r="I155" i="5"/>
  <c r="F155" i="5"/>
  <c r="E155" i="5"/>
  <c r="D155" i="5"/>
  <c r="AS157" i="5"/>
  <c r="AR157" i="5"/>
  <c r="AQ157" i="5"/>
  <c r="AP157" i="5"/>
  <c r="AO157" i="5"/>
  <c r="AN157" i="5"/>
  <c r="AM157" i="5"/>
  <c r="AL157" i="5"/>
  <c r="AK157" i="5"/>
  <c r="AJ157" i="5"/>
  <c r="AI157" i="5"/>
  <c r="AH157" i="5"/>
  <c r="AG157" i="5"/>
  <c r="AF157" i="5"/>
  <c r="AE157" i="5"/>
  <c r="AD157" i="5"/>
  <c r="AC157" i="5"/>
  <c r="AB157" i="5"/>
  <c r="AA157" i="5"/>
  <c r="Z157" i="5"/>
  <c r="Y157" i="5"/>
  <c r="X157" i="5"/>
  <c r="W157" i="5"/>
  <c r="V157" i="5"/>
  <c r="U157" i="5"/>
  <c r="T157" i="5"/>
  <c r="S157" i="5"/>
  <c r="R157" i="5"/>
  <c r="Q157" i="5"/>
  <c r="P157" i="5"/>
  <c r="O157" i="5"/>
  <c r="N157" i="5"/>
  <c r="M157" i="5"/>
  <c r="L157" i="5"/>
  <c r="J157" i="5"/>
  <c r="I157" i="5"/>
  <c r="F157" i="5"/>
  <c r="E157" i="5"/>
  <c r="D157" i="5"/>
  <c r="K157" i="5"/>
  <c r="AS159" i="5"/>
  <c r="AR159" i="5"/>
  <c r="AQ159" i="5"/>
  <c r="AP159" i="5"/>
  <c r="AO159" i="5"/>
  <c r="AN159" i="5"/>
  <c r="AM159" i="5"/>
  <c r="AL159" i="5"/>
  <c r="AK159" i="5"/>
  <c r="AJ159" i="5"/>
  <c r="AI159" i="5"/>
  <c r="AH159" i="5"/>
  <c r="AG159" i="5"/>
  <c r="AF159" i="5"/>
  <c r="AE159" i="5"/>
  <c r="AD159" i="5"/>
  <c r="AC159" i="5"/>
  <c r="AB159" i="5"/>
  <c r="AA159" i="5"/>
  <c r="Z159" i="5"/>
  <c r="Y159" i="5"/>
  <c r="X159" i="5"/>
  <c r="W159" i="5"/>
  <c r="V159" i="5"/>
  <c r="U159" i="5"/>
  <c r="T159" i="5"/>
  <c r="S159" i="5"/>
  <c r="R159" i="5"/>
  <c r="Q159" i="5"/>
  <c r="P159" i="5"/>
  <c r="O159" i="5"/>
  <c r="N159" i="5"/>
  <c r="M159" i="5"/>
  <c r="L159" i="5"/>
  <c r="K159" i="5"/>
  <c r="J159" i="5"/>
  <c r="I159" i="5"/>
  <c r="F159" i="5"/>
  <c r="E159" i="5"/>
  <c r="D159" i="5"/>
  <c r="AS161" i="5"/>
  <c r="AR161" i="5"/>
  <c r="AQ161" i="5"/>
  <c r="AP161" i="5"/>
  <c r="AO161" i="5"/>
  <c r="AN161" i="5"/>
  <c r="AM161" i="5"/>
  <c r="AL161" i="5"/>
  <c r="AK161" i="5"/>
  <c r="AJ161" i="5"/>
  <c r="AI161" i="5"/>
  <c r="AH161" i="5"/>
  <c r="AG161" i="5"/>
  <c r="AF161" i="5"/>
  <c r="AE161" i="5"/>
  <c r="AD161" i="5"/>
  <c r="AC161" i="5"/>
  <c r="AB161" i="5"/>
  <c r="AA161" i="5"/>
  <c r="Z161" i="5"/>
  <c r="Y161" i="5"/>
  <c r="X161" i="5"/>
  <c r="W161" i="5"/>
  <c r="V161" i="5"/>
  <c r="U161" i="5"/>
  <c r="T161" i="5"/>
  <c r="S161" i="5"/>
  <c r="R161" i="5"/>
  <c r="Q161" i="5"/>
  <c r="P161" i="5"/>
  <c r="O161" i="5"/>
  <c r="N161" i="5"/>
  <c r="M161" i="5"/>
  <c r="L161" i="5"/>
  <c r="J161" i="5"/>
  <c r="I161" i="5"/>
  <c r="F161" i="5"/>
  <c r="E161" i="5"/>
  <c r="D161" i="5"/>
  <c r="K161" i="5"/>
  <c r="AS163" i="5"/>
  <c r="AR163" i="5"/>
  <c r="AQ163" i="5"/>
  <c r="AP163" i="5"/>
  <c r="AO163" i="5"/>
  <c r="AN163" i="5"/>
  <c r="AM163" i="5"/>
  <c r="AL163" i="5"/>
  <c r="AK163" i="5"/>
  <c r="AJ163" i="5"/>
  <c r="AI163" i="5"/>
  <c r="AH163" i="5"/>
  <c r="AG163" i="5"/>
  <c r="AF163" i="5"/>
  <c r="AE163" i="5"/>
  <c r="AD163" i="5"/>
  <c r="AC163" i="5"/>
  <c r="AB163" i="5"/>
  <c r="AA163" i="5"/>
  <c r="Z163" i="5"/>
  <c r="Y163" i="5"/>
  <c r="X163" i="5"/>
  <c r="W163" i="5"/>
  <c r="V163" i="5"/>
  <c r="U163" i="5"/>
  <c r="T163" i="5"/>
  <c r="S163" i="5"/>
  <c r="R163" i="5"/>
  <c r="Q163" i="5"/>
  <c r="P163" i="5"/>
  <c r="O163" i="5"/>
  <c r="N163" i="5"/>
  <c r="M163" i="5"/>
  <c r="L163" i="5"/>
  <c r="K163" i="5"/>
  <c r="J163" i="5"/>
  <c r="I163" i="5"/>
  <c r="F163" i="5"/>
  <c r="E163" i="5"/>
  <c r="D163" i="5"/>
  <c r="AS165" i="5"/>
  <c r="AR165" i="5"/>
  <c r="AQ165" i="5"/>
  <c r="AP165" i="5"/>
  <c r="AO165" i="5"/>
  <c r="AN165" i="5"/>
  <c r="AM165" i="5"/>
  <c r="AL165" i="5"/>
  <c r="AK165" i="5"/>
  <c r="AJ165" i="5"/>
  <c r="AI165" i="5"/>
  <c r="AH165" i="5"/>
  <c r="AG165" i="5"/>
  <c r="AF165" i="5"/>
  <c r="AE165" i="5"/>
  <c r="AD165" i="5"/>
  <c r="AC165" i="5"/>
  <c r="AB165" i="5"/>
  <c r="AA165" i="5"/>
  <c r="Z165" i="5"/>
  <c r="Y165" i="5"/>
  <c r="X165" i="5"/>
  <c r="W165" i="5"/>
  <c r="V165" i="5"/>
  <c r="U165" i="5"/>
  <c r="T165" i="5"/>
  <c r="S165" i="5"/>
  <c r="R165" i="5"/>
  <c r="Q165" i="5"/>
  <c r="P165" i="5"/>
  <c r="O165" i="5"/>
  <c r="N165" i="5"/>
  <c r="M165" i="5"/>
  <c r="L165" i="5"/>
  <c r="J165" i="5"/>
  <c r="I165" i="5"/>
  <c r="F165" i="5"/>
  <c r="E165" i="5"/>
  <c r="D165" i="5"/>
  <c r="K165" i="5"/>
  <c r="AS167" i="5"/>
  <c r="AR167" i="5"/>
  <c r="AQ167" i="5"/>
  <c r="AP167" i="5"/>
  <c r="AO167" i="5"/>
  <c r="AN167" i="5"/>
  <c r="AM167" i="5"/>
  <c r="AL167" i="5"/>
  <c r="AK167" i="5"/>
  <c r="AJ167" i="5"/>
  <c r="AI167" i="5"/>
  <c r="AH167" i="5"/>
  <c r="AG167" i="5"/>
  <c r="AF167" i="5"/>
  <c r="AE167" i="5"/>
  <c r="AD167" i="5"/>
  <c r="AC167" i="5"/>
  <c r="AB167" i="5"/>
  <c r="AA167" i="5"/>
  <c r="Z167" i="5"/>
  <c r="Y167" i="5"/>
  <c r="X167" i="5"/>
  <c r="W167" i="5"/>
  <c r="V167" i="5"/>
  <c r="U167" i="5"/>
  <c r="T167" i="5"/>
  <c r="S167" i="5"/>
  <c r="R167" i="5"/>
  <c r="Q167" i="5"/>
  <c r="P167" i="5"/>
  <c r="O167" i="5"/>
  <c r="N167" i="5"/>
  <c r="M167" i="5"/>
  <c r="L167" i="5"/>
  <c r="K167" i="5"/>
  <c r="J167" i="5"/>
  <c r="I167" i="5"/>
  <c r="F167" i="5"/>
  <c r="E167" i="5"/>
  <c r="D167" i="5"/>
  <c r="AS169" i="5"/>
  <c r="AR169" i="5"/>
  <c r="AQ169" i="5"/>
  <c r="AP169" i="5"/>
  <c r="AO169" i="5"/>
  <c r="AN169" i="5"/>
  <c r="AM169" i="5"/>
  <c r="AL169" i="5"/>
  <c r="AK169" i="5"/>
  <c r="AJ169" i="5"/>
  <c r="AI169" i="5"/>
  <c r="AH169" i="5"/>
  <c r="AG169" i="5"/>
  <c r="AF169" i="5"/>
  <c r="AE169" i="5"/>
  <c r="AD169" i="5"/>
  <c r="AC169" i="5"/>
  <c r="AB169" i="5"/>
  <c r="AA169" i="5"/>
  <c r="Z169" i="5"/>
  <c r="Y169" i="5"/>
  <c r="X169" i="5"/>
  <c r="W169" i="5"/>
  <c r="V169" i="5"/>
  <c r="U169" i="5"/>
  <c r="T169" i="5"/>
  <c r="S169" i="5"/>
  <c r="R169" i="5"/>
  <c r="Q169" i="5"/>
  <c r="P169" i="5"/>
  <c r="O169" i="5"/>
  <c r="N169" i="5"/>
  <c r="M169" i="5"/>
  <c r="L169" i="5"/>
  <c r="J169" i="5"/>
  <c r="I169" i="5"/>
  <c r="F169" i="5"/>
  <c r="E169" i="5"/>
  <c r="D169" i="5"/>
  <c r="K169" i="5"/>
  <c r="AS171" i="5"/>
  <c r="AR171" i="5"/>
  <c r="AQ171" i="5"/>
  <c r="AP171" i="5"/>
  <c r="AO171" i="5"/>
  <c r="AN171" i="5"/>
  <c r="AM171" i="5"/>
  <c r="AL171" i="5"/>
  <c r="AK171" i="5"/>
  <c r="AJ171" i="5"/>
  <c r="AI171" i="5"/>
  <c r="AH171" i="5"/>
  <c r="AG171" i="5"/>
  <c r="AF171" i="5"/>
  <c r="AE171" i="5"/>
  <c r="AD171" i="5"/>
  <c r="AC171" i="5"/>
  <c r="AB171" i="5"/>
  <c r="AA171" i="5"/>
  <c r="Z171" i="5"/>
  <c r="Y171" i="5"/>
  <c r="X171" i="5"/>
  <c r="W171" i="5"/>
  <c r="V171" i="5"/>
  <c r="U171" i="5"/>
  <c r="T171" i="5"/>
  <c r="S171" i="5"/>
  <c r="R171" i="5"/>
  <c r="Q171" i="5"/>
  <c r="P171" i="5"/>
  <c r="O171" i="5"/>
  <c r="N171" i="5"/>
  <c r="M171" i="5"/>
  <c r="L171" i="5"/>
  <c r="K171" i="5"/>
  <c r="J171" i="5"/>
  <c r="I171" i="5"/>
  <c r="F171" i="5"/>
  <c r="E171" i="5"/>
  <c r="D171" i="5"/>
  <c r="AS173" i="5"/>
  <c r="AR173" i="5"/>
  <c r="AQ173" i="5"/>
  <c r="AP173" i="5"/>
  <c r="AO173" i="5"/>
  <c r="AN173" i="5"/>
  <c r="AM173" i="5"/>
  <c r="AL173" i="5"/>
  <c r="AK173" i="5"/>
  <c r="AJ173" i="5"/>
  <c r="AI173" i="5"/>
  <c r="AH173" i="5"/>
  <c r="AG173" i="5"/>
  <c r="AF173" i="5"/>
  <c r="AE173" i="5"/>
  <c r="AD173" i="5"/>
  <c r="AC173" i="5"/>
  <c r="AB173" i="5"/>
  <c r="AA173" i="5"/>
  <c r="Z173" i="5"/>
  <c r="Y173" i="5"/>
  <c r="X173" i="5"/>
  <c r="W173" i="5"/>
  <c r="V173" i="5"/>
  <c r="U173" i="5"/>
  <c r="T173" i="5"/>
  <c r="S173" i="5"/>
  <c r="R173" i="5"/>
  <c r="Q173" i="5"/>
  <c r="P173" i="5"/>
  <c r="O173" i="5"/>
  <c r="N173" i="5"/>
  <c r="M173" i="5"/>
  <c r="L173" i="5"/>
  <c r="J173" i="5"/>
  <c r="I173" i="5"/>
  <c r="F173" i="5"/>
  <c r="E173" i="5"/>
  <c r="D173" i="5"/>
  <c r="K173" i="5"/>
  <c r="AS175" i="5"/>
  <c r="AR175" i="5"/>
  <c r="AQ175" i="5"/>
  <c r="AP175" i="5"/>
  <c r="AO175" i="5"/>
  <c r="AN175" i="5"/>
  <c r="AM175" i="5"/>
  <c r="AL175" i="5"/>
  <c r="AK175" i="5"/>
  <c r="AJ175" i="5"/>
  <c r="AI175" i="5"/>
  <c r="AH175" i="5"/>
  <c r="AG175" i="5"/>
  <c r="AF175" i="5"/>
  <c r="AE175" i="5"/>
  <c r="AD175" i="5"/>
  <c r="AC175" i="5"/>
  <c r="AB175" i="5"/>
  <c r="AA175" i="5"/>
  <c r="Z175" i="5"/>
  <c r="Y175" i="5"/>
  <c r="X175" i="5"/>
  <c r="W175" i="5"/>
  <c r="V175" i="5"/>
  <c r="U175" i="5"/>
  <c r="T175" i="5"/>
  <c r="S175" i="5"/>
  <c r="R175" i="5"/>
  <c r="Q175" i="5"/>
  <c r="P175" i="5"/>
  <c r="O175" i="5"/>
  <c r="N175" i="5"/>
  <c r="M175" i="5"/>
  <c r="L175" i="5"/>
  <c r="K175" i="5"/>
  <c r="J175" i="5"/>
  <c r="I175" i="5"/>
  <c r="F175" i="5"/>
  <c r="E175" i="5"/>
  <c r="D175" i="5"/>
  <c r="AS177" i="5"/>
  <c r="AR177" i="5"/>
  <c r="AQ177" i="5"/>
  <c r="AP177" i="5"/>
  <c r="AO177" i="5"/>
  <c r="AN177" i="5"/>
  <c r="AM177" i="5"/>
  <c r="AL177" i="5"/>
  <c r="AK177" i="5"/>
  <c r="AJ177" i="5"/>
  <c r="AI177" i="5"/>
  <c r="AH177" i="5"/>
  <c r="AG177" i="5"/>
  <c r="AF177" i="5"/>
  <c r="AE177" i="5"/>
  <c r="AD177" i="5"/>
  <c r="AC177" i="5"/>
  <c r="AB177" i="5"/>
  <c r="AA177" i="5"/>
  <c r="Z177" i="5"/>
  <c r="Y177" i="5"/>
  <c r="X177" i="5"/>
  <c r="W177" i="5"/>
  <c r="V177" i="5"/>
  <c r="U177" i="5"/>
  <c r="T177" i="5"/>
  <c r="S177" i="5"/>
  <c r="R177" i="5"/>
  <c r="Q177" i="5"/>
  <c r="P177" i="5"/>
  <c r="O177" i="5"/>
  <c r="N177" i="5"/>
  <c r="M177" i="5"/>
  <c r="L177" i="5"/>
  <c r="J177" i="5"/>
  <c r="I177" i="5"/>
  <c r="F177" i="5"/>
  <c r="E177" i="5"/>
  <c r="D177" i="5"/>
  <c r="K177" i="5"/>
  <c r="AS179" i="5"/>
  <c r="AR179" i="5"/>
  <c r="AQ179" i="5"/>
  <c r="AP179" i="5"/>
  <c r="AO179" i="5"/>
  <c r="AN179" i="5"/>
  <c r="AM179" i="5"/>
  <c r="AL179" i="5"/>
  <c r="AK179" i="5"/>
  <c r="AJ179" i="5"/>
  <c r="AI179" i="5"/>
  <c r="AH179" i="5"/>
  <c r="AG179" i="5"/>
  <c r="AF179" i="5"/>
  <c r="AE179" i="5"/>
  <c r="AD179" i="5"/>
  <c r="AC179" i="5"/>
  <c r="AB179" i="5"/>
  <c r="AA179" i="5"/>
  <c r="Z179" i="5"/>
  <c r="Y179" i="5"/>
  <c r="X179" i="5"/>
  <c r="W179" i="5"/>
  <c r="V179" i="5"/>
  <c r="U179" i="5"/>
  <c r="T179" i="5"/>
  <c r="S179" i="5"/>
  <c r="R179" i="5"/>
  <c r="Q179" i="5"/>
  <c r="P179" i="5"/>
  <c r="O179" i="5"/>
  <c r="N179" i="5"/>
  <c r="M179" i="5"/>
  <c r="L179" i="5"/>
  <c r="K179" i="5"/>
  <c r="J179" i="5"/>
  <c r="I179" i="5"/>
  <c r="F179" i="5"/>
  <c r="E179" i="5"/>
  <c r="D179" i="5"/>
  <c r="AS181" i="5"/>
  <c r="AR181" i="5"/>
  <c r="AQ181" i="5"/>
  <c r="AP181" i="5"/>
  <c r="AO181" i="5"/>
  <c r="AN181" i="5"/>
  <c r="AM181" i="5"/>
  <c r="AL181" i="5"/>
  <c r="AK181" i="5"/>
  <c r="AJ181" i="5"/>
  <c r="AI181" i="5"/>
  <c r="AH181" i="5"/>
  <c r="AG181" i="5"/>
  <c r="AF181" i="5"/>
  <c r="AE181" i="5"/>
  <c r="AD181" i="5"/>
  <c r="AC181" i="5"/>
  <c r="AB181" i="5"/>
  <c r="AA181" i="5"/>
  <c r="Z181" i="5"/>
  <c r="Y181" i="5"/>
  <c r="X181" i="5"/>
  <c r="W181" i="5"/>
  <c r="V181" i="5"/>
  <c r="U181" i="5"/>
  <c r="T181" i="5"/>
  <c r="S181" i="5"/>
  <c r="R181" i="5"/>
  <c r="Q181" i="5"/>
  <c r="P181" i="5"/>
  <c r="O181" i="5"/>
  <c r="N181" i="5"/>
  <c r="M181" i="5"/>
  <c r="L181" i="5"/>
  <c r="J181" i="5"/>
  <c r="I181" i="5"/>
  <c r="F181" i="5"/>
  <c r="E181" i="5"/>
  <c r="D181" i="5"/>
  <c r="K181" i="5"/>
  <c r="AS183" i="5"/>
  <c r="AR183" i="5"/>
  <c r="AQ183" i="5"/>
  <c r="AP183" i="5"/>
  <c r="AO183" i="5"/>
  <c r="AN183" i="5"/>
  <c r="AM183" i="5"/>
  <c r="AL183" i="5"/>
  <c r="AK183" i="5"/>
  <c r="AJ183" i="5"/>
  <c r="AI183" i="5"/>
  <c r="AH183" i="5"/>
  <c r="AG183" i="5"/>
  <c r="AF183" i="5"/>
  <c r="AE183" i="5"/>
  <c r="AD183" i="5"/>
  <c r="AC183" i="5"/>
  <c r="AB183" i="5"/>
  <c r="AA183" i="5"/>
  <c r="Z183" i="5"/>
  <c r="Y183" i="5"/>
  <c r="X183" i="5"/>
  <c r="W183" i="5"/>
  <c r="V183" i="5"/>
  <c r="U183" i="5"/>
  <c r="T183" i="5"/>
  <c r="S183" i="5"/>
  <c r="R183" i="5"/>
  <c r="Q183" i="5"/>
  <c r="P183" i="5"/>
  <c r="O183" i="5"/>
  <c r="N183" i="5"/>
  <c r="M183" i="5"/>
  <c r="L183" i="5"/>
  <c r="K183" i="5"/>
  <c r="J183" i="5"/>
  <c r="I183" i="5"/>
  <c r="F183" i="5"/>
  <c r="E183" i="5"/>
  <c r="D183" i="5"/>
  <c r="AS185" i="5"/>
  <c r="AR185" i="5"/>
  <c r="AQ185" i="5"/>
  <c r="AP185" i="5"/>
  <c r="AO185" i="5"/>
  <c r="AN185" i="5"/>
  <c r="AM185" i="5"/>
  <c r="AL185" i="5"/>
  <c r="AK185" i="5"/>
  <c r="AJ185" i="5"/>
  <c r="AI185" i="5"/>
  <c r="AH185" i="5"/>
  <c r="AG185" i="5"/>
  <c r="AF185" i="5"/>
  <c r="AE185" i="5"/>
  <c r="AD185" i="5"/>
  <c r="AC185" i="5"/>
  <c r="AB185" i="5"/>
  <c r="AA185" i="5"/>
  <c r="Z185" i="5"/>
  <c r="Y185" i="5"/>
  <c r="X185" i="5"/>
  <c r="W185" i="5"/>
  <c r="V185" i="5"/>
  <c r="U185" i="5"/>
  <c r="T185" i="5"/>
  <c r="S185" i="5"/>
  <c r="R185" i="5"/>
  <c r="Q185" i="5"/>
  <c r="P185" i="5"/>
  <c r="O185" i="5"/>
  <c r="N185" i="5"/>
  <c r="M185" i="5"/>
  <c r="L185" i="5"/>
  <c r="J185" i="5"/>
  <c r="I185" i="5"/>
  <c r="F185" i="5"/>
  <c r="E185" i="5"/>
  <c r="D185" i="5"/>
  <c r="K185" i="5"/>
  <c r="AS187" i="5"/>
  <c r="AR187" i="5"/>
  <c r="AQ187" i="5"/>
  <c r="AP187" i="5"/>
  <c r="AO187" i="5"/>
  <c r="AN187" i="5"/>
  <c r="AM187" i="5"/>
  <c r="AL187" i="5"/>
  <c r="AK187" i="5"/>
  <c r="AJ187" i="5"/>
  <c r="AI187" i="5"/>
  <c r="AH187" i="5"/>
  <c r="AG187" i="5"/>
  <c r="AF187" i="5"/>
  <c r="AE187" i="5"/>
  <c r="AD187" i="5"/>
  <c r="AC187" i="5"/>
  <c r="AB187" i="5"/>
  <c r="AA187" i="5"/>
  <c r="Z187" i="5"/>
  <c r="Y187" i="5"/>
  <c r="X187" i="5"/>
  <c r="W187" i="5"/>
  <c r="V187" i="5"/>
  <c r="U187" i="5"/>
  <c r="T187" i="5"/>
  <c r="S187" i="5"/>
  <c r="R187" i="5"/>
  <c r="Q187" i="5"/>
  <c r="P187" i="5"/>
  <c r="O187" i="5"/>
  <c r="N187" i="5"/>
  <c r="M187" i="5"/>
  <c r="L187" i="5"/>
  <c r="K187" i="5"/>
  <c r="J187" i="5"/>
  <c r="I187" i="5"/>
  <c r="F187" i="5"/>
  <c r="E187" i="5"/>
  <c r="D187" i="5"/>
  <c r="AS189" i="5"/>
  <c r="AR189" i="5"/>
  <c r="AQ189" i="5"/>
  <c r="AP189" i="5"/>
  <c r="AO189" i="5"/>
  <c r="AN189" i="5"/>
  <c r="AM189" i="5"/>
  <c r="AL189" i="5"/>
  <c r="AK189" i="5"/>
  <c r="AJ189" i="5"/>
  <c r="AI189" i="5"/>
  <c r="AH189" i="5"/>
  <c r="AG189" i="5"/>
  <c r="AF189" i="5"/>
  <c r="AE189" i="5"/>
  <c r="AD189" i="5"/>
  <c r="AC189" i="5"/>
  <c r="AB189" i="5"/>
  <c r="AA189" i="5"/>
  <c r="Z189" i="5"/>
  <c r="Y189" i="5"/>
  <c r="X189" i="5"/>
  <c r="W189" i="5"/>
  <c r="V189" i="5"/>
  <c r="U189" i="5"/>
  <c r="T189" i="5"/>
  <c r="S189" i="5"/>
  <c r="R189" i="5"/>
  <c r="Q189" i="5"/>
  <c r="P189" i="5"/>
  <c r="O189" i="5"/>
  <c r="N189" i="5"/>
  <c r="M189" i="5"/>
  <c r="L189" i="5"/>
  <c r="J189" i="5"/>
  <c r="I189" i="5"/>
  <c r="F189" i="5"/>
  <c r="E189" i="5"/>
  <c r="D189" i="5"/>
  <c r="K189" i="5"/>
  <c r="AS191" i="5"/>
  <c r="AR191" i="5"/>
  <c r="AQ191" i="5"/>
  <c r="AP191" i="5"/>
  <c r="AO191" i="5"/>
  <c r="AN191" i="5"/>
  <c r="AM191" i="5"/>
  <c r="AL191" i="5"/>
  <c r="AK191" i="5"/>
  <c r="AJ191" i="5"/>
  <c r="AI191" i="5"/>
  <c r="AH191" i="5"/>
  <c r="AG191" i="5"/>
  <c r="AF191" i="5"/>
  <c r="AE191" i="5"/>
  <c r="AD191" i="5"/>
  <c r="AC191" i="5"/>
  <c r="AB191" i="5"/>
  <c r="AA191" i="5"/>
  <c r="Z191" i="5"/>
  <c r="Y191" i="5"/>
  <c r="X191" i="5"/>
  <c r="W191" i="5"/>
  <c r="V191" i="5"/>
  <c r="U191" i="5"/>
  <c r="T191" i="5"/>
  <c r="S191" i="5"/>
  <c r="R191" i="5"/>
  <c r="Q191" i="5"/>
  <c r="P191" i="5"/>
  <c r="O191" i="5"/>
  <c r="N191" i="5"/>
  <c r="M191" i="5"/>
  <c r="L191" i="5"/>
  <c r="K191" i="5"/>
  <c r="J191" i="5"/>
  <c r="I191" i="5"/>
  <c r="F191" i="5"/>
  <c r="E191" i="5"/>
  <c r="D191" i="5"/>
  <c r="AS193" i="5"/>
  <c r="AR193" i="5"/>
  <c r="AQ193" i="5"/>
  <c r="AP193" i="5"/>
  <c r="AO193" i="5"/>
  <c r="AN193" i="5"/>
  <c r="AM193" i="5"/>
  <c r="AL193" i="5"/>
  <c r="AK193" i="5"/>
  <c r="AJ193" i="5"/>
  <c r="AI193" i="5"/>
  <c r="AH193" i="5"/>
  <c r="AG193" i="5"/>
  <c r="AF193" i="5"/>
  <c r="AE193" i="5"/>
  <c r="AD193" i="5"/>
  <c r="AC193" i="5"/>
  <c r="AB193" i="5"/>
  <c r="AA193" i="5"/>
  <c r="Z193" i="5"/>
  <c r="Y193" i="5"/>
  <c r="X193" i="5"/>
  <c r="W193" i="5"/>
  <c r="V193" i="5"/>
  <c r="U193" i="5"/>
  <c r="T193" i="5"/>
  <c r="S193" i="5"/>
  <c r="R193" i="5"/>
  <c r="Q193" i="5"/>
  <c r="P193" i="5"/>
  <c r="O193" i="5"/>
  <c r="N193" i="5"/>
  <c r="M193" i="5"/>
  <c r="L193" i="5"/>
  <c r="J193" i="5"/>
  <c r="I193" i="5"/>
  <c r="F193" i="5"/>
  <c r="E193" i="5"/>
  <c r="D193" i="5"/>
  <c r="K193" i="5"/>
  <c r="AS195" i="5"/>
  <c r="AR195" i="5"/>
  <c r="AQ195" i="5"/>
  <c r="AP195" i="5"/>
  <c r="AO195" i="5"/>
  <c r="AN195" i="5"/>
  <c r="AM195" i="5"/>
  <c r="AL195" i="5"/>
  <c r="AK195" i="5"/>
  <c r="AJ195" i="5"/>
  <c r="AI195" i="5"/>
  <c r="AH195" i="5"/>
  <c r="AG195" i="5"/>
  <c r="AF195" i="5"/>
  <c r="AE195" i="5"/>
  <c r="AD195" i="5"/>
  <c r="AC195" i="5"/>
  <c r="AB195" i="5"/>
  <c r="AA195" i="5"/>
  <c r="Z195" i="5"/>
  <c r="Y195" i="5"/>
  <c r="X195" i="5"/>
  <c r="W195" i="5"/>
  <c r="V195" i="5"/>
  <c r="U195" i="5"/>
  <c r="T195" i="5"/>
  <c r="S195" i="5"/>
  <c r="R195" i="5"/>
  <c r="Q195" i="5"/>
  <c r="P195" i="5"/>
  <c r="O195" i="5"/>
  <c r="N195" i="5"/>
  <c r="M195" i="5"/>
  <c r="L195" i="5"/>
  <c r="K195" i="5"/>
  <c r="J195" i="5"/>
  <c r="I195" i="5"/>
  <c r="F195" i="5"/>
  <c r="E195" i="5"/>
  <c r="D195" i="5"/>
  <c r="AS197" i="5"/>
  <c r="AR197" i="5"/>
  <c r="AQ197" i="5"/>
  <c r="AP197" i="5"/>
  <c r="AO197" i="5"/>
  <c r="AN197" i="5"/>
  <c r="AM197" i="5"/>
  <c r="AL197" i="5"/>
  <c r="AK197" i="5"/>
  <c r="AJ197" i="5"/>
  <c r="AI197" i="5"/>
  <c r="AH197" i="5"/>
  <c r="AG197" i="5"/>
  <c r="AF197" i="5"/>
  <c r="AE197" i="5"/>
  <c r="AD197" i="5"/>
  <c r="AC197" i="5"/>
  <c r="AB197" i="5"/>
  <c r="AA197" i="5"/>
  <c r="Z197" i="5"/>
  <c r="Y197" i="5"/>
  <c r="X197" i="5"/>
  <c r="W197" i="5"/>
  <c r="V197" i="5"/>
  <c r="U197" i="5"/>
  <c r="T197" i="5"/>
  <c r="S197" i="5"/>
  <c r="R197" i="5"/>
  <c r="Q197" i="5"/>
  <c r="P197" i="5"/>
  <c r="O197" i="5"/>
  <c r="N197" i="5"/>
  <c r="M197" i="5"/>
  <c r="L197" i="5"/>
  <c r="J197" i="5"/>
  <c r="I197" i="5"/>
  <c r="F197" i="5"/>
  <c r="E197" i="5"/>
  <c r="D197" i="5"/>
  <c r="K197" i="5"/>
  <c r="AS199" i="5"/>
  <c r="AR199" i="5"/>
  <c r="AQ199" i="5"/>
  <c r="AP199" i="5"/>
  <c r="AO199" i="5"/>
  <c r="AN199" i="5"/>
  <c r="AM199" i="5"/>
  <c r="AL199" i="5"/>
  <c r="AK199" i="5"/>
  <c r="AJ199" i="5"/>
  <c r="AI199" i="5"/>
  <c r="AH199" i="5"/>
  <c r="AG199" i="5"/>
  <c r="AF199" i="5"/>
  <c r="AE199" i="5"/>
  <c r="AD199" i="5"/>
  <c r="AC199" i="5"/>
  <c r="AB199" i="5"/>
  <c r="AA199" i="5"/>
  <c r="Z199" i="5"/>
  <c r="Y199" i="5"/>
  <c r="X199" i="5"/>
  <c r="W199" i="5"/>
  <c r="V199" i="5"/>
  <c r="U199" i="5"/>
  <c r="T199" i="5"/>
  <c r="S199" i="5"/>
  <c r="R199" i="5"/>
  <c r="Q199" i="5"/>
  <c r="P199" i="5"/>
  <c r="O199" i="5"/>
  <c r="N199" i="5"/>
  <c r="M199" i="5"/>
  <c r="L199" i="5"/>
  <c r="K199" i="5"/>
  <c r="J199" i="5"/>
  <c r="I199" i="5"/>
  <c r="F199" i="5"/>
  <c r="E199" i="5"/>
  <c r="D199" i="5"/>
  <c r="AS201" i="5"/>
  <c r="AR201" i="5"/>
  <c r="AQ201" i="5"/>
  <c r="AP201" i="5"/>
  <c r="AO201" i="5"/>
  <c r="AN201" i="5"/>
  <c r="AM201" i="5"/>
  <c r="AL201" i="5"/>
  <c r="AK201" i="5"/>
  <c r="AJ201" i="5"/>
  <c r="AI201" i="5"/>
  <c r="AH201" i="5"/>
  <c r="AG201" i="5"/>
  <c r="AF201" i="5"/>
  <c r="AE201" i="5"/>
  <c r="AD201" i="5"/>
  <c r="AC201" i="5"/>
  <c r="AB201" i="5"/>
  <c r="AA201" i="5"/>
  <c r="Z201" i="5"/>
  <c r="Y201" i="5"/>
  <c r="X201" i="5"/>
  <c r="W201" i="5"/>
  <c r="V201" i="5"/>
  <c r="U201" i="5"/>
  <c r="T201" i="5"/>
  <c r="S201" i="5"/>
  <c r="R201" i="5"/>
  <c r="Q201" i="5"/>
  <c r="P201" i="5"/>
  <c r="O201" i="5"/>
  <c r="N201" i="5"/>
  <c r="M201" i="5"/>
  <c r="L201" i="5"/>
  <c r="J201" i="5"/>
  <c r="I201" i="5"/>
  <c r="F201" i="5"/>
  <c r="E201" i="5"/>
  <c r="D201" i="5"/>
  <c r="K201" i="5"/>
  <c r="AS203" i="5"/>
  <c r="AR203" i="5"/>
  <c r="AQ203" i="5"/>
  <c r="AP203" i="5"/>
  <c r="AO203" i="5"/>
  <c r="AN203" i="5"/>
  <c r="AM203" i="5"/>
  <c r="AL203" i="5"/>
  <c r="AK203" i="5"/>
  <c r="AJ203" i="5"/>
  <c r="AI203" i="5"/>
  <c r="AH203" i="5"/>
  <c r="AG203" i="5"/>
  <c r="AF203" i="5"/>
  <c r="AE203" i="5"/>
  <c r="AD203" i="5"/>
  <c r="AC203" i="5"/>
  <c r="AB203" i="5"/>
  <c r="AA203" i="5"/>
  <c r="Z203" i="5"/>
  <c r="Y203" i="5"/>
  <c r="X203" i="5"/>
  <c r="W203" i="5"/>
  <c r="V203" i="5"/>
  <c r="U203" i="5"/>
  <c r="T203" i="5"/>
  <c r="S203" i="5"/>
  <c r="R203" i="5"/>
  <c r="Q203" i="5"/>
  <c r="P203" i="5"/>
  <c r="O203" i="5"/>
  <c r="N203" i="5"/>
  <c r="M203" i="5"/>
  <c r="L203" i="5"/>
  <c r="K203" i="5"/>
  <c r="J203" i="5"/>
  <c r="I203" i="5"/>
  <c r="F203" i="5"/>
  <c r="E203" i="5"/>
  <c r="D203" i="5"/>
  <c r="AS205" i="5"/>
  <c r="AR205" i="5"/>
  <c r="AQ205" i="5"/>
  <c r="AP205" i="5"/>
  <c r="AO205" i="5"/>
  <c r="AN205" i="5"/>
  <c r="AM205" i="5"/>
  <c r="AL205" i="5"/>
  <c r="AK205" i="5"/>
  <c r="AJ205" i="5"/>
  <c r="AI205" i="5"/>
  <c r="AH205" i="5"/>
  <c r="AG205" i="5"/>
  <c r="AF205" i="5"/>
  <c r="AE205" i="5"/>
  <c r="AD205" i="5"/>
  <c r="AC205" i="5"/>
  <c r="AB205" i="5"/>
  <c r="AA205" i="5"/>
  <c r="Z205" i="5"/>
  <c r="Y205" i="5"/>
  <c r="X205" i="5"/>
  <c r="W205" i="5"/>
  <c r="V205" i="5"/>
  <c r="U205" i="5"/>
  <c r="T205" i="5"/>
  <c r="S205" i="5"/>
  <c r="R205" i="5"/>
  <c r="Q205" i="5"/>
  <c r="P205" i="5"/>
  <c r="O205" i="5"/>
  <c r="N205" i="5"/>
  <c r="M205" i="5"/>
  <c r="L205" i="5"/>
  <c r="J205" i="5"/>
  <c r="I205" i="5"/>
  <c r="F205" i="5"/>
  <c r="E205" i="5"/>
  <c r="D205" i="5"/>
  <c r="K205" i="5"/>
  <c r="AS207" i="5"/>
  <c r="AR207" i="5"/>
  <c r="AQ207" i="5"/>
  <c r="AP207" i="5"/>
  <c r="AO207" i="5"/>
  <c r="AN207" i="5"/>
  <c r="AM207" i="5"/>
  <c r="AL207" i="5"/>
  <c r="AK207" i="5"/>
  <c r="AJ207" i="5"/>
  <c r="AI207" i="5"/>
  <c r="AH207" i="5"/>
  <c r="AG207" i="5"/>
  <c r="AF207" i="5"/>
  <c r="AE207" i="5"/>
  <c r="AD207" i="5"/>
  <c r="AC207" i="5"/>
  <c r="AB207" i="5"/>
  <c r="AA207" i="5"/>
  <c r="Z207" i="5"/>
  <c r="Y207" i="5"/>
  <c r="X207" i="5"/>
  <c r="W207" i="5"/>
  <c r="V207" i="5"/>
  <c r="U207" i="5"/>
  <c r="T207" i="5"/>
  <c r="S207" i="5"/>
  <c r="R207" i="5"/>
  <c r="Q207" i="5"/>
  <c r="P207" i="5"/>
  <c r="O207" i="5"/>
  <c r="N207" i="5"/>
  <c r="M207" i="5"/>
  <c r="L207" i="5"/>
  <c r="K207" i="5"/>
  <c r="J207" i="5"/>
  <c r="I207" i="5"/>
  <c r="F207" i="5"/>
  <c r="E207" i="5"/>
  <c r="D207" i="5"/>
  <c r="AS209" i="5"/>
  <c r="AR209" i="5"/>
  <c r="AQ209" i="5"/>
  <c r="AP209" i="5"/>
  <c r="AO209" i="5"/>
  <c r="AN209" i="5"/>
  <c r="AM209" i="5"/>
  <c r="AL209" i="5"/>
  <c r="AK209" i="5"/>
  <c r="AJ209" i="5"/>
  <c r="AI209" i="5"/>
  <c r="AH209" i="5"/>
  <c r="AG209" i="5"/>
  <c r="AF209" i="5"/>
  <c r="AE209" i="5"/>
  <c r="AD209" i="5"/>
  <c r="AC209" i="5"/>
  <c r="AB209" i="5"/>
  <c r="AA209" i="5"/>
  <c r="Z209" i="5"/>
  <c r="Y209" i="5"/>
  <c r="X209" i="5"/>
  <c r="W209" i="5"/>
  <c r="V209" i="5"/>
  <c r="U209" i="5"/>
  <c r="T209" i="5"/>
  <c r="S209" i="5"/>
  <c r="R209" i="5"/>
  <c r="Q209" i="5"/>
  <c r="P209" i="5"/>
  <c r="O209" i="5"/>
  <c r="N209" i="5"/>
  <c r="M209" i="5"/>
  <c r="L209" i="5"/>
  <c r="J209" i="5"/>
  <c r="I209" i="5"/>
  <c r="F209" i="5"/>
  <c r="E209" i="5"/>
  <c r="D209" i="5"/>
  <c r="K209" i="5"/>
  <c r="AS211" i="5"/>
  <c r="AR211" i="5"/>
  <c r="AQ211" i="5"/>
  <c r="AP211" i="5"/>
  <c r="AO211" i="5"/>
  <c r="AN211" i="5"/>
  <c r="AM211" i="5"/>
  <c r="AL211" i="5"/>
  <c r="AK211" i="5"/>
  <c r="AJ211" i="5"/>
  <c r="AI211" i="5"/>
  <c r="AH211" i="5"/>
  <c r="AG211" i="5"/>
  <c r="AF211" i="5"/>
  <c r="AE211" i="5"/>
  <c r="AD211" i="5"/>
  <c r="AC211" i="5"/>
  <c r="AB211" i="5"/>
  <c r="AA211" i="5"/>
  <c r="Z211" i="5"/>
  <c r="Y211" i="5"/>
  <c r="X211" i="5"/>
  <c r="W211" i="5"/>
  <c r="V211" i="5"/>
  <c r="U211" i="5"/>
  <c r="T211" i="5"/>
  <c r="S211" i="5"/>
  <c r="R211" i="5"/>
  <c r="Q211" i="5"/>
  <c r="P211" i="5"/>
  <c r="O211" i="5"/>
  <c r="N211" i="5"/>
  <c r="M211" i="5"/>
  <c r="L211" i="5"/>
  <c r="K211" i="5"/>
  <c r="J211" i="5"/>
  <c r="I211" i="5"/>
  <c r="F211" i="5"/>
  <c r="E211" i="5"/>
  <c r="D211" i="5"/>
  <c r="AS213" i="5"/>
  <c r="AR213" i="5"/>
  <c r="AQ213" i="5"/>
  <c r="AP213" i="5"/>
  <c r="AO213" i="5"/>
  <c r="AN213" i="5"/>
  <c r="AM213" i="5"/>
  <c r="AL213" i="5"/>
  <c r="AK213" i="5"/>
  <c r="AJ213" i="5"/>
  <c r="AI213" i="5"/>
  <c r="AH213" i="5"/>
  <c r="AG213" i="5"/>
  <c r="AF213" i="5"/>
  <c r="AE213" i="5"/>
  <c r="AD213" i="5"/>
  <c r="AC213" i="5"/>
  <c r="AB213" i="5"/>
  <c r="AA213" i="5"/>
  <c r="Z213" i="5"/>
  <c r="Y213" i="5"/>
  <c r="X213" i="5"/>
  <c r="W213" i="5"/>
  <c r="V213" i="5"/>
  <c r="U213" i="5"/>
  <c r="T213" i="5"/>
  <c r="S213" i="5"/>
  <c r="R213" i="5"/>
  <c r="Q213" i="5"/>
  <c r="P213" i="5"/>
  <c r="O213" i="5"/>
  <c r="N213" i="5"/>
  <c r="M213" i="5"/>
  <c r="L213" i="5"/>
  <c r="J213" i="5"/>
  <c r="I213" i="5"/>
  <c r="F213" i="5"/>
  <c r="E213" i="5"/>
  <c r="D213" i="5"/>
  <c r="K213" i="5"/>
  <c r="AS215" i="5"/>
  <c r="AR215" i="5"/>
  <c r="AQ215" i="5"/>
  <c r="AP215" i="5"/>
  <c r="AO215" i="5"/>
  <c r="AN215" i="5"/>
  <c r="AM215" i="5"/>
  <c r="AL215" i="5"/>
  <c r="AK215" i="5"/>
  <c r="AJ215" i="5"/>
  <c r="AI215" i="5"/>
  <c r="AH215" i="5"/>
  <c r="AG215" i="5"/>
  <c r="AF215" i="5"/>
  <c r="AE215" i="5"/>
  <c r="AD215" i="5"/>
  <c r="AC215" i="5"/>
  <c r="AB215" i="5"/>
  <c r="AA215" i="5"/>
  <c r="Z215" i="5"/>
  <c r="Y215" i="5"/>
  <c r="X215" i="5"/>
  <c r="W215" i="5"/>
  <c r="V215" i="5"/>
  <c r="U215" i="5"/>
  <c r="T215" i="5"/>
  <c r="S215" i="5"/>
  <c r="R215" i="5"/>
  <c r="Q215" i="5"/>
  <c r="P215" i="5"/>
  <c r="O215" i="5"/>
  <c r="N215" i="5"/>
  <c r="M215" i="5"/>
  <c r="L215" i="5"/>
  <c r="K215" i="5"/>
  <c r="J215" i="5"/>
  <c r="I215" i="5"/>
  <c r="F215" i="5"/>
  <c r="E215" i="5"/>
  <c r="D215" i="5"/>
  <c r="AS217" i="5"/>
  <c r="AR217" i="5"/>
  <c r="AQ217" i="5"/>
  <c r="AP217" i="5"/>
  <c r="AO217" i="5"/>
  <c r="AN217" i="5"/>
  <c r="AM217" i="5"/>
  <c r="AL217" i="5"/>
  <c r="AK217" i="5"/>
  <c r="AJ217" i="5"/>
  <c r="AI217" i="5"/>
  <c r="AH217" i="5"/>
  <c r="AG217" i="5"/>
  <c r="AF217" i="5"/>
  <c r="AE217" i="5"/>
  <c r="AD217" i="5"/>
  <c r="AC217" i="5"/>
  <c r="AB217" i="5"/>
  <c r="AA217" i="5"/>
  <c r="Z217" i="5"/>
  <c r="Y217" i="5"/>
  <c r="X217" i="5"/>
  <c r="W217" i="5"/>
  <c r="V217" i="5"/>
  <c r="U217" i="5"/>
  <c r="T217" i="5"/>
  <c r="S217" i="5"/>
  <c r="R217" i="5"/>
  <c r="Q217" i="5"/>
  <c r="P217" i="5"/>
  <c r="O217" i="5"/>
  <c r="N217" i="5"/>
  <c r="M217" i="5"/>
  <c r="L217" i="5"/>
  <c r="J217" i="5"/>
  <c r="I217" i="5"/>
  <c r="F217" i="5"/>
  <c r="E217" i="5"/>
  <c r="D217" i="5"/>
  <c r="K217" i="5"/>
  <c r="AS219" i="5"/>
  <c r="AR219" i="5"/>
  <c r="AQ219" i="5"/>
  <c r="AP219" i="5"/>
  <c r="AO219" i="5"/>
  <c r="AN219" i="5"/>
  <c r="AM219" i="5"/>
  <c r="AL219" i="5"/>
  <c r="AK219" i="5"/>
  <c r="AJ219" i="5"/>
  <c r="AI219" i="5"/>
  <c r="AH219" i="5"/>
  <c r="AG219" i="5"/>
  <c r="AF219" i="5"/>
  <c r="AE219" i="5"/>
  <c r="AD219" i="5"/>
  <c r="AC219" i="5"/>
  <c r="AB219" i="5"/>
  <c r="AA219" i="5"/>
  <c r="Z219" i="5"/>
  <c r="Y219" i="5"/>
  <c r="X219" i="5"/>
  <c r="W219" i="5"/>
  <c r="V219" i="5"/>
  <c r="U219" i="5"/>
  <c r="T219" i="5"/>
  <c r="S219" i="5"/>
  <c r="R219" i="5"/>
  <c r="Q219" i="5"/>
  <c r="P219" i="5"/>
  <c r="O219" i="5"/>
  <c r="N219" i="5"/>
  <c r="M219" i="5"/>
  <c r="L219" i="5"/>
  <c r="K219" i="5"/>
  <c r="J219" i="5"/>
  <c r="I219" i="5"/>
  <c r="F219" i="5"/>
  <c r="E219" i="5"/>
  <c r="D219" i="5"/>
  <c r="AS221" i="5"/>
  <c r="AR221" i="5"/>
  <c r="AQ221" i="5"/>
  <c r="AP221" i="5"/>
  <c r="AO221" i="5"/>
  <c r="AN221" i="5"/>
  <c r="AM221" i="5"/>
  <c r="AL221" i="5"/>
  <c r="AK221" i="5"/>
  <c r="AJ221" i="5"/>
  <c r="AI221" i="5"/>
  <c r="AH221" i="5"/>
  <c r="AG221" i="5"/>
  <c r="AF221" i="5"/>
  <c r="AE221" i="5"/>
  <c r="AD221" i="5"/>
  <c r="AC221" i="5"/>
  <c r="AB221" i="5"/>
  <c r="AA221" i="5"/>
  <c r="Z221" i="5"/>
  <c r="Y221" i="5"/>
  <c r="X221" i="5"/>
  <c r="W221" i="5"/>
  <c r="V221" i="5"/>
  <c r="U221" i="5"/>
  <c r="T221" i="5"/>
  <c r="S221" i="5"/>
  <c r="R221" i="5"/>
  <c r="Q221" i="5"/>
  <c r="P221" i="5"/>
  <c r="O221" i="5"/>
  <c r="N221" i="5"/>
  <c r="M221" i="5"/>
  <c r="L221" i="5"/>
  <c r="J221" i="5"/>
  <c r="I221" i="5"/>
  <c r="F221" i="5"/>
  <c r="E221" i="5"/>
  <c r="D221" i="5"/>
  <c r="K221" i="5"/>
  <c r="AS223" i="5"/>
  <c r="AR223" i="5"/>
  <c r="AQ223" i="5"/>
  <c r="AP223" i="5"/>
  <c r="AO223" i="5"/>
  <c r="AN223" i="5"/>
  <c r="AM223" i="5"/>
  <c r="AL223" i="5"/>
  <c r="AK223" i="5"/>
  <c r="AJ223" i="5"/>
  <c r="AI223" i="5"/>
  <c r="AH223" i="5"/>
  <c r="AG223" i="5"/>
  <c r="AF223" i="5"/>
  <c r="AE223" i="5"/>
  <c r="AD223" i="5"/>
  <c r="AC223" i="5"/>
  <c r="AB223" i="5"/>
  <c r="AA223" i="5"/>
  <c r="Z223" i="5"/>
  <c r="Y223" i="5"/>
  <c r="X223" i="5"/>
  <c r="W223" i="5"/>
  <c r="V223" i="5"/>
  <c r="U223" i="5"/>
  <c r="T223" i="5"/>
  <c r="S223" i="5"/>
  <c r="R223" i="5"/>
  <c r="Q223" i="5"/>
  <c r="P223" i="5"/>
  <c r="O223" i="5"/>
  <c r="N223" i="5"/>
  <c r="M223" i="5"/>
  <c r="L223" i="5"/>
  <c r="K223" i="5"/>
  <c r="J223" i="5"/>
  <c r="I223" i="5"/>
  <c r="F223" i="5"/>
  <c r="E223" i="5"/>
  <c r="D223" i="5"/>
  <c r="AS225" i="5"/>
  <c r="AR225" i="5"/>
  <c r="AQ225" i="5"/>
  <c r="AP225" i="5"/>
  <c r="AO225" i="5"/>
  <c r="AN225" i="5"/>
  <c r="AM225" i="5"/>
  <c r="AL225" i="5"/>
  <c r="AK225" i="5"/>
  <c r="AJ225" i="5"/>
  <c r="AI225" i="5"/>
  <c r="AH225" i="5"/>
  <c r="AG225" i="5"/>
  <c r="AF225" i="5"/>
  <c r="AE225" i="5"/>
  <c r="AD225" i="5"/>
  <c r="AC225" i="5"/>
  <c r="AB225" i="5"/>
  <c r="AA225" i="5"/>
  <c r="Z225" i="5"/>
  <c r="Y225" i="5"/>
  <c r="X225" i="5"/>
  <c r="W225" i="5"/>
  <c r="V225" i="5"/>
  <c r="U225" i="5"/>
  <c r="T225" i="5"/>
  <c r="S225" i="5"/>
  <c r="R225" i="5"/>
  <c r="Q225" i="5"/>
  <c r="P225" i="5"/>
  <c r="O225" i="5"/>
  <c r="N225" i="5"/>
  <c r="M225" i="5"/>
  <c r="L225" i="5"/>
  <c r="J225" i="5"/>
  <c r="I225" i="5"/>
  <c r="F225" i="5"/>
  <c r="E225" i="5"/>
  <c r="D225" i="5"/>
  <c r="K225" i="5"/>
  <c r="AS227" i="5"/>
  <c r="AR227" i="5"/>
  <c r="AQ227" i="5"/>
  <c r="AP227" i="5"/>
  <c r="AO227" i="5"/>
  <c r="AN227" i="5"/>
  <c r="AM227" i="5"/>
  <c r="AL227" i="5"/>
  <c r="AK227" i="5"/>
  <c r="AJ227" i="5"/>
  <c r="AI227" i="5"/>
  <c r="AH227" i="5"/>
  <c r="AG227" i="5"/>
  <c r="AF227" i="5"/>
  <c r="AE227" i="5"/>
  <c r="AD227" i="5"/>
  <c r="AC227" i="5"/>
  <c r="AB227" i="5"/>
  <c r="AA227" i="5"/>
  <c r="Z227" i="5"/>
  <c r="Y227" i="5"/>
  <c r="X227" i="5"/>
  <c r="W227" i="5"/>
  <c r="V227" i="5"/>
  <c r="U227" i="5"/>
  <c r="T227" i="5"/>
  <c r="S227" i="5"/>
  <c r="R227" i="5"/>
  <c r="Q227" i="5"/>
  <c r="P227" i="5"/>
  <c r="O227" i="5"/>
  <c r="N227" i="5"/>
  <c r="M227" i="5"/>
  <c r="L227" i="5"/>
  <c r="K227" i="5"/>
  <c r="J227" i="5"/>
  <c r="I227" i="5"/>
  <c r="F227" i="5"/>
  <c r="E227" i="5"/>
  <c r="D227" i="5"/>
  <c r="AS229" i="5"/>
  <c r="AR229" i="5"/>
  <c r="AQ229" i="5"/>
  <c r="AP229" i="5"/>
  <c r="AO229" i="5"/>
  <c r="AN229" i="5"/>
  <c r="AM229" i="5"/>
  <c r="AL229" i="5"/>
  <c r="AK229" i="5"/>
  <c r="AJ229" i="5"/>
  <c r="AI229" i="5"/>
  <c r="AH229" i="5"/>
  <c r="AG229" i="5"/>
  <c r="AF229" i="5"/>
  <c r="AE229" i="5"/>
  <c r="AD229" i="5"/>
  <c r="AC229" i="5"/>
  <c r="AB229" i="5"/>
  <c r="AA229" i="5"/>
  <c r="Z229" i="5"/>
  <c r="Y229" i="5"/>
  <c r="X229" i="5"/>
  <c r="W229" i="5"/>
  <c r="V229" i="5"/>
  <c r="U229" i="5"/>
  <c r="T229" i="5"/>
  <c r="S229" i="5"/>
  <c r="R229" i="5"/>
  <c r="Q229" i="5"/>
  <c r="P229" i="5"/>
  <c r="O229" i="5"/>
  <c r="N229" i="5"/>
  <c r="M229" i="5"/>
  <c r="L229" i="5"/>
  <c r="J229" i="5"/>
  <c r="I229" i="5"/>
  <c r="F229" i="5"/>
  <c r="E229" i="5"/>
  <c r="D229" i="5"/>
  <c r="K229" i="5"/>
  <c r="AS231" i="5"/>
  <c r="AR231" i="5"/>
  <c r="AQ231" i="5"/>
  <c r="AP231" i="5"/>
  <c r="AO231" i="5"/>
  <c r="AN231" i="5"/>
  <c r="AM231" i="5"/>
  <c r="AL231" i="5"/>
  <c r="AK231" i="5"/>
  <c r="AJ231" i="5"/>
  <c r="AI231" i="5"/>
  <c r="AH231" i="5"/>
  <c r="AG231" i="5"/>
  <c r="AF231" i="5"/>
  <c r="AE231" i="5"/>
  <c r="AD231" i="5"/>
  <c r="AC231" i="5"/>
  <c r="AB231" i="5"/>
  <c r="AA231" i="5"/>
  <c r="Z231" i="5"/>
  <c r="Y231" i="5"/>
  <c r="X231" i="5"/>
  <c r="W231" i="5"/>
  <c r="V231" i="5"/>
  <c r="U231" i="5"/>
  <c r="T231" i="5"/>
  <c r="S231" i="5"/>
  <c r="R231" i="5"/>
  <c r="Q231" i="5"/>
  <c r="P231" i="5"/>
  <c r="O231" i="5"/>
  <c r="N231" i="5"/>
  <c r="M231" i="5"/>
  <c r="L231" i="5"/>
  <c r="K231" i="5"/>
  <c r="J231" i="5"/>
  <c r="I231" i="5"/>
  <c r="F231" i="5"/>
  <c r="E231" i="5"/>
  <c r="D231" i="5"/>
  <c r="AS233" i="5"/>
  <c r="AR233" i="5"/>
  <c r="AQ233" i="5"/>
  <c r="AP233" i="5"/>
  <c r="AO233" i="5"/>
  <c r="AN233" i="5"/>
  <c r="AM233" i="5"/>
  <c r="AL233" i="5"/>
  <c r="AK233" i="5"/>
  <c r="AJ233" i="5"/>
  <c r="AI233" i="5"/>
  <c r="AH233" i="5"/>
  <c r="AG233" i="5"/>
  <c r="AF233" i="5"/>
  <c r="AE233" i="5"/>
  <c r="AD233" i="5"/>
  <c r="AC233" i="5"/>
  <c r="AB233" i="5"/>
  <c r="AA233" i="5"/>
  <c r="Z233" i="5"/>
  <c r="Y233" i="5"/>
  <c r="X233" i="5"/>
  <c r="W233" i="5"/>
  <c r="V233" i="5"/>
  <c r="U233" i="5"/>
  <c r="T233" i="5"/>
  <c r="S233" i="5"/>
  <c r="R233" i="5"/>
  <c r="Q233" i="5"/>
  <c r="P233" i="5"/>
  <c r="O233" i="5"/>
  <c r="N233" i="5"/>
  <c r="M233" i="5"/>
  <c r="L233" i="5"/>
  <c r="J233" i="5"/>
  <c r="I233" i="5"/>
  <c r="F233" i="5"/>
  <c r="E233" i="5"/>
  <c r="D233" i="5"/>
  <c r="K233" i="5"/>
  <c r="AS235" i="5"/>
  <c r="AR235" i="5"/>
  <c r="AQ235" i="5"/>
  <c r="AP235" i="5"/>
  <c r="AO235" i="5"/>
  <c r="AN235" i="5"/>
  <c r="AM235" i="5"/>
  <c r="AL235" i="5"/>
  <c r="AK235" i="5"/>
  <c r="AJ235" i="5"/>
  <c r="AI235" i="5"/>
  <c r="AH235" i="5"/>
  <c r="AG235" i="5"/>
  <c r="AF235" i="5"/>
  <c r="AE235" i="5"/>
  <c r="AD235" i="5"/>
  <c r="AC235" i="5"/>
  <c r="AB235" i="5"/>
  <c r="AA235" i="5"/>
  <c r="Z235" i="5"/>
  <c r="Y235" i="5"/>
  <c r="X235" i="5"/>
  <c r="W235" i="5"/>
  <c r="V235" i="5"/>
  <c r="U235" i="5"/>
  <c r="T235" i="5"/>
  <c r="S235" i="5"/>
  <c r="R235" i="5"/>
  <c r="Q235" i="5"/>
  <c r="P235" i="5"/>
  <c r="O235" i="5"/>
  <c r="N235" i="5"/>
  <c r="M235" i="5"/>
  <c r="L235" i="5"/>
  <c r="K235" i="5"/>
  <c r="J235" i="5"/>
  <c r="I235" i="5"/>
  <c r="F235" i="5"/>
  <c r="E235" i="5"/>
  <c r="D235" i="5"/>
  <c r="AS237" i="5"/>
  <c r="AR237" i="5"/>
  <c r="AQ237" i="5"/>
  <c r="AP237" i="5"/>
  <c r="AO237" i="5"/>
  <c r="AN237" i="5"/>
  <c r="AM237" i="5"/>
  <c r="AL237" i="5"/>
  <c r="AK237" i="5"/>
  <c r="AJ237" i="5"/>
  <c r="AI237" i="5"/>
  <c r="AH237" i="5"/>
  <c r="AG237" i="5"/>
  <c r="AF237" i="5"/>
  <c r="AE237" i="5"/>
  <c r="AD237" i="5"/>
  <c r="AC237" i="5"/>
  <c r="AB237" i="5"/>
  <c r="AA237" i="5"/>
  <c r="Z237" i="5"/>
  <c r="Y237" i="5"/>
  <c r="X237" i="5"/>
  <c r="W237" i="5"/>
  <c r="V237" i="5"/>
  <c r="U237" i="5"/>
  <c r="T237" i="5"/>
  <c r="S237" i="5"/>
  <c r="R237" i="5"/>
  <c r="Q237" i="5"/>
  <c r="P237" i="5"/>
  <c r="O237" i="5"/>
  <c r="N237" i="5"/>
  <c r="M237" i="5"/>
  <c r="L237" i="5"/>
  <c r="J237" i="5"/>
  <c r="I237" i="5"/>
  <c r="F237" i="5"/>
  <c r="E237" i="5"/>
  <c r="D237" i="5"/>
  <c r="K237" i="5"/>
  <c r="AS239" i="5"/>
  <c r="AR239" i="5"/>
  <c r="AQ239" i="5"/>
  <c r="AP239" i="5"/>
  <c r="AO239" i="5"/>
  <c r="AN239" i="5"/>
  <c r="AM239" i="5"/>
  <c r="AL239" i="5"/>
  <c r="AK239" i="5"/>
  <c r="AJ239" i="5"/>
  <c r="AI239" i="5"/>
  <c r="AH239" i="5"/>
  <c r="AG239" i="5"/>
  <c r="AF239" i="5"/>
  <c r="AE239" i="5"/>
  <c r="AD239" i="5"/>
  <c r="AC239" i="5"/>
  <c r="AB239" i="5"/>
  <c r="AA239" i="5"/>
  <c r="Z239" i="5"/>
  <c r="Y239" i="5"/>
  <c r="X239" i="5"/>
  <c r="W239" i="5"/>
  <c r="V239" i="5"/>
  <c r="U239" i="5"/>
  <c r="T239" i="5"/>
  <c r="S239" i="5"/>
  <c r="R239" i="5"/>
  <c r="Q239" i="5"/>
  <c r="P239" i="5"/>
  <c r="O239" i="5"/>
  <c r="N239" i="5"/>
  <c r="M239" i="5"/>
  <c r="L239" i="5"/>
  <c r="K239" i="5"/>
  <c r="J239" i="5"/>
  <c r="I239" i="5"/>
  <c r="F239" i="5"/>
  <c r="E239" i="5"/>
  <c r="D239" i="5"/>
  <c r="AS241" i="5"/>
  <c r="AR241" i="5"/>
  <c r="AQ241" i="5"/>
  <c r="AP241" i="5"/>
  <c r="AO241" i="5"/>
  <c r="AN241" i="5"/>
  <c r="AM241" i="5"/>
  <c r="AL241" i="5"/>
  <c r="AK241" i="5"/>
  <c r="AJ241" i="5"/>
  <c r="AI241" i="5"/>
  <c r="AH241" i="5"/>
  <c r="AG241" i="5"/>
  <c r="AF241" i="5"/>
  <c r="AE241" i="5"/>
  <c r="AD241" i="5"/>
  <c r="AC241" i="5"/>
  <c r="AB241" i="5"/>
  <c r="AA241" i="5"/>
  <c r="Z241" i="5"/>
  <c r="Y241" i="5"/>
  <c r="X241" i="5"/>
  <c r="W241" i="5"/>
  <c r="V241" i="5"/>
  <c r="U241" i="5"/>
  <c r="T241" i="5"/>
  <c r="S241" i="5"/>
  <c r="R241" i="5"/>
  <c r="Q241" i="5"/>
  <c r="P241" i="5"/>
  <c r="O241" i="5"/>
  <c r="N241" i="5"/>
  <c r="M241" i="5"/>
  <c r="L241" i="5"/>
  <c r="J241" i="5"/>
  <c r="I241" i="5"/>
  <c r="F241" i="5"/>
  <c r="E241" i="5"/>
  <c r="D241" i="5"/>
  <c r="K241" i="5"/>
  <c r="AS243" i="5"/>
  <c r="AR243" i="5"/>
  <c r="AQ243" i="5"/>
  <c r="AP243" i="5"/>
  <c r="AO243" i="5"/>
  <c r="AN243" i="5"/>
  <c r="AM243" i="5"/>
  <c r="AL243" i="5"/>
  <c r="AK243" i="5"/>
  <c r="AJ243" i="5"/>
  <c r="AI243" i="5"/>
  <c r="AH243" i="5"/>
  <c r="AG243" i="5"/>
  <c r="AF243" i="5"/>
  <c r="AE243" i="5"/>
  <c r="AD243" i="5"/>
  <c r="AC243" i="5"/>
  <c r="AB243" i="5"/>
  <c r="AA243" i="5"/>
  <c r="Z243" i="5"/>
  <c r="Y243" i="5"/>
  <c r="X243" i="5"/>
  <c r="W243" i="5"/>
  <c r="V243" i="5"/>
  <c r="U243" i="5"/>
  <c r="T243" i="5"/>
  <c r="S243" i="5"/>
  <c r="R243" i="5"/>
  <c r="Q243" i="5"/>
  <c r="P243" i="5"/>
  <c r="O243" i="5"/>
  <c r="N243" i="5"/>
  <c r="M243" i="5"/>
  <c r="L243" i="5"/>
  <c r="K243" i="5"/>
  <c r="J243" i="5"/>
  <c r="I243" i="5"/>
  <c r="F243" i="5"/>
  <c r="E243" i="5"/>
  <c r="D243" i="5"/>
  <c r="AS245" i="5"/>
  <c r="AR245" i="5"/>
  <c r="AQ245" i="5"/>
  <c r="AP245" i="5"/>
  <c r="AO245" i="5"/>
  <c r="AN245" i="5"/>
  <c r="AM245" i="5"/>
  <c r="AL245" i="5"/>
  <c r="AK245" i="5"/>
  <c r="AJ245" i="5"/>
  <c r="AI245" i="5"/>
  <c r="AH245" i="5"/>
  <c r="AG245" i="5"/>
  <c r="AF245" i="5"/>
  <c r="AE245" i="5"/>
  <c r="AD245" i="5"/>
  <c r="AC245" i="5"/>
  <c r="AB245" i="5"/>
  <c r="AA245" i="5"/>
  <c r="Z245" i="5"/>
  <c r="Y245" i="5"/>
  <c r="X245" i="5"/>
  <c r="W245" i="5"/>
  <c r="V245" i="5"/>
  <c r="U245" i="5"/>
  <c r="T245" i="5"/>
  <c r="S245" i="5"/>
  <c r="R245" i="5"/>
  <c r="Q245" i="5"/>
  <c r="P245" i="5"/>
  <c r="O245" i="5"/>
  <c r="N245" i="5"/>
  <c r="M245" i="5"/>
  <c r="L245" i="5"/>
  <c r="K245" i="5"/>
  <c r="J245" i="5"/>
  <c r="I245" i="5"/>
  <c r="F245" i="5"/>
  <c r="E245" i="5"/>
  <c r="D245" i="5"/>
  <c r="AS247" i="5"/>
  <c r="AR247" i="5"/>
  <c r="AQ247" i="5"/>
  <c r="AP247" i="5"/>
  <c r="AO247" i="5"/>
  <c r="AN247" i="5"/>
  <c r="AM247" i="5"/>
  <c r="AL247" i="5"/>
  <c r="AK247" i="5"/>
  <c r="AJ247" i="5"/>
  <c r="AI247" i="5"/>
  <c r="AH247" i="5"/>
  <c r="AG247" i="5"/>
  <c r="AF247" i="5"/>
  <c r="AE247" i="5"/>
  <c r="AD247" i="5"/>
  <c r="AC247" i="5"/>
  <c r="AB247" i="5"/>
  <c r="AA247" i="5"/>
  <c r="Z247" i="5"/>
  <c r="Y247" i="5"/>
  <c r="X247" i="5"/>
  <c r="W247" i="5"/>
  <c r="V247" i="5"/>
  <c r="U247" i="5"/>
  <c r="T247" i="5"/>
  <c r="S247" i="5"/>
  <c r="R247" i="5"/>
  <c r="Q247" i="5"/>
  <c r="P247" i="5"/>
  <c r="O247" i="5"/>
  <c r="N247" i="5"/>
  <c r="M247" i="5"/>
  <c r="L247" i="5"/>
  <c r="K247" i="5"/>
  <c r="J247" i="5"/>
  <c r="I247" i="5"/>
  <c r="F247" i="5"/>
  <c r="E247" i="5"/>
  <c r="D247" i="5"/>
  <c r="AS249" i="5"/>
  <c r="AR249" i="5"/>
  <c r="AQ249" i="5"/>
  <c r="AP249" i="5"/>
  <c r="AO249" i="5"/>
  <c r="AN249" i="5"/>
  <c r="AM249" i="5"/>
  <c r="AL249" i="5"/>
  <c r="AK249" i="5"/>
  <c r="AJ249" i="5"/>
  <c r="AI249" i="5"/>
  <c r="AH249" i="5"/>
  <c r="AG249" i="5"/>
  <c r="AF249" i="5"/>
  <c r="AE249" i="5"/>
  <c r="AD249" i="5"/>
  <c r="AC249" i="5"/>
  <c r="AB249" i="5"/>
  <c r="AA249" i="5"/>
  <c r="Z249" i="5"/>
  <c r="Y249" i="5"/>
  <c r="X249" i="5"/>
  <c r="W249" i="5"/>
  <c r="V249" i="5"/>
  <c r="U249" i="5"/>
  <c r="T249" i="5"/>
  <c r="S249" i="5"/>
  <c r="R249" i="5"/>
  <c r="Q249" i="5"/>
  <c r="P249" i="5"/>
  <c r="O249" i="5"/>
  <c r="N249" i="5"/>
  <c r="M249" i="5"/>
  <c r="L249" i="5"/>
  <c r="K249" i="5"/>
  <c r="J249" i="5"/>
  <c r="I249" i="5"/>
  <c r="F249" i="5"/>
  <c r="E249" i="5"/>
  <c r="D249" i="5"/>
  <c r="AS251" i="5"/>
  <c r="AR251" i="5"/>
  <c r="AQ251" i="5"/>
  <c r="AP251" i="5"/>
  <c r="AO251" i="5"/>
  <c r="AN251" i="5"/>
  <c r="AM251" i="5"/>
  <c r="AL251" i="5"/>
  <c r="AK251" i="5"/>
  <c r="AJ251" i="5"/>
  <c r="AI251" i="5"/>
  <c r="AH251" i="5"/>
  <c r="AG251" i="5"/>
  <c r="AF251" i="5"/>
  <c r="AE251" i="5"/>
  <c r="AD251" i="5"/>
  <c r="AC251" i="5"/>
  <c r="AB251" i="5"/>
  <c r="AA251" i="5"/>
  <c r="Z251" i="5"/>
  <c r="Y251" i="5"/>
  <c r="X251" i="5"/>
  <c r="W251" i="5"/>
  <c r="V251" i="5"/>
  <c r="U251" i="5"/>
  <c r="T251" i="5"/>
  <c r="S251" i="5"/>
  <c r="R251" i="5"/>
  <c r="Q251" i="5"/>
  <c r="P251" i="5"/>
  <c r="O251" i="5"/>
  <c r="N251" i="5"/>
  <c r="M251" i="5"/>
  <c r="L251" i="5"/>
  <c r="K251" i="5"/>
  <c r="J251" i="5"/>
  <c r="I251" i="5"/>
  <c r="F251" i="5"/>
  <c r="E251" i="5"/>
  <c r="D251" i="5"/>
  <c r="AS253" i="5"/>
  <c r="AR253" i="5"/>
  <c r="AQ253" i="5"/>
  <c r="AP253" i="5"/>
  <c r="AO253" i="5"/>
  <c r="AN253" i="5"/>
  <c r="AM253" i="5"/>
  <c r="AL253" i="5"/>
  <c r="AK253" i="5"/>
  <c r="AJ253" i="5"/>
  <c r="AI253" i="5"/>
  <c r="AH253" i="5"/>
  <c r="AG253" i="5"/>
  <c r="AF253" i="5"/>
  <c r="AE253" i="5"/>
  <c r="AD253" i="5"/>
  <c r="AC253" i="5"/>
  <c r="AB253" i="5"/>
  <c r="AA253" i="5"/>
  <c r="Z253" i="5"/>
  <c r="Y253" i="5"/>
  <c r="X253" i="5"/>
  <c r="W253" i="5"/>
  <c r="V253" i="5"/>
  <c r="U253" i="5"/>
  <c r="T253" i="5"/>
  <c r="S253" i="5"/>
  <c r="R253" i="5"/>
  <c r="Q253" i="5"/>
  <c r="P253" i="5"/>
  <c r="O253" i="5"/>
  <c r="N253" i="5"/>
  <c r="M253" i="5"/>
  <c r="L253" i="5"/>
  <c r="K253" i="5"/>
  <c r="J253" i="5"/>
  <c r="I253" i="5"/>
  <c r="F253" i="5"/>
  <c r="E253" i="5"/>
  <c r="D253" i="5"/>
  <c r="AS255" i="5"/>
  <c r="AR255" i="5"/>
  <c r="AQ255" i="5"/>
  <c r="AP255" i="5"/>
  <c r="AO255" i="5"/>
  <c r="AN255" i="5"/>
  <c r="AM255" i="5"/>
  <c r="AL255" i="5"/>
  <c r="AK255" i="5"/>
  <c r="AJ255" i="5"/>
  <c r="AI255" i="5"/>
  <c r="AH255" i="5"/>
  <c r="AG255" i="5"/>
  <c r="AF255" i="5"/>
  <c r="AE255" i="5"/>
  <c r="AD255" i="5"/>
  <c r="AC255" i="5"/>
  <c r="AB255" i="5"/>
  <c r="AA255" i="5"/>
  <c r="Z255" i="5"/>
  <c r="Y255" i="5"/>
  <c r="X255" i="5"/>
  <c r="W255" i="5"/>
  <c r="V255" i="5"/>
  <c r="U255" i="5"/>
  <c r="T255" i="5"/>
  <c r="S255" i="5"/>
  <c r="R255" i="5"/>
  <c r="Q255" i="5"/>
  <c r="P255" i="5"/>
  <c r="O255" i="5"/>
  <c r="N255" i="5"/>
  <c r="M255" i="5"/>
  <c r="L255" i="5"/>
  <c r="K255" i="5"/>
  <c r="J255" i="5"/>
  <c r="I255" i="5"/>
  <c r="F255" i="5"/>
  <c r="E255" i="5"/>
  <c r="D255" i="5"/>
  <c r="AS257" i="5"/>
  <c r="AR257" i="5"/>
  <c r="AQ257" i="5"/>
  <c r="AP257" i="5"/>
  <c r="AO257" i="5"/>
  <c r="AN257" i="5"/>
  <c r="AM257" i="5"/>
  <c r="AL257" i="5"/>
  <c r="AK257" i="5"/>
  <c r="AJ257" i="5"/>
  <c r="AI257" i="5"/>
  <c r="AH257" i="5"/>
  <c r="AG257" i="5"/>
  <c r="AF257" i="5"/>
  <c r="AE257" i="5"/>
  <c r="AD257" i="5"/>
  <c r="AC257" i="5"/>
  <c r="AB257" i="5"/>
  <c r="AA257" i="5"/>
  <c r="Z257" i="5"/>
  <c r="Y257" i="5"/>
  <c r="X257" i="5"/>
  <c r="W257" i="5"/>
  <c r="V257" i="5"/>
  <c r="U257" i="5"/>
  <c r="T257" i="5"/>
  <c r="S257" i="5"/>
  <c r="R257" i="5"/>
  <c r="Q257" i="5"/>
  <c r="P257" i="5"/>
  <c r="O257" i="5"/>
  <c r="N257" i="5"/>
  <c r="M257" i="5"/>
  <c r="L257" i="5"/>
  <c r="K257" i="5"/>
  <c r="J257" i="5"/>
  <c r="I257" i="5"/>
  <c r="F257" i="5"/>
  <c r="E257" i="5"/>
  <c r="D257" i="5"/>
  <c r="AS259" i="5"/>
  <c r="AR259" i="5"/>
  <c r="AQ259" i="5"/>
  <c r="AP259" i="5"/>
  <c r="AO259" i="5"/>
  <c r="AN259" i="5"/>
  <c r="AM259" i="5"/>
  <c r="AL259" i="5"/>
  <c r="AK259" i="5"/>
  <c r="AJ259" i="5"/>
  <c r="AI259" i="5"/>
  <c r="AH259" i="5"/>
  <c r="AG259" i="5"/>
  <c r="AF259" i="5"/>
  <c r="AE259" i="5"/>
  <c r="AD259" i="5"/>
  <c r="AC259" i="5"/>
  <c r="AB259" i="5"/>
  <c r="AA259" i="5"/>
  <c r="Z259" i="5"/>
  <c r="Y259" i="5"/>
  <c r="X259" i="5"/>
  <c r="W259" i="5"/>
  <c r="V259" i="5"/>
  <c r="U259" i="5"/>
  <c r="T259" i="5"/>
  <c r="S259" i="5"/>
  <c r="R259" i="5"/>
  <c r="Q259" i="5"/>
  <c r="P259" i="5"/>
  <c r="O259" i="5"/>
  <c r="N259" i="5"/>
  <c r="M259" i="5"/>
  <c r="L259" i="5"/>
  <c r="K259" i="5"/>
  <c r="J259" i="5"/>
  <c r="I259" i="5"/>
  <c r="F259" i="5"/>
  <c r="E259" i="5"/>
  <c r="D259" i="5"/>
  <c r="AS261" i="5"/>
  <c r="AR261" i="5"/>
  <c r="AQ261" i="5"/>
  <c r="AP261" i="5"/>
  <c r="AO261" i="5"/>
  <c r="AN261" i="5"/>
  <c r="AM261" i="5"/>
  <c r="AL261" i="5"/>
  <c r="AK261" i="5"/>
  <c r="AJ261" i="5"/>
  <c r="AI261" i="5"/>
  <c r="AH261" i="5"/>
  <c r="AG261" i="5"/>
  <c r="AF261" i="5"/>
  <c r="AE261" i="5"/>
  <c r="AD261" i="5"/>
  <c r="AC261" i="5"/>
  <c r="AB261" i="5"/>
  <c r="AA261" i="5"/>
  <c r="Z261" i="5"/>
  <c r="Y261" i="5"/>
  <c r="X261" i="5"/>
  <c r="W261" i="5"/>
  <c r="V261" i="5"/>
  <c r="U261" i="5"/>
  <c r="T261" i="5"/>
  <c r="S261" i="5"/>
  <c r="R261" i="5"/>
  <c r="Q261" i="5"/>
  <c r="P261" i="5"/>
  <c r="O261" i="5"/>
  <c r="N261" i="5"/>
  <c r="M261" i="5"/>
  <c r="L261" i="5"/>
  <c r="K261" i="5"/>
  <c r="J261" i="5"/>
  <c r="I261" i="5"/>
  <c r="F261" i="5"/>
  <c r="E261" i="5"/>
  <c r="D261" i="5"/>
  <c r="AS263" i="5"/>
  <c r="AR263" i="5"/>
  <c r="AQ263" i="5"/>
  <c r="AP263" i="5"/>
  <c r="AO263" i="5"/>
  <c r="AN263" i="5"/>
  <c r="AM263" i="5"/>
  <c r="AL263" i="5"/>
  <c r="AK263" i="5"/>
  <c r="AJ263" i="5"/>
  <c r="AI263" i="5"/>
  <c r="AH263" i="5"/>
  <c r="AG263" i="5"/>
  <c r="AF263" i="5"/>
  <c r="AE263" i="5"/>
  <c r="AD263" i="5"/>
  <c r="AC263" i="5"/>
  <c r="AB263" i="5"/>
  <c r="AA263" i="5"/>
  <c r="Z263" i="5"/>
  <c r="Y263" i="5"/>
  <c r="X263" i="5"/>
  <c r="W263" i="5"/>
  <c r="V263" i="5"/>
  <c r="U263" i="5"/>
  <c r="T263" i="5"/>
  <c r="S263" i="5"/>
  <c r="R263" i="5"/>
  <c r="Q263" i="5"/>
  <c r="P263" i="5"/>
  <c r="O263" i="5"/>
  <c r="N263" i="5"/>
  <c r="M263" i="5"/>
  <c r="L263" i="5"/>
  <c r="K263" i="5"/>
  <c r="J263" i="5"/>
  <c r="I263" i="5"/>
  <c r="F263" i="5"/>
  <c r="E263" i="5"/>
  <c r="D263" i="5"/>
  <c r="AS265" i="5"/>
  <c r="AR265" i="5"/>
  <c r="AQ265" i="5"/>
  <c r="AP265" i="5"/>
  <c r="AO265" i="5"/>
  <c r="AN265" i="5"/>
  <c r="AM265" i="5"/>
  <c r="AL265" i="5"/>
  <c r="AK265" i="5"/>
  <c r="AJ265" i="5"/>
  <c r="AI265" i="5"/>
  <c r="AH265" i="5"/>
  <c r="AG265" i="5"/>
  <c r="AF265" i="5"/>
  <c r="AE265" i="5"/>
  <c r="AD265" i="5"/>
  <c r="AC265" i="5"/>
  <c r="AB265" i="5"/>
  <c r="AA265" i="5"/>
  <c r="Z265" i="5"/>
  <c r="Y265" i="5"/>
  <c r="X265" i="5"/>
  <c r="W265" i="5"/>
  <c r="V265" i="5"/>
  <c r="U265" i="5"/>
  <c r="T265" i="5"/>
  <c r="S265" i="5"/>
  <c r="R265" i="5"/>
  <c r="Q265" i="5"/>
  <c r="P265" i="5"/>
  <c r="O265" i="5"/>
  <c r="N265" i="5"/>
  <c r="M265" i="5"/>
  <c r="L265" i="5"/>
  <c r="K265" i="5"/>
  <c r="J265" i="5"/>
  <c r="I265" i="5"/>
  <c r="F265" i="5"/>
  <c r="E265" i="5"/>
  <c r="D265" i="5"/>
  <c r="AS267" i="5"/>
  <c r="AR267" i="5"/>
  <c r="AQ267" i="5"/>
  <c r="AP267" i="5"/>
  <c r="AO267" i="5"/>
  <c r="AN267" i="5"/>
  <c r="AM267" i="5"/>
  <c r="AL267" i="5"/>
  <c r="AK267" i="5"/>
  <c r="AJ267" i="5"/>
  <c r="AI267" i="5"/>
  <c r="AH267" i="5"/>
  <c r="AG267" i="5"/>
  <c r="AF267" i="5"/>
  <c r="AE267" i="5"/>
  <c r="AD267" i="5"/>
  <c r="AC267" i="5"/>
  <c r="AB267" i="5"/>
  <c r="AA267" i="5"/>
  <c r="Z267" i="5"/>
  <c r="Y267" i="5"/>
  <c r="X267" i="5"/>
  <c r="W267" i="5"/>
  <c r="V267" i="5"/>
  <c r="U267" i="5"/>
  <c r="T267" i="5"/>
  <c r="S267" i="5"/>
  <c r="R267" i="5"/>
  <c r="Q267" i="5"/>
  <c r="P267" i="5"/>
  <c r="O267" i="5"/>
  <c r="N267" i="5"/>
  <c r="M267" i="5"/>
  <c r="L267" i="5"/>
  <c r="K267" i="5"/>
  <c r="J267" i="5"/>
  <c r="I267" i="5"/>
  <c r="F267" i="5"/>
  <c r="E267" i="5"/>
  <c r="D267" i="5"/>
  <c r="AS269" i="5"/>
  <c r="AR269" i="5"/>
  <c r="AQ269" i="5"/>
  <c r="AP269" i="5"/>
  <c r="AO269" i="5"/>
  <c r="AN269" i="5"/>
  <c r="AM269" i="5"/>
  <c r="AL269" i="5"/>
  <c r="AK269" i="5"/>
  <c r="AJ269" i="5"/>
  <c r="AI269" i="5"/>
  <c r="AH269" i="5"/>
  <c r="AG269" i="5"/>
  <c r="AF269" i="5"/>
  <c r="AE269" i="5"/>
  <c r="AD269" i="5"/>
  <c r="AC269" i="5"/>
  <c r="AB269" i="5"/>
  <c r="AA269" i="5"/>
  <c r="Z269" i="5"/>
  <c r="Y269" i="5"/>
  <c r="X269" i="5"/>
  <c r="W269" i="5"/>
  <c r="V269" i="5"/>
  <c r="U269" i="5"/>
  <c r="T269" i="5"/>
  <c r="S269" i="5"/>
  <c r="R269" i="5"/>
  <c r="Q269" i="5"/>
  <c r="P269" i="5"/>
  <c r="O269" i="5"/>
  <c r="N269" i="5"/>
  <c r="M269" i="5"/>
  <c r="L269" i="5"/>
  <c r="K269" i="5"/>
  <c r="J269" i="5"/>
  <c r="I269" i="5"/>
  <c r="F269" i="5"/>
  <c r="E269" i="5"/>
  <c r="D269" i="5"/>
  <c r="AS271" i="5"/>
  <c r="AR271" i="5"/>
  <c r="AQ271" i="5"/>
  <c r="AP271" i="5"/>
  <c r="AO271" i="5"/>
  <c r="AN271" i="5"/>
  <c r="AM271" i="5"/>
  <c r="AL271" i="5"/>
  <c r="AK271" i="5"/>
  <c r="AJ271" i="5"/>
  <c r="AI271" i="5"/>
  <c r="AH271" i="5"/>
  <c r="AG271" i="5"/>
  <c r="AF271" i="5"/>
  <c r="AE271" i="5"/>
  <c r="AD271" i="5"/>
  <c r="AC271" i="5"/>
  <c r="AB271" i="5"/>
  <c r="AA271" i="5"/>
  <c r="Z271" i="5"/>
  <c r="Y271" i="5"/>
  <c r="X271" i="5"/>
  <c r="W271" i="5"/>
  <c r="V271" i="5"/>
  <c r="U271" i="5"/>
  <c r="T271" i="5"/>
  <c r="S271" i="5"/>
  <c r="R271" i="5"/>
  <c r="Q271" i="5"/>
  <c r="P271" i="5"/>
  <c r="O271" i="5"/>
  <c r="N271" i="5"/>
  <c r="M271" i="5"/>
  <c r="L271" i="5"/>
  <c r="K271" i="5"/>
  <c r="J271" i="5"/>
  <c r="I271" i="5"/>
  <c r="F271" i="5"/>
  <c r="E271" i="5"/>
  <c r="D271" i="5"/>
  <c r="AS273" i="5"/>
  <c r="AR273" i="5"/>
  <c r="AQ273" i="5"/>
  <c r="AP273" i="5"/>
  <c r="AO273" i="5"/>
  <c r="AN273" i="5"/>
  <c r="AM273" i="5"/>
  <c r="AL273" i="5"/>
  <c r="AK273" i="5"/>
  <c r="AJ273" i="5"/>
  <c r="AI273" i="5"/>
  <c r="AH273" i="5"/>
  <c r="AG273" i="5"/>
  <c r="AF273" i="5"/>
  <c r="AE273" i="5"/>
  <c r="AD273" i="5"/>
  <c r="AC273" i="5"/>
  <c r="AB273" i="5"/>
  <c r="AA273" i="5"/>
  <c r="Z273" i="5"/>
  <c r="Y273" i="5"/>
  <c r="X273" i="5"/>
  <c r="W273" i="5"/>
  <c r="V273" i="5"/>
  <c r="U273" i="5"/>
  <c r="T273" i="5"/>
  <c r="S273" i="5"/>
  <c r="R273" i="5"/>
  <c r="Q273" i="5"/>
  <c r="P273" i="5"/>
  <c r="O273" i="5"/>
  <c r="N273" i="5"/>
  <c r="M273" i="5"/>
  <c r="L273" i="5"/>
  <c r="K273" i="5"/>
  <c r="J273" i="5"/>
  <c r="I273" i="5"/>
  <c r="F273" i="5"/>
  <c r="E273" i="5"/>
  <c r="D273" i="5"/>
  <c r="AS275" i="5"/>
  <c r="AR275" i="5"/>
  <c r="AQ275" i="5"/>
  <c r="AP275" i="5"/>
  <c r="AO275" i="5"/>
  <c r="AN275" i="5"/>
  <c r="AM275" i="5"/>
  <c r="AL275" i="5"/>
  <c r="AK275" i="5"/>
  <c r="AJ275" i="5"/>
  <c r="AI275" i="5"/>
  <c r="AH275" i="5"/>
  <c r="AG275" i="5"/>
  <c r="AF275" i="5"/>
  <c r="AE275" i="5"/>
  <c r="AD275" i="5"/>
  <c r="AC275" i="5"/>
  <c r="AB275" i="5"/>
  <c r="AA275" i="5"/>
  <c r="Z275" i="5"/>
  <c r="Y275" i="5"/>
  <c r="X275" i="5"/>
  <c r="W275" i="5"/>
  <c r="V275" i="5"/>
  <c r="U275" i="5"/>
  <c r="T275" i="5"/>
  <c r="S275" i="5"/>
  <c r="R275" i="5"/>
  <c r="Q275" i="5"/>
  <c r="P275" i="5"/>
  <c r="O275" i="5"/>
  <c r="N275" i="5"/>
  <c r="M275" i="5"/>
  <c r="L275" i="5"/>
  <c r="K275" i="5"/>
  <c r="J275" i="5"/>
  <c r="I275" i="5"/>
  <c r="F275" i="5"/>
  <c r="E275" i="5"/>
  <c r="D275" i="5"/>
  <c r="AS277" i="5"/>
  <c r="AR277" i="5"/>
  <c r="AQ277" i="5"/>
  <c r="AP277" i="5"/>
  <c r="AO277" i="5"/>
  <c r="AN277" i="5"/>
  <c r="AM277" i="5"/>
  <c r="AL277" i="5"/>
  <c r="AK277" i="5"/>
  <c r="AJ277" i="5"/>
  <c r="AI277" i="5"/>
  <c r="AH277" i="5"/>
  <c r="AG277" i="5"/>
  <c r="AF277" i="5"/>
  <c r="AE277" i="5"/>
  <c r="AD277" i="5"/>
  <c r="AC277" i="5"/>
  <c r="AB277" i="5"/>
  <c r="AA277" i="5"/>
  <c r="Z277" i="5"/>
  <c r="Y277" i="5"/>
  <c r="X277" i="5"/>
  <c r="W277" i="5"/>
  <c r="V277" i="5"/>
  <c r="U277" i="5"/>
  <c r="T277" i="5"/>
  <c r="S277" i="5"/>
  <c r="R277" i="5"/>
  <c r="Q277" i="5"/>
  <c r="P277" i="5"/>
  <c r="O277" i="5"/>
  <c r="N277" i="5"/>
  <c r="M277" i="5"/>
  <c r="L277" i="5"/>
  <c r="K277" i="5"/>
  <c r="J277" i="5"/>
  <c r="I277" i="5"/>
  <c r="F277" i="5"/>
  <c r="E277" i="5"/>
  <c r="D277" i="5"/>
  <c r="AS279" i="5"/>
  <c r="AR279" i="5"/>
  <c r="AQ279" i="5"/>
  <c r="AP279" i="5"/>
  <c r="AO279" i="5"/>
  <c r="AN279" i="5"/>
  <c r="AM279" i="5"/>
  <c r="AL279" i="5"/>
  <c r="AK279" i="5"/>
  <c r="AJ279" i="5"/>
  <c r="AI279" i="5"/>
  <c r="AH279" i="5"/>
  <c r="AG279" i="5"/>
  <c r="AF279" i="5"/>
  <c r="AE279" i="5"/>
  <c r="AD279" i="5"/>
  <c r="AC279" i="5"/>
  <c r="AB279" i="5"/>
  <c r="AA279" i="5"/>
  <c r="Z279" i="5"/>
  <c r="Y279" i="5"/>
  <c r="X279" i="5"/>
  <c r="W279" i="5"/>
  <c r="V279" i="5"/>
  <c r="U279" i="5"/>
  <c r="T279" i="5"/>
  <c r="S279" i="5"/>
  <c r="R279" i="5"/>
  <c r="Q279" i="5"/>
  <c r="P279" i="5"/>
  <c r="O279" i="5"/>
  <c r="N279" i="5"/>
  <c r="M279" i="5"/>
  <c r="L279" i="5"/>
  <c r="K279" i="5"/>
  <c r="J279" i="5"/>
  <c r="I279" i="5"/>
  <c r="F279" i="5"/>
  <c r="E279" i="5"/>
  <c r="D279" i="5"/>
  <c r="AS281" i="5"/>
  <c r="AR281" i="5"/>
  <c r="AQ281" i="5"/>
  <c r="AP281" i="5"/>
  <c r="AO281" i="5"/>
  <c r="AN281" i="5"/>
  <c r="AM281" i="5"/>
  <c r="AL281" i="5"/>
  <c r="AK281" i="5"/>
  <c r="AJ281" i="5"/>
  <c r="AI281" i="5"/>
  <c r="AH281" i="5"/>
  <c r="AG281" i="5"/>
  <c r="AF281" i="5"/>
  <c r="AE281" i="5"/>
  <c r="AD281" i="5"/>
  <c r="AC281" i="5"/>
  <c r="AB281" i="5"/>
  <c r="AA281" i="5"/>
  <c r="Z281" i="5"/>
  <c r="Y281" i="5"/>
  <c r="X281" i="5"/>
  <c r="W281" i="5"/>
  <c r="V281" i="5"/>
  <c r="U281" i="5"/>
  <c r="T281" i="5"/>
  <c r="S281" i="5"/>
  <c r="R281" i="5"/>
  <c r="Q281" i="5"/>
  <c r="P281" i="5"/>
  <c r="O281" i="5"/>
  <c r="N281" i="5"/>
  <c r="M281" i="5"/>
  <c r="L281" i="5"/>
  <c r="K281" i="5"/>
  <c r="J281" i="5"/>
  <c r="I281" i="5"/>
  <c r="F281" i="5"/>
  <c r="E281" i="5"/>
  <c r="D281" i="5"/>
  <c r="AS283" i="5"/>
  <c r="AR283" i="5"/>
  <c r="AQ283" i="5"/>
  <c r="AP283" i="5"/>
  <c r="AO283" i="5"/>
  <c r="AN283" i="5"/>
  <c r="AM283" i="5"/>
  <c r="AL283" i="5"/>
  <c r="AK283" i="5"/>
  <c r="AJ283" i="5"/>
  <c r="AI283" i="5"/>
  <c r="AH283" i="5"/>
  <c r="AG283" i="5"/>
  <c r="AF283" i="5"/>
  <c r="AE283" i="5"/>
  <c r="AD283" i="5"/>
  <c r="AC283" i="5"/>
  <c r="AB283" i="5"/>
  <c r="AA283" i="5"/>
  <c r="Z283" i="5"/>
  <c r="Y283" i="5"/>
  <c r="X283" i="5"/>
  <c r="W283" i="5"/>
  <c r="V283" i="5"/>
  <c r="U283" i="5"/>
  <c r="T283" i="5"/>
  <c r="S283" i="5"/>
  <c r="R283" i="5"/>
  <c r="Q283" i="5"/>
  <c r="P283" i="5"/>
  <c r="O283" i="5"/>
  <c r="N283" i="5"/>
  <c r="M283" i="5"/>
  <c r="L283" i="5"/>
  <c r="K283" i="5"/>
  <c r="J283" i="5"/>
  <c r="I283" i="5"/>
  <c r="F283" i="5"/>
  <c r="E283" i="5"/>
  <c r="D283" i="5"/>
  <c r="AS285" i="5"/>
  <c r="AR285" i="5"/>
  <c r="AQ285" i="5"/>
  <c r="AP285" i="5"/>
  <c r="AO285" i="5"/>
  <c r="AN285" i="5"/>
  <c r="AM285" i="5"/>
  <c r="AL285" i="5"/>
  <c r="AK285" i="5"/>
  <c r="AJ285" i="5"/>
  <c r="AI285" i="5"/>
  <c r="AH285" i="5"/>
  <c r="AG285" i="5"/>
  <c r="AF285" i="5"/>
  <c r="AE285" i="5"/>
  <c r="AD285" i="5"/>
  <c r="AC285" i="5"/>
  <c r="AB285" i="5"/>
  <c r="AA285" i="5"/>
  <c r="Z285" i="5"/>
  <c r="Y285" i="5"/>
  <c r="X285" i="5"/>
  <c r="W285" i="5"/>
  <c r="V285" i="5"/>
  <c r="U285" i="5"/>
  <c r="T285" i="5"/>
  <c r="S285" i="5"/>
  <c r="R285" i="5"/>
  <c r="Q285" i="5"/>
  <c r="P285" i="5"/>
  <c r="O285" i="5"/>
  <c r="N285" i="5"/>
  <c r="M285" i="5"/>
  <c r="L285" i="5"/>
  <c r="K285" i="5"/>
  <c r="J285" i="5"/>
  <c r="I285" i="5"/>
  <c r="F285" i="5"/>
  <c r="E285" i="5"/>
  <c r="D285" i="5"/>
  <c r="AS287" i="5"/>
  <c r="AR287" i="5"/>
  <c r="AQ287" i="5"/>
  <c r="AP287" i="5"/>
  <c r="AO287" i="5"/>
  <c r="AN287" i="5"/>
  <c r="AM287" i="5"/>
  <c r="AL287" i="5"/>
  <c r="AK287" i="5"/>
  <c r="AJ287" i="5"/>
  <c r="AI287" i="5"/>
  <c r="AH287" i="5"/>
  <c r="AG287" i="5"/>
  <c r="AF287" i="5"/>
  <c r="AE287" i="5"/>
  <c r="AD287" i="5"/>
  <c r="AC287" i="5"/>
  <c r="AB287" i="5"/>
  <c r="AA287" i="5"/>
  <c r="Z287" i="5"/>
  <c r="Y287" i="5"/>
  <c r="X287" i="5"/>
  <c r="W287" i="5"/>
  <c r="V287" i="5"/>
  <c r="U287" i="5"/>
  <c r="T287" i="5"/>
  <c r="S287" i="5"/>
  <c r="R287" i="5"/>
  <c r="Q287" i="5"/>
  <c r="P287" i="5"/>
  <c r="O287" i="5"/>
  <c r="N287" i="5"/>
  <c r="M287" i="5"/>
  <c r="L287" i="5"/>
  <c r="K287" i="5"/>
  <c r="J287" i="5"/>
  <c r="I287" i="5"/>
  <c r="F287" i="5"/>
  <c r="E287" i="5"/>
  <c r="D287" i="5"/>
  <c r="AS289" i="5"/>
  <c r="AR289" i="5"/>
  <c r="AQ289" i="5"/>
  <c r="AP289" i="5"/>
  <c r="AO289" i="5"/>
  <c r="AN289" i="5"/>
  <c r="AM289" i="5"/>
  <c r="AL289" i="5"/>
  <c r="AK289" i="5"/>
  <c r="AJ289" i="5"/>
  <c r="AI289" i="5"/>
  <c r="AH289" i="5"/>
  <c r="AG289" i="5"/>
  <c r="AF289" i="5"/>
  <c r="AE289" i="5"/>
  <c r="AD289" i="5"/>
  <c r="AC289" i="5"/>
  <c r="AB289" i="5"/>
  <c r="AA289" i="5"/>
  <c r="Z289" i="5"/>
  <c r="Y289" i="5"/>
  <c r="X289" i="5"/>
  <c r="W289" i="5"/>
  <c r="V289" i="5"/>
  <c r="U289" i="5"/>
  <c r="T289" i="5"/>
  <c r="S289" i="5"/>
  <c r="R289" i="5"/>
  <c r="Q289" i="5"/>
  <c r="P289" i="5"/>
  <c r="O289" i="5"/>
  <c r="N289" i="5"/>
  <c r="M289" i="5"/>
  <c r="L289" i="5"/>
  <c r="K289" i="5"/>
  <c r="J289" i="5"/>
  <c r="I289" i="5"/>
  <c r="F289" i="5"/>
  <c r="E289" i="5"/>
  <c r="D289" i="5"/>
  <c r="AS291" i="5"/>
  <c r="AR291" i="5"/>
  <c r="AQ291" i="5"/>
  <c r="AP291" i="5"/>
  <c r="AO291" i="5"/>
  <c r="AN291" i="5"/>
  <c r="AM291" i="5"/>
  <c r="AL291" i="5"/>
  <c r="AK291" i="5"/>
  <c r="AJ291" i="5"/>
  <c r="AI291" i="5"/>
  <c r="AH291" i="5"/>
  <c r="AG291" i="5"/>
  <c r="AF291" i="5"/>
  <c r="AE291" i="5"/>
  <c r="AD291" i="5"/>
  <c r="AC291" i="5"/>
  <c r="AB291" i="5"/>
  <c r="AA291" i="5"/>
  <c r="Z291" i="5"/>
  <c r="Y291" i="5"/>
  <c r="X291" i="5"/>
  <c r="W291" i="5"/>
  <c r="V291" i="5"/>
  <c r="U291" i="5"/>
  <c r="T291" i="5"/>
  <c r="S291" i="5"/>
  <c r="R291" i="5"/>
  <c r="Q291" i="5"/>
  <c r="P291" i="5"/>
  <c r="O291" i="5"/>
  <c r="N291" i="5"/>
  <c r="M291" i="5"/>
  <c r="L291" i="5"/>
  <c r="K291" i="5"/>
  <c r="J291" i="5"/>
  <c r="I291" i="5"/>
  <c r="F291" i="5"/>
  <c r="E291" i="5"/>
  <c r="D291" i="5"/>
  <c r="AS293" i="5"/>
  <c r="AR293" i="5"/>
  <c r="AQ293" i="5"/>
  <c r="AP293" i="5"/>
  <c r="AO293" i="5"/>
  <c r="AN293" i="5"/>
  <c r="AM293" i="5"/>
  <c r="AL293" i="5"/>
  <c r="AK293" i="5"/>
  <c r="AJ293" i="5"/>
  <c r="AI293" i="5"/>
  <c r="AH293" i="5"/>
  <c r="AG293" i="5"/>
  <c r="AF293" i="5"/>
  <c r="AE293" i="5"/>
  <c r="AD293" i="5"/>
  <c r="AC293" i="5"/>
  <c r="AB293" i="5"/>
  <c r="AA293" i="5"/>
  <c r="Z293" i="5"/>
  <c r="Y293" i="5"/>
  <c r="X293" i="5"/>
  <c r="W293" i="5"/>
  <c r="V293" i="5"/>
  <c r="U293" i="5"/>
  <c r="T293" i="5"/>
  <c r="S293" i="5"/>
  <c r="R293" i="5"/>
  <c r="Q293" i="5"/>
  <c r="P293" i="5"/>
  <c r="O293" i="5"/>
  <c r="N293" i="5"/>
  <c r="M293" i="5"/>
  <c r="L293" i="5"/>
  <c r="K293" i="5"/>
  <c r="J293" i="5"/>
  <c r="I293" i="5"/>
  <c r="F293" i="5"/>
  <c r="E293" i="5"/>
  <c r="D293" i="5"/>
  <c r="AS295" i="5"/>
  <c r="AR295" i="5"/>
  <c r="AQ295" i="5"/>
  <c r="AP295" i="5"/>
  <c r="AO295" i="5"/>
  <c r="AN295" i="5"/>
  <c r="AM295" i="5"/>
  <c r="AL295" i="5"/>
  <c r="AK295" i="5"/>
  <c r="AJ295" i="5"/>
  <c r="AI295" i="5"/>
  <c r="AH295" i="5"/>
  <c r="AG295" i="5"/>
  <c r="AF295" i="5"/>
  <c r="AE295" i="5"/>
  <c r="AD295" i="5"/>
  <c r="AC295" i="5"/>
  <c r="AB295" i="5"/>
  <c r="AA295" i="5"/>
  <c r="Z295" i="5"/>
  <c r="Y295" i="5"/>
  <c r="X295" i="5"/>
  <c r="W295" i="5"/>
  <c r="V295" i="5"/>
  <c r="U295" i="5"/>
  <c r="T295" i="5"/>
  <c r="S295" i="5"/>
  <c r="R295" i="5"/>
  <c r="Q295" i="5"/>
  <c r="P295" i="5"/>
  <c r="O295" i="5"/>
  <c r="N295" i="5"/>
  <c r="M295" i="5"/>
  <c r="L295" i="5"/>
  <c r="K295" i="5"/>
  <c r="J295" i="5"/>
  <c r="I295" i="5"/>
  <c r="F295" i="5"/>
  <c r="E295" i="5"/>
  <c r="D295" i="5"/>
  <c r="AS297" i="5"/>
  <c r="AR297" i="5"/>
  <c r="AQ297" i="5"/>
  <c r="AP297" i="5"/>
  <c r="AO297" i="5"/>
  <c r="AN297" i="5"/>
  <c r="AM297" i="5"/>
  <c r="AL297" i="5"/>
  <c r="AK297" i="5"/>
  <c r="AJ297" i="5"/>
  <c r="AI297" i="5"/>
  <c r="AH297" i="5"/>
  <c r="AG297" i="5"/>
  <c r="AF297" i="5"/>
  <c r="AE297" i="5"/>
  <c r="AD297" i="5"/>
  <c r="AC297" i="5"/>
  <c r="AB297" i="5"/>
  <c r="AA297" i="5"/>
  <c r="Z297" i="5"/>
  <c r="Y297" i="5"/>
  <c r="X297" i="5"/>
  <c r="W297" i="5"/>
  <c r="V297" i="5"/>
  <c r="U297" i="5"/>
  <c r="T297" i="5"/>
  <c r="S297" i="5"/>
  <c r="R297" i="5"/>
  <c r="Q297" i="5"/>
  <c r="P297" i="5"/>
  <c r="O297" i="5"/>
  <c r="N297" i="5"/>
  <c r="M297" i="5"/>
  <c r="L297" i="5"/>
  <c r="K297" i="5"/>
  <c r="J297" i="5"/>
  <c r="I297" i="5"/>
  <c r="F297" i="5"/>
  <c r="E297" i="5"/>
  <c r="D297" i="5"/>
  <c r="AS299" i="5"/>
  <c r="AR299" i="5"/>
  <c r="AQ299" i="5"/>
  <c r="AP299" i="5"/>
  <c r="AO299" i="5"/>
  <c r="AN299" i="5"/>
  <c r="AM299" i="5"/>
  <c r="AL299" i="5"/>
  <c r="AK299" i="5"/>
  <c r="AJ299" i="5"/>
  <c r="AI299" i="5"/>
  <c r="AH299" i="5"/>
  <c r="AG299" i="5"/>
  <c r="AF299" i="5"/>
  <c r="AE299" i="5"/>
  <c r="AD299" i="5"/>
  <c r="AC299" i="5"/>
  <c r="AB299" i="5"/>
  <c r="AA299" i="5"/>
  <c r="Z299" i="5"/>
  <c r="Y299" i="5"/>
  <c r="X299" i="5"/>
  <c r="W299" i="5"/>
  <c r="V299" i="5"/>
  <c r="U299" i="5"/>
  <c r="T299" i="5"/>
  <c r="S299" i="5"/>
  <c r="R299" i="5"/>
  <c r="Q299" i="5"/>
  <c r="P299" i="5"/>
  <c r="O299" i="5"/>
  <c r="N299" i="5"/>
  <c r="M299" i="5"/>
  <c r="L299" i="5"/>
  <c r="K299" i="5"/>
  <c r="J299" i="5"/>
  <c r="I299" i="5"/>
  <c r="F299" i="5"/>
  <c r="E299" i="5"/>
  <c r="D299" i="5"/>
  <c r="AS301" i="5"/>
  <c r="AR301" i="5"/>
  <c r="AQ301" i="5"/>
  <c r="AP301" i="5"/>
  <c r="AO301" i="5"/>
  <c r="AN301" i="5"/>
  <c r="AM301" i="5"/>
  <c r="AL301" i="5"/>
  <c r="AK301" i="5"/>
  <c r="AJ301" i="5"/>
  <c r="AI301" i="5"/>
  <c r="AH301" i="5"/>
  <c r="AG301" i="5"/>
  <c r="AF301" i="5"/>
  <c r="AE301" i="5"/>
  <c r="AD301" i="5"/>
  <c r="AC301" i="5"/>
  <c r="AB301" i="5"/>
  <c r="AA301" i="5"/>
  <c r="Z301" i="5"/>
  <c r="Y301" i="5"/>
  <c r="X301" i="5"/>
  <c r="W301" i="5"/>
  <c r="V301" i="5"/>
  <c r="U301" i="5"/>
  <c r="T301" i="5"/>
  <c r="S301" i="5"/>
  <c r="R301" i="5"/>
  <c r="Q301" i="5"/>
  <c r="P301" i="5"/>
  <c r="O301" i="5"/>
  <c r="N301" i="5"/>
  <c r="M301" i="5"/>
  <c r="L301" i="5"/>
  <c r="K301" i="5"/>
  <c r="J301" i="5"/>
  <c r="I301" i="5"/>
  <c r="F301" i="5"/>
  <c r="E301" i="5"/>
  <c r="D301" i="5"/>
  <c r="AS303" i="5"/>
  <c r="AR303" i="5"/>
  <c r="AQ303" i="5"/>
  <c r="AP303" i="5"/>
  <c r="AO303" i="5"/>
  <c r="AN303" i="5"/>
  <c r="AM303" i="5"/>
  <c r="AL303" i="5"/>
  <c r="AK303" i="5"/>
  <c r="AJ303" i="5"/>
  <c r="AI303" i="5"/>
  <c r="AH303" i="5"/>
  <c r="AG303" i="5"/>
  <c r="AF303" i="5"/>
  <c r="AE303" i="5"/>
  <c r="AD303" i="5"/>
  <c r="AC303" i="5"/>
  <c r="AB303" i="5"/>
  <c r="AA303" i="5"/>
  <c r="Z303" i="5"/>
  <c r="Y303" i="5"/>
  <c r="X303" i="5"/>
  <c r="W303" i="5"/>
  <c r="V303" i="5"/>
  <c r="U303" i="5"/>
  <c r="T303" i="5"/>
  <c r="S303" i="5"/>
  <c r="R303" i="5"/>
  <c r="Q303" i="5"/>
  <c r="P303" i="5"/>
  <c r="O303" i="5"/>
  <c r="N303" i="5"/>
  <c r="M303" i="5"/>
  <c r="L303" i="5"/>
  <c r="K303" i="5"/>
  <c r="J303" i="5"/>
  <c r="I303" i="5"/>
  <c r="F303" i="5"/>
  <c r="E303" i="5"/>
  <c r="D303" i="5"/>
  <c r="AS305" i="5"/>
  <c r="AR305" i="5"/>
  <c r="AQ305" i="5"/>
  <c r="AP305" i="5"/>
  <c r="AO305" i="5"/>
  <c r="AN305" i="5"/>
  <c r="AM305" i="5"/>
  <c r="AL305" i="5"/>
  <c r="AK305" i="5"/>
  <c r="AJ305" i="5"/>
  <c r="AI305" i="5"/>
  <c r="AH305" i="5"/>
  <c r="AG305" i="5"/>
  <c r="AF305" i="5"/>
  <c r="AE305" i="5"/>
  <c r="AD305" i="5"/>
  <c r="AC305" i="5"/>
  <c r="AB305" i="5"/>
  <c r="AA305" i="5"/>
  <c r="Z305" i="5"/>
  <c r="Y305" i="5"/>
  <c r="X305" i="5"/>
  <c r="W305" i="5"/>
  <c r="V305" i="5"/>
  <c r="U305" i="5"/>
  <c r="T305" i="5"/>
  <c r="S305" i="5"/>
  <c r="R305" i="5"/>
  <c r="Q305" i="5"/>
  <c r="P305" i="5"/>
  <c r="O305" i="5"/>
  <c r="N305" i="5"/>
  <c r="M305" i="5"/>
  <c r="L305" i="5"/>
  <c r="K305" i="5"/>
  <c r="J305" i="5"/>
  <c r="I305" i="5"/>
  <c r="F305" i="5"/>
  <c r="E305" i="5"/>
  <c r="D305" i="5"/>
  <c r="AS307" i="5"/>
  <c r="AR307" i="5"/>
  <c r="AQ307" i="5"/>
  <c r="AP307" i="5"/>
  <c r="AO307" i="5"/>
  <c r="AN307" i="5"/>
  <c r="AM307" i="5"/>
  <c r="AL307" i="5"/>
  <c r="AK307" i="5"/>
  <c r="AJ307" i="5"/>
  <c r="AI307" i="5"/>
  <c r="AH307" i="5"/>
  <c r="AG307" i="5"/>
  <c r="AF307" i="5"/>
  <c r="AE307" i="5"/>
  <c r="AD307" i="5"/>
  <c r="AC307" i="5"/>
  <c r="AB307" i="5"/>
  <c r="AA307" i="5"/>
  <c r="Z307" i="5"/>
  <c r="Y307" i="5"/>
  <c r="X307" i="5"/>
  <c r="W307" i="5"/>
  <c r="V307" i="5"/>
  <c r="U307" i="5"/>
  <c r="T307" i="5"/>
  <c r="S307" i="5"/>
  <c r="R307" i="5"/>
  <c r="Q307" i="5"/>
  <c r="P307" i="5"/>
  <c r="O307" i="5"/>
  <c r="N307" i="5"/>
  <c r="M307" i="5"/>
  <c r="L307" i="5"/>
  <c r="K307" i="5"/>
  <c r="J307" i="5"/>
  <c r="I307" i="5"/>
  <c r="F307" i="5"/>
  <c r="E307" i="5"/>
  <c r="D307" i="5"/>
  <c r="AS309" i="5"/>
  <c r="AR309" i="5"/>
  <c r="AQ309" i="5"/>
  <c r="AP309" i="5"/>
  <c r="AO309" i="5"/>
  <c r="AN309" i="5"/>
  <c r="AM309" i="5"/>
  <c r="AL309" i="5"/>
  <c r="AK309" i="5"/>
  <c r="AJ309" i="5"/>
  <c r="AI309" i="5"/>
  <c r="AH309" i="5"/>
  <c r="AG309" i="5"/>
  <c r="AF309" i="5"/>
  <c r="AE309" i="5"/>
  <c r="AD309" i="5"/>
  <c r="AC309" i="5"/>
  <c r="AB309" i="5"/>
  <c r="AA309" i="5"/>
  <c r="Z309" i="5"/>
  <c r="Y309" i="5"/>
  <c r="X309" i="5"/>
  <c r="W309" i="5"/>
  <c r="V309" i="5"/>
  <c r="U309" i="5"/>
  <c r="T309" i="5"/>
  <c r="S309" i="5"/>
  <c r="R309" i="5"/>
  <c r="Q309" i="5"/>
  <c r="P309" i="5"/>
  <c r="O309" i="5"/>
  <c r="N309" i="5"/>
  <c r="M309" i="5"/>
  <c r="L309" i="5"/>
  <c r="K309" i="5"/>
  <c r="J309" i="5"/>
  <c r="I309" i="5"/>
  <c r="F309" i="5"/>
  <c r="E309" i="5"/>
  <c r="D309" i="5"/>
  <c r="AS311" i="5"/>
  <c r="AR311" i="5"/>
  <c r="AQ311" i="5"/>
  <c r="AP311" i="5"/>
  <c r="AO311" i="5"/>
  <c r="AN311" i="5"/>
  <c r="AM311" i="5"/>
  <c r="AL311" i="5"/>
  <c r="AK311" i="5"/>
  <c r="AJ311" i="5"/>
  <c r="AI311" i="5"/>
  <c r="AH311" i="5"/>
  <c r="AG311" i="5"/>
  <c r="AF311" i="5"/>
  <c r="AE311" i="5"/>
  <c r="AD311" i="5"/>
  <c r="AC311" i="5"/>
  <c r="AB311" i="5"/>
  <c r="AA311" i="5"/>
  <c r="Z311" i="5"/>
  <c r="Y311" i="5"/>
  <c r="X311" i="5"/>
  <c r="W311" i="5"/>
  <c r="V311" i="5"/>
  <c r="U311" i="5"/>
  <c r="T311" i="5"/>
  <c r="S311" i="5"/>
  <c r="R311" i="5"/>
  <c r="Q311" i="5"/>
  <c r="P311" i="5"/>
  <c r="O311" i="5"/>
  <c r="N311" i="5"/>
  <c r="M311" i="5"/>
  <c r="L311" i="5"/>
  <c r="K311" i="5"/>
  <c r="J311" i="5"/>
  <c r="I311" i="5"/>
  <c r="F311" i="5"/>
  <c r="E311" i="5"/>
  <c r="D311" i="5"/>
  <c r="AS313" i="5"/>
  <c r="AR313" i="5"/>
  <c r="AQ313" i="5"/>
  <c r="AP313" i="5"/>
  <c r="AO313" i="5"/>
  <c r="AN313" i="5"/>
  <c r="AM313" i="5"/>
  <c r="AL313" i="5"/>
  <c r="AK313" i="5"/>
  <c r="AJ313" i="5"/>
  <c r="AI313" i="5"/>
  <c r="AH313" i="5"/>
  <c r="AG313" i="5"/>
  <c r="AF313" i="5"/>
  <c r="AE313" i="5"/>
  <c r="AD313" i="5"/>
  <c r="AC313" i="5"/>
  <c r="AB313" i="5"/>
  <c r="AA313" i="5"/>
  <c r="Z313" i="5"/>
  <c r="Y313" i="5"/>
  <c r="X313" i="5"/>
  <c r="W313" i="5"/>
  <c r="V313" i="5"/>
  <c r="U313" i="5"/>
  <c r="T313" i="5"/>
  <c r="S313" i="5"/>
  <c r="R313" i="5"/>
  <c r="Q313" i="5"/>
  <c r="P313" i="5"/>
  <c r="O313" i="5"/>
  <c r="N313" i="5"/>
  <c r="M313" i="5"/>
  <c r="L313" i="5"/>
  <c r="K313" i="5"/>
  <c r="J313" i="5"/>
  <c r="I313" i="5"/>
  <c r="F313" i="5"/>
  <c r="E313" i="5"/>
  <c r="D313" i="5"/>
  <c r="AS315" i="5"/>
  <c r="AR315" i="5"/>
  <c r="AQ315" i="5"/>
  <c r="AP315" i="5"/>
  <c r="AO315" i="5"/>
  <c r="AN315" i="5"/>
  <c r="AM315" i="5"/>
  <c r="AL315" i="5"/>
  <c r="AK315" i="5"/>
  <c r="AJ315" i="5"/>
  <c r="AI315" i="5"/>
  <c r="AH315" i="5"/>
  <c r="AG315" i="5"/>
  <c r="AF315" i="5"/>
  <c r="AE315" i="5"/>
  <c r="AD315" i="5"/>
  <c r="AC315" i="5"/>
  <c r="AB315" i="5"/>
  <c r="AA315" i="5"/>
  <c r="Z315" i="5"/>
  <c r="Y315" i="5"/>
  <c r="X315" i="5"/>
  <c r="W315" i="5"/>
  <c r="V315" i="5"/>
  <c r="U315" i="5"/>
  <c r="T315" i="5"/>
  <c r="S315" i="5"/>
  <c r="R315" i="5"/>
  <c r="Q315" i="5"/>
  <c r="P315" i="5"/>
  <c r="O315" i="5"/>
  <c r="N315" i="5"/>
  <c r="M315" i="5"/>
  <c r="L315" i="5"/>
  <c r="K315" i="5"/>
  <c r="J315" i="5"/>
  <c r="I315" i="5"/>
  <c r="F315" i="5"/>
  <c r="E315" i="5"/>
  <c r="D315" i="5"/>
  <c r="AS317" i="5"/>
  <c r="AR317" i="5"/>
  <c r="AQ317" i="5"/>
  <c r="AP317" i="5"/>
  <c r="AO317" i="5"/>
  <c r="AN317" i="5"/>
  <c r="AM317" i="5"/>
  <c r="AL317" i="5"/>
  <c r="AK317" i="5"/>
  <c r="AJ317" i="5"/>
  <c r="AI317" i="5"/>
  <c r="AH317" i="5"/>
  <c r="AG317" i="5"/>
  <c r="AF317" i="5"/>
  <c r="AE317" i="5"/>
  <c r="AD317" i="5"/>
  <c r="AC317" i="5"/>
  <c r="AB317" i="5"/>
  <c r="AA317" i="5"/>
  <c r="Z317" i="5"/>
  <c r="Y317" i="5"/>
  <c r="X317" i="5"/>
  <c r="W317" i="5"/>
  <c r="V317" i="5"/>
  <c r="U317" i="5"/>
  <c r="T317" i="5"/>
  <c r="S317" i="5"/>
  <c r="R317" i="5"/>
  <c r="Q317" i="5"/>
  <c r="P317" i="5"/>
  <c r="O317" i="5"/>
  <c r="N317" i="5"/>
  <c r="M317" i="5"/>
  <c r="L317" i="5"/>
  <c r="K317" i="5"/>
  <c r="J317" i="5"/>
  <c r="I317" i="5"/>
  <c r="F317" i="5"/>
  <c r="E317" i="5"/>
  <c r="D317" i="5"/>
  <c r="AS319" i="5"/>
  <c r="AR319" i="5"/>
  <c r="AQ319" i="5"/>
  <c r="AP319" i="5"/>
  <c r="AO319" i="5"/>
  <c r="AN319" i="5"/>
  <c r="AM319" i="5"/>
  <c r="AL319" i="5"/>
  <c r="AK319" i="5"/>
  <c r="AJ319" i="5"/>
  <c r="AI319" i="5"/>
  <c r="AH319" i="5"/>
  <c r="AG319" i="5"/>
  <c r="AF319" i="5"/>
  <c r="AE319" i="5"/>
  <c r="AD319" i="5"/>
  <c r="AC319" i="5"/>
  <c r="AB319" i="5"/>
  <c r="AA319" i="5"/>
  <c r="Z319" i="5"/>
  <c r="Y319" i="5"/>
  <c r="X319" i="5"/>
  <c r="W319" i="5"/>
  <c r="V319" i="5"/>
  <c r="U319" i="5"/>
  <c r="T319" i="5"/>
  <c r="S319" i="5"/>
  <c r="R319" i="5"/>
  <c r="Q319" i="5"/>
  <c r="P319" i="5"/>
  <c r="O319" i="5"/>
  <c r="N319" i="5"/>
  <c r="M319" i="5"/>
  <c r="L319" i="5"/>
  <c r="K319" i="5"/>
  <c r="J319" i="5"/>
  <c r="I319" i="5"/>
  <c r="F319" i="5"/>
  <c r="E319" i="5"/>
  <c r="D319" i="5"/>
  <c r="AS321" i="5"/>
  <c r="AR321" i="5"/>
  <c r="AQ321" i="5"/>
  <c r="AP321" i="5"/>
  <c r="AO321" i="5"/>
  <c r="AN321" i="5"/>
  <c r="AM321" i="5"/>
  <c r="AL321" i="5"/>
  <c r="AK321" i="5"/>
  <c r="AJ321" i="5"/>
  <c r="AI321" i="5"/>
  <c r="AH321" i="5"/>
  <c r="AG321" i="5"/>
  <c r="AF321" i="5"/>
  <c r="AE321" i="5"/>
  <c r="AD321" i="5"/>
  <c r="AC321" i="5"/>
  <c r="AB321" i="5"/>
  <c r="AA321" i="5"/>
  <c r="Z321" i="5"/>
  <c r="Y321" i="5"/>
  <c r="X321" i="5"/>
  <c r="W321" i="5"/>
  <c r="V321" i="5"/>
  <c r="U321" i="5"/>
  <c r="T321" i="5"/>
  <c r="S321" i="5"/>
  <c r="R321" i="5"/>
  <c r="Q321" i="5"/>
  <c r="P321" i="5"/>
  <c r="O321" i="5"/>
  <c r="N321" i="5"/>
  <c r="M321" i="5"/>
  <c r="L321" i="5"/>
  <c r="K321" i="5"/>
  <c r="J321" i="5"/>
  <c r="I321" i="5"/>
  <c r="F321" i="5"/>
  <c r="E321" i="5"/>
  <c r="D321" i="5"/>
  <c r="AS323" i="5"/>
  <c r="AR323" i="5"/>
  <c r="AQ323" i="5"/>
  <c r="AP323" i="5"/>
  <c r="AO323" i="5"/>
  <c r="AN323" i="5"/>
  <c r="AM323" i="5"/>
  <c r="AL323" i="5"/>
  <c r="AK323" i="5"/>
  <c r="AJ323" i="5"/>
  <c r="AI323" i="5"/>
  <c r="AH323" i="5"/>
  <c r="AG323" i="5"/>
  <c r="AF323" i="5"/>
  <c r="AE323" i="5"/>
  <c r="AD323" i="5"/>
  <c r="AC323" i="5"/>
  <c r="AB323" i="5"/>
  <c r="AA323" i="5"/>
  <c r="Z323" i="5"/>
  <c r="Y323" i="5"/>
  <c r="X323" i="5"/>
  <c r="W323" i="5"/>
  <c r="V323" i="5"/>
  <c r="U323" i="5"/>
  <c r="T323" i="5"/>
  <c r="S323" i="5"/>
  <c r="R323" i="5"/>
  <c r="Q323" i="5"/>
  <c r="P323" i="5"/>
  <c r="O323" i="5"/>
  <c r="N323" i="5"/>
  <c r="M323" i="5"/>
  <c r="L323" i="5"/>
  <c r="K323" i="5"/>
  <c r="J323" i="5"/>
  <c r="I323" i="5"/>
  <c r="F323" i="5"/>
  <c r="E323" i="5"/>
  <c r="D323" i="5"/>
  <c r="AS325" i="5"/>
  <c r="AR325" i="5"/>
  <c r="AQ325" i="5"/>
  <c r="AP325" i="5"/>
  <c r="AO325" i="5"/>
  <c r="AN325" i="5"/>
  <c r="AM325" i="5"/>
  <c r="AL325" i="5"/>
  <c r="AK325" i="5"/>
  <c r="AJ325" i="5"/>
  <c r="AI325" i="5"/>
  <c r="AH325" i="5"/>
  <c r="AG325" i="5"/>
  <c r="AF325" i="5"/>
  <c r="AE325" i="5"/>
  <c r="AD325" i="5"/>
  <c r="AC325" i="5"/>
  <c r="AB325" i="5"/>
  <c r="AA325" i="5"/>
  <c r="Z325" i="5"/>
  <c r="Y325" i="5"/>
  <c r="X325" i="5"/>
  <c r="W325" i="5"/>
  <c r="V325" i="5"/>
  <c r="U325" i="5"/>
  <c r="T325" i="5"/>
  <c r="S325" i="5"/>
  <c r="R325" i="5"/>
  <c r="Q325" i="5"/>
  <c r="P325" i="5"/>
  <c r="O325" i="5"/>
  <c r="N325" i="5"/>
  <c r="M325" i="5"/>
  <c r="L325" i="5"/>
  <c r="K325" i="5"/>
  <c r="J325" i="5"/>
  <c r="I325" i="5"/>
  <c r="F325" i="5"/>
  <c r="E325" i="5"/>
  <c r="D325" i="5"/>
  <c r="AS327" i="5"/>
  <c r="AR327" i="5"/>
  <c r="AQ327" i="5"/>
  <c r="AP327" i="5"/>
  <c r="AO327" i="5"/>
  <c r="AN327" i="5"/>
  <c r="AM327" i="5"/>
  <c r="AL327" i="5"/>
  <c r="AK327" i="5"/>
  <c r="AJ327" i="5"/>
  <c r="AI327" i="5"/>
  <c r="AH327" i="5"/>
  <c r="AG327" i="5"/>
  <c r="AF327" i="5"/>
  <c r="AE327" i="5"/>
  <c r="AD327" i="5"/>
  <c r="AC327" i="5"/>
  <c r="AB327" i="5"/>
  <c r="AA327" i="5"/>
  <c r="Z327" i="5"/>
  <c r="Y327" i="5"/>
  <c r="X327" i="5"/>
  <c r="W327" i="5"/>
  <c r="V327" i="5"/>
  <c r="U327" i="5"/>
  <c r="T327" i="5"/>
  <c r="S327" i="5"/>
  <c r="R327" i="5"/>
  <c r="Q327" i="5"/>
  <c r="P327" i="5"/>
  <c r="O327" i="5"/>
  <c r="N327" i="5"/>
  <c r="M327" i="5"/>
  <c r="L327" i="5"/>
  <c r="K327" i="5"/>
  <c r="J327" i="5"/>
  <c r="I327" i="5"/>
  <c r="F327" i="5"/>
  <c r="E327" i="5"/>
  <c r="D327" i="5"/>
  <c r="AS329" i="5"/>
  <c r="AR329" i="5"/>
  <c r="AQ329" i="5"/>
  <c r="AP329" i="5"/>
  <c r="AO329" i="5"/>
  <c r="AN329" i="5"/>
  <c r="AM329" i="5"/>
  <c r="AL329" i="5"/>
  <c r="AK329" i="5"/>
  <c r="AJ329" i="5"/>
  <c r="AI329" i="5"/>
  <c r="AH329" i="5"/>
  <c r="AG329" i="5"/>
  <c r="AF329" i="5"/>
  <c r="AE329" i="5"/>
  <c r="AD329" i="5"/>
  <c r="AC329" i="5"/>
  <c r="AB329" i="5"/>
  <c r="AA329" i="5"/>
  <c r="Z329" i="5"/>
  <c r="Y329" i="5"/>
  <c r="X329" i="5"/>
  <c r="W329" i="5"/>
  <c r="V329" i="5"/>
  <c r="U329" i="5"/>
  <c r="T329" i="5"/>
  <c r="S329" i="5"/>
  <c r="R329" i="5"/>
  <c r="Q329" i="5"/>
  <c r="P329" i="5"/>
  <c r="O329" i="5"/>
  <c r="N329" i="5"/>
  <c r="M329" i="5"/>
  <c r="L329" i="5"/>
  <c r="K329" i="5"/>
  <c r="J329" i="5"/>
  <c r="I329" i="5"/>
  <c r="F329" i="5"/>
  <c r="E329" i="5"/>
  <c r="D329" i="5"/>
  <c r="AS331" i="5"/>
  <c r="AR331" i="5"/>
  <c r="AQ331" i="5"/>
  <c r="AP331" i="5"/>
  <c r="AO331" i="5"/>
  <c r="AN331" i="5"/>
  <c r="AM331" i="5"/>
  <c r="AL331" i="5"/>
  <c r="AK331" i="5"/>
  <c r="AJ331" i="5"/>
  <c r="AI331" i="5"/>
  <c r="AH331" i="5"/>
  <c r="AG331" i="5"/>
  <c r="AF331" i="5"/>
  <c r="AE331" i="5"/>
  <c r="AD331" i="5"/>
  <c r="AC331" i="5"/>
  <c r="AB331" i="5"/>
  <c r="AA331" i="5"/>
  <c r="Z331" i="5"/>
  <c r="Y331" i="5"/>
  <c r="X331" i="5"/>
  <c r="W331" i="5"/>
  <c r="V331" i="5"/>
  <c r="U331" i="5"/>
  <c r="T331" i="5"/>
  <c r="S331" i="5"/>
  <c r="R331" i="5"/>
  <c r="Q331" i="5"/>
  <c r="P331" i="5"/>
  <c r="O331" i="5"/>
  <c r="N331" i="5"/>
  <c r="M331" i="5"/>
  <c r="L331" i="5"/>
  <c r="K331" i="5"/>
  <c r="J331" i="5"/>
  <c r="I331" i="5"/>
  <c r="F331" i="5"/>
  <c r="E331" i="5"/>
  <c r="D331" i="5"/>
  <c r="AS333" i="5"/>
  <c r="AR333" i="5"/>
  <c r="AQ333" i="5"/>
  <c r="AP333" i="5"/>
  <c r="AO333" i="5"/>
  <c r="AN333" i="5"/>
  <c r="AM333" i="5"/>
  <c r="AL333" i="5"/>
  <c r="AK333" i="5"/>
  <c r="AJ333" i="5"/>
  <c r="AI333" i="5"/>
  <c r="AH333" i="5"/>
  <c r="AG333" i="5"/>
  <c r="AF333" i="5"/>
  <c r="AE333" i="5"/>
  <c r="AD333" i="5"/>
  <c r="AC333" i="5"/>
  <c r="AB333" i="5"/>
  <c r="AA333" i="5"/>
  <c r="Z333" i="5"/>
  <c r="Y333" i="5"/>
  <c r="X333" i="5"/>
  <c r="W333" i="5"/>
  <c r="V333" i="5"/>
  <c r="U333" i="5"/>
  <c r="T333" i="5"/>
  <c r="S333" i="5"/>
  <c r="R333" i="5"/>
  <c r="Q333" i="5"/>
  <c r="P333" i="5"/>
  <c r="O333" i="5"/>
  <c r="N333" i="5"/>
  <c r="M333" i="5"/>
  <c r="L333" i="5"/>
  <c r="K333" i="5"/>
  <c r="J333" i="5"/>
  <c r="I333" i="5"/>
  <c r="F333" i="5"/>
  <c r="E333" i="5"/>
  <c r="D333" i="5"/>
  <c r="AS335" i="5"/>
  <c r="AR335" i="5"/>
  <c r="AQ335" i="5"/>
  <c r="AP335" i="5"/>
  <c r="AO335" i="5"/>
  <c r="AN335" i="5"/>
  <c r="AM335" i="5"/>
  <c r="AL335" i="5"/>
  <c r="AK335" i="5"/>
  <c r="AJ335" i="5"/>
  <c r="AI335" i="5"/>
  <c r="AH335" i="5"/>
  <c r="AG335" i="5"/>
  <c r="AF335" i="5"/>
  <c r="AE335" i="5"/>
  <c r="AD335" i="5"/>
  <c r="AC335" i="5"/>
  <c r="AB335" i="5"/>
  <c r="AA335" i="5"/>
  <c r="Z335" i="5"/>
  <c r="Y335" i="5"/>
  <c r="X335" i="5"/>
  <c r="W335" i="5"/>
  <c r="V335" i="5"/>
  <c r="U335" i="5"/>
  <c r="T335" i="5"/>
  <c r="S335" i="5"/>
  <c r="R335" i="5"/>
  <c r="Q335" i="5"/>
  <c r="P335" i="5"/>
  <c r="O335" i="5"/>
  <c r="N335" i="5"/>
  <c r="M335" i="5"/>
  <c r="L335" i="5"/>
  <c r="K335" i="5"/>
  <c r="J335" i="5"/>
  <c r="I335" i="5"/>
  <c r="F335" i="5"/>
  <c r="E335" i="5"/>
  <c r="D335" i="5"/>
  <c r="AS337" i="5"/>
  <c r="AR337" i="5"/>
  <c r="AQ337" i="5"/>
  <c r="AP337" i="5"/>
  <c r="AO337" i="5"/>
  <c r="AN337" i="5"/>
  <c r="AM337" i="5"/>
  <c r="AL337" i="5"/>
  <c r="AK337" i="5"/>
  <c r="AJ337" i="5"/>
  <c r="AI337" i="5"/>
  <c r="AH337" i="5"/>
  <c r="AG337" i="5"/>
  <c r="AF337" i="5"/>
  <c r="AE337" i="5"/>
  <c r="AD337" i="5"/>
  <c r="AC337" i="5"/>
  <c r="AB337" i="5"/>
  <c r="AA337" i="5"/>
  <c r="Z337" i="5"/>
  <c r="Y337" i="5"/>
  <c r="X337" i="5"/>
  <c r="W337" i="5"/>
  <c r="V337" i="5"/>
  <c r="U337" i="5"/>
  <c r="T337" i="5"/>
  <c r="S337" i="5"/>
  <c r="R337" i="5"/>
  <c r="Q337" i="5"/>
  <c r="P337" i="5"/>
  <c r="O337" i="5"/>
  <c r="N337" i="5"/>
  <c r="M337" i="5"/>
  <c r="L337" i="5"/>
  <c r="K337" i="5"/>
  <c r="J337" i="5"/>
  <c r="I337" i="5"/>
  <c r="F337" i="5"/>
  <c r="E337" i="5"/>
  <c r="D337" i="5"/>
  <c r="AS339" i="5"/>
  <c r="AR339" i="5"/>
  <c r="AQ339" i="5"/>
  <c r="AP339" i="5"/>
  <c r="AO339" i="5"/>
  <c r="AN339" i="5"/>
  <c r="AM339" i="5"/>
  <c r="AL339" i="5"/>
  <c r="AK339" i="5"/>
  <c r="AJ339" i="5"/>
  <c r="AI339" i="5"/>
  <c r="AH339" i="5"/>
  <c r="AG339" i="5"/>
  <c r="AF339" i="5"/>
  <c r="AE339" i="5"/>
  <c r="AD339" i="5"/>
  <c r="AC339" i="5"/>
  <c r="AB339" i="5"/>
  <c r="AA339" i="5"/>
  <c r="Z339" i="5"/>
  <c r="Y339" i="5"/>
  <c r="X339" i="5"/>
  <c r="W339" i="5"/>
  <c r="V339" i="5"/>
  <c r="U339" i="5"/>
  <c r="T339" i="5"/>
  <c r="S339" i="5"/>
  <c r="R339" i="5"/>
  <c r="Q339" i="5"/>
  <c r="P339" i="5"/>
  <c r="O339" i="5"/>
  <c r="N339" i="5"/>
  <c r="M339" i="5"/>
  <c r="L339" i="5"/>
  <c r="K339" i="5"/>
  <c r="J339" i="5"/>
  <c r="I339" i="5"/>
  <c r="F339" i="5"/>
  <c r="E339" i="5"/>
  <c r="D339" i="5"/>
  <c r="AS341" i="5"/>
  <c r="AR341" i="5"/>
  <c r="AQ341" i="5"/>
  <c r="AP341" i="5"/>
  <c r="AO341" i="5"/>
  <c r="AN341" i="5"/>
  <c r="AM341" i="5"/>
  <c r="AL341" i="5"/>
  <c r="AK341" i="5"/>
  <c r="AJ341" i="5"/>
  <c r="AI341" i="5"/>
  <c r="AH341" i="5"/>
  <c r="AG341" i="5"/>
  <c r="AF341" i="5"/>
  <c r="AE341" i="5"/>
  <c r="AD341" i="5"/>
  <c r="AC341" i="5"/>
  <c r="AB341" i="5"/>
  <c r="AA341" i="5"/>
  <c r="Z341" i="5"/>
  <c r="Y341" i="5"/>
  <c r="X341" i="5"/>
  <c r="W341" i="5"/>
  <c r="V341" i="5"/>
  <c r="U341" i="5"/>
  <c r="T341" i="5"/>
  <c r="S341" i="5"/>
  <c r="R341" i="5"/>
  <c r="Q341" i="5"/>
  <c r="P341" i="5"/>
  <c r="O341" i="5"/>
  <c r="N341" i="5"/>
  <c r="M341" i="5"/>
  <c r="L341" i="5"/>
  <c r="K341" i="5"/>
  <c r="J341" i="5"/>
  <c r="I341" i="5"/>
  <c r="F341" i="5"/>
  <c r="E341" i="5"/>
  <c r="D341" i="5"/>
  <c r="AS343" i="5"/>
  <c r="AR343" i="5"/>
  <c r="AQ343" i="5"/>
  <c r="AP343" i="5"/>
  <c r="AO343" i="5"/>
  <c r="AN343" i="5"/>
  <c r="AM343" i="5"/>
  <c r="AL343" i="5"/>
  <c r="AK343" i="5"/>
  <c r="AJ343" i="5"/>
  <c r="AI343" i="5"/>
  <c r="AH343" i="5"/>
  <c r="AG343" i="5"/>
  <c r="AF343" i="5"/>
  <c r="AE343" i="5"/>
  <c r="AD343" i="5"/>
  <c r="AC343" i="5"/>
  <c r="AB343" i="5"/>
  <c r="AA343" i="5"/>
  <c r="Z343" i="5"/>
  <c r="Y343" i="5"/>
  <c r="X343" i="5"/>
  <c r="W343" i="5"/>
  <c r="V343" i="5"/>
  <c r="U343" i="5"/>
  <c r="T343" i="5"/>
  <c r="S343" i="5"/>
  <c r="R343" i="5"/>
  <c r="Q343" i="5"/>
  <c r="P343" i="5"/>
  <c r="O343" i="5"/>
  <c r="N343" i="5"/>
  <c r="M343" i="5"/>
  <c r="L343" i="5"/>
  <c r="K343" i="5"/>
  <c r="J343" i="5"/>
  <c r="I343" i="5"/>
  <c r="F343" i="5"/>
  <c r="E343" i="5"/>
  <c r="D343" i="5"/>
  <c r="AS345" i="5"/>
  <c r="AR345" i="5"/>
  <c r="AQ345" i="5"/>
  <c r="AP345" i="5"/>
  <c r="AO345" i="5"/>
  <c r="AN345" i="5"/>
  <c r="AM345" i="5"/>
  <c r="AL345" i="5"/>
  <c r="AK345" i="5"/>
  <c r="AJ345" i="5"/>
  <c r="AI345" i="5"/>
  <c r="AH345" i="5"/>
  <c r="AG345" i="5"/>
  <c r="AF345" i="5"/>
  <c r="AE345" i="5"/>
  <c r="AD345" i="5"/>
  <c r="AC345" i="5"/>
  <c r="AB345" i="5"/>
  <c r="AA345" i="5"/>
  <c r="Z345" i="5"/>
  <c r="Y345" i="5"/>
  <c r="X345" i="5"/>
  <c r="W345" i="5"/>
  <c r="V345" i="5"/>
  <c r="U345" i="5"/>
  <c r="T345" i="5"/>
  <c r="S345" i="5"/>
  <c r="R345" i="5"/>
  <c r="Q345" i="5"/>
  <c r="P345" i="5"/>
  <c r="O345" i="5"/>
  <c r="N345" i="5"/>
  <c r="M345" i="5"/>
  <c r="L345" i="5"/>
  <c r="K345" i="5"/>
  <c r="J345" i="5"/>
  <c r="I345" i="5"/>
  <c r="F345" i="5"/>
  <c r="E345" i="5"/>
  <c r="D345" i="5"/>
  <c r="AS347" i="5"/>
  <c r="AR347" i="5"/>
  <c r="AQ347" i="5"/>
  <c r="AP347" i="5"/>
  <c r="AO347" i="5"/>
  <c r="AN347" i="5"/>
  <c r="AM347" i="5"/>
  <c r="AL347" i="5"/>
  <c r="AK347" i="5"/>
  <c r="AJ347" i="5"/>
  <c r="AI347" i="5"/>
  <c r="AH347" i="5"/>
  <c r="AG347" i="5"/>
  <c r="AF347" i="5"/>
  <c r="AE347" i="5"/>
  <c r="AD347" i="5"/>
  <c r="AC347" i="5"/>
  <c r="AB347" i="5"/>
  <c r="AA347" i="5"/>
  <c r="Z347" i="5"/>
  <c r="Y347" i="5"/>
  <c r="X347" i="5"/>
  <c r="W347" i="5"/>
  <c r="V347" i="5"/>
  <c r="U347" i="5"/>
  <c r="T347" i="5"/>
  <c r="S347" i="5"/>
  <c r="R347" i="5"/>
  <c r="Q347" i="5"/>
  <c r="P347" i="5"/>
  <c r="O347" i="5"/>
  <c r="N347" i="5"/>
  <c r="M347" i="5"/>
  <c r="L347" i="5"/>
  <c r="K347" i="5"/>
  <c r="J347" i="5"/>
  <c r="I347" i="5"/>
  <c r="F347" i="5"/>
  <c r="E347" i="5"/>
  <c r="D347" i="5"/>
  <c r="AS349" i="5"/>
  <c r="AR349" i="5"/>
  <c r="AQ349" i="5"/>
  <c r="AP349" i="5"/>
  <c r="AO349" i="5"/>
  <c r="AN349" i="5"/>
  <c r="AM349" i="5"/>
  <c r="AL349" i="5"/>
  <c r="AK349" i="5"/>
  <c r="AJ349" i="5"/>
  <c r="AI349" i="5"/>
  <c r="AH349" i="5"/>
  <c r="AG349" i="5"/>
  <c r="AF349" i="5"/>
  <c r="AE349" i="5"/>
  <c r="AD349" i="5"/>
  <c r="AC349" i="5"/>
  <c r="AB349" i="5"/>
  <c r="AA349" i="5"/>
  <c r="Z349" i="5"/>
  <c r="Y349" i="5"/>
  <c r="X349" i="5"/>
  <c r="W349" i="5"/>
  <c r="V349" i="5"/>
  <c r="U349" i="5"/>
  <c r="T349" i="5"/>
  <c r="S349" i="5"/>
  <c r="R349" i="5"/>
  <c r="Q349" i="5"/>
  <c r="P349" i="5"/>
  <c r="O349" i="5"/>
  <c r="N349" i="5"/>
  <c r="M349" i="5"/>
  <c r="L349" i="5"/>
  <c r="K349" i="5"/>
  <c r="J349" i="5"/>
  <c r="I349" i="5"/>
  <c r="F349" i="5"/>
  <c r="E349" i="5"/>
  <c r="D349" i="5"/>
  <c r="AS351" i="5"/>
  <c r="AR351" i="5"/>
  <c r="AQ351" i="5"/>
  <c r="AP351" i="5"/>
  <c r="AO351" i="5"/>
  <c r="AN351" i="5"/>
  <c r="AM351" i="5"/>
  <c r="AL351" i="5"/>
  <c r="AK351" i="5"/>
  <c r="AJ351" i="5"/>
  <c r="AI351" i="5"/>
  <c r="AH351" i="5"/>
  <c r="AG351" i="5"/>
  <c r="AF351" i="5"/>
  <c r="AE351" i="5"/>
  <c r="AD351" i="5"/>
  <c r="AC351" i="5"/>
  <c r="AB351" i="5"/>
  <c r="AA351" i="5"/>
  <c r="Z351" i="5"/>
  <c r="Y351" i="5"/>
  <c r="X351" i="5"/>
  <c r="W351" i="5"/>
  <c r="V351" i="5"/>
  <c r="U351" i="5"/>
  <c r="T351" i="5"/>
  <c r="S351" i="5"/>
  <c r="R351" i="5"/>
  <c r="Q351" i="5"/>
  <c r="P351" i="5"/>
  <c r="O351" i="5"/>
  <c r="N351" i="5"/>
  <c r="M351" i="5"/>
  <c r="L351" i="5"/>
  <c r="K351" i="5"/>
  <c r="J351" i="5"/>
  <c r="I351" i="5"/>
  <c r="F351" i="5"/>
  <c r="E351" i="5"/>
  <c r="D351" i="5"/>
  <c r="AS353" i="5"/>
  <c r="AR353" i="5"/>
  <c r="AQ353" i="5"/>
  <c r="AP353" i="5"/>
  <c r="AO353" i="5"/>
  <c r="AN353" i="5"/>
  <c r="AM353" i="5"/>
  <c r="AL353" i="5"/>
  <c r="AK353" i="5"/>
  <c r="AJ353" i="5"/>
  <c r="AI353" i="5"/>
  <c r="AH353" i="5"/>
  <c r="AG353" i="5"/>
  <c r="AF353" i="5"/>
  <c r="AE353" i="5"/>
  <c r="AD353" i="5"/>
  <c r="AC353" i="5"/>
  <c r="AB353" i="5"/>
  <c r="AA353" i="5"/>
  <c r="Z353" i="5"/>
  <c r="Y353" i="5"/>
  <c r="X353" i="5"/>
  <c r="W353" i="5"/>
  <c r="V353" i="5"/>
  <c r="U353" i="5"/>
  <c r="T353" i="5"/>
  <c r="S353" i="5"/>
  <c r="R353" i="5"/>
  <c r="Q353" i="5"/>
  <c r="P353" i="5"/>
  <c r="O353" i="5"/>
  <c r="N353" i="5"/>
  <c r="M353" i="5"/>
  <c r="L353" i="5"/>
  <c r="K353" i="5"/>
  <c r="J353" i="5"/>
  <c r="I353" i="5"/>
  <c r="F353" i="5"/>
  <c r="E353" i="5"/>
  <c r="D353" i="5"/>
  <c r="AS355" i="5"/>
  <c r="AR355" i="5"/>
  <c r="AQ355" i="5"/>
  <c r="AP355" i="5"/>
  <c r="AO355" i="5"/>
  <c r="AN355" i="5"/>
  <c r="AM355" i="5"/>
  <c r="AL355" i="5"/>
  <c r="AK355" i="5"/>
  <c r="AJ355" i="5"/>
  <c r="AI355" i="5"/>
  <c r="AH355" i="5"/>
  <c r="AG355" i="5"/>
  <c r="AF355" i="5"/>
  <c r="AE355" i="5"/>
  <c r="AD355" i="5"/>
  <c r="AC355" i="5"/>
  <c r="AB355" i="5"/>
  <c r="AA355" i="5"/>
  <c r="Z355" i="5"/>
  <c r="Y355" i="5"/>
  <c r="X355" i="5"/>
  <c r="W355" i="5"/>
  <c r="V355" i="5"/>
  <c r="U355" i="5"/>
  <c r="T355" i="5"/>
  <c r="S355" i="5"/>
  <c r="R355" i="5"/>
  <c r="Q355" i="5"/>
  <c r="P355" i="5"/>
  <c r="O355" i="5"/>
  <c r="N355" i="5"/>
  <c r="M355" i="5"/>
  <c r="L355" i="5"/>
  <c r="K355" i="5"/>
  <c r="J355" i="5"/>
  <c r="I355" i="5"/>
  <c r="F355" i="5"/>
  <c r="E355" i="5"/>
  <c r="D355" i="5"/>
  <c r="AS357" i="5"/>
  <c r="AR357" i="5"/>
  <c r="AQ357" i="5"/>
  <c r="AP357" i="5"/>
  <c r="AO357" i="5"/>
  <c r="AN357" i="5"/>
  <c r="AM357" i="5"/>
  <c r="AL357" i="5"/>
  <c r="AK357" i="5"/>
  <c r="AJ357" i="5"/>
  <c r="AI357" i="5"/>
  <c r="AH357" i="5"/>
  <c r="AG357" i="5"/>
  <c r="AF357" i="5"/>
  <c r="AE357" i="5"/>
  <c r="AD357" i="5"/>
  <c r="AC357" i="5"/>
  <c r="AB357" i="5"/>
  <c r="AA357" i="5"/>
  <c r="Z357" i="5"/>
  <c r="Y357" i="5"/>
  <c r="X357" i="5"/>
  <c r="W357" i="5"/>
  <c r="V357" i="5"/>
  <c r="U357" i="5"/>
  <c r="T357" i="5"/>
  <c r="S357" i="5"/>
  <c r="R357" i="5"/>
  <c r="Q357" i="5"/>
  <c r="P357" i="5"/>
  <c r="O357" i="5"/>
  <c r="N357" i="5"/>
  <c r="M357" i="5"/>
  <c r="L357" i="5"/>
  <c r="K357" i="5"/>
  <c r="J357" i="5"/>
  <c r="I357" i="5"/>
  <c r="F357" i="5"/>
  <c r="E357" i="5"/>
  <c r="D357" i="5"/>
  <c r="AS359" i="5"/>
  <c r="AR359" i="5"/>
  <c r="AQ359" i="5"/>
  <c r="AP359" i="5"/>
  <c r="AO359" i="5"/>
  <c r="AN359" i="5"/>
  <c r="AM359" i="5"/>
  <c r="AL359" i="5"/>
  <c r="AK359" i="5"/>
  <c r="AJ359" i="5"/>
  <c r="AI359" i="5"/>
  <c r="AH359" i="5"/>
  <c r="AG359" i="5"/>
  <c r="AF359" i="5"/>
  <c r="AE359" i="5"/>
  <c r="AD359" i="5"/>
  <c r="AC359" i="5"/>
  <c r="AB359" i="5"/>
  <c r="AA359" i="5"/>
  <c r="Z359" i="5"/>
  <c r="Y359" i="5"/>
  <c r="X359" i="5"/>
  <c r="W359" i="5"/>
  <c r="V359" i="5"/>
  <c r="U359" i="5"/>
  <c r="T359" i="5"/>
  <c r="S359" i="5"/>
  <c r="R359" i="5"/>
  <c r="Q359" i="5"/>
  <c r="P359" i="5"/>
  <c r="O359" i="5"/>
  <c r="N359" i="5"/>
  <c r="M359" i="5"/>
  <c r="L359" i="5"/>
  <c r="K359" i="5"/>
  <c r="J359" i="5"/>
  <c r="I359" i="5"/>
  <c r="F359" i="5"/>
  <c r="E359" i="5"/>
  <c r="D359" i="5"/>
  <c r="AS361" i="5"/>
  <c r="AR361" i="5"/>
  <c r="AQ361" i="5"/>
  <c r="AP361" i="5"/>
  <c r="AO361" i="5"/>
  <c r="AN361" i="5"/>
  <c r="AM361" i="5"/>
  <c r="AL361" i="5"/>
  <c r="AK361" i="5"/>
  <c r="AJ361" i="5"/>
  <c r="AI361" i="5"/>
  <c r="AH361" i="5"/>
  <c r="AG361" i="5"/>
  <c r="AF361" i="5"/>
  <c r="AE361" i="5"/>
  <c r="AD361" i="5"/>
  <c r="AC361" i="5"/>
  <c r="AB361" i="5"/>
  <c r="AA361" i="5"/>
  <c r="Z361" i="5"/>
  <c r="Y361" i="5"/>
  <c r="X361" i="5"/>
  <c r="W361" i="5"/>
  <c r="V361" i="5"/>
  <c r="U361" i="5"/>
  <c r="T361" i="5"/>
  <c r="S361" i="5"/>
  <c r="R361" i="5"/>
  <c r="Q361" i="5"/>
  <c r="P361" i="5"/>
  <c r="O361" i="5"/>
  <c r="N361" i="5"/>
  <c r="M361" i="5"/>
  <c r="L361" i="5"/>
  <c r="K361" i="5"/>
  <c r="J361" i="5"/>
  <c r="I361" i="5"/>
  <c r="F361" i="5"/>
  <c r="E361" i="5"/>
  <c r="D361" i="5"/>
  <c r="AS363" i="5"/>
  <c r="AR363" i="5"/>
  <c r="AQ363" i="5"/>
  <c r="AP363" i="5"/>
  <c r="AO363" i="5"/>
  <c r="AN363" i="5"/>
  <c r="AM363" i="5"/>
  <c r="AL363" i="5"/>
  <c r="AK363" i="5"/>
  <c r="AJ363" i="5"/>
  <c r="AI363" i="5"/>
  <c r="AH363" i="5"/>
  <c r="AG363" i="5"/>
  <c r="AF363" i="5"/>
  <c r="AE363" i="5"/>
  <c r="AD363" i="5"/>
  <c r="AC363" i="5"/>
  <c r="AB363" i="5"/>
  <c r="AA363" i="5"/>
  <c r="Z363" i="5"/>
  <c r="Y363" i="5"/>
  <c r="X363" i="5"/>
  <c r="W363" i="5"/>
  <c r="V363" i="5"/>
  <c r="U363" i="5"/>
  <c r="T363" i="5"/>
  <c r="S363" i="5"/>
  <c r="R363" i="5"/>
  <c r="Q363" i="5"/>
  <c r="P363" i="5"/>
  <c r="O363" i="5"/>
  <c r="N363" i="5"/>
  <c r="M363" i="5"/>
  <c r="L363" i="5"/>
  <c r="K363" i="5"/>
  <c r="J363" i="5"/>
  <c r="I363" i="5"/>
  <c r="F363" i="5"/>
  <c r="E363" i="5"/>
  <c r="D363" i="5"/>
  <c r="AS365" i="5"/>
  <c r="AR365" i="5"/>
  <c r="AQ365" i="5"/>
  <c r="AP365" i="5"/>
  <c r="AO365" i="5"/>
  <c r="AN365" i="5"/>
  <c r="AM365" i="5"/>
  <c r="AL365" i="5"/>
  <c r="AK365" i="5"/>
  <c r="AJ365" i="5"/>
  <c r="AI365" i="5"/>
  <c r="AH365" i="5"/>
  <c r="AG365" i="5"/>
  <c r="AF365" i="5"/>
  <c r="AE365" i="5"/>
  <c r="AD365" i="5"/>
  <c r="AC365" i="5"/>
  <c r="AB365" i="5"/>
  <c r="AA365" i="5"/>
  <c r="Z365" i="5"/>
  <c r="Y365" i="5"/>
  <c r="X365" i="5"/>
  <c r="W365" i="5"/>
  <c r="V365" i="5"/>
  <c r="U365" i="5"/>
  <c r="T365" i="5"/>
  <c r="S365" i="5"/>
  <c r="R365" i="5"/>
  <c r="Q365" i="5"/>
  <c r="P365" i="5"/>
  <c r="O365" i="5"/>
  <c r="N365" i="5"/>
  <c r="M365" i="5"/>
  <c r="L365" i="5"/>
  <c r="K365" i="5"/>
  <c r="J365" i="5"/>
  <c r="I365" i="5"/>
  <c r="F365" i="5"/>
  <c r="E365" i="5"/>
  <c r="D365" i="5"/>
  <c r="AS367" i="5"/>
  <c r="AR367" i="5"/>
  <c r="AQ367" i="5"/>
  <c r="AP367" i="5"/>
  <c r="AO367" i="5"/>
  <c r="AN367" i="5"/>
  <c r="AM367" i="5"/>
  <c r="AL367" i="5"/>
  <c r="AK367" i="5"/>
  <c r="AJ367" i="5"/>
  <c r="AI367" i="5"/>
  <c r="AH367" i="5"/>
  <c r="AG367" i="5"/>
  <c r="AF367" i="5"/>
  <c r="AE367" i="5"/>
  <c r="AD367" i="5"/>
  <c r="AC367" i="5"/>
  <c r="AB367" i="5"/>
  <c r="AA367" i="5"/>
  <c r="Z367" i="5"/>
  <c r="Y367" i="5"/>
  <c r="X367" i="5"/>
  <c r="W367" i="5"/>
  <c r="V367" i="5"/>
  <c r="U367" i="5"/>
  <c r="T367" i="5"/>
  <c r="S367" i="5"/>
  <c r="R367" i="5"/>
  <c r="Q367" i="5"/>
  <c r="P367" i="5"/>
  <c r="O367" i="5"/>
  <c r="N367" i="5"/>
  <c r="M367" i="5"/>
  <c r="L367" i="5"/>
  <c r="K367" i="5"/>
  <c r="J367" i="5"/>
  <c r="I367" i="5"/>
  <c r="F367" i="5"/>
  <c r="E367" i="5"/>
  <c r="D367" i="5"/>
  <c r="AS369" i="5"/>
  <c r="AR369" i="5"/>
  <c r="AQ369" i="5"/>
  <c r="AP369" i="5"/>
  <c r="AO369" i="5"/>
  <c r="AN369" i="5"/>
  <c r="AM369" i="5"/>
  <c r="AL369" i="5"/>
  <c r="AK369" i="5"/>
  <c r="AJ369" i="5"/>
  <c r="AI369" i="5"/>
  <c r="AH369" i="5"/>
  <c r="AG369" i="5"/>
  <c r="AF369" i="5"/>
  <c r="AE369" i="5"/>
  <c r="AD369" i="5"/>
  <c r="AC369" i="5"/>
  <c r="AB369" i="5"/>
  <c r="AA369" i="5"/>
  <c r="Z369" i="5"/>
  <c r="Y369" i="5"/>
  <c r="X369" i="5"/>
  <c r="W369" i="5"/>
  <c r="V369" i="5"/>
  <c r="U369" i="5"/>
  <c r="T369" i="5"/>
  <c r="S369" i="5"/>
  <c r="R369" i="5"/>
  <c r="Q369" i="5"/>
  <c r="P369" i="5"/>
  <c r="O369" i="5"/>
  <c r="N369" i="5"/>
  <c r="M369" i="5"/>
  <c r="L369" i="5"/>
  <c r="K369" i="5"/>
  <c r="J369" i="5"/>
  <c r="I369" i="5"/>
  <c r="F369" i="5"/>
  <c r="E369" i="5"/>
  <c r="D369" i="5"/>
  <c r="AS371" i="5"/>
  <c r="AR371" i="5"/>
  <c r="AQ371" i="5"/>
  <c r="AP371" i="5"/>
  <c r="AO371" i="5"/>
  <c r="AN371" i="5"/>
  <c r="AM371" i="5"/>
  <c r="AL371" i="5"/>
  <c r="AK371" i="5"/>
  <c r="AJ371" i="5"/>
  <c r="AI371" i="5"/>
  <c r="AH371" i="5"/>
  <c r="AG371" i="5"/>
  <c r="AF371" i="5"/>
  <c r="AE371" i="5"/>
  <c r="AD371" i="5"/>
  <c r="AC371" i="5"/>
  <c r="AB371" i="5"/>
  <c r="AA371" i="5"/>
  <c r="Z371" i="5"/>
  <c r="Y371" i="5"/>
  <c r="X371" i="5"/>
  <c r="W371" i="5"/>
  <c r="V371" i="5"/>
  <c r="U371" i="5"/>
  <c r="T371" i="5"/>
  <c r="S371" i="5"/>
  <c r="R371" i="5"/>
  <c r="Q371" i="5"/>
  <c r="P371" i="5"/>
  <c r="O371" i="5"/>
  <c r="N371" i="5"/>
  <c r="M371" i="5"/>
  <c r="L371" i="5"/>
  <c r="K371" i="5"/>
  <c r="J371" i="5"/>
  <c r="I371" i="5"/>
  <c r="F371" i="5"/>
  <c r="E371" i="5"/>
  <c r="D371" i="5"/>
  <c r="AS373" i="5"/>
  <c r="AR373" i="5"/>
  <c r="AQ373" i="5"/>
  <c r="AP373" i="5"/>
  <c r="AO373" i="5"/>
  <c r="AN373" i="5"/>
  <c r="AM373" i="5"/>
  <c r="AL373" i="5"/>
  <c r="AK373" i="5"/>
  <c r="AJ373" i="5"/>
  <c r="AI373" i="5"/>
  <c r="AH373" i="5"/>
  <c r="AG373" i="5"/>
  <c r="AF373" i="5"/>
  <c r="AE373" i="5"/>
  <c r="AD373" i="5"/>
  <c r="AC373" i="5"/>
  <c r="AB373" i="5"/>
  <c r="AA373" i="5"/>
  <c r="Z373" i="5"/>
  <c r="Y373" i="5"/>
  <c r="X373" i="5"/>
  <c r="W373" i="5"/>
  <c r="V373" i="5"/>
  <c r="U373" i="5"/>
  <c r="T373" i="5"/>
  <c r="S373" i="5"/>
  <c r="R373" i="5"/>
  <c r="Q373" i="5"/>
  <c r="P373" i="5"/>
  <c r="O373" i="5"/>
  <c r="N373" i="5"/>
  <c r="M373" i="5"/>
  <c r="L373" i="5"/>
  <c r="K373" i="5"/>
  <c r="J373" i="5"/>
  <c r="I373" i="5"/>
  <c r="F373" i="5"/>
  <c r="E373" i="5"/>
  <c r="D373" i="5"/>
  <c r="AS375" i="5"/>
  <c r="AR375" i="5"/>
  <c r="AQ375" i="5"/>
  <c r="AP375" i="5"/>
  <c r="AO375" i="5"/>
  <c r="AN375" i="5"/>
  <c r="AM375" i="5"/>
  <c r="AL375" i="5"/>
  <c r="AK375" i="5"/>
  <c r="AJ375" i="5"/>
  <c r="AI375" i="5"/>
  <c r="AH375" i="5"/>
  <c r="AG375" i="5"/>
  <c r="AF375" i="5"/>
  <c r="AE375" i="5"/>
  <c r="AD375" i="5"/>
  <c r="AC375" i="5"/>
  <c r="AB375" i="5"/>
  <c r="AA375" i="5"/>
  <c r="Z375" i="5"/>
  <c r="Y375" i="5"/>
  <c r="X375" i="5"/>
  <c r="W375" i="5"/>
  <c r="V375" i="5"/>
  <c r="U375" i="5"/>
  <c r="T375" i="5"/>
  <c r="S375" i="5"/>
  <c r="R375" i="5"/>
  <c r="Q375" i="5"/>
  <c r="P375" i="5"/>
  <c r="O375" i="5"/>
  <c r="N375" i="5"/>
  <c r="M375" i="5"/>
  <c r="L375" i="5"/>
  <c r="K375" i="5"/>
  <c r="J375" i="5"/>
  <c r="I375" i="5"/>
  <c r="F375" i="5"/>
  <c r="E375" i="5"/>
  <c r="D375" i="5"/>
  <c r="AS377" i="5"/>
  <c r="AR377" i="5"/>
  <c r="AQ377" i="5"/>
  <c r="AP377" i="5"/>
  <c r="AO377" i="5"/>
  <c r="AN377" i="5"/>
  <c r="AM377" i="5"/>
  <c r="AL377" i="5"/>
  <c r="AK377" i="5"/>
  <c r="AJ377" i="5"/>
  <c r="AI377" i="5"/>
  <c r="AH377" i="5"/>
  <c r="AG377" i="5"/>
  <c r="AF377" i="5"/>
  <c r="AE377" i="5"/>
  <c r="AD377" i="5"/>
  <c r="AC377" i="5"/>
  <c r="AB377" i="5"/>
  <c r="AA377" i="5"/>
  <c r="Z377" i="5"/>
  <c r="Y377" i="5"/>
  <c r="X377" i="5"/>
  <c r="W377" i="5"/>
  <c r="V377" i="5"/>
  <c r="U377" i="5"/>
  <c r="T377" i="5"/>
  <c r="S377" i="5"/>
  <c r="R377" i="5"/>
  <c r="Q377" i="5"/>
  <c r="P377" i="5"/>
  <c r="O377" i="5"/>
  <c r="N377" i="5"/>
  <c r="M377" i="5"/>
  <c r="L377" i="5"/>
  <c r="K377" i="5"/>
  <c r="J377" i="5"/>
  <c r="I377" i="5"/>
  <c r="F377" i="5"/>
  <c r="E377" i="5"/>
  <c r="D377" i="5"/>
  <c r="AS379" i="5"/>
  <c r="AR379" i="5"/>
  <c r="AQ379" i="5"/>
  <c r="AP379" i="5"/>
  <c r="AO379" i="5"/>
  <c r="AN379" i="5"/>
  <c r="AM379" i="5"/>
  <c r="AL379" i="5"/>
  <c r="AK379" i="5"/>
  <c r="AJ379" i="5"/>
  <c r="AI379" i="5"/>
  <c r="AH379" i="5"/>
  <c r="AG379" i="5"/>
  <c r="AF379" i="5"/>
  <c r="AE379" i="5"/>
  <c r="AD379" i="5"/>
  <c r="AC379" i="5"/>
  <c r="AB379" i="5"/>
  <c r="AA379" i="5"/>
  <c r="Z379" i="5"/>
  <c r="Y379" i="5"/>
  <c r="X379" i="5"/>
  <c r="W379" i="5"/>
  <c r="V379" i="5"/>
  <c r="U379" i="5"/>
  <c r="T379" i="5"/>
  <c r="S379" i="5"/>
  <c r="R379" i="5"/>
  <c r="Q379" i="5"/>
  <c r="P379" i="5"/>
  <c r="O379" i="5"/>
  <c r="N379" i="5"/>
  <c r="M379" i="5"/>
  <c r="L379" i="5"/>
  <c r="K379" i="5"/>
  <c r="J379" i="5"/>
  <c r="I379" i="5"/>
  <c r="F379" i="5"/>
  <c r="E379" i="5"/>
  <c r="D379" i="5"/>
  <c r="AS381" i="5"/>
  <c r="AR381" i="5"/>
  <c r="AQ381" i="5"/>
  <c r="AP381" i="5"/>
  <c r="AO381" i="5"/>
  <c r="AN381" i="5"/>
  <c r="AM381" i="5"/>
  <c r="AL381" i="5"/>
  <c r="AK381" i="5"/>
  <c r="AJ381" i="5"/>
  <c r="AI381" i="5"/>
  <c r="AH381" i="5"/>
  <c r="AG381" i="5"/>
  <c r="AF381" i="5"/>
  <c r="AE381" i="5"/>
  <c r="AD381" i="5"/>
  <c r="AC381" i="5"/>
  <c r="AB381" i="5"/>
  <c r="AA381" i="5"/>
  <c r="Z381" i="5"/>
  <c r="Y381" i="5"/>
  <c r="X381" i="5"/>
  <c r="W381" i="5"/>
  <c r="V381" i="5"/>
  <c r="U381" i="5"/>
  <c r="T381" i="5"/>
  <c r="S381" i="5"/>
  <c r="R381" i="5"/>
  <c r="Q381" i="5"/>
  <c r="P381" i="5"/>
  <c r="O381" i="5"/>
  <c r="N381" i="5"/>
  <c r="M381" i="5"/>
  <c r="L381" i="5"/>
  <c r="K381" i="5"/>
  <c r="J381" i="5"/>
  <c r="I381" i="5"/>
  <c r="F381" i="5"/>
  <c r="E381" i="5"/>
  <c r="D381" i="5"/>
  <c r="AS383" i="5"/>
  <c r="AR383" i="5"/>
  <c r="AQ383" i="5"/>
  <c r="AP383" i="5"/>
  <c r="AO383" i="5"/>
  <c r="AN383" i="5"/>
  <c r="AM383" i="5"/>
  <c r="AL383" i="5"/>
  <c r="AK383" i="5"/>
  <c r="AJ383" i="5"/>
  <c r="AI383" i="5"/>
  <c r="AH383" i="5"/>
  <c r="AG383" i="5"/>
  <c r="AF383" i="5"/>
  <c r="AE383" i="5"/>
  <c r="AD383" i="5"/>
  <c r="AC383" i="5"/>
  <c r="AB383" i="5"/>
  <c r="AA383" i="5"/>
  <c r="Z383" i="5"/>
  <c r="Y383" i="5"/>
  <c r="X383" i="5"/>
  <c r="W383" i="5"/>
  <c r="V383" i="5"/>
  <c r="U383" i="5"/>
  <c r="T383" i="5"/>
  <c r="S383" i="5"/>
  <c r="R383" i="5"/>
  <c r="Q383" i="5"/>
  <c r="P383" i="5"/>
  <c r="O383" i="5"/>
  <c r="N383" i="5"/>
  <c r="M383" i="5"/>
  <c r="L383" i="5"/>
  <c r="K383" i="5"/>
  <c r="J383" i="5"/>
  <c r="I383" i="5"/>
  <c r="F383" i="5"/>
  <c r="E383" i="5"/>
  <c r="D383" i="5"/>
  <c r="AS385" i="5"/>
  <c r="AR385" i="5"/>
  <c r="AQ385" i="5"/>
  <c r="AP385" i="5"/>
  <c r="AO385" i="5"/>
  <c r="AN385" i="5"/>
  <c r="AM385" i="5"/>
  <c r="AL385" i="5"/>
  <c r="AK385" i="5"/>
  <c r="AJ385" i="5"/>
  <c r="AI385" i="5"/>
  <c r="AH385" i="5"/>
  <c r="AG385" i="5"/>
  <c r="AF385" i="5"/>
  <c r="AE385" i="5"/>
  <c r="AD385" i="5"/>
  <c r="AC385" i="5"/>
  <c r="AB385" i="5"/>
  <c r="AA385" i="5"/>
  <c r="Z385" i="5"/>
  <c r="Y385" i="5"/>
  <c r="X385" i="5"/>
  <c r="W385" i="5"/>
  <c r="V385" i="5"/>
  <c r="U385" i="5"/>
  <c r="T385" i="5"/>
  <c r="S385" i="5"/>
  <c r="R385" i="5"/>
  <c r="Q385" i="5"/>
  <c r="P385" i="5"/>
  <c r="O385" i="5"/>
  <c r="N385" i="5"/>
  <c r="M385" i="5"/>
  <c r="L385" i="5"/>
  <c r="K385" i="5"/>
  <c r="J385" i="5"/>
  <c r="I385" i="5"/>
  <c r="F385" i="5"/>
  <c r="E385" i="5"/>
  <c r="D385" i="5"/>
  <c r="AS387" i="5"/>
  <c r="AR387" i="5"/>
  <c r="AQ387" i="5"/>
  <c r="AP387" i="5"/>
  <c r="AO387" i="5"/>
  <c r="AN387" i="5"/>
  <c r="AM387" i="5"/>
  <c r="AL387" i="5"/>
  <c r="AK387" i="5"/>
  <c r="AJ387" i="5"/>
  <c r="AI387" i="5"/>
  <c r="AH387" i="5"/>
  <c r="AG387" i="5"/>
  <c r="AF387" i="5"/>
  <c r="AE387" i="5"/>
  <c r="AD387" i="5"/>
  <c r="AC387" i="5"/>
  <c r="AB387" i="5"/>
  <c r="AA387" i="5"/>
  <c r="Z387" i="5"/>
  <c r="Y387" i="5"/>
  <c r="X387" i="5"/>
  <c r="W387" i="5"/>
  <c r="V387" i="5"/>
  <c r="U387" i="5"/>
  <c r="T387" i="5"/>
  <c r="S387" i="5"/>
  <c r="R387" i="5"/>
  <c r="Q387" i="5"/>
  <c r="P387" i="5"/>
  <c r="O387" i="5"/>
  <c r="N387" i="5"/>
  <c r="M387" i="5"/>
  <c r="L387" i="5"/>
  <c r="K387" i="5"/>
  <c r="J387" i="5"/>
  <c r="I387" i="5"/>
  <c r="F387" i="5"/>
  <c r="E387" i="5"/>
  <c r="D387" i="5"/>
  <c r="AS389" i="5"/>
  <c r="AR389" i="5"/>
  <c r="AQ389" i="5"/>
  <c r="AP389" i="5"/>
  <c r="AO389" i="5"/>
  <c r="AN389" i="5"/>
  <c r="AM389" i="5"/>
  <c r="AL389" i="5"/>
  <c r="AK389" i="5"/>
  <c r="AJ389" i="5"/>
  <c r="AI389" i="5"/>
  <c r="AH389" i="5"/>
  <c r="AG389" i="5"/>
  <c r="AF389" i="5"/>
  <c r="AE389" i="5"/>
  <c r="AD389" i="5"/>
  <c r="AC389" i="5"/>
  <c r="AB389" i="5"/>
  <c r="AA389" i="5"/>
  <c r="Z389" i="5"/>
  <c r="Y389" i="5"/>
  <c r="X389" i="5"/>
  <c r="W389" i="5"/>
  <c r="V389" i="5"/>
  <c r="U389" i="5"/>
  <c r="T389" i="5"/>
  <c r="S389" i="5"/>
  <c r="R389" i="5"/>
  <c r="Q389" i="5"/>
  <c r="P389" i="5"/>
  <c r="O389" i="5"/>
  <c r="N389" i="5"/>
  <c r="M389" i="5"/>
  <c r="L389" i="5"/>
  <c r="K389" i="5"/>
  <c r="J389" i="5"/>
  <c r="I389" i="5"/>
  <c r="F389" i="5"/>
  <c r="E389" i="5"/>
  <c r="D389" i="5"/>
  <c r="AS391" i="5"/>
  <c r="AR391" i="5"/>
  <c r="AQ391" i="5"/>
  <c r="AP391" i="5"/>
  <c r="AO391" i="5"/>
  <c r="AN391" i="5"/>
  <c r="AM391" i="5"/>
  <c r="AL391" i="5"/>
  <c r="AK391" i="5"/>
  <c r="AJ391" i="5"/>
  <c r="AI391" i="5"/>
  <c r="AH391" i="5"/>
  <c r="AG391" i="5"/>
  <c r="AF391" i="5"/>
  <c r="AE391" i="5"/>
  <c r="AD391" i="5"/>
  <c r="AC391" i="5"/>
  <c r="AB391" i="5"/>
  <c r="AA391" i="5"/>
  <c r="Z391" i="5"/>
  <c r="Y391" i="5"/>
  <c r="X391" i="5"/>
  <c r="W391" i="5"/>
  <c r="V391" i="5"/>
  <c r="U391" i="5"/>
  <c r="T391" i="5"/>
  <c r="S391" i="5"/>
  <c r="R391" i="5"/>
  <c r="Q391" i="5"/>
  <c r="P391" i="5"/>
  <c r="O391" i="5"/>
  <c r="N391" i="5"/>
  <c r="M391" i="5"/>
  <c r="L391" i="5"/>
  <c r="K391" i="5"/>
  <c r="J391" i="5"/>
  <c r="I391" i="5"/>
  <c r="F391" i="5"/>
  <c r="E391" i="5"/>
  <c r="D391" i="5"/>
  <c r="AS393" i="5"/>
  <c r="AR393" i="5"/>
  <c r="AQ393" i="5"/>
  <c r="AP393" i="5"/>
  <c r="AO393" i="5"/>
  <c r="AN393" i="5"/>
  <c r="AM393" i="5"/>
  <c r="AL393" i="5"/>
  <c r="AK393" i="5"/>
  <c r="AJ393" i="5"/>
  <c r="AI393" i="5"/>
  <c r="AH393" i="5"/>
  <c r="AG393" i="5"/>
  <c r="AF393" i="5"/>
  <c r="AE393" i="5"/>
  <c r="AD393" i="5"/>
  <c r="AC393" i="5"/>
  <c r="AB393" i="5"/>
  <c r="AA393" i="5"/>
  <c r="Z393" i="5"/>
  <c r="Y393" i="5"/>
  <c r="X393" i="5"/>
  <c r="W393" i="5"/>
  <c r="V393" i="5"/>
  <c r="U393" i="5"/>
  <c r="T393" i="5"/>
  <c r="S393" i="5"/>
  <c r="R393" i="5"/>
  <c r="Q393" i="5"/>
  <c r="P393" i="5"/>
  <c r="O393" i="5"/>
  <c r="N393" i="5"/>
  <c r="M393" i="5"/>
  <c r="L393" i="5"/>
  <c r="K393" i="5"/>
  <c r="J393" i="5"/>
  <c r="I393" i="5"/>
  <c r="F393" i="5"/>
  <c r="E393" i="5"/>
  <c r="D393" i="5"/>
  <c r="AS395" i="5"/>
  <c r="AR395" i="5"/>
  <c r="AQ395" i="5"/>
  <c r="AP395" i="5"/>
  <c r="AO395" i="5"/>
  <c r="AN395" i="5"/>
  <c r="AM395" i="5"/>
  <c r="AL395" i="5"/>
  <c r="AK395" i="5"/>
  <c r="AJ395" i="5"/>
  <c r="AI395" i="5"/>
  <c r="AH395" i="5"/>
  <c r="AG395" i="5"/>
  <c r="AF395" i="5"/>
  <c r="AE395" i="5"/>
  <c r="AD395" i="5"/>
  <c r="AC395" i="5"/>
  <c r="AB395" i="5"/>
  <c r="AA395" i="5"/>
  <c r="Z395" i="5"/>
  <c r="Y395" i="5"/>
  <c r="X395" i="5"/>
  <c r="W395" i="5"/>
  <c r="V395" i="5"/>
  <c r="U395" i="5"/>
  <c r="T395" i="5"/>
  <c r="S395" i="5"/>
  <c r="R395" i="5"/>
  <c r="Q395" i="5"/>
  <c r="P395" i="5"/>
  <c r="O395" i="5"/>
  <c r="N395" i="5"/>
  <c r="M395" i="5"/>
  <c r="L395" i="5"/>
  <c r="K395" i="5"/>
  <c r="J395" i="5"/>
  <c r="I395" i="5"/>
  <c r="F395" i="5"/>
  <c r="E395" i="5"/>
  <c r="D395" i="5"/>
  <c r="AS397" i="5"/>
  <c r="AR397" i="5"/>
  <c r="AQ397" i="5"/>
  <c r="AP397" i="5"/>
  <c r="AO397" i="5"/>
  <c r="AN397" i="5"/>
  <c r="AM397" i="5"/>
  <c r="AL397" i="5"/>
  <c r="AK397" i="5"/>
  <c r="AJ397" i="5"/>
  <c r="AI397" i="5"/>
  <c r="AH397" i="5"/>
  <c r="AG397" i="5"/>
  <c r="AF397" i="5"/>
  <c r="AE397" i="5"/>
  <c r="AD397" i="5"/>
  <c r="AC397" i="5"/>
  <c r="AB397" i="5"/>
  <c r="AA397" i="5"/>
  <c r="Z397" i="5"/>
  <c r="Y397" i="5"/>
  <c r="X397" i="5"/>
  <c r="W397" i="5"/>
  <c r="V397" i="5"/>
  <c r="U397" i="5"/>
  <c r="T397" i="5"/>
  <c r="S397" i="5"/>
  <c r="R397" i="5"/>
  <c r="Q397" i="5"/>
  <c r="P397" i="5"/>
  <c r="O397" i="5"/>
  <c r="N397" i="5"/>
  <c r="M397" i="5"/>
  <c r="L397" i="5"/>
  <c r="K397" i="5"/>
  <c r="J397" i="5"/>
  <c r="I397" i="5"/>
  <c r="F397" i="5"/>
  <c r="E397" i="5"/>
  <c r="D397" i="5"/>
  <c r="AS399" i="5"/>
  <c r="AR399" i="5"/>
  <c r="AQ399" i="5"/>
  <c r="AP399" i="5"/>
  <c r="AO399" i="5"/>
  <c r="AN399" i="5"/>
  <c r="AM399" i="5"/>
  <c r="AL399" i="5"/>
  <c r="AK399" i="5"/>
  <c r="AJ399" i="5"/>
  <c r="AI399" i="5"/>
  <c r="AH399" i="5"/>
  <c r="AG399" i="5"/>
  <c r="AF399" i="5"/>
  <c r="AE399" i="5"/>
  <c r="AD399" i="5"/>
  <c r="AC399" i="5"/>
  <c r="AB399" i="5"/>
  <c r="AA399" i="5"/>
  <c r="Z399" i="5"/>
  <c r="Y399" i="5"/>
  <c r="X399" i="5"/>
  <c r="W399" i="5"/>
  <c r="V399" i="5"/>
  <c r="U399" i="5"/>
  <c r="T399" i="5"/>
  <c r="S399" i="5"/>
  <c r="R399" i="5"/>
  <c r="Q399" i="5"/>
  <c r="P399" i="5"/>
  <c r="O399" i="5"/>
  <c r="N399" i="5"/>
  <c r="M399" i="5"/>
  <c r="L399" i="5"/>
  <c r="K399" i="5"/>
  <c r="J399" i="5"/>
  <c r="I399" i="5"/>
  <c r="F399" i="5"/>
  <c r="E399" i="5"/>
  <c r="D399" i="5"/>
  <c r="AS401" i="5"/>
  <c r="AR401" i="5"/>
  <c r="AQ401" i="5"/>
  <c r="AP401" i="5"/>
  <c r="AO401" i="5"/>
  <c r="AN401" i="5"/>
  <c r="AM401" i="5"/>
  <c r="AL401" i="5"/>
  <c r="AK401" i="5"/>
  <c r="AJ401" i="5"/>
  <c r="AI401" i="5"/>
  <c r="AH401" i="5"/>
  <c r="AG401" i="5"/>
  <c r="AF401" i="5"/>
  <c r="AE401" i="5"/>
  <c r="AD401" i="5"/>
  <c r="AC401" i="5"/>
  <c r="AB401" i="5"/>
  <c r="AA401" i="5"/>
  <c r="Z401" i="5"/>
  <c r="Y401" i="5"/>
  <c r="X401" i="5"/>
  <c r="W401" i="5"/>
  <c r="V401" i="5"/>
  <c r="U401" i="5"/>
  <c r="T401" i="5"/>
  <c r="S401" i="5"/>
  <c r="R401" i="5"/>
  <c r="Q401" i="5"/>
  <c r="P401" i="5"/>
  <c r="O401" i="5"/>
  <c r="N401" i="5"/>
  <c r="M401" i="5"/>
  <c r="L401" i="5"/>
  <c r="K401" i="5"/>
  <c r="J401" i="5"/>
  <c r="I401" i="5"/>
  <c r="F401" i="5"/>
  <c r="E401" i="5"/>
  <c r="D401" i="5"/>
  <c r="AS403" i="5"/>
  <c r="AR403" i="5"/>
  <c r="AQ403" i="5"/>
  <c r="AP403" i="5"/>
  <c r="AO403" i="5"/>
  <c r="AN403" i="5"/>
  <c r="AM403" i="5"/>
  <c r="AL403" i="5"/>
  <c r="AK403" i="5"/>
  <c r="AJ403" i="5"/>
  <c r="AI403" i="5"/>
  <c r="AH403" i="5"/>
  <c r="AG403" i="5"/>
  <c r="AF403" i="5"/>
  <c r="AE403" i="5"/>
  <c r="AD403" i="5"/>
  <c r="AC403" i="5"/>
  <c r="AB403" i="5"/>
  <c r="AA403" i="5"/>
  <c r="Z403" i="5"/>
  <c r="Y403" i="5"/>
  <c r="X403" i="5"/>
  <c r="W403" i="5"/>
  <c r="V403" i="5"/>
  <c r="U403" i="5"/>
  <c r="T403" i="5"/>
  <c r="S403" i="5"/>
  <c r="R403" i="5"/>
  <c r="Q403" i="5"/>
  <c r="P403" i="5"/>
  <c r="O403" i="5"/>
  <c r="N403" i="5"/>
  <c r="M403" i="5"/>
  <c r="L403" i="5"/>
  <c r="K403" i="5"/>
  <c r="J403" i="5"/>
  <c r="I403" i="5"/>
  <c r="F403" i="5"/>
  <c r="E403" i="5"/>
  <c r="D403" i="5"/>
  <c r="AS405" i="5"/>
  <c r="AR405" i="5"/>
  <c r="AQ405" i="5"/>
  <c r="AP405" i="5"/>
  <c r="AO405" i="5"/>
  <c r="AN405" i="5"/>
  <c r="AM405" i="5"/>
  <c r="AL405" i="5"/>
  <c r="AK405" i="5"/>
  <c r="AJ405" i="5"/>
  <c r="AI405" i="5"/>
  <c r="AH405" i="5"/>
  <c r="AG405" i="5"/>
  <c r="AF405" i="5"/>
  <c r="AE405" i="5"/>
  <c r="AD405" i="5"/>
  <c r="AC405" i="5"/>
  <c r="AB405" i="5"/>
  <c r="AA405" i="5"/>
  <c r="Z405" i="5"/>
  <c r="Y405" i="5"/>
  <c r="X405" i="5"/>
  <c r="W405" i="5"/>
  <c r="V405" i="5"/>
  <c r="U405" i="5"/>
  <c r="T405" i="5"/>
  <c r="S405" i="5"/>
  <c r="R405" i="5"/>
  <c r="Q405" i="5"/>
  <c r="P405" i="5"/>
  <c r="O405" i="5"/>
  <c r="N405" i="5"/>
  <c r="M405" i="5"/>
  <c r="L405" i="5"/>
  <c r="K405" i="5"/>
  <c r="J405" i="5"/>
  <c r="I405" i="5"/>
  <c r="F405" i="5"/>
  <c r="E405" i="5"/>
  <c r="D405" i="5"/>
  <c r="AS407" i="5"/>
  <c r="AR407" i="5"/>
  <c r="AQ407" i="5"/>
  <c r="AP407" i="5"/>
  <c r="AO407" i="5"/>
  <c r="AN407" i="5"/>
  <c r="AM407" i="5"/>
  <c r="AL407" i="5"/>
  <c r="AK407" i="5"/>
  <c r="AJ407" i="5"/>
  <c r="AI407" i="5"/>
  <c r="AH407" i="5"/>
  <c r="AG407" i="5"/>
  <c r="AF407" i="5"/>
  <c r="AE407" i="5"/>
  <c r="AD407" i="5"/>
  <c r="AC407" i="5"/>
  <c r="AB407" i="5"/>
  <c r="AA407" i="5"/>
  <c r="Z407" i="5"/>
  <c r="Y407" i="5"/>
  <c r="X407" i="5"/>
  <c r="W407" i="5"/>
  <c r="V407" i="5"/>
  <c r="U407" i="5"/>
  <c r="T407" i="5"/>
  <c r="S407" i="5"/>
  <c r="R407" i="5"/>
  <c r="Q407" i="5"/>
  <c r="P407" i="5"/>
  <c r="O407" i="5"/>
  <c r="N407" i="5"/>
  <c r="M407" i="5"/>
  <c r="L407" i="5"/>
  <c r="K407" i="5"/>
  <c r="J407" i="5"/>
  <c r="I407" i="5"/>
  <c r="F407" i="5"/>
  <c r="E407" i="5"/>
  <c r="D407" i="5"/>
  <c r="AS409" i="5"/>
  <c r="AR409" i="5"/>
  <c r="AQ409" i="5"/>
  <c r="AP409" i="5"/>
  <c r="AO409" i="5"/>
  <c r="AN409" i="5"/>
  <c r="AM409" i="5"/>
  <c r="AL409" i="5"/>
  <c r="AK409" i="5"/>
  <c r="AJ409" i="5"/>
  <c r="AI409" i="5"/>
  <c r="AH409" i="5"/>
  <c r="AG409" i="5"/>
  <c r="AF409" i="5"/>
  <c r="AE409" i="5"/>
  <c r="AD409" i="5"/>
  <c r="AC409" i="5"/>
  <c r="AB409" i="5"/>
  <c r="AA409" i="5"/>
  <c r="Z409" i="5"/>
  <c r="Y409" i="5"/>
  <c r="X409" i="5"/>
  <c r="W409" i="5"/>
  <c r="V409" i="5"/>
  <c r="U409" i="5"/>
  <c r="T409" i="5"/>
  <c r="S409" i="5"/>
  <c r="R409" i="5"/>
  <c r="Q409" i="5"/>
  <c r="P409" i="5"/>
  <c r="O409" i="5"/>
  <c r="N409" i="5"/>
  <c r="M409" i="5"/>
  <c r="L409" i="5"/>
  <c r="K409" i="5"/>
  <c r="J409" i="5"/>
  <c r="I409" i="5"/>
  <c r="F409" i="5"/>
  <c r="E409" i="5"/>
  <c r="D409" i="5"/>
  <c r="AS411" i="5"/>
  <c r="AR411" i="5"/>
  <c r="AQ411" i="5"/>
  <c r="AP411" i="5"/>
  <c r="AO411" i="5"/>
  <c r="AN411" i="5"/>
  <c r="AM411" i="5"/>
  <c r="AL411" i="5"/>
  <c r="AK411" i="5"/>
  <c r="AJ411" i="5"/>
  <c r="AI411" i="5"/>
  <c r="AH411" i="5"/>
  <c r="AG411" i="5"/>
  <c r="AF411" i="5"/>
  <c r="AE411" i="5"/>
  <c r="AD411" i="5"/>
  <c r="AC411" i="5"/>
  <c r="AB411" i="5"/>
  <c r="AA411" i="5"/>
  <c r="Z411" i="5"/>
  <c r="Y411" i="5"/>
  <c r="X411" i="5"/>
  <c r="W411" i="5"/>
  <c r="V411" i="5"/>
  <c r="U411" i="5"/>
  <c r="T411" i="5"/>
  <c r="S411" i="5"/>
  <c r="R411" i="5"/>
  <c r="Q411" i="5"/>
  <c r="P411" i="5"/>
  <c r="O411" i="5"/>
  <c r="N411" i="5"/>
  <c r="M411" i="5"/>
  <c r="L411" i="5"/>
  <c r="K411" i="5"/>
  <c r="J411" i="5"/>
  <c r="I411" i="5"/>
  <c r="F411" i="5"/>
  <c r="E411" i="5"/>
  <c r="D411" i="5"/>
  <c r="AS413" i="5"/>
  <c r="AR413" i="5"/>
  <c r="AQ413" i="5"/>
  <c r="AP413" i="5"/>
  <c r="AO413" i="5"/>
  <c r="AN413" i="5"/>
  <c r="AM413" i="5"/>
  <c r="AL413" i="5"/>
  <c r="AK413" i="5"/>
  <c r="AJ413" i="5"/>
  <c r="AI413" i="5"/>
  <c r="AH413" i="5"/>
  <c r="AG413" i="5"/>
  <c r="AF413" i="5"/>
  <c r="AE413" i="5"/>
  <c r="AD413" i="5"/>
  <c r="AC413" i="5"/>
  <c r="AB413" i="5"/>
  <c r="AA413" i="5"/>
  <c r="Z413" i="5"/>
  <c r="Y413" i="5"/>
  <c r="X413" i="5"/>
  <c r="W413" i="5"/>
  <c r="V413" i="5"/>
  <c r="U413" i="5"/>
  <c r="T413" i="5"/>
  <c r="S413" i="5"/>
  <c r="R413" i="5"/>
  <c r="Q413" i="5"/>
  <c r="P413" i="5"/>
  <c r="O413" i="5"/>
  <c r="N413" i="5"/>
  <c r="M413" i="5"/>
  <c r="L413" i="5"/>
  <c r="K413" i="5"/>
  <c r="J413" i="5"/>
  <c r="I413" i="5"/>
  <c r="F413" i="5"/>
  <c r="E413" i="5"/>
  <c r="D413" i="5"/>
  <c r="AS415" i="5"/>
  <c r="AR415" i="5"/>
  <c r="AQ415" i="5"/>
  <c r="AP415" i="5"/>
  <c r="AO415" i="5"/>
  <c r="AN415" i="5"/>
  <c r="AM415" i="5"/>
  <c r="AL415" i="5"/>
  <c r="AK415" i="5"/>
  <c r="AJ415" i="5"/>
  <c r="AI415" i="5"/>
  <c r="AH415" i="5"/>
  <c r="AG415" i="5"/>
  <c r="AF415" i="5"/>
  <c r="AE415" i="5"/>
  <c r="AD415" i="5"/>
  <c r="AC415" i="5"/>
  <c r="AB415" i="5"/>
  <c r="AA415" i="5"/>
  <c r="Z415" i="5"/>
  <c r="Y415" i="5"/>
  <c r="X415" i="5"/>
  <c r="W415" i="5"/>
  <c r="V415" i="5"/>
  <c r="U415" i="5"/>
  <c r="T415" i="5"/>
  <c r="S415" i="5"/>
  <c r="R415" i="5"/>
  <c r="Q415" i="5"/>
  <c r="P415" i="5"/>
  <c r="O415" i="5"/>
  <c r="N415" i="5"/>
  <c r="M415" i="5"/>
  <c r="L415" i="5"/>
  <c r="K415" i="5"/>
  <c r="J415" i="5"/>
  <c r="I415" i="5"/>
  <c r="F415" i="5"/>
  <c r="E415" i="5"/>
  <c r="D415" i="5"/>
  <c r="AS417" i="5"/>
  <c r="AR417" i="5"/>
  <c r="AQ417" i="5"/>
  <c r="AP417" i="5"/>
  <c r="AO417" i="5"/>
  <c r="AN417" i="5"/>
  <c r="AM417" i="5"/>
  <c r="AL417" i="5"/>
  <c r="AK417" i="5"/>
  <c r="AJ417" i="5"/>
  <c r="AI417" i="5"/>
  <c r="AH417" i="5"/>
  <c r="AG417" i="5"/>
  <c r="AF417" i="5"/>
  <c r="AE417" i="5"/>
  <c r="AD417" i="5"/>
  <c r="AC417" i="5"/>
  <c r="AB417" i="5"/>
  <c r="AA417" i="5"/>
  <c r="Z417" i="5"/>
  <c r="Y417" i="5"/>
  <c r="X417" i="5"/>
  <c r="W417" i="5"/>
  <c r="V417" i="5"/>
  <c r="U417" i="5"/>
  <c r="T417" i="5"/>
  <c r="S417" i="5"/>
  <c r="R417" i="5"/>
  <c r="Q417" i="5"/>
  <c r="P417" i="5"/>
  <c r="O417" i="5"/>
  <c r="N417" i="5"/>
  <c r="M417" i="5"/>
  <c r="L417" i="5"/>
  <c r="K417" i="5"/>
  <c r="J417" i="5"/>
  <c r="I417" i="5"/>
  <c r="F417" i="5"/>
  <c r="E417" i="5"/>
  <c r="D417" i="5"/>
  <c r="AS419" i="5"/>
  <c r="AR419" i="5"/>
  <c r="AQ419" i="5"/>
  <c r="AP419" i="5"/>
  <c r="AO419" i="5"/>
  <c r="AN419" i="5"/>
  <c r="AM419" i="5"/>
  <c r="AL419" i="5"/>
  <c r="AK419" i="5"/>
  <c r="AJ419" i="5"/>
  <c r="AI419" i="5"/>
  <c r="AH419" i="5"/>
  <c r="AG419" i="5"/>
  <c r="AF419" i="5"/>
  <c r="AE419" i="5"/>
  <c r="AD419" i="5"/>
  <c r="AC419" i="5"/>
  <c r="AB419" i="5"/>
  <c r="AA419" i="5"/>
  <c r="Z419" i="5"/>
  <c r="Y419" i="5"/>
  <c r="X419" i="5"/>
  <c r="W419" i="5"/>
  <c r="V419" i="5"/>
  <c r="U419" i="5"/>
  <c r="T419" i="5"/>
  <c r="S419" i="5"/>
  <c r="R419" i="5"/>
  <c r="Q419" i="5"/>
  <c r="P419" i="5"/>
  <c r="O419" i="5"/>
  <c r="N419" i="5"/>
  <c r="M419" i="5"/>
  <c r="L419" i="5"/>
  <c r="K419" i="5"/>
  <c r="J419" i="5"/>
  <c r="I419" i="5"/>
  <c r="F419" i="5"/>
  <c r="E419" i="5"/>
  <c r="D419" i="5"/>
  <c r="AS421" i="5"/>
  <c r="AR421" i="5"/>
  <c r="AQ421" i="5"/>
  <c r="AP421" i="5"/>
  <c r="AO421" i="5"/>
  <c r="AN421" i="5"/>
  <c r="AM421" i="5"/>
  <c r="AL421" i="5"/>
  <c r="AK421" i="5"/>
  <c r="AJ421" i="5"/>
  <c r="AI421" i="5"/>
  <c r="AH421" i="5"/>
  <c r="AG421" i="5"/>
  <c r="AF421" i="5"/>
  <c r="AE421" i="5"/>
  <c r="AD421" i="5"/>
  <c r="AC421" i="5"/>
  <c r="AB421" i="5"/>
  <c r="AA421" i="5"/>
  <c r="Z421" i="5"/>
  <c r="Y421" i="5"/>
  <c r="X421" i="5"/>
  <c r="W421" i="5"/>
  <c r="V421" i="5"/>
  <c r="U421" i="5"/>
  <c r="T421" i="5"/>
  <c r="S421" i="5"/>
  <c r="R421" i="5"/>
  <c r="Q421" i="5"/>
  <c r="P421" i="5"/>
  <c r="O421" i="5"/>
  <c r="N421" i="5"/>
  <c r="M421" i="5"/>
  <c r="L421" i="5"/>
  <c r="K421" i="5"/>
  <c r="J421" i="5"/>
  <c r="I421" i="5"/>
  <c r="F421" i="5"/>
  <c r="E421" i="5"/>
  <c r="D421" i="5"/>
  <c r="AS423" i="5"/>
  <c r="AR423" i="5"/>
  <c r="AQ423" i="5"/>
  <c r="AP423" i="5"/>
  <c r="AO423" i="5"/>
  <c r="AN423" i="5"/>
  <c r="AM423" i="5"/>
  <c r="AL423" i="5"/>
  <c r="AK423" i="5"/>
  <c r="AJ423" i="5"/>
  <c r="AI423" i="5"/>
  <c r="AH423" i="5"/>
  <c r="AG423" i="5"/>
  <c r="AF423" i="5"/>
  <c r="AE423" i="5"/>
  <c r="AD423" i="5"/>
  <c r="AC423" i="5"/>
  <c r="AB423" i="5"/>
  <c r="AA423" i="5"/>
  <c r="Z423" i="5"/>
  <c r="Y423" i="5"/>
  <c r="X423" i="5"/>
  <c r="W423" i="5"/>
  <c r="V423" i="5"/>
  <c r="U423" i="5"/>
  <c r="T423" i="5"/>
  <c r="S423" i="5"/>
  <c r="R423" i="5"/>
  <c r="Q423" i="5"/>
  <c r="P423" i="5"/>
  <c r="O423" i="5"/>
  <c r="N423" i="5"/>
  <c r="M423" i="5"/>
  <c r="L423" i="5"/>
  <c r="K423" i="5"/>
  <c r="J423" i="5"/>
  <c r="I423" i="5"/>
  <c r="F423" i="5"/>
  <c r="E423" i="5"/>
  <c r="D423" i="5"/>
  <c r="AS425" i="5"/>
  <c r="AR425" i="5"/>
  <c r="AQ425" i="5"/>
  <c r="AP425" i="5"/>
  <c r="AO425" i="5"/>
  <c r="AN425" i="5"/>
  <c r="AM425" i="5"/>
  <c r="AL425" i="5"/>
  <c r="AK425" i="5"/>
  <c r="AJ425" i="5"/>
  <c r="AI425" i="5"/>
  <c r="AH425" i="5"/>
  <c r="AG425" i="5"/>
  <c r="AF425" i="5"/>
  <c r="AE425" i="5"/>
  <c r="AD425" i="5"/>
  <c r="AC425" i="5"/>
  <c r="AB425" i="5"/>
  <c r="AA425" i="5"/>
  <c r="Z425" i="5"/>
  <c r="Y425" i="5"/>
  <c r="X425" i="5"/>
  <c r="W425" i="5"/>
  <c r="V425" i="5"/>
  <c r="U425" i="5"/>
  <c r="T425" i="5"/>
  <c r="S425" i="5"/>
  <c r="R425" i="5"/>
  <c r="Q425" i="5"/>
  <c r="P425" i="5"/>
  <c r="O425" i="5"/>
  <c r="N425" i="5"/>
  <c r="M425" i="5"/>
  <c r="L425" i="5"/>
  <c r="K425" i="5"/>
  <c r="J425" i="5"/>
  <c r="I425" i="5"/>
  <c r="F425" i="5"/>
  <c r="E425" i="5"/>
  <c r="D425" i="5"/>
  <c r="AS427" i="5"/>
  <c r="AR427" i="5"/>
  <c r="AQ427" i="5"/>
  <c r="AP427" i="5"/>
  <c r="AO427" i="5"/>
  <c r="AN427" i="5"/>
  <c r="AM427" i="5"/>
  <c r="AL427" i="5"/>
  <c r="AK427" i="5"/>
  <c r="AJ427" i="5"/>
  <c r="AI427" i="5"/>
  <c r="AH427" i="5"/>
  <c r="AG427" i="5"/>
  <c r="AF427" i="5"/>
  <c r="AE427" i="5"/>
  <c r="AD427" i="5"/>
  <c r="AC427" i="5"/>
  <c r="AB427" i="5"/>
  <c r="AA427" i="5"/>
  <c r="Z427" i="5"/>
  <c r="Y427" i="5"/>
  <c r="X427" i="5"/>
  <c r="W427" i="5"/>
  <c r="V427" i="5"/>
  <c r="U427" i="5"/>
  <c r="T427" i="5"/>
  <c r="S427" i="5"/>
  <c r="R427" i="5"/>
  <c r="Q427" i="5"/>
  <c r="P427" i="5"/>
  <c r="O427" i="5"/>
  <c r="N427" i="5"/>
  <c r="M427" i="5"/>
  <c r="L427" i="5"/>
  <c r="K427" i="5"/>
  <c r="J427" i="5"/>
  <c r="I427" i="5"/>
  <c r="F427" i="5"/>
  <c r="E427" i="5"/>
  <c r="D427" i="5"/>
  <c r="AS429" i="5"/>
  <c r="AR429" i="5"/>
  <c r="AQ429" i="5"/>
  <c r="AP429" i="5"/>
  <c r="AO429" i="5"/>
  <c r="AN429" i="5"/>
  <c r="AM429" i="5"/>
  <c r="AL429" i="5"/>
  <c r="AK429" i="5"/>
  <c r="AJ429" i="5"/>
  <c r="AI429" i="5"/>
  <c r="AH429" i="5"/>
  <c r="AG429" i="5"/>
  <c r="AF429" i="5"/>
  <c r="AE429" i="5"/>
  <c r="AD429" i="5"/>
  <c r="AC429" i="5"/>
  <c r="AB429" i="5"/>
  <c r="AA429" i="5"/>
  <c r="Z429" i="5"/>
  <c r="Y429" i="5"/>
  <c r="X429" i="5"/>
  <c r="W429" i="5"/>
  <c r="V429" i="5"/>
  <c r="U429" i="5"/>
  <c r="T429" i="5"/>
  <c r="S429" i="5"/>
  <c r="R429" i="5"/>
  <c r="Q429" i="5"/>
  <c r="P429" i="5"/>
  <c r="O429" i="5"/>
  <c r="N429" i="5"/>
  <c r="M429" i="5"/>
  <c r="L429" i="5"/>
  <c r="K429" i="5"/>
  <c r="J429" i="5"/>
  <c r="I429" i="5"/>
  <c r="F429" i="5"/>
  <c r="E429" i="5"/>
  <c r="D429" i="5"/>
  <c r="AS431" i="5"/>
  <c r="AR431" i="5"/>
  <c r="AQ431" i="5"/>
  <c r="AP431" i="5"/>
  <c r="AO431" i="5"/>
  <c r="AN431" i="5"/>
  <c r="AM431" i="5"/>
  <c r="AL431" i="5"/>
  <c r="AK431" i="5"/>
  <c r="AJ431" i="5"/>
  <c r="AI431" i="5"/>
  <c r="AH431" i="5"/>
  <c r="AG431" i="5"/>
  <c r="AF431" i="5"/>
  <c r="AE431" i="5"/>
  <c r="AD431" i="5"/>
  <c r="AC431" i="5"/>
  <c r="AB431" i="5"/>
  <c r="AA431" i="5"/>
  <c r="Z431" i="5"/>
  <c r="Y431" i="5"/>
  <c r="X431" i="5"/>
  <c r="W431" i="5"/>
  <c r="V431" i="5"/>
  <c r="U431" i="5"/>
  <c r="T431" i="5"/>
  <c r="S431" i="5"/>
  <c r="R431" i="5"/>
  <c r="Q431" i="5"/>
  <c r="P431" i="5"/>
  <c r="O431" i="5"/>
  <c r="N431" i="5"/>
  <c r="M431" i="5"/>
  <c r="L431" i="5"/>
  <c r="K431" i="5"/>
  <c r="J431" i="5"/>
  <c r="I431" i="5"/>
  <c r="F431" i="5"/>
  <c r="E431" i="5"/>
  <c r="D431" i="5"/>
  <c r="AS433" i="5"/>
  <c r="AR433" i="5"/>
  <c r="AQ433" i="5"/>
  <c r="AP433" i="5"/>
  <c r="AO433" i="5"/>
  <c r="AN433" i="5"/>
  <c r="AM433" i="5"/>
  <c r="AL433" i="5"/>
  <c r="AK433" i="5"/>
  <c r="AJ433" i="5"/>
  <c r="AI433" i="5"/>
  <c r="AH433" i="5"/>
  <c r="AG433" i="5"/>
  <c r="AF433" i="5"/>
  <c r="AE433" i="5"/>
  <c r="AD433" i="5"/>
  <c r="AC433" i="5"/>
  <c r="AB433" i="5"/>
  <c r="AA433" i="5"/>
  <c r="Z433" i="5"/>
  <c r="Y433" i="5"/>
  <c r="X433" i="5"/>
  <c r="W433" i="5"/>
  <c r="V433" i="5"/>
  <c r="U433" i="5"/>
  <c r="T433" i="5"/>
  <c r="S433" i="5"/>
  <c r="R433" i="5"/>
  <c r="Q433" i="5"/>
  <c r="P433" i="5"/>
  <c r="O433" i="5"/>
  <c r="N433" i="5"/>
  <c r="M433" i="5"/>
  <c r="L433" i="5"/>
  <c r="K433" i="5"/>
  <c r="J433" i="5"/>
  <c r="I433" i="5"/>
  <c r="F433" i="5"/>
  <c r="E433" i="5"/>
  <c r="D433" i="5"/>
  <c r="AS435" i="5"/>
  <c r="AR435" i="5"/>
  <c r="AQ435" i="5"/>
  <c r="AP435" i="5"/>
  <c r="AO435" i="5"/>
  <c r="AN435" i="5"/>
  <c r="AM435" i="5"/>
  <c r="AL435" i="5"/>
  <c r="AK435" i="5"/>
  <c r="AJ435" i="5"/>
  <c r="AI435" i="5"/>
  <c r="AH435" i="5"/>
  <c r="AG435" i="5"/>
  <c r="AF435" i="5"/>
  <c r="AE435" i="5"/>
  <c r="AD435" i="5"/>
  <c r="AC435" i="5"/>
  <c r="AB435" i="5"/>
  <c r="AA435" i="5"/>
  <c r="Z435" i="5"/>
  <c r="Y435" i="5"/>
  <c r="X435" i="5"/>
  <c r="W435" i="5"/>
  <c r="V435" i="5"/>
  <c r="U435" i="5"/>
  <c r="T435" i="5"/>
  <c r="S435" i="5"/>
  <c r="R435" i="5"/>
  <c r="Q435" i="5"/>
  <c r="P435" i="5"/>
  <c r="O435" i="5"/>
  <c r="N435" i="5"/>
  <c r="M435" i="5"/>
  <c r="L435" i="5"/>
  <c r="K435" i="5"/>
  <c r="J435" i="5"/>
  <c r="I435" i="5"/>
  <c r="F435" i="5"/>
  <c r="E435" i="5"/>
  <c r="D435" i="5"/>
  <c r="AS437" i="5"/>
  <c r="AR437" i="5"/>
  <c r="AQ437" i="5"/>
  <c r="AP437" i="5"/>
  <c r="AO437" i="5"/>
  <c r="AN437" i="5"/>
  <c r="AM437" i="5"/>
  <c r="AL437" i="5"/>
  <c r="AK437" i="5"/>
  <c r="AJ437" i="5"/>
  <c r="AI437" i="5"/>
  <c r="AH437" i="5"/>
  <c r="AG437" i="5"/>
  <c r="AF437" i="5"/>
  <c r="AE437" i="5"/>
  <c r="AD437" i="5"/>
  <c r="AC437" i="5"/>
  <c r="AB437" i="5"/>
  <c r="AA437" i="5"/>
  <c r="Z437" i="5"/>
  <c r="Y437" i="5"/>
  <c r="X437" i="5"/>
  <c r="W437" i="5"/>
  <c r="V437" i="5"/>
  <c r="U437" i="5"/>
  <c r="T437" i="5"/>
  <c r="S437" i="5"/>
  <c r="R437" i="5"/>
  <c r="Q437" i="5"/>
  <c r="P437" i="5"/>
  <c r="O437" i="5"/>
  <c r="N437" i="5"/>
  <c r="M437" i="5"/>
  <c r="L437" i="5"/>
  <c r="K437" i="5"/>
  <c r="J437" i="5"/>
  <c r="I437" i="5"/>
  <c r="F437" i="5"/>
  <c r="E437" i="5"/>
  <c r="D437" i="5"/>
  <c r="AS439" i="5"/>
  <c r="AR439" i="5"/>
  <c r="AQ439" i="5"/>
  <c r="AP439" i="5"/>
  <c r="AO439" i="5"/>
  <c r="AN439" i="5"/>
  <c r="AM439" i="5"/>
  <c r="AL439" i="5"/>
  <c r="AK439" i="5"/>
  <c r="AJ439" i="5"/>
  <c r="AI439" i="5"/>
  <c r="AH439" i="5"/>
  <c r="AG439" i="5"/>
  <c r="AF439" i="5"/>
  <c r="AE439" i="5"/>
  <c r="AD439" i="5"/>
  <c r="AC439" i="5"/>
  <c r="AB439" i="5"/>
  <c r="AA439" i="5"/>
  <c r="Z439" i="5"/>
  <c r="Y439" i="5"/>
  <c r="X439" i="5"/>
  <c r="W439" i="5"/>
  <c r="V439" i="5"/>
  <c r="U439" i="5"/>
  <c r="T439" i="5"/>
  <c r="S439" i="5"/>
  <c r="R439" i="5"/>
  <c r="Q439" i="5"/>
  <c r="P439" i="5"/>
  <c r="O439" i="5"/>
  <c r="N439" i="5"/>
  <c r="M439" i="5"/>
  <c r="L439" i="5"/>
  <c r="K439" i="5"/>
  <c r="J439" i="5"/>
  <c r="I439" i="5"/>
  <c r="F439" i="5"/>
  <c r="E439" i="5"/>
  <c r="D439" i="5"/>
  <c r="AS441" i="5"/>
  <c r="AR441" i="5"/>
  <c r="AQ441" i="5"/>
  <c r="AP441" i="5"/>
  <c r="AO441" i="5"/>
  <c r="AN441" i="5"/>
  <c r="AM441" i="5"/>
  <c r="AL441" i="5"/>
  <c r="AK441" i="5"/>
  <c r="AJ441" i="5"/>
  <c r="AI441" i="5"/>
  <c r="AH441" i="5"/>
  <c r="AG441" i="5"/>
  <c r="AF441" i="5"/>
  <c r="AE441" i="5"/>
  <c r="AD441" i="5"/>
  <c r="AC441" i="5"/>
  <c r="AB441" i="5"/>
  <c r="AA441" i="5"/>
  <c r="Z441" i="5"/>
  <c r="Y441" i="5"/>
  <c r="X441" i="5"/>
  <c r="W441" i="5"/>
  <c r="V441" i="5"/>
  <c r="U441" i="5"/>
  <c r="T441" i="5"/>
  <c r="S441" i="5"/>
  <c r="R441" i="5"/>
  <c r="Q441" i="5"/>
  <c r="P441" i="5"/>
  <c r="O441" i="5"/>
  <c r="N441" i="5"/>
  <c r="M441" i="5"/>
  <c r="L441" i="5"/>
  <c r="K441" i="5"/>
  <c r="J441" i="5"/>
  <c r="I441" i="5"/>
  <c r="F441" i="5"/>
  <c r="E441" i="5"/>
  <c r="D441" i="5"/>
  <c r="AS443" i="5"/>
  <c r="AR443" i="5"/>
  <c r="AQ443" i="5"/>
  <c r="AP443" i="5"/>
  <c r="AO443" i="5"/>
  <c r="AN443" i="5"/>
  <c r="AM443" i="5"/>
  <c r="AL443" i="5"/>
  <c r="AK443" i="5"/>
  <c r="AJ443" i="5"/>
  <c r="AI443" i="5"/>
  <c r="AH443" i="5"/>
  <c r="AG443" i="5"/>
  <c r="AF443" i="5"/>
  <c r="AE443" i="5"/>
  <c r="AD443" i="5"/>
  <c r="AC443" i="5"/>
  <c r="AB443" i="5"/>
  <c r="AA443" i="5"/>
  <c r="Z443" i="5"/>
  <c r="Y443" i="5"/>
  <c r="X443" i="5"/>
  <c r="W443" i="5"/>
  <c r="V443" i="5"/>
  <c r="U443" i="5"/>
  <c r="T443" i="5"/>
  <c r="S443" i="5"/>
  <c r="R443" i="5"/>
  <c r="Q443" i="5"/>
  <c r="P443" i="5"/>
  <c r="O443" i="5"/>
  <c r="N443" i="5"/>
  <c r="M443" i="5"/>
  <c r="L443" i="5"/>
  <c r="K443" i="5"/>
  <c r="J443" i="5"/>
  <c r="I443" i="5"/>
  <c r="F443" i="5"/>
  <c r="E443" i="5"/>
  <c r="D443" i="5"/>
  <c r="AS445" i="5"/>
  <c r="AR445" i="5"/>
  <c r="AQ445" i="5"/>
  <c r="AP445" i="5"/>
  <c r="AO445" i="5"/>
  <c r="AN445" i="5"/>
  <c r="AM445" i="5"/>
  <c r="AL445" i="5"/>
  <c r="AK445" i="5"/>
  <c r="AJ445" i="5"/>
  <c r="AI445" i="5"/>
  <c r="AH445" i="5"/>
  <c r="AG445" i="5"/>
  <c r="AF445" i="5"/>
  <c r="AE445" i="5"/>
  <c r="AD445" i="5"/>
  <c r="AC445" i="5"/>
  <c r="AB445" i="5"/>
  <c r="AA445" i="5"/>
  <c r="Z445" i="5"/>
  <c r="Y445" i="5"/>
  <c r="X445" i="5"/>
  <c r="W445" i="5"/>
  <c r="V445" i="5"/>
  <c r="U445" i="5"/>
  <c r="T445" i="5"/>
  <c r="S445" i="5"/>
  <c r="R445" i="5"/>
  <c r="Q445" i="5"/>
  <c r="P445" i="5"/>
  <c r="O445" i="5"/>
  <c r="N445" i="5"/>
  <c r="M445" i="5"/>
  <c r="L445" i="5"/>
  <c r="K445" i="5"/>
  <c r="J445" i="5"/>
  <c r="I445" i="5"/>
  <c r="F445" i="5"/>
  <c r="E445" i="5"/>
  <c r="D445" i="5"/>
  <c r="AS447" i="5"/>
  <c r="AR447" i="5"/>
  <c r="AQ447" i="5"/>
  <c r="AP447" i="5"/>
  <c r="AO447" i="5"/>
  <c r="AN447" i="5"/>
  <c r="AM447" i="5"/>
  <c r="AL447" i="5"/>
  <c r="AK447" i="5"/>
  <c r="AJ447" i="5"/>
  <c r="AI447" i="5"/>
  <c r="AH447" i="5"/>
  <c r="AG447" i="5"/>
  <c r="AF447" i="5"/>
  <c r="AE447" i="5"/>
  <c r="AD447" i="5"/>
  <c r="AC447" i="5"/>
  <c r="AB447" i="5"/>
  <c r="AA447" i="5"/>
  <c r="Z447" i="5"/>
  <c r="Y447" i="5"/>
  <c r="X447" i="5"/>
  <c r="W447" i="5"/>
  <c r="V447" i="5"/>
  <c r="U447" i="5"/>
  <c r="T447" i="5"/>
  <c r="S447" i="5"/>
  <c r="R447" i="5"/>
  <c r="Q447" i="5"/>
  <c r="P447" i="5"/>
  <c r="O447" i="5"/>
  <c r="N447" i="5"/>
  <c r="M447" i="5"/>
  <c r="L447" i="5"/>
  <c r="K447" i="5"/>
  <c r="J447" i="5"/>
  <c r="I447" i="5"/>
  <c r="F447" i="5"/>
  <c r="E447" i="5"/>
  <c r="D447" i="5"/>
  <c r="AS449" i="5"/>
  <c r="AR449" i="5"/>
  <c r="AQ449" i="5"/>
  <c r="AP449" i="5"/>
  <c r="AO449" i="5"/>
  <c r="AN449" i="5"/>
  <c r="AM449" i="5"/>
  <c r="AL449" i="5"/>
  <c r="AK449" i="5"/>
  <c r="AJ449" i="5"/>
  <c r="AI449" i="5"/>
  <c r="AH449" i="5"/>
  <c r="AG449" i="5"/>
  <c r="AF449" i="5"/>
  <c r="AE449" i="5"/>
  <c r="AD449" i="5"/>
  <c r="AC449" i="5"/>
  <c r="AB449" i="5"/>
  <c r="AA449" i="5"/>
  <c r="Z449" i="5"/>
  <c r="Y449" i="5"/>
  <c r="X449" i="5"/>
  <c r="W449" i="5"/>
  <c r="V449" i="5"/>
  <c r="U449" i="5"/>
  <c r="T449" i="5"/>
  <c r="S449" i="5"/>
  <c r="R449" i="5"/>
  <c r="Q449" i="5"/>
  <c r="P449" i="5"/>
  <c r="O449" i="5"/>
  <c r="N449" i="5"/>
  <c r="M449" i="5"/>
  <c r="L449" i="5"/>
  <c r="K449" i="5"/>
  <c r="J449" i="5"/>
  <c r="I449" i="5"/>
  <c r="F449" i="5"/>
  <c r="E449" i="5"/>
  <c r="D449" i="5"/>
  <c r="AS451" i="5"/>
  <c r="AR451" i="5"/>
  <c r="AQ451" i="5"/>
  <c r="AP451" i="5"/>
  <c r="AO451" i="5"/>
  <c r="AN451" i="5"/>
  <c r="AM451" i="5"/>
  <c r="AL451" i="5"/>
  <c r="AK451" i="5"/>
  <c r="AJ451" i="5"/>
  <c r="AI451" i="5"/>
  <c r="AH451" i="5"/>
  <c r="AG451" i="5"/>
  <c r="AF451" i="5"/>
  <c r="AE451" i="5"/>
  <c r="AD451" i="5"/>
  <c r="AC451" i="5"/>
  <c r="AB451" i="5"/>
  <c r="AA451" i="5"/>
  <c r="Z451" i="5"/>
  <c r="Y451" i="5"/>
  <c r="X451" i="5"/>
  <c r="W451" i="5"/>
  <c r="V451" i="5"/>
  <c r="U451" i="5"/>
  <c r="T451" i="5"/>
  <c r="S451" i="5"/>
  <c r="R451" i="5"/>
  <c r="Q451" i="5"/>
  <c r="P451" i="5"/>
  <c r="O451" i="5"/>
  <c r="N451" i="5"/>
  <c r="M451" i="5"/>
  <c r="L451" i="5"/>
  <c r="K451" i="5"/>
  <c r="J451" i="5"/>
  <c r="I451" i="5"/>
  <c r="F451" i="5"/>
  <c r="E451" i="5"/>
  <c r="D451" i="5"/>
  <c r="AS453" i="5"/>
  <c r="AR453" i="5"/>
  <c r="AQ453" i="5"/>
  <c r="AP453" i="5"/>
  <c r="AO453" i="5"/>
  <c r="AN453" i="5"/>
  <c r="AM453" i="5"/>
  <c r="AL453" i="5"/>
  <c r="AK453" i="5"/>
  <c r="AJ453" i="5"/>
  <c r="AI453" i="5"/>
  <c r="AH453" i="5"/>
  <c r="AG453" i="5"/>
  <c r="AF453" i="5"/>
  <c r="AE453" i="5"/>
  <c r="AD453" i="5"/>
  <c r="AC453" i="5"/>
  <c r="AB453" i="5"/>
  <c r="AA453" i="5"/>
  <c r="Z453" i="5"/>
  <c r="Y453" i="5"/>
  <c r="X453" i="5"/>
  <c r="W453" i="5"/>
  <c r="V453" i="5"/>
  <c r="U453" i="5"/>
  <c r="T453" i="5"/>
  <c r="S453" i="5"/>
  <c r="R453" i="5"/>
  <c r="Q453" i="5"/>
  <c r="P453" i="5"/>
  <c r="O453" i="5"/>
  <c r="N453" i="5"/>
  <c r="M453" i="5"/>
  <c r="L453" i="5"/>
  <c r="K453" i="5"/>
  <c r="J453" i="5"/>
  <c r="I453" i="5"/>
  <c r="F453" i="5"/>
  <c r="E453" i="5"/>
  <c r="D453" i="5"/>
  <c r="AS455" i="5"/>
  <c r="AR455" i="5"/>
  <c r="AQ455" i="5"/>
  <c r="AP455" i="5"/>
  <c r="AO455" i="5"/>
  <c r="AN455" i="5"/>
  <c r="AM455" i="5"/>
  <c r="AL455" i="5"/>
  <c r="AK455" i="5"/>
  <c r="AJ455" i="5"/>
  <c r="AI455" i="5"/>
  <c r="AH455" i="5"/>
  <c r="AG455" i="5"/>
  <c r="AF455" i="5"/>
  <c r="AE455" i="5"/>
  <c r="AD455" i="5"/>
  <c r="AC455" i="5"/>
  <c r="AB455" i="5"/>
  <c r="AA455" i="5"/>
  <c r="Z455" i="5"/>
  <c r="Y455" i="5"/>
  <c r="X455" i="5"/>
  <c r="W455" i="5"/>
  <c r="V455" i="5"/>
  <c r="U455" i="5"/>
  <c r="T455" i="5"/>
  <c r="S455" i="5"/>
  <c r="R455" i="5"/>
  <c r="Q455" i="5"/>
  <c r="P455" i="5"/>
  <c r="O455" i="5"/>
  <c r="N455" i="5"/>
  <c r="M455" i="5"/>
  <c r="L455" i="5"/>
  <c r="K455" i="5"/>
  <c r="J455" i="5"/>
  <c r="I455" i="5"/>
  <c r="F455" i="5"/>
  <c r="E455" i="5"/>
  <c r="D455" i="5"/>
  <c r="AS457" i="5"/>
  <c r="AR457" i="5"/>
  <c r="AQ457" i="5"/>
  <c r="AP457" i="5"/>
  <c r="AO457" i="5"/>
  <c r="AN457" i="5"/>
  <c r="AM457" i="5"/>
  <c r="AL457" i="5"/>
  <c r="AK457" i="5"/>
  <c r="AJ457" i="5"/>
  <c r="AI457" i="5"/>
  <c r="AH457" i="5"/>
  <c r="AG457" i="5"/>
  <c r="AF457" i="5"/>
  <c r="AE457" i="5"/>
  <c r="AD457" i="5"/>
  <c r="AC457" i="5"/>
  <c r="AB457" i="5"/>
  <c r="AA457" i="5"/>
  <c r="Z457" i="5"/>
  <c r="Y457" i="5"/>
  <c r="X457" i="5"/>
  <c r="W457" i="5"/>
  <c r="V457" i="5"/>
  <c r="U457" i="5"/>
  <c r="T457" i="5"/>
  <c r="S457" i="5"/>
  <c r="R457" i="5"/>
  <c r="Q457" i="5"/>
  <c r="P457" i="5"/>
  <c r="O457" i="5"/>
  <c r="N457" i="5"/>
  <c r="M457" i="5"/>
  <c r="L457" i="5"/>
  <c r="K457" i="5"/>
  <c r="J457" i="5"/>
  <c r="I457" i="5"/>
  <c r="F457" i="5"/>
  <c r="E457" i="5"/>
  <c r="D457" i="5"/>
  <c r="AS459" i="5"/>
  <c r="AR459" i="5"/>
  <c r="AQ459" i="5"/>
  <c r="AP459" i="5"/>
  <c r="AO459" i="5"/>
  <c r="AN459" i="5"/>
  <c r="AM459" i="5"/>
  <c r="AL459" i="5"/>
  <c r="AK459" i="5"/>
  <c r="AJ459" i="5"/>
  <c r="AI459" i="5"/>
  <c r="AH459" i="5"/>
  <c r="AG459" i="5"/>
  <c r="AF459" i="5"/>
  <c r="AE459" i="5"/>
  <c r="AD459" i="5"/>
  <c r="AC459" i="5"/>
  <c r="AB459" i="5"/>
  <c r="AA459" i="5"/>
  <c r="Z459" i="5"/>
  <c r="Y459" i="5"/>
  <c r="X459" i="5"/>
  <c r="W459" i="5"/>
  <c r="V459" i="5"/>
  <c r="U459" i="5"/>
  <c r="T459" i="5"/>
  <c r="S459" i="5"/>
  <c r="R459" i="5"/>
  <c r="Q459" i="5"/>
  <c r="P459" i="5"/>
  <c r="O459" i="5"/>
  <c r="N459" i="5"/>
  <c r="M459" i="5"/>
  <c r="L459" i="5"/>
  <c r="K459" i="5"/>
  <c r="J459" i="5"/>
  <c r="I459" i="5"/>
  <c r="F459" i="5"/>
  <c r="E459" i="5"/>
  <c r="D459" i="5"/>
  <c r="AS461" i="5"/>
  <c r="AR461" i="5"/>
  <c r="AQ461" i="5"/>
  <c r="AP461" i="5"/>
  <c r="AO461" i="5"/>
  <c r="AN461" i="5"/>
  <c r="AM461" i="5"/>
  <c r="AL461" i="5"/>
  <c r="AK461" i="5"/>
  <c r="AJ461" i="5"/>
  <c r="AI461" i="5"/>
  <c r="AH461" i="5"/>
  <c r="AG461" i="5"/>
  <c r="AF461" i="5"/>
  <c r="AE461" i="5"/>
  <c r="AD461" i="5"/>
  <c r="AC461" i="5"/>
  <c r="AB461" i="5"/>
  <c r="AA461" i="5"/>
  <c r="Z461" i="5"/>
  <c r="Y461" i="5"/>
  <c r="X461" i="5"/>
  <c r="W461" i="5"/>
  <c r="V461" i="5"/>
  <c r="U461" i="5"/>
  <c r="T461" i="5"/>
  <c r="S461" i="5"/>
  <c r="R461" i="5"/>
  <c r="Q461" i="5"/>
  <c r="P461" i="5"/>
  <c r="O461" i="5"/>
  <c r="N461" i="5"/>
  <c r="M461" i="5"/>
  <c r="L461" i="5"/>
  <c r="K461" i="5"/>
  <c r="J461" i="5"/>
  <c r="I461" i="5"/>
  <c r="F461" i="5"/>
  <c r="E461" i="5"/>
  <c r="D461" i="5"/>
  <c r="AS7" i="5"/>
  <c r="AR7" i="5"/>
  <c r="AQ7" i="5"/>
  <c r="AP7" i="5"/>
  <c r="AO7" i="5"/>
  <c r="AN7" i="5"/>
  <c r="AM7" i="5"/>
  <c r="AL7" i="5"/>
  <c r="AK7" i="5"/>
  <c r="AJ7" i="5"/>
  <c r="AI7" i="5"/>
  <c r="AH7" i="5"/>
  <c r="AG7" i="5"/>
  <c r="AF7" i="5"/>
  <c r="AE7" i="5"/>
  <c r="AD7" i="5"/>
  <c r="AC7" i="5"/>
  <c r="AB7" i="5"/>
  <c r="AA7" i="5"/>
  <c r="Z7" i="5"/>
  <c r="Y7" i="5"/>
  <c r="X7" i="5"/>
  <c r="W7" i="5"/>
  <c r="V7" i="5"/>
  <c r="U7" i="5"/>
  <c r="T7" i="5"/>
  <c r="S7" i="5"/>
  <c r="R7" i="5"/>
  <c r="Q7" i="5"/>
  <c r="P7" i="5"/>
  <c r="O7" i="5"/>
  <c r="N7" i="5"/>
  <c r="M7" i="5"/>
  <c r="L7" i="5"/>
  <c r="K7" i="5"/>
  <c r="J7" i="5"/>
  <c r="I7" i="5"/>
  <c r="F7" i="5"/>
  <c r="E7" i="5"/>
  <c r="D7" i="5"/>
  <c r="AS9" i="5"/>
  <c r="AR9" i="5"/>
  <c r="AQ9" i="5"/>
  <c r="AP9" i="5"/>
  <c r="AO9" i="5"/>
  <c r="AN9" i="5"/>
  <c r="AM9" i="5"/>
  <c r="AL9" i="5"/>
  <c r="AK9" i="5"/>
  <c r="AJ9" i="5"/>
  <c r="AI9" i="5"/>
  <c r="AH9" i="5"/>
  <c r="AG9" i="5"/>
  <c r="AF9" i="5"/>
  <c r="AE9" i="5"/>
  <c r="AD9" i="5"/>
  <c r="AC9" i="5"/>
  <c r="AB9" i="5"/>
  <c r="AA9" i="5"/>
  <c r="Z9" i="5"/>
  <c r="Y9" i="5"/>
  <c r="X9" i="5"/>
  <c r="W9" i="5"/>
  <c r="V9" i="5"/>
  <c r="U9" i="5"/>
  <c r="T9" i="5"/>
  <c r="S9" i="5"/>
  <c r="R9" i="5"/>
  <c r="Q9" i="5"/>
  <c r="P9" i="5"/>
  <c r="O9" i="5"/>
  <c r="N9" i="5"/>
  <c r="M9" i="5"/>
  <c r="L9" i="5"/>
  <c r="K9" i="5"/>
  <c r="J9" i="5"/>
  <c r="I9" i="5"/>
  <c r="F9" i="5"/>
  <c r="E9" i="5"/>
  <c r="D9" i="5"/>
  <c r="AS11" i="5"/>
  <c r="AR11" i="5"/>
  <c r="AQ11" i="5"/>
  <c r="AP11" i="5"/>
  <c r="AO11" i="5"/>
  <c r="AN11" i="5"/>
  <c r="AM11" i="5"/>
  <c r="AL11" i="5"/>
  <c r="AK11" i="5"/>
  <c r="AJ11" i="5"/>
  <c r="AI11" i="5"/>
  <c r="AH11" i="5"/>
  <c r="AG11" i="5"/>
  <c r="AF11" i="5"/>
  <c r="AE11" i="5"/>
  <c r="AD11" i="5"/>
  <c r="AC11" i="5"/>
  <c r="AB11" i="5"/>
  <c r="AA11" i="5"/>
  <c r="Z11" i="5"/>
  <c r="Y11" i="5"/>
  <c r="X11" i="5"/>
  <c r="W11" i="5"/>
  <c r="V11" i="5"/>
  <c r="U11" i="5"/>
  <c r="T11" i="5"/>
  <c r="S11" i="5"/>
  <c r="R11" i="5"/>
  <c r="Q11" i="5"/>
  <c r="P11" i="5"/>
  <c r="O11" i="5"/>
  <c r="N11" i="5"/>
  <c r="M11" i="5"/>
  <c r="L11" i="5"/>
  <c r="K11" i="5"/>
  <c r="J11" i="5"/>
  <c r="I11" i="5"/>
  <c r="F11" i="5"/>
  <c r="E11" i="5"/>
  <c r="D11" i="5"/>
  <c r="AS13" i="5"/>
  <c r="AR13" i="5"/>
  <c r="AQ13" i="5"/>
  <c r="AP13" i="5"/>
  <c r="AO13" i="5"/>
  <c r="AN13" i="5"/>
  <c r="AM13" i="5"/>
  <c r="AL13" i="5"/>
  <c r="AK13" i="5"/>
  <c r="AJ13" i="5"/>
  <c r="AI13" i="5"/>
  <c r="AH13" i="5"/>
  <c r="AG13" i="5"/>
  <c r="AF13" i="5"/>
  <c r="AE13" i="5"/>
  <c r="AD13" i="5"/>
  <c r="AC13" i="5"/>
  <c r="AB13" i="5"/>
  <c r="AA13" i="5"/>
  <c r="Z13" i="5"/>
  <c r="Y13" i="5"/>
  <c r="X13" i="5"/>
  <c r="W13" i="5"/>
  <c r="V13" i="5"/>
  <c r="U13" i="5"/>
  <c r="T13" i="5"/>
  <c r="S13" i="5"/>
  <c r="R13" i="5"/>
  <c r="Q13" i="5"/>
  <c r="P13" i="5"/>
  <c r="O13" i="5"/>
  <c r="N13" i="5"/>
  <c r="M13" i="5"/>
  <c r="L13" i="5"/>
  <c r="K13" i="5"/>
  <c r="J13" i="5"/>
  <c r="I13" i="5"/>
  <c r="F13" i="5"/>
  <c r="E13" i="5"/>
  <c r="D13" i="5"/>
  <c r="AS15" i="5"/>
  <c r="AR15" i="5"/>
  <c r="AQ15" i="5"/>
  <c r="AP15" i="5"/>
  <c r="AO15" i="5"/>
  <c r="AN15" i="5"/>
  <c r="AM15" i="5"/>
  <c r="AL15" i="5"/>
  <c r="AK15" i="5"/>
  <c r="AJ15" i="5"/>
  <c r="AI15" i="5"/>
  <c r="AH15" i="5"/>
  <c r="AG15" i="5"/>
  <c r="AF15" i="5"/>
  <c r="AE15" i="5"/>
  <c r="AD15" i="5"/>
  <c r="AC15" i="5"/>
  <c r="AB15" i="5"/>
  <c r="AA15" i="5"/>
  <c r="Z15" i="5"/>
  <c r="Y15" i="5"/>
  <c r="X15" i="5"/>
  <c r="W15" i="5"/>
  <c r="V15" i="5"/>
  <c r="U15" i="5"/>
  <c r="T15" i="5"/>
  <c r="S15" i="5"/>
  <c r="R15" i="5"/>
  <c r="Q15" i="5"/>
  <c r="P15" i="5"/>
  <c r="O15" i="5"/>
  <c r="N15" i="5"/>
  <c r="M15" i="5"/>
  <c r="L15" i="5"/>
  <c r="K15" i="5"/>
  <c r="J15" i="5"/>
  <c r="I15" i="5"/>
  <c r="F15" i="5"/>
  <c r="E15" i="5"/>
  <c r="D15" i="5"/>
  <c r="AS17" i="5"/>
  <c r="AR17" i="5"/>
  <c r="AQ17" i="5"/>
  <c r="AP17" i="5"/>
  <c r="AO17" i="5"/>
  <c r="AN17" i="5"/>
  <c r="AM17" i="5"/>
  <c r="AL17" i="5"/>
  <c r="AK17" i="5"/>
  <c r="AJ17" i="5"/>
  <c r="AI17" i="5"/>
  <c r="AH17" i="5"/>
  <c r="AG17" i="5"/>
  <c r="AF17" i="5"/>
  <c r="AE17" i="5"/>
  <c r="AD17" i="5"/>
  <c r="AC17" i="5"/>
  <c r="AB17" i="5"/>
  <c r="AA17" i="5"/>
  <c r="Z17" i="5"/>
  <c r="Y17" i="5"/>
  <c r="X17" i="5"/>
  <c r="W17" i="5"/>
  <c r="V17" i="5"/>
  <c r="U17" i="5"/>
  <c r="T17" i="5"/>
  <c r="S17" i="5"/>
  <c r="R17" i="5"/>
  <c r="Q17" i="5"/>
  <c r="P17" i="5"/>
  <c r="O17" i="5"/>
  <c r="N17" i="5"/>
  <c r="M17" i="5"/>
  <c r="L17" i="5"/>
  <c r="K17" i="5"/>
  <c r="J17" i="5"/>
  <c r="I17" i="5"/>
  <c r="F17" i="5"/>
  <c r="E17" i="5"/>
  <c r="D17" i="5"/>
  <c r="AS19" i="5"/>
  <c r="AR19" i="5"/>
  <c r="AQ19" i="5"/>
  <c r="AP19" i="5"/>
  <c r="AO19" i="5"/>
  <c r="AN19" i="5"/>
  <c r="AM19" i="5"/>
  <c r="AL19" i="5"/>
  <c r="AK19" i="5"/>
  <c r="AJ19" i="5"/>
  <c r="AI19" i="5"/>
  <c r="AH19" i="5"/>
  <c r="AG19" i="5"/>
  <c r="AF19" i="5"/>
  <c r="AE19" i="5"/>
  <c r="AD19" i="5"/>
  <c r="AC19" i="5"/>
  <c r="AB19" i="5"/>
  <c r="AA19" i="5"/>
  <c r="Z19" i="5"/>
  <c r="Y19" i="5"/>
  <c r="X19" i="5"/>
  <c r="W19" i="5"/>
  <c r="V19" i="5"/>
  <c r="U19" i="5"/>
  <c r="T19" i="5"/>
  <c r="S19" i="5"/>
  <c r="R19" i="5"/>
  <c r="Q19" i="5"/>
  <c r="P19" i="5"/>
  <c r="O19" i="5"/>
  <c r="N19" i="5"/>
  <c r="M19" i="5"/>
  <c r="L19" i="5"/>
  <c r="K19" i="5"/>
  <c r="J19" i="5"/>
  <c r="I19" i="5"/>
  <c r="F19" i="5"/>
  <c r="E19" i="5"/>
  <c r="D19" i="5"/>
  <c r="AS21" i="5"/>
  <c r="AR21" i="5"/>
  <c r="AQ21" i="5"/>
  <c r="AP21" i="5"/>
  <c r="AO21" i="5"/>
  <c r="AN21" i="5"/>
  <c r="AM21" i="5"/>
  <c r="AL21" i="5"/>
  <c r="AK21" i="5"/>
  <c r="AJ21" i="5"/>
  <c r="AI21" i="5"/>
  <c r="AH21" i="5"/>
  <c r="AG21" i="5"/>
  <c r="AF21" i="5"/>
  <c r="AE21" i="5"/>
  <c r="AD21" i="5"/>
  <c r="AC21" i="5"/>
  <c r="AB21" i="5"/>
  <c r="AA21" i="5"/>
  <c r="Z21" i="5"/>
  <c r="Y21" i="5"/>
  <c r="X21" i="5"/>
  <c r="W21" i="5"/>
  <c r="V21" i="5"/>
  <c r="U21" i="5"/>
  <c r="T21" i="5"/>
  <c r="S21" i="5"/>
  <c r="R21" i="5"/>
  <c r="Q21" i="5"/>
  <c r="P21" i="5"/>
  <c r="O21" i="5"/>
  <c r="N21" i="5"/>
  <c r="M21" i="5"/>
  <c r="L21" i="5"/>
  <c r="K21" i="5"/>
  <c r="J21" i="5"/>
  <c r="I21" i="5"/>
  <c r="F21" i="5"/>
  <c r="E21" i="5"/>
  <c r="D21" i="5"/>
  <c r="AS23" i="5"/>
  <c r="AR23" i="5"/>
  <c r="AQ23" i="5"/>
  <c r="AP23" i="5"/>
  <c r="AO23" i="5"/>
  <c r="AN23" i="5"/>
  <c r="AM23" i="5"/>
  <c r="AL23" i="5"/>
  <c r="AK23" i="5"/>
  <c r="AJ23" i="5"/>
  <c r="AI23" i="5"/>
  <c r="AH23" i="5"/>
  <c r="AG23" i="5"/>
  <c r="AF23" i="5"/>
  <c r="AE23" i="5"/>
  <c r="AD23" i="5"/>
  <c r="AB23" i="5"/>
  <c r="AA23" i="5"/>
  <c r="Z23" i="5"/>
  <c r="Y23" i="5"/>
  <c r="X23" i="5"/>
  <c r="AC23" i="5"/>
  <c r="W23" i="5"/>
  <c r="V23" i="5"/>
  <c r="U23" i="5"/>
  <c r="T23" i="5"/>
  <c r="S23" i="5"/>
  <c r="R23" i="5"/>
  <c r="Q23" i="5"/>
  <c r="P23" i="5"/>
  <c r="O23" i="5"/>
  <c r="N23" i="5"/>
  <c r="M23" i="5"/>
  <c r="L23" i="5"/>
  <c r="K23" i="5"/>
  <c r="J23" i="5"/>
  <c r="I23" i="5"/>
  <c r="F23" i="5"/>
  <c r="E23" i="5"/>
  <c r="D23" i="5"/>
  <c r="AS25" i="5"/>
  <c r="AR25" i="5"/>
  <c r="AQ25" i="5"/>
  <c r="AP25" i="5"/>
  <c r="AO25" i="5"/>
  <c r="AN25" i="5"/>
  <c r="AM25" i="5"/>
  <c r="AL25" i="5"/>
  <c r="AK25" i="5"/>
  <c r="AJ25" i="5"/>
  <c r="AI25" i="5"/>
  <c r="AH25" i="5"/>
  <c r="AG25" i="5"/>
  <c r="AF25" i="5"/>
  <c r="AE25" i="5"/>
  <c r="AD25" i="5"/>
  <c r="AC25" i="5"/>
  <c r="AB25" i="5"/>
  <c r="AA25" i="5"/>
  <c r="Z25" i="5"/>
  <c r="Y25" i="5"/>
  <c r="X25" i="5"/>
  <c r="W25" i="5"/>
  <c r="V25" i="5"/>
  <c r="U25" i="5"/>
  <c r="T25" i="5"/>
  <c r="S25" i="5"/>
  <c r="R25" i="5"/>
  <c r="Q25" i="5"/>
  <c r="P25" i="5"/>
  <c r="O25" i="5"/>
  <c r="N25" i="5"/>
  <c r="M25" i="5"/>
  <c r="L25" i="5"/>
  <c r="K25" i="5"/>
  <c r="J25" i="5"/>
  <c r="I25" i="5"/>
  <c r="F25" i="5"/>
  <c r="E25" i="5"/>
  <c r="D25" i="5"/>
  <c r="AS27" i="5"/>
  <c r="AR27" i="5"/>
  <c r="AQ27" i="5"/>
  <c r="AP27" i="5"/>
  <c r="AO27" i="5"/>
  <c r="AN27" i="5"/>
  <c r="AM27" i="5"/>
  <c r="AL27" i="5"/>
  <c r="AK27" i="5"/>
  <c r="AJ27" i="5"/>
  <c r="AI27" i="5"/>
  <c r="AH27" i="5"/>
  <c r="AG27" i="5"/>
  <c r="AF27" i="5"/>
  <c r="AE27" i="5"/>
  <c r="AD27" i="5"/>
  <c r="AC27" i="5"/>
  <c r="AB27" i="5"/>
  <c r="AA27" i="5"/>
  <c r="Z27" i="5"/>
  <c r="Y27" i="5"/>
  <c r="X27" i="5"/>
  <c r="W27" i="5"/>
  <c r="V27" i="5"/>
  <c r="U27" i="5"/>
  <c r="T27" i="5"/>
  <c r="S27" i="5"/>
  <c r="R27" i="5"/>
  <c r="Q27" i="5"/>
  <c r="P27" i="5"/>
  <c r="O27" i="5"/>
  <c r="N27" i="5"/>
  <c r="M27" i="5"/>
  <c r="L27" i="5"/>
  <c r="K27" i="5"/>
  <c r="J27" i="5"/>
  <c r="I27" i="5"/>
  <c r="F27" i="5"/>
  <c r="E27" i="5"/>
  <c r="D27" i="5"/>
  <c r="AS29" i="5"/>
  <c r="AR29" i="5"/>
  <c r="AQ29" i="5"/>
  <c r="AP29" i="5"/>
  <c r="AO29" i="5"/>
  <c r="AN29" i="5"/>
  <c r="AM29" i="5"/>
  <c r="AL29" i="5"/>
  <c r="AK29" i="5"/>
  <c r="AJ29" i="5"/>
  <c r="AI29" i="5"/>
  <c r="AH29" i="5"/>
  <c r="AG29" i="5"/>
  <c r="AF29" i="5"/>
  <c r="AE29" i="5"/>
  <c r="AD29" i="5"/>
  <c r="AC29" i="5"/>
  <c r="AB29" i="5"/>
  <c r="AA29" i="5"/>
  <c r="Z29" i="5"/>
  <c r="Y29" i="5"/>
  <c r="X29" i="5"/>
  <c r="W29" i="5"/>
  <c r="V29" i="5"/>
  <c r="U29" i="5"/>
  <c r="T29" i="5"/>
  <c r="S29" i="5"/>
  <c r="R29" i="5"/>
  <c r="Q29" i="5"/>
  <c r="P29" i="5"/>
  <c r="O29" i="5"/>
  <c r="N29" i="5"/>
  <c r="M29" i="5"/>
  <c r="L29" i="5"/>
  <c r="K29" i="5"/>
  <c r="J29" i="5"/>
  <c r="I29" i="5"/>
  <c r="F29" i="5"/>
  <c r="E29" i="5"/>
  <c r="D29" i="5"/>
  <c r="AS31" i="5"/>
  <c r="AR31" i="5"/>
  <c r="AQ31" i="5"/>
  <c r="AP31" i="5"/>
  <c r="AO31" i="5"/>
  <c r="AN31" i="5"/>
  <c r="AM31" i="5"/>
  <c r="AL31" i="5"/>
  <c r="AK31" i="5"/>
  <c r="AJ31" i="5"/>
  <c r="AI31" i="5"/>
  <c r="AH31" i="5"/>
  <c r="AG31" i="5"/>
  <c r="AF31" i="5"/>
  <c r="AE31" i="5"/>
  <c r="AD31" i="5"/>
  <c r="AC31" i="5"/>
  <c r="AB31" i="5"/>
  <c r="AA31" i="5"/>
  <c r="Z31" i="5"/>
  <c r="Y31" i="5"/>
  <c r="X31" i="5"/>
  <c r="W31" i="5"/>
  <c r="V31" i="5"/>
  <c r="U31" i="5"/>
  <c r="T31" i="5"/>
  <c r="S31" i="5"/>
  <c r="R31" i="5"/>
  <c r="Q31" i="5"/>
  <c r="P31" i="5"/>
  <c r="O31" i="5"/>
  <c r="N31" i="5"/>
  <c r="M31" i="5"/>
  <c r="L31" i="5"/>
  <c r="K31" i="5"/>
  <c r="J31" i="5"/>
  <c r="I31" i="5"/>
  <c r="F31" i="5"/>
  <c r="E31" i="5"/>
  <c r="D31" i="5"/>
  <c r="AS33" i="5"/>
  <c r="AR33" i="5"/>
  <c r="AQ33" i="5"/>
  <c r="AP33" i="5"/>
  <c r="AO33" i="5"/>
  <c r="AN33" i="5"/>
  <c r="AM33" i="5"/>
  <c r="AL33" i="5"/>
  <c r="AK33" i="5"/>
  <c r="AJ33" i="5"/>
  <c r="AI33" i="5"/>
  <c r="AH33" i="5"/>
  <c r="AG33" i="5"/>
  <c r="AF33" i="5"/>
  <c r="AE33" i="5"/>
  <c r="AD33" i="5"/>
  <c r="AC33" i="5"/>
  <c r="AB33" i="5"/>
  <c r="AA33" i="5"/>
  <c r="Z33" i="5"/>
  <c r="Y33" i="5"/>
  <c r="X33" i="5"/>
  <c r="W33" i="5"/>
  <c r="V33" i="5"/>
  <c r="U33" i="5"/>
  <c r="T33" i="5"/>
  <c r="S33" i="5"/>
  <c r="R33" i="5"/>
  <c r="Q33" i="5"/>
  <c r="P33" i="5"/>
  <c r="O33" i="5"/>
  <c r="N33" i="5"/>
  <c r="M33" i="5"/>
  <c r="L33" i="5"/>
  <c r="K33" i="5"/>
  <c r="J33" i="5"/>
  <c r="I33" i="5"/>
  <c r="F33" i="5"/>
  <c r="E33" i="5"/>
  <c r="D33" i="5"/>
  <c r="AS35" i="5"/>
  <c r="AR35" i="5"/>
  <c r="AQ35" i="5"/>
  <c r="AP35" i="5"/>
  <c r="AO35" i="5"/>
  <c r="AN35" i="5"/>
  <c r="AM35" i="5"/>
  <c r="AL35" i="5"/>
  <c r="AK35" i="5"/>
  <c r="AJ35" i="5"/>
  <c r="AI35" i="5"/>
  <c r="AH35" i="5"/>
  <c r="AG35" i="5"/>
  <c r="AF35" i="5"/>
  <c r="AE35" i="5"/>
  <c r="AD35" i="5"/>
  <c r="AC35" i="5"/>
  <c r="AB35" i="5"/>
  <c r="AA35" i="5"/>
  <c r="Z35" i="5"/>
  <c r="Y35" i="5"/>
  <c r="X35" i="5"/>
  <c r="W35" i="5"/>
  <c r="V35" i="5"/>
  <c r="U35" i="5"/>
  <c r="T35" i="5"/>
  <c r="S35" i="5"/>
  <c r="R35" i="5"/>
  <c r="Q35" i="5"/>
  <c r="P35" i="5"/>
  <c r="O35" i="5"/>
  <c r="N35" i="5"/>
  <c r="M35" i="5"/>
  <c r="L35" i="5"/>
  <c r="K35" i="5"/>
  <c r="J35" i="5"/>
  <c r="I35" i="5"/>
  <c r="F35" i="5"/>
  <c r="E35" i="5"/>
  <c r="D35" i="5"/>
  <c r="AS37" i="5"/>
  <c r="AR37" i="5"/>
  <c r="AQ37" i="5"/>
  <c r="AP37" i="5"/>
  <c r="AO37" i="5"/>
  <c r="AN37" i="5"/>
  <c r="AM37" i="5"/>
  <c r="AL37" i="5"/>
  <c r="AK37" i="5"/>
  <c r="AJ37" i="5"/>
  <c r="AI37" i="5"/>
  <c r="AH37" i="5"/>
  <c r="AG37" i="5"/>
  <c r="AF37" i="5"/>
  <c r="AE37" i="5"/>
  <c r="AD37" i="5"/>
  <c r="AC37" i="5"/>
  <c r="AB37" i="5"/>
  <c r="AA37" i="5"/>
  <c r="Z37" i="5"/>
  <c r="Y37" i="5"/>
  <c r="X37" i="5"/>
  <c r="W37" i="5"/>
  <c r="V37" i="5"/>
  <c r="U37" i="5"/>
  <c r="T37" i="5"/>
  <c r="S37" i="5"/>
  <c r="R37" i="5"/>
  <c r="Q37" i="5"/>
  <c r="P37" i="5"/>
  <c r="O37" i="5"/>
  <c r="N37" i="5"/>
  <c r="M37" i="5"/>
  <c r="L37" i="5"/>
  <c r="K37" i="5"/>
  <c r="J37" i="5"/>
  <c r="I37" i="5"/>
  <c r="F37" i="5"/>
  <c r="E37" i="5"/>
  <c r="D37" i="5"/>
  <c r="AS39" i="5"/>
  <c r="AR39" i="5"/>
  <c r="AQ39" i="5"/>
  <c r="AP39" i="5"/>
  <c r="AO39" i="5"/>
  <c r="AN39" i="5"/>
  <c r="AM39" i="5"/>
  <c r="AL39" i="5"/>
  <c r="AK39" i="5"/>
  <c r="AJ39" i="5"/>
  <c r="AI39" i="5"/>
  <c r="AH39" i="5"/>
  <c r="AG39" i="5"/>
  <c r="AF39" i="5"/>
  <c r="AE39" i="5"/>
  <c r="AD39" i="5"/>
  <c r="AC39" i="5"/>
  <c r="AB39" i="5"/>
  <c r="AA39" i="5"/>
  <c r="Z39" i="5"/>
  <c r="Y39" i="5"/>
  <c r="X39" i="5"/>
  <c r="W39" i="5"/>
  <c r="V39" i="5"/>
  <c r="U39" i="5"/>
  <c r="T39" i="5"/>
  <c r="S39" i="5"/>
  <c r="R39" i="5"/>
  <c r="Q39" i="5"/>
  <c r="P39" i="5"/>
  <c r="O39" i="5"/>
  <c r="N39" i="5"/>
  <c r="M39" i="5"/>
  <c r="L39" i="5"/>
  <c r="K39" i="5"/>
  <c r="J39" i="5"/>
  <c r="I39" i="5"/>
  <c r="F39" i="5"/>
  <c r="E39" i="5"/>
  <c r="D39" i="5"/>
  <c r="AS41" i="5"/>
  <c r="AR41" i="5"/>
  <c r="AQ41" i="5"/>
  <c r="AP41" i="5"/>
  <c r="AO41" i="5"/>
  <c r="AN41" i="5"/>
  <c r="AM41" i="5"/>
  <c r="AL41" i="5"/>
  <c r="AK41" i="5"/>
  <c r="AJ41" i="5"/>
  <c r="AI41" i="5"/>
  <c r="AH41" i="5"/>
  <c r="AG41" i="5"/>
  <c r="AF41" i="5"/>
  <c r="AE41" i="5"/>
  <c r="AD41" i="5"/>
  <c r="AC41" i="5"/>
  <c r="AB41" i="5"/>
  <c r="AA41" i="5"/>
  <c r="Z41" i="5"/>
  <c r="Y41" i="5"/>
  <c r="X41" i="5"/>
  <c r="W41" i="5"/>
  <c r="V41" i="5"/>
  <c r="U41" i="5"/>
  <c r="T41" i="5"/>
  <c r="S41" i="5"/>
  <c r="R41" i="5"/>
  <c r="Q41" i="5"/>
  <c r="P41" i="5"/>
  <c r="O41" i="5"/>
  <c r="N41" i="5"/>
  <c r="M41" i="5"/>
  <c r="L41" i="5"/>
  <c r="K41" i="5"/>
  <c r="J41" i="5"/>
  <c r="I41" i="5"/>
  <c r="F41" i="5"/>
  <c r="E41" i="5"/>
  <c r="D41" i="5"/>
  <c r="AS43" i="5"/>
  <c r="AR43" i="5"/>
  <c r="AQ43" i="5"/>
  <c r="AP43" i="5"/>
  <c r="AO43" i="5"/>
  <c r="AN43" i="5"/>
  <c r="AM43" i="5"/>
  <c r="AL43" i="5"/>
  <c r="AK43" i="5"/>
  <c r="AJ43" i="5"/>
  <c r="AI43" i="5"/>
  <c r="AH43" i="5"/>
  <c r="AG43" i="5"/>
  <c r="AF43" i="5"/>
  <c r="AE43" i="5"/>
  <c r="AD43" i="5"/>
  <c r="AC43" i="5"/>
  <c r="AB43" i="5"/>
  <c r="AA43" i="5"/>
  <c r="Z43" i="5"/>
  <c r="Y43" i="5"/>
  <c r="X43" i="5"/>
  <c r="W43" i="5"/>
  <c r="V43" i="5"/>
  <c r="U43" i="5"/>
  <c r="T43" i="5"/>
  <c r="S43" i="5"/>
  <c r="R43" i="5"/>
  <c r="Q43" i="5"/>
  <c r="P43" i="5"/>
  <c r="O43" i="5"/>
  <c r="N43" i="5"/>
  <c r="M43" i="5"/>
  <c r="L43" i="5"/>
  <c r="K43" i="5"/>
  <c r="J43" i="5"/>
  <c r="I43" i="5"/>
  <c r="F43" i="5"/>
  <c r="E43" i="5"/>
  <c r="D43" i="5"/>
  <c r="AS45" i="5"/>
  <c r="AR45" i="5"/>
  <c r="AQ45" i="5"/>
  <c r="AP45" i="5"/>
  <c r="AO45" i="5"/>
  <c r="AN45" i="5"/>
  <c r="AM45" i="5"/>
  <c r="AL45" i="5"/>
  <c r="AK45" i="5"/>
  <c r="AJ45" i="5"/>
  <c r="AI45" i="5"/>
  <c r="AH45" i="5"/>
  <c r="AG45" i="5"/>
  <c r="AF45" i="5"/>
  <c r="AE45" i="5"/>
  <c r="AD45" i="5"/>
  <c r="AC45" i="5"/>
  <c r="AB45" i="5"/>
  <c r="AA45" i="5"/>
  <c r="Z45" i="5"/>
  <c r="Y45" i="5"/>
  <c r="X45" i="5"/>
  <c r="W45" i="5"/>
  <c r="V45" i="5"/>
  <c r="U45" i="5"/>
  <c r="T45" i="5"/>
  <c r="S45" i="5"/>
  <c r="R45" i="5"/>
  <c r="Q45" i="5"/>
  <c r="P45" i="5"/>
  <c r="O45" i="5"/>
  <c r="N45" i="5"/>
  <c r="M45" i="5"/>
  <c r="L45" i="5"/>
  <c r="K45" i="5"/>
  <c r="J45" i="5"/>
  <c r="I45" i="5"/>
  <c r="F45" i="5"/>
  <c r="E45" i="5"/>
  <c r="D45" i="5"/>
  <c r="AS47" i="5"/>
  <c r="AR47" i="5"/>
  <c r="AQ47" i="5"/>
  <c r="AP47" i="5"/>
  <c r="AO47" i="5"/>
  <c r="AN47" i="5"/>
  <c r="AM47" i="5"/>
  <c r="AL47" i="5"/>
  <c r="AK47" i="5"/>
  <c r="AJ47" i="5"/>
  <c r="AI47" i="5"/>
  <c r="AH47" i="5"/>
  <c r="AG47" i="5"/>
  <c r="AF47" i="5"/>
  <c r="AE47" i="5"/>
  <c r="AD47" i="5"/>
  <c r="AC47" i="5"/>
  <c r="AB47" i="5"/>
  <c r="AA47" i="5"/>
  <c r="Z47" i="5"/>
  <c r="Y47" i="5"/>
  <c r="X47" i="5"/>
  <c r="W47" i="5"/>
  <c r="V47" i="5"/>
  <c r="U47" i="5"/>
  <c r="T47" i="5"/>
  <c r="S47" i="5"/>
  <c r="R47" i="5"/>
  <c r="Q47" i="5"/>
  <c r="P47" i="5"/>
  <c r="O47" i="5"/>
  <c r="N47" i="5"/>
  <c r="M47" i="5"/>
  <c r="L47" i="5"/>
  <c r="K47" i="5"/>
  <c r="J47" i="5"/>
  <c r="I47" i="5"/>
  <c r="F47" i="5"/>
  <c r="E47" i="5"/>
  <c r="D47" i="5"/>
  <c r="AS49" i="5"/>
  <c r="AR49" i="5"/>
  <c r="AQ49" i="5"/>
  <c r="AP49" i="5"/>
  <c r="AO49" i="5"/>
  <c r="AN49" i="5"/>
  <c r="AM49" i="5"/>
  <c r="AL49" i="5"/>
  <c r="AK49" i="5"/>
  <c r="AJ49" i="5"/>
  <c r="AI49" i="5"/>
  <c r="AH49" i="5"/>
  <c r="AG49" i="5"/>
  <c r="AF49" i="5"/>
  <c r="AE49" i="5"/>
  <c r="AD49" i="5"/>
  <c r="AC49" i="5"/>
  <c r="AB49" i="5"/>
  <c r="AA49" i="5"/>
  <c r="Z49" i="5"/>
  <c r="Y49" i="5"/>
  <c r="X49" i="5"/>
  <c r="W49" i="5"/>
  <c r="V49" i="5"/>
  <c r="U49" i="5"/>
  <c r="T49" i="5"/>
  <c r="S49" i="5"/>
  <c r="R49" i="5"/>
  <c r="Q49" i="5"/>
  <c r="P49" i="5"/>
  <c r="O49" i="5"/>
  <c r="N49" i="5"/>
  <c r="M49" i="5"/>
  <c r="L49" i="5"/>
  <c r="K49" i="5"/>
  <c r="J49" i="5"/>
  <c r="I49" i="5"/>
  <c r="F49" i="5"/>
  <c r="E49" i="5"/>
  <c r="D49" i="5"/>
  <c r="AS51" i="5"/>
  <c r="AR51" i="5"/>
  <c r="AQ51" i="5"/>
  <c r="AP51" i="5"/>
  <c r="AO51" i="5"/>
  <c r="AN51" i="5"/>
  <c r="AM51" i="5"/>
  <c r="AL51" i="5"/>
  <c r="AK51" i="5"/>
  <c r="AJ51" i="5"/>
  <c r="AI51" i="5"/>
  <c r="AH51" i="5"/>
  <c r="AG51" i="5"/>
  <c r="AF51" i="5"/>
  <c r="AE51" i="5"/>
  <c r="AD51" i="5"/>
  <c r="AC51" i="5"/>
  <c r="AB51" i="5"/>
  <c r="AA51" i="5"/>
  <c r="Z51" i="5"/>
  <c r="Y51" i="5"/>
  <c r="X51" i="5"/>
  <c r="W51" i="5"/>
  <c r="V51" i="5"/>
  <c r="U51" i="5"/>
  <c r="T51" i="5"/>
  <c r="S51" i="5"/>
  <c r="R51" i="5"/>
  <c r="Q51" i="5"/>
  <c r="P51" i="5"/>
  <c r="O51" i="5"/>
  <c r="N51" i="5"/>
  <c r="M51" i="5"/>
  <c r="L51" i="5"/>
  <c r="K51" i="5"/>
  <c r="J51" i="5"/>
  <c r="I51" i="5"/>
  <c r="F51" i="5"/>
  <c r="E51" i="5"/>
  <c r="D51" i="5"/>
  <c r="AS53" i="5"/>
  <c r="AR53" i="5"/>
  <c r="AQ53" i="5"/>
  <c r="AP53" i="5"/>
  <c r="AO53" i="5"/>
  <c r="AN53" i="5"/>
  <c r="AM53" i="5"/>
  <c r="AL53" i="5"/>
  <c r="AK53" i="5"/>
  <c r="AJ53" i="5"/>
  <c r="AI53" i="5"/>
  <c r="AH53" i="5"/>
  <c r="AG53" i="5"/>
  <c r="AF53" i="5"/>
  <c r="AE53" i="5"/>
  <c r="AD53" i="5"/>
  <c r="AC53" i="5"/>
  <c r="AB53" i="5"/>
  <c r="AA53" i="5"/>
  <c r="Z53" i="5"/>
  <c r="Y53" i="5"/>
  <c r="X53" i="5"/>
  <c r="W53" i="5"/>
  <c r="V53" i="5"/>
  <c r="U53" i="5"/>
  <c r="T53" i="5"/>
  <c r="S53" i="5"/>
  <c r="R53" i="5"/>
  <c r="Q53" i="5"/>
  <c r="P53" i="5"/>
  <c r="O53" i="5"/>
  <c r="N53" i="5"/>
  <c r="M53" i="5"/>
  <c r="L53" i="5"/>
  <c r="J53" i="5"/>
  <c r="I53" i="5"/>
  <c r="F53" i="5"/>
  <c r="E53" i="5"/>
  <c r="D53" i="5"/>
  <c r="K53" i="5"/>
  <c r="AS55" i="5"/>
  <c r="AR55" i="5"/>
  <c r="AQ55" i="5"/>
  <c r="AP55" i="5"/>
  <c r="AO55" i="5"/>
  <c r="AN55" i="5"/>
  <c r="AM55" i="5"/>
  <c r="AL55" i="5"/>
  <c r="AK55" i="5"/>
  <c r="AJ55" i="5"/>
  <c r="AI55" i="5"/>
  <c r="AH55" i="5"/>
  <c r="AG55" i="5"/>
  <c r="AF55" i="5"/>
  <c r="AE55" i="5"/>
  <c r="AD55" i="5"/>
  <c r="AC55" i="5"/>
  <c r="AB55" i="5"/>
  <c r="AA55" i="5"/>
  <c r="Z55" i="5"/>
  <c r="Y55" i="5"/>
  <c r="X55" i="5"/>
  <c r="W55" i="5"/>
  <c r="V55" i="5"/>
  <c r="U55" i="5"/>
  <c r="T55" i="5"/>
  <c r="S55" i="5"/>
  <c r="R55" i="5"/>
  <c r="Q55" i="5"/>
  <c r="P55" i="5"/>
  <c r="O55" i="5"/>
  <c r="N55" i="5"/>
  <c r="M55" i="5"/>
  <c r="L55" i="5"/>
  <c r="K55" i="5"/>
  <c r="J55" i="5"/>
  <c r="I55" i="5"/>
  <c r="F55" i="5"/>
  <c r="E55" i="5"/>
  <c r="D55" i="5"/>
  <c r="AS57" i="5"/>
  <c r="AR57" i="5"/>
  <c r="AQ57" i="5"/>
  <c r="AP57" i="5"/>
  <c r="AO57" i="5"/>
  <c r="AN57" i="5"/>
  <c r="AM57" i="5"/>
  <c r="AL57" i="5"/>
  <c r="AK57" i="5"/>
  <c r="AJ57" i="5"/>
  <c r="AI57" i="5"/>
  <c r="AH57" i="5"/>
  <c r="AG57" i="5"/>
  <c r="AF57" i="5"/>
  <c r="AE57" i="5"/>
  <c r="AD57" i="5"/>
  <c r="AC57" i="5"/>
  <c r="AB57" i="5"/>
  <c r="AA57" i="5"/>
  <c r="Z57" i="5"/>
  <c r="Y57" i="5"/>
  <c r="X57" i="5"/>
  <c r="W57" i="5"/>
  <c r="V57" i="5"/>
  <c r="U57" i="5"/>
  <c r="T57" i="5"/>
  <c r="S57" i="5"/>
  <c r="R57" i="5"/>
  <c r="Q57" i="5"/>
  <c r="P57" i="5"/>
  <c r="O57" i="5"/>
  <c r="N57" i="5"/>
  <c r="M57" i="5"/>
  <c r="L57" i="5"/>
  <c r="J57" i="5"/>
  <c r="I57" i="5"/>
  <c r="F57" i="5"/>
  <c r="E57" i="5"/>
  <c r="D57" i="5"/>
  <c r="K57" i="5"/>
  <c r="AS59" i="5"/>
  <c r="AR59" i="5"/>
  <c r="AQ59" i="5"/>
  <c r="AP59" i="5"/>
  <c r="AO59" i="5"/>
  <c r="AN59" i="5"/>
  <c r="AM59" i="5"/>
  <c r="AL59" i="5"/>
  <c r="AK59" i="5"/>
  <c r="AJ59" i="5"/>
  <c r="AI59" i="5"/>
  <c r="AH59" i="5"/>
  <c r="AG59" i="5"/>
  <c r="AF59" i="5"/>
  <c r="AE59" i="5"/>
  <c r="AD59" i="5"/>
  <c r="AC59" i="5"/>
  <c r="AB59" i="5"/>
  <c r="AA59" i="5"/>
  <c r="Z59" i="5"/>
  <c r="Y59" i="5"/>
  <c r="X59" i="5"/>
  <c r="W59" i="5"/>
  <c r="V59" i="5"/>
  <c r="U59" i="5"/>
  <c r="T59" i="5"/>
  <c r="S59" i="5"/>
  <c r="R59" i="5"/>
  <c r="Q59" i="5"/>
  <c r="P59" i="5"/>
  <c r="O59" i="5"/>
  <c r="N59" i="5"/>
  <c r="M59" i="5"/>
  <c r="L59" i="5"/>
  <c r="K59" i="5"/>
  <c r="J59" i="5"/>
  <c r="I59" i="5"/>
  <c r="F59" i="5"/>
  <c r="E59" i="5"/>
  <c r="D59" i="5"/>
  <c r="AS61" i="5"/>
  <c r="AR61" i="5"/>
  <c r="AQ61" i="5"/>
  <c r="AP61" i="5"/>
  <c r="AO61" i="5"/>
  <c r="AN61" i="5"/>
  <c r="AM61" i="5"/>
  <c r="AL61" i="5"/>
  <c r="AK61" i="5"/>
  <c r="AJ61" i="5"/>
  <c r="AI61" i="5"/>
  <c r="AH61" i="5"/>
  <c r="AG61" i="5"/>
  <c r="AF61" i="5"/>
  <c r="AE61" i="5"/>
  <c r="AD61" i="5"/>
  <c r="AC61" i="5"/>
  <c r="AB61" i="5"/>
  <c r="AA61" i="5"/>
  <c r="Z61" i="5"/>
  <c r="Y61" i="5"/>
  <c r="X61" i="5"/>
  <c r="W61" i="5"/>
  <c r="V61" i="5"/>
  <c r="U61" i="5"/>
  <c r="T61" i="5"/>
  <c r="S61" i="5"/>
  <c r="R61" i="5"/>
  <c r="Q61" i="5"/>
  <c r="P61" i="5"/>
  <c r="O61" i="5"/>
  <c r="N61" i="5"/>
  <c r="M61" i="5"/>
  <c r="L61" i="5"/>
  <c r="J61" i="5"/>
  <c r="I61" i="5"/>
  <c r="F61" i="5"/>
  <c r="E61" i="5"/>
  <c r="D61" i="5"/>
  <c r="K61" i="5"/>
  <c r="AS63" i="5"/>
  <c r="AR63" i="5"/>
  <c r="AQ63" i="5"/>
  <c r="AP63" i="5"/>
  <c r="AO63" i="5"/>
  <c r="AN63" i="5"/>
  <c r="AM63" i="5"/>
  <c r="AL63" i="5"/>
  <c r="AK63" i="5"/>
  <c r="AJ63" i="5"/>
  <c r="AI63" i="5"/>
  <c r="AH63" i="5"/>
  <c r="AG63" i="5"/>
  <c r="AF63" i="5"/>
  <c r="AE63" i="5"/>
  <c r="AD63" i="5"/>
  <c r="AC63" i="5"/>
  <c r="AB63" i="5"/>
  <c r="AA63" i="5"/>
  <c r="Z63" i="5"/>
  <c r="Y63" i="5"/>
  <c r="X63" i="5"/>
  <c r="W63" i="5"/>
  <c r="V63" i="5"/>
  <c r="U63" i="5"/>
  <c r="T63" i="5"/>
  <c r="S63" i="5"/>
  <c r="R63" i="5"/>
  <c r="Q63" i="5"/>
  <c r="P63" i="5"/>
  <c r="O63" i="5"/>
  <c r="N63" i="5"/>
  <c r="M63" i="5"/>
  <c r="L63" i="5"/>
  <c r="K63" i="5"/>
  <c r="J63" i="5"/>
  <c r="I63" i="5"/>
  <c r="F63" i="5"/>
  <c r="E63" i="5"/>
  <c r="D63" i="5"/>
  <c r="AS65" i="5"/>
  <c r="AR65" i="5"/>
  <c r="AQ65" i="5"/>
  <c r="AP65" i="5"/>
  <c r="AO65" i="5"/>
  <c r="AN65" i="5"/>
  <c r="AM65" i="5"/>
  <c r="AL65" i="5"/>
  <c r="AK65" i="5"/>
  <c r="AJ65" i="5"/>
  <c r="AI65" i="5"/>
  <c r="AH65" i="5"/>
  <c r="AG65" i="5"/>
  <c r="AF65" i="5"/>
  <c r="AE65" i="5"/>
  <c r="AD65" i="5"/>
  <c r="AC65" i="5"/>
  <c r="AB65" i="5"/>
  <c r="AA65" i="5"/>
  <c r="Z65" i="5"/>
  <c r="Y65" i="5"/>
  <c r="X65" i="5"/>
  <c r="W65" i="5"/>
  <c r="V65" i="5"/>
  <c r="U65" i="5"/>
  <c r="T65" i="5"/>
  <c r="S65" i="5"/>
  <c r="R65" i="5"/>
  <c r="Q65" i="5"/>
  <c r="P65" i="5"/>
  <c r="O65" i="5"/>
  <c r="N65" i="5"/>
  <c r="M65" i="5"/>
  <c r="L65" i="5"/>
  <c r="J65" i="5"/>
  <c r="I65" i="5"/>
  <c r="F65" i="5"/>
  <c r="E65" i="5"/>
  <c r="D65" i="5"/>
  <c r="K65" i="5"/>
  <c r="AS67" i="5"/>
  <c r="AR67" i="5"/>
  <c r="AQ67" i="5"/>
  <c r="AP67" i="5"/>
  <c r="AO67" i="5"/>
  <c r="AN67" i="5"/>
  <c r="AM67" i="5"/>
  <c r="AL67" i="5"/>
  <c r="AK67" i="5"/>
  <c r="AJ67" i="5"/>
  <c r="AI67" i="5"/>
  <c r="AH67" i="5"/>
  <c r="AG67" i="5"/>
  <c r="AF67" i="5"/>
  <c r="AE67" i="5"/>
  <c r="AD67" i="5"/>
  <c r="AC67" i="5"/>
  <c r="AB67" i="5"/>
  <c r="AA67" i="5"/>
  <c r="Z67" i="5"/>
  <c r="Y67" i="5"/>
  <c r="X67" i="5"/>
  <c r="W67" i="5"/>
  <c r="V67" i="5"/>
  <c r="U67" i="5"/>
  <c r="T67" i="5"/>
  <c r="S67" i="5"/>
  <c r="R67" i="5"/>
  <c r="Q67" i="5"/>
  <c r="P67" i="5"/>
  <c r="O67" i="5"/>
  <c r="N67" i="5"/>
  <c r="M67" i="5"/>
  <c r="L67" i="5"/>
  <c r="K67" i="5"/>
  <c r="J67" i="5"/>
  <c r="I67" i="5"/>
  <c r="F67" i="5"/>
  <c r="E67" i="5"/>
  <c r="D67" i="5"/>
  <c r="AS69" i="5"/>
  <c r="AR69" i="5"/>
  <c r="AQ69" i="5"/>
  <c r="AP69" i="5"/>
  <c r="AO69" i="5"/>
  <c r="AN69" i="5"/>
  <c r="AM69" i="5"/>
  <c r="AL69" i="5"/>
  <c r="AK69" i="5"/>
  <c r="AJ69" i="5"/>
  <c r="AI69" i="5"/>
  <c r="AH69" i="5"/>
  <c r="AG69" i="5"/>
  <c r="AF69" i="5"/>
  <c r="AE69" i="5"/>
  <c r="AD69" i="5"/>
  <c r="AC69" i="5"/>
  <c r="AB69" i="5"/>
  <c r="AA69" i="5"/>
  <c r="Z69" i="5"/>
  <c r="Y69" i="5"/>
  <c r="X69" i="5"/>
  <c r="W69" i="5"/>
  <c r="V69" i="5"/>
  <c r="U69" i="5"/>
  <c r="T69" i="5"/>
  <c r="S69" i="5"/>
  <c r="R69" i="5"/>
  <c r="Q69" i="5"/>
  <c r="P69" i="5"/>
  <c r="O69" i="5"/>
  <c r="N69" i="5"/>
  <c r="M69" i="5"/>
  <c r="L69" i="5"/>
  <c r="J69" i="5"/>
  <c r="I69" i="5"/>
  <c r="F69" i="5"/>
  <c r="E69" i="5"/>
  <c r="D69" i="5"/>
  <c r="K69" i="5"/>
  <c r="AS71" i="5"/>
  <c r="AR71" i="5"/>
  <c r="AQ71" i="5"/>
  <c r="AP71" i="5"/>
  <c r="AO71" i="5"/>
  <c r="AN71" i="5"/>
  <c r="AM71" i="5"/>
  <c r="AL71" i="5"/>
  <c r="AK71" i="5"/>
  <c r="AJ71" i="5"/>
  <c r="AI71" i="5"/>
  <c r="AH71" i="5"/>
  <c r="AG71" i="5"/>
  <c r="AF71" i="5"/>
  <c r="AE71" i="5"/>
  <c r="AD71" i="5"/>
  <c r="AC71" i="5"/>
  <c r="AB71" i="5"/>
  <c r="AA71" i="5"/>
  <c r="Z71" i="5"/>
  <c r="Y71" i="5"/>
  <c r="X71" i="5"/>
  <c r="W71" i="5"/>
  <c r="V71" i="5"/>
  <c r="U71" i="5"/>
  <c r="T71" i="5"/>
  <c r="S71" i="5"/>
  <c r="R71" i="5"/>
  <c r="Q71" i="5"/>
  <c r="P71" i="5"/>
  <c r="O71" i="5"/>
  <c r="N71" i="5"/>
  <c r="M71" i="5"/>
  <c r="L71" i="5"/>
  <c r="K71" i="5"/>
  <c r="J71" i="5"/>
  <c r="I71" i="5"/>
  <c r="F71" i="5"/>
  <c r="E71" i="5"/>
  <c r="D71" i="5"/>
  <c r="AS73" i="5"/>
  <c r="AR73" i="5"/>
  <c r="AQ73" i="5"/>
  <c r="AP73" i="5"/>
  <c r="AO73" i="5"/>
  <c r="AN73" i="5"/>
  <c r="AM73" i="5"/>
  <c r="AL73" i="5"/>
  <c r="AK73" i="5"/>
  <c r="AJ73" i="5"/>
  <c r="AI73" i="5"/>
  <c r="AH73" i="5"/>
  <c r="AG73" i="5"/>
  <c r="AF73" i="5"/>
  <c r="AE73" i="5"/>
  <c r="AD73" i="5"/>
  <c r="AC73" i="5"/>
  <c r="AB73" i="5"/>
  <c r="AA73" i="5"/>
  <c r="Z73" i="5"/>
  <c r="Y73" i="5"/>
  <c r="X73" i="5"/>
  <c r="W73" i="5"/>
  <c r="V73" i="5"/>
  <c r="U73" i="5"/>
  <c r="T73" i="5"/>
  <c r="S73" i="5"/>
  <c r="R73" i="5"/>
  <c r="Q73" i="5"/>
  <c r="P73" i="5"/>
  <c r="O73" i="5"/>
  <c r="N73" i="5"/>
  <c r="M73" i="5"/>
  <c r="L73" i="5"/>
  <c r="J73" i="5"/>
  <c r="I73" i="5"/>
  <c r="F73" i="5"/>
  <c r="E73" i="5"/>
  <c r="D73" i="5"/>
  <c r="K73" i="5"/>
  <c r="AS75" i="5"/>
  <c r="AR75" i="5"/>
  <c r="AQ75" i="5"/>
  <c r="AP75" i="5"/>
  <c r="AO75" i="5"/>
  <c r="AN75" i="5"/>
  <c r="AM75" i="5"/>
  <c r="AL75" i="5"/>
  <c r="AK75" i="5"/>
  <c r="AJ75" i="5"/>
  <c r="AI75" i="5"/>
  <c r="AH75" i="5"/>
  <c r="AG75" i="5"/>
  <c r="AF75" i="5"/>
  <c r="AE75" i="5"/>
  <c r="AD75" i="5"/>
  <c r="AC75" i="5"/>
  <c r="AB75" i="5"/>
  <c r="AA75" i="5"/>
  <c r="Z75" i="5"/>
  <c r="Y75" i="5"/>
  <c r="X75" i="5"/>
  <c r="W75" i="5"/>
  <c r="V75" i="5"/>
  <c r="U75" i="5"/>
  <c r="T75" i="5"/>
  <c r="S75" i="5"/>
  <c r="R75" i="5"/>
  <c r="Q75" i="5"/>
  <c r="P75" i="5"/>
  <c r="O75" i="5"/>
  <c r="N75" i="5"/>
  <c r="M75" i="5"/>
  <c r="L75" i="5"/>
  <c r="K75" i="5"/>
  <c r="J75" i="5"/>
  <c r="I75" i="5"/>
  <c r="F75" i="5"/>
  <c r="E75" i="5"/>
  <c r="D75" i="5"/>
  <c r="AS77" i="5"/>
  <c r="AR77" i="5"/>
  <c r="AQ77" i="5"/>
  <c r="AP77" i="5"/>
  <c r="AO77" i="5"/>
  <c r="AN77" i="5"/>
  <c r="AM77" i="5"/>
  <c r="AL77" i="5"/>
  <c r="AK77" i="5"/>
  <c r="AJ77" i="5"/>
  <c r="AI77" i="5"/>
  <c r="AH77" i="5"/>
  <c r="AG77" i="5"/>
  <c r="AF77" i="5"/>
  <c r="AE77" i="5"/>
  <c r="AD77" i="5"/>
  <c r="AC77" i="5"/>
  <c r="AB77" i="5"/>
  <c r="AA77" i="5"/>
  <c r="Z77" i="5"/>
  <c r="Y77" i="5"/>
  <c r="X77" i="5"/>
  <c r="W77" i="5"/>
  <c r="V77" i="5"/>
  <c r="U77" i="5"/>
  <c r="T77" i="5"/>
  <c r="S77" i="5"/>
  <c r="R77" i="5"/>
  <c r="Q77" i="5"/>
  <c r="P77" i="5"/>
  <c r="O77" i="5"/>
  <c r="N77" i="5"/>
  <c r="M77" i="5"/>
  <c r="L77" i="5"/>
  <c r="J77" i="5"/>
  <c r="I77" i="5"/>
  <c r="F77" i="5"/>
  <c r="E77" i="5"/>
  <c r="D77" i="5"/>
  <c r="K77" i="5"/>
  <c r="AS79" i="5"/>
  <c r="AR79" i="5"/>
  <c r="AQ79" i="5"/>
  <c r="AP79" i="5"/>
  <c r="AO79" i="5"/>
  <c r="AN79" i="5"/>
  <c r="AM79" i="5"/>
  <c r="AL79" i="5"/>
  <c r="AK79" i="5"/>
  <c r="AJ79" i="5"/>
  <c r="AI79" i="5"/>
  <c r="AH79" i="5"/>
  <c r="AG79" i="5"/>
  <c r="AF79" i="5"/>
  <c r="AE79" i="5"/>
  <c r="AD79" i="5"/>
  <c r="AC79" i="5"/>
  <c r="AB79" i="5"/>
  <c r="AA79" i="5"/>
  <c r="Z79" i="5"/>
  <c r="Y79" i="5"/>
  <c r="X79" i="5"/>
  <c r="W79" i="5"/>
  <c r="V79" i="5"/>
  <c r="U79" i="5"/>
  <c r="T79" i="5"/>
  <c r="S79" i="5"/>
  <c r="R79" i="5"/>
  <c r="Q79" i="5"/>
  <c r="P79" i="5"/>
  <c r="O79" i="5"/>
  <c r="N79" i="5"/>
  <c r="M79" i="5"/>
  <c r="L79" i="5"/>
  <c r="K79" i="5"/>
  <c r="J79" i="5"/>
  <c r="I79" i="5"/>
  <c r="F79" i="5"/>
  <c r="E79" i="5"/>
  <c r="D79" i="5"/>
  <c r="AS81" i="5"/>
  <c r="AR81" i="5"/>
  <c r="AQ81" i="5"/>
  <c r="AP81" i="5"/>
  <c r="AO81" i="5"/>
  <c r="AN81" i="5"/>
  <c r="AM81" i="5"/>
  <c r="AL81" i="5"/>
  <c r="AK81" i="5"/>
  <c r="AJ81" i="5"/>
  <c r="AI81" i="5"/>
  <c r="AH81" i="5"/>
  <c r="AG81" i="5"/>
  <c r="AF81" i="5"/>
  <c r="AE81" i="5"/>
  <c r="AD81" i="5"/>
  <c r="AC81" i="5"/>
  <c r="AB81" i="5"/>
  <c r="AA81" i="5"/>
  <c r="Z81" i="5"/>
  <c r="Y81" i="5"/>
  <c r="X81" i="5"/>
  <c r="W81" i="5"/>
  <c r="V81" i="5"/>
  <c r="U81" i="5"/>
  <c r="T81" i="5"/>
  <c r="S81" i="5"/>
  <c r="R81" i="5"/>
  <c r="Q81" i="5"/>
  <c r="P81" i="5"/>
  <c r="O81" i="5"/>
  <c r="N81" i="5"/>
  <c r="M81" i="5"/>
  <c r="L81" i="5"/>
  <c r="J81" i="5"/>
  <c r="I81" i="5"/>
  <c r="F81" i="5"/>
  <c r="E81" i="5"/>
  <c r="D81" i="5"/>
  <c r="K81" i="5"/>
  <c r="AS83" i="5"/>
  <c r="AR83" i="5"/>
  <c r="AQ83" i="5"/>
  <c r="AP83" i="5"/>
  <c r="AO83" i="5"/>
  <c r="AN83" i="5"/>
  <c r="AM83" i="5"/>
  <c r="AL83" i="5"/>
  <c r="AK83" i="5"/>
  <c r="AJ83" i="5"/>
  <c r="AI83" i="5"/>
  <c r="AH83" i="5"/>
  <c r="AG83" i="5"/>
  <c r="AF83" i="5"/>
  <c r="AE83" i="5"/>
  <c r="AD83" i="5"/>
  <c r="AC83" i="5"/>
  <c r="AB83" i="5"/>
  <c r="AA83" i="5"/>
  <c r="Z83" i="5"/>
  <c r="Y83" i="5"/>
  <c r="X83" i="5"/>
  <c r="W83" i="5"/>
  <c r="V83" i="5"/>
  <c r="U83" i="5"/>
  <c r="T83" i="5"/>
  <c r="S83" i="5"/>
  <c r="R83" i="5"/>
  <c r="Q83" i="5"/>
  <c r="P83" i="5"/>
  <c r="O83" i="5"/>
  <c r="N83" i="5"/>
  <c r="M83" i="5"/>
  <c r="L83" i="5"/>
  <c r="K83" i="5"/>
  <c r="J83" i="5"/>
  <c r="I83" i="5"/>
  <c r="F83" i="5"/>
  <c r="E83" i="5"/>
  <c r="D83" i="5"/>
  <c r="AS85" i="5"/>
  <c r="AR85" i="5"/>
  <c r="AQ85" i="5"/>
  <c r="AP85" i="5"/>
  <c r="AO85" i="5"/>
  <c r="AN85" i="5"/>
  <c r="AM85" i="5"/>
  <c r="AL85" i="5"/>
  <c r="AK85" i="5"/>
  <c r="AJ85" i="5"/>
  <c r="AI85" i="5"/>
  <c r="AH85" i="5"/>
  <c r="AG85" i="5"/>
  <c r="AF85" i="5"/>
  <c r="AE85" i="5"/>
  <c r="AD85" i="5"/>
  <c r="AC85" i="5"/>
  <c r="AB85" i="5"/>
  <c r="AA85" i="5"/>
  <c r="Z85" i="5"/>
  <c r="Y85" i="5"/>
  <c r="X85" i="5"/>
  <c r="W85" i="5"/>
  <c r="V85" i="5"/>
  <c r="U85" i="5"/>
  <c r="T85" i="5"/>
  <c r="S85" i="5"/>
  <c r="R85" i="5"/>
  <c r="Q85" i="5"/>
  <c r="P85" i="5"/>
  <c r="O85" i="5"/>
  <c r="N85" i="5"/>
  <c r="M85" i="5"/>
  <c r="L85" i="5"/>
  <c r="J85" i="5"/>
  <c r="I85" i="5"/>
  <c r="F85" i="5"/>
  <c r="E85" i="5"/>
  <c r="D85" i="5"/>
  <c r="K85" i="5"/>
  <c r="AS87" i="5"/>
  <c r="AR87" i="5"/>
  <c r="AQ87" i="5"/>
  <c r="AP87" i="5"/>
  <c r="AO87" i="5"/>
  <c r="AN87" i="5"/>
  <c r="AM87" i="5"/>
  <c r="AL87" i="5"/>
  <c r="AK87" i="5"/>
  <c r="AJ87" i="5"/>
  <c r="AI87" i="5"/>
  <c r="AH87" i="5"/>
  <c r="AG87" i="5"/>
  <c r="AF87" i="5"/>
  <c r="AE87" i="5"/>
  <c r="AD87" i="5"/>
  <c r="AC87" i="5"/>
  <c r="AB87" i="5"/>
  <c r="AA87" i="5"/>
  <c r="Z87" i="5"/>
  <c r="Y87" i="5"/>
  <c r="X87" i="5"/>
  <c r="W87" i="5"/>
  <c r="V87" i="5"/>
  <c r="U87" i="5"/>
  <c r="T87" i="5"/>
  <c r="S87" i="5"/>
  <c r="R87" i="5"/>
  <c r="Q87" i="5"/>
  <c r="P87" i="5"/>
  <c r="O87" i="5"/>
  <c r="N87" i="5"/>
  <c r="M87" i="5"/>
  <c r="L87" i="5"/>
  <c r="K87" i="5"/>
  <c r="J87" i="5"/>
  <c r="I87" i="5"/>
  <c r="F87" i="5"/>
  <c r="E87" i="5"/>
  <c r="D87" i="5"/>
  <c r="AS89" i="5"/>
  <c r="AR89" i="5"/>
  <c r="AQ89" i="5"/>
  <c r="AP89" i="5"/>
  <c r="AO89" i="5"/>
  <c r="AN89" i="5"/>
  <c r="AM89" i="5"/>
  <c r="AL89" i="5"/>
  <c r="AK89" i="5"/>
  <c r="AJ89" i="5"/>
  <c r="AI89" i="5"/>
  <c r="AH89" i="5"/>
  <c r="AG89" i="5"/>
  <c r="AF89" i="5"/>
  <c r="AE89" i="5"/>
  <c r="AD89" i="5"/>
  <c r="AC89" i="5"/>
  <c r="AB89" i="5"/>
  <c r="AA89" i="5"/>
  <c r="Z89" i="5"/>
  <c r="Y89" i="5"/>
  <c r="X89" i="5"/>
  <c r="W89" i="5"/>
  <c r="V89" i="5"/>
  <c r="U89" i="5"/>
  <c r="T89" i="5"/>
  <c r="S89" i="5"/>
  <c r="R89" i="5"/>
  <c r="Q89" i="5"/>
  <c r="P89" i="5"/>
  <c r="O89" i="5"/>
  <c r="N89" i="5"/>
  <c r="M89" i="5"/>
  <c r="L89" i="5"/>
  <c r="J89" i="5"/>
  <c r="I89" i="5"/>
  <c r="F89" i="5"/>
  <c r="E89" i="5"/>
  <c r="D89" i="5"/>
  <c r="K89" i="5"/>
  <c r="AS91" i="5"/>
  <c r="AR91" i="5"/>
  <c r="AQ91" i="5"/>
  <c r="AP91" i="5"/>
  <c r="AO91" i="5"/>
  <c r="AN91" i="5"/>
  <c r="AM91" i="5"/>
  <c r="AL91" i="5"/>
  <c r="AK91" i="5"/>
  <c r="AJ91" i="5"/>
  <c r="AI91" i="5"/>
  <c r="AH91" i="5"/>
  <c r="AG91" i="5"/>
  <c r="AF91" i="5"/>
  <c r="AE91" i="5"/>
  <c r="AD91" i="5"/>
  <c r="AC91" i="5"/>
  <c r="AB91" i="5"/>
  <c r="AA91" i="5"/>
  <c r="Z91" i="5"/>
  <c r="Y91" i="5"/>
  <c r="X91" i="5"/>
  <c r="W91" i="5"/>
  <c r="V91" i="5"/>
  <c r="U91" i="5"/>
  <c r="T91" i="5"/>
  <c r="S91" i="5"/>
  <c r="R91" i="5"/>
  <c r="Q91" i="5"/>
  <c r="P91" i="5"/>
  <c r="O91" i="5"/>
  <c r="N91" i="5"/>
  <c r="M91" i="5"/>
  <c r="L91" i="5"/>
  <c r="K91" i="5"/>
  <c r="J91" i="5"/>
  <c r="I91" i="5"/>
  <c r="F91" i="5"/>
  <c r="E91" i="5"/>
  <c r="D91" i="5"/>
  <c r="AS93" i="5"/>
  <c r="AR93" i="5"/>
  <c r="AQ93" i="5"/>
  <c r="AP93" i="5"/>
  <c r="AO93" i="5"/>
  <c r="AN93" i="5"/>
  <c r="AM93" i="5"/>
  <c r="AL93" i="5"/>
  <c r="AK93" i="5"/>
  <c r="AJ93" i="5"/>
  <c r="AI93" i="5"/>
  <c r="AH93" i="5"/>
  <c r="AG93" i="5"/>
  <c r="AF93" i="5"/>
  <c r="AE93" i="5"/>
  <c r="AD93" i="5"/>
  <c r="AC93" i="5"/>
  <c r="AB93" i="5"/>
  <c r="AA93" i="5"/>
  <c r="Z93" i="5"/>
  <c r="Y93" i="5"/>
  <c r="X93" i="5"/>
  <c r="W93" i="5"/>
  <c r="V93" i="5"/>
  <c r="U93" i="5"/>
  <c r="T93" i="5"/>
  <c r="S93" i="5"/>
  <c r="R93" i="5"/>
  <c r="Q93" i="5"/>
  <c r="P93" i="5"/>
  <c r="O93" i="5"/>
  <c r="N93" i="5"/>
  <c r="M93" i="5"/>
  <c r="L93" i="5"/>
  <c r="J93" i="5"/>
  <c r="I93" i="5"/>
  <c r="F93" i="5"/>
  <c r="E93" i="5"/>
  <c r="D93" i="5"/>
  <c r="K93" i="5"/>
  <c r="AS95" i="5"/>
  <c r="AR95" i="5"/>
  <c r="AQ95" i="5"/>
  <c r="AP95" i="5"/>
  <c r="AO95" i="5"/>
  <c r="AN95" i="5"/>
  <c r="AM95" i="5"/>
  <c r="AL95" i="5"/>
  <c r="AK95" i="5"/>
  <c r="AJ95" i="5"/>
  <c r="AI95" i="5"/>
  <c r="AH95" i="5"/>
  <c r="AG95" i="5"/>
  <c r="AF95" i="5"/>
  <c r="AE95" i="5"/>
  <c r="AD95" i="5"/>
  <c r="AC95" i="5"/>
  <c r="AB95" i="5"/>
  <c r="AA95" i="5"/>
  <c r="Z95" i="5"/>
  <c r="Y95" i="5"/>
  <c r="X95" i="5"/>
  <c r="W95" i="5"/>
  <c r="V95" i="5"/>
  <c r="U95" i="5"/>
  <c r="T95" i="5"/>
  <c r="S95" i="5"/>
  <c r="R95" i="5"/>
  <c r="Q95" i="5"/>
  <c r="P95" i="5"/>
  <c r="O95" i="5"/>
  <c r="N95" i="5"/>
  <c r="M95" i="5"/>
  <c r="L95" i="5"/>
  <c r="K95" i="5"/>
  <c r="J95" i="5"/>
  <c r="I95" i="5"/>
  <c r="F95" i="5"/>
  <c r="E95" i="5"/>
  <c r="D95" i="5"/>
  <c r="AS97" i="5"/>
  <c r="AR97" i="5"/>
  <c r="AQ97" i="5"/>
  <c r="AP97" i="5"/>
  <c r="AO97" i="5"/>
  <c r="AN97" i="5"/>
  <c r="AM97" i="5"/>
  <c r="AL97" i="5"/>
  <c r="AK97" i="5"/>
  <c r="AJ97" i="5"/>
  <c r="AI97" i="5"/>
  <c r="AH97" i="5"/>
  <c r="AG97" i="5"/>
  <c r="AF97" i="5"/>
  <c r="AE97" i="5"/>
  <c r="AD97" i="5"/>
  <c r="AC97" i="5"/>
  <c r="AB97" i="5"/>
  <c r="AA97" i="5"/>
  <c r="Z97" i="5"/>
  <c r="Y97" i="5"/>
  <c r="X97" i="5"/>
  <c r="W97" i="5"/>
  <c r="V97" i="5"/>
  <c r="U97" i="5"/>
  <c r="T97" i="5"/>
  <c r="S97" i="5"/>
  <c r="R97" i="5"/>
  <c r="Q97" i="5"/>
  <c r="P97" i="5"/>
  <c r="O97" i="5"/>
  <c r="N97" i="5"/>
  <c r="M97" i="5"/>
  <c r="L97" i="5"/>
  <c r="J97" i="5"/>
  <c r="I97" i="5"/>
  <c r="F97" i="5"/>
  <c r="E97" i="5"/>
  <c r="D97" i="5"/>
  <c r="K97" i="5"/>
  <c r="AS99" i="5"/>
  <c r="AR99" i="5"/>
  <c r="AQ99" i="5"/>
  <c r="AP99" i="5"/>
  <c r="AO99" i="5"/>
  <c r="AN99" i="5"/>
  <c r="AM99" i="5"/>
  <c r="AL99" i="5"/>
  <c r="AK99" i="5"/>
  <c r="AJ99" i="5"/>
  <c r="AI99" i="5"/>
  <c r="AH99" i="5"/>
  <c r="AG99" i="5"/>
  <c r="AF99" i="5"/>
  <c r="AE99" i="5"/>
  <c r="AD99" i="5"/>
  <c r="AC99" i="5"/>
  <c r="AB99" i="5"/>
  <c r="AA99" i="5"/>
  <c r="Z99" i="5"/>
  <c r="Y99" i="5"/>
  <c r="X99" i="5"/>
  <c r="W99" i="5"/>
  <c r="V99" i="5"/>
  <c r="U99" i="5"/>
  <c r="T99" i="5"/>
  <c r="S99" i="5"/>
  <c r="R99" i="5"/>
  <c r="Q99" i="5"/>
  <c r="P99" i="5"/>
  <c r="O99" i="5"/>
  <c r="N99" i="5"/>
  <c r="M99" i="5"/>
  <c r="L99" i="5"/>
  <c r="K99" i="5"/>
  <c r="J99" i="5"/>
  <c r="I99" i="5"/>
  <c r="F99" i="5"/>
  <c r="E99" i="5"/>
  <c r="D99" i="5"/>
  <c r="AS101" i="5"/>
  <c r="AR101" i="5"/>
  <c r="AQ101" i="5"/>
  <c r="AP101" i="5"/>
  <c r="AO101" i="5"/>
  <c r="AN101" i="5"/>
  <c r="AM101" i="5"/>
  <c r="AL101" i="5"/>
  <c r="AK101" i="5"/>
  <c r="AJ101" i="5"/>
  <c r="AI101" i="5"/>
  <c r="AH101" i="5"/>
  <c r="AG101" i="5"/>
  <c r="AF101" i="5"/>
  <c r="AE101" i="5"/>
  <c r="AD101" i="5"/>
  <c r="AC101" i="5"/>
  <c r="AB101" i="5"/>
  <c r="AA101" i="5"/>
  <c r="Z101" i="5"/>
  <c r="Y101" i="5"/>
  <c r="X101" i="5"/>
  <c r="W101" i="5"/>
  <c r="V101" i="5"/>
  <c r="U101" i="5"/>
  <c r="T101" i="5"/>
  <c r="S101" i="5"/>
  <c r="R101" i="5"/>
  <c r="Q101" i="5"/>
  <c r="P101" i="5"/>
  <c r="O101" i="5"/>
  <c r="N101" i="5"/>
  <c r="M101" i="5"/>
  <c r="L101" i="5"/>
  <c r="J101" i="5"/>
  <c r="I101" i="5"/>
  <c r="F101" i="5"/>
  <c r="E101" i="5"/>
  <c r="D101" i="5"/>
  <c r="K101" i="5"/>
  <c r="AS103" i="5"/>
  <c r="AR103" i="5"/>
  <c r="AQ103" i="5"/>
  <c r="AP103" i="5"/>
  <c r="AO103" i="5"/>
  <c r="AN103" i="5"/>
  <c r="AM103" i="5"/>
  <c r="AL103" i="5"/>
  <c r="AK103" i="5"/>
  <c r="AJ103" i="5"/>
  <c r="AI103" i="5"/>
  <c r="AH103" i="5"/>
  <c r="AG103" i="5"/>
  <c r="AF103" i="5"/>
  <c r="AE103" i="5"/>
  <c r="AD103" i="5"/>
  <c r="AC103" i="5"/>
  <c r="AB103" i="5"/>
  <c r="AA103" i="5"/>
  <c r="Z103" i="5"/>
  <c r="Y103" i="5"/>
  <c r="X103" i="5"/>
  <c r="W103" i="5"/>
  <c r="V103" i="5"/>
  <c r="U103" i="5"/>
  <c r="T103" i="5"/>
  <c r="S103" i="5"/>
  <c r="R103" i="5"/>
  <c r="Q103" i="5"/>
  <c r="P103" i="5"/>
  <c r="O103" i="5"/>
  <c r="N103" i="5"/>
  <c r="M103" i="5"/>
  <c r="L103" i="5"/>
  <c r="K103" i="5"/>
  <c r="J103" i="5"/>
  <c r="I103" i="5"/>
  <c r="F103" i="5"/>
  <c r="E103" i="5"/>
  <c r="D103" i="5"/>
  <c r="AS105" i="5"/>
  <c r="AR105" i="5"/>
  <c r="AQ105" i="5"/>
  <c r="AP105" i="5"/>
  <c r="AO105" i="5"/>
  <c r="AN105" i="5"/>
  <c r="AM105" i="5"/>
  <c r="AL105" i="5"/>
  <c r="AK105" i="5"/>
  <c r="AJ105" i="5"/>
  <c r="AI105" i="5"/>
  <c r="AH105" i="5"/>
  <c r="AG105" i="5"/>
  <c r="AF105" i="5"/>
  <c r="AE105" i="5"/>
  <c r="AD105" i="5"/>
  <c r="AC105" i="5"/>
  <c r="AB105" i="5"/>
  <c r="AA105" i="5"/>
  <c r="Z105" i="5"/>
  <c r="Y105" i="5"/>
  <c r="X105" i="5"/>
  <c r="W105" i="5"/>
  <c r="V105" i="5"/>
  <c r="U105" i="5"/>
  <c r="T105" i="5"/>
  <c r="S105" i="5"/>
  <c r="R105" i="5"/>
  <c r="Q105" i="5"/>
  <c r="P105" i="5"/>
  <c r="O105" i="5"/>
  <c r="N105" i="5"/>
  <c r="M105" i="5"/>
  <c r="L105" i="5"/>
  <c r="J105" i="5"/>
  <c r="I105" i="5"/>
  <c r="F105" i="5"/>
  <c r="E105" i="5"/>
  <c r="D105" i="5"/>
  <c r="K105" i="5"/>
  <c r="AS107" i="5"/>
  <c r="AR107" i="5"/>
  <c r="AQ107" i="5"/>
  <c r="AP107" i="5"/>
  <c r="AO107" i="5"/>
  <c r="AN107" i="5"/>
  <c r="AM107" i="5"/>
  <c r="AL107" i="5"/>
  <c r="AK107" i="5"/>
  <c r="AJ107" i="5"/>
  <c r="AI107" i="5"/>
  <c r="AH107" i="5"/>
  <c r="AG107" i="5"/>
  <c r="AF107" i="5"/>
  <c r="AE107" i="5"/>
  <c r="AD107" i="5"/>
  <c r="AC107" i="5"/>
  <c r="AB107" i="5"/>
  <c r="AA107" i="5"/>
  <c r="Z107" i="5"/>
  <c r="Y107" i="5"/>
  <c r="X107" i="5"/>
  <c r="W107" i="5"/>
  <c r="V107" i="5"/>
  <c r="U107" i="5"/>
  <c r="T107" i="5"/>
  <c r="S107" i="5"/>
  <c r="R107" i="5"/>
  <c r="Q107" i="5"/>
  <c r="P107" i="5"/>
  <c r="O107" i="5"/>
  <c r="N107" i="5"/>
  <c r="M107" i="5"/>
  <c r="L107" i="5"/>
  <c r="K107" i="5"/>
  <c r="J107" i="5"/>
  <c r="I107" i="5"/>
  <c r="F107" i="5"/>
  <c r="E107" i="5"/>
  <c r="D107" i="5"/>
  <c r="AS109" i="5"/>
  <c r="AR109" i="5"/>
  <c r="AQ109" i="5"/>
  <c r="AP109" i="5"/>
  <c r="AO109" i="5"/>
  <c r="AN109" i="5"/>
  <c r="AM109" i="5"/>
  <c r="AL109" i="5"/>
  <c r="AK109" i="5"/>
  <c r="AJ109" i="5"/>
  <c r="AI109" i="5"/>
  <c r="AH109" i="5"/>
  <c r="AG109" i="5"/>
  <c r="AF109" i="5"/>
  <c r="AE109" i="5"/>
  <c r="AD109" i="5"/>
  <c r="AC109" i="5"/>
  <c r="AB109" i="5"/>
  <c r="AA109" i="5"/>
  <c r="Z109" i="5"/>
  <c r="Y109" i="5"/>
  <c r="X109" i="5"/>
  <c r="W109" i="5"/>
  <c r="V109" i="5"/>
  <c r="U109" i="5"/>
  <c r="T109" i="5"/>
  <c r="S109" i="5"/>
  <c r="R109" i="5"/>
  <c r="Q109" i="5"/>
  <c r="P109" i="5"/>
  <c r="O109" i="5"/>
  <c r="N109" i="5"/>
  <c r="M109" i="5"/>
  <c r="L109" i="5"/>
  <c r="J109" i="5"/>
  <c r="I109" i="5"/>
  <c r="F109" i="5"/>
  <c r="E109" i="5"/>
  <c r="D109" i="5"/>
  <c r="K109" i="5"/>
  <c r="AS111" i="5"/>
  <c r="AR111" i="5"/>
  <c r="AQ111" i="5"/>
  <c r="AP111" i="5"/>
  <c r="AO111" i="5"/>
  <c r="AN111" i="5"/>
  <c r="AM111" i="5"/>
  <c r="AL111" i="5"/>
  <c r="AK111" i="5"/>
  <c r="AJ111" i="5"/>
  <c r="AI111" i="5"/>
  <c r="AH111" i="5"/>
  <c r="AG111" i="5"/>
  <c r="AF111" i="5"/>
  <c r="AE111" i="5"/>
  <c r="AD111" i="5"/>
  <c r="AC111" i="5"/>
  <c r="AB111" i="5"/>
  <c r="AA111" i="5"/>
  <c r="Z111" i="5"/>
  <c r="Y111" i="5"/>
  <c r="X111" i="5"/>
  <c r="W111" i="5"/>
  <c r="V111" i="5"/>
  <c r="U111" i="5"/>
  <c r="T111" i="5"/>
  <c r="S111" i="5"/>
  <c r="R111" i="5"/>
  <c r="Q111" i="5"/>
  <c r="P111" i="5"/>
  <c r="O111" i="5"/>
  <c r="N111" i="5"/>
  <c r="M111" i="5"/>
  <c r="L111" i="5"/>
  <c r="K111" i="5"/>
  <c r="J111" i="5"/>
  <c r="I111" i="5"/>
  <c r="F111" i="5"/>
  <c r="E111" i="5"/>
  <c r="D111" i="5"/>
  <c r="AS113" i="5"/>
  <c r="AR113" i="5"/>
  <c r="AQ113" i="5"/>
  <c r="AP113" i="5"/>
  <c r="AO113" i="5"/>
  <c r="AN113" i="5"/>
  <c r="AM113" i="5"/>
  <c r="AL113" i="5"/>
  <c r="AK113" i="5"/>
  <c r="AJ113" i="5"/>
  <c r="AI113" i="5"/>
  <c r="AH113" i="5"/>
  <c r="AG113" i="5"/>
  <c r="AF113" i="5"/>
  <c r="AE113" i="5"/>
  <c r="AD113" i="5"/>
  <c r="AC113" i="5"/>
  <c r="AB113" i="5"/>
  <c r="AA113" i="5"/>
  <c r="Z113" i="5"/>
  <c r="Y113" i="5"/>
  <c r="X113" i="5"/>
  <c r="W113" i="5"/>
  <c r="V113" i="5"/>
  <c r="U113" i="5"/>
  <c r="T113" i="5"/>
  <c r="S113" i="5"/>
  <c r="R113" i="5"/>
  <c r="Q113" i="5"/>
  <c r="P113" i="5"/>
  <c r="O113" i="5"/>
  <c r="N113" i="5"/>
  <c r="M113" i="5"/>
  <c r="L113" i="5"/>
  <c r="J113" i="5"/>
  <c r="I113" i="5"/>
  <c r="F113" i="5"/>
  <c r="E113" i="5"/>
  <c r="D113" i="5"/>
  <c r="K113" i="5"/>
  <c r="AS116" i="5"/>
  <c r="AR116" i="5"/>
  <c r="AQ116" i="5"/>
  <c r="AP116" i="5"/>
  <c r="AO116" i="5"/>
  <c r="AN116" i="5"/>
  <c r="AM116" i="5"/>
  <c r="AL116" i="5"/>
  <c r="AK116" i="5"/>
  <c r="AJ116" i="5"/>
  <c r="AI116" i="5"/>
  <c r="AH116" i="5"/>
  <c r="AG116" i="5"/>
  <c r="AF116" i="5"/>
  <c r="AE116" i="5"/>
  <c r="AD116" i="5"/>
  <c r="AC116" i="5"/>
  <c r="AB116" i="5"/>
  <c r="AA116" i="5"/>
  <c r="Z116" i="5"/>
  <c r="Y116" i="5"/>
  <c r="X116" i="5"/>
  <c r="W116" i="5"/>
  <c r="V116" i="5"/>
  <c r="U116" i="5"/>
  <c r="T116" i="5"/>
  <c r="S116" i="5"/>
  <c r="R116" i="5"/>
  <c r="Q116" i="5"/>
  <c r="P116" i="5"/>
  <c r="O116" i="5"/>
  <c r="N116" i="5"/>
  <c r="M116" i="5"/>
  <c r="L116" i="5"/>
  <c r="K116" i="5"/>
  <c r="J116" i="5"/>
  <c r="I116" i="5"/>
  <c r="F116" i="5"/>
  <c r="E116" i="5"/>
  <c r="D116" i="5"/>
  <c r="AS118" i="5"/>
  <c r="AR118" i="5"/>
  <c r="AQ118" i="5"/>
  <c r="AP118" i="5"/>
  <c r="AO118" i="5"/>
  <c r="AN118" i="5"/>
  <c r="AM118" i="5"/>
  <c r="AL118" i="5"/>
  <c r="AK118" i="5"/>
  <c r="AJ118" i="5"/>
  <c r="AI118" i="5"/>
  <c r="AH118" i="5"/>
  <c r="AG118" i="5"/>
  <c r="AF118" i="5"/>
  <c r="AE118" i="5"/>
  <c r="AD118" i="5"/>
  <c r="AC118" i="5"/>
  <c r="AB118" i="5"/>
  <c r="AA118" i="5"/>
  <c r="Z118" i="5"/>
  <c r="Y118" i="5"/>
  <c r="X118" i="5"/>
  <c r="W118" i="5"/>
  <c r="V118" i="5"/>
  <c r="U118" i="5"/>
  <c r="T118" i="5"/>
  <c r="S118" i="5"/>
  <c r="R118" i="5"/>
  <c r="Q118" i="5"/>
  <c r="P118" i="5"/>
  <c r="O118" i="5"/>
  <c r="N118" i="5"/>
  <c r="M118" i="5"/>
  <c r="L118" i="5"/>
  <c r="K118" i="5"/>
  <c r="J118" i="5"/>
  <c r="I118" i="5"/>
  <c r="F118" i="5"/>
  <c r="E118" i="5"/>
  <c r="D118" i="5"/>
  <c r="AS120" i="5"/>
  <c r="AR120" i="5"/>
  <c r="AQ120" i="5"/>
  <c r="AP120" i="5"/>
  <c r="AO120" i="5"/>
  <c r="AN120" i="5"/>
  <c r="AM120" i="5"/>
  <c r="AL120" i="5"/>
  <c r="AK120" i="5"/>
  <c r="AJ120" i="5"/>
  <c r="AI120" i="5"/>
  <c r="AH120" i="5"/>
  <c r="AG120" i="5"/>
  <c r="AF120" i="5"/>
  <c r="AE120" i="5"/>
  <c r="AD120" i="5"/>
  <c r="AC120" i="5"/>
  <c r="AB120" i="5"/>
  <c r="AA120" i="5"/>
  <c r="Z120" i="5"/>
  <c r="Y120" i="5"/>
  <c r="X120" i="5"/>
  <c r="W120" i="5"/>
  <c r="V120" i="5"/>
  <c r="U120" i="5"/>
  <c r="T120" i="5"/>
  <c r="S120" i="5"/>
  <c r="R120" i="5"/>
  <c r="Q120" i="5"/>
  <c r="P120" i="5"/>
  <c r="O120" i="5"/>
  <c r="N120" i="5"/>
  <c r="M120" i="5"/>
  <c r="L120" i="5"/>
  <c r="K120" i="5"/>
  <c r="J120" i="5"/>
  <c r="I120" i="5"/>
  <c r="F120" i="5"/>
  <c r="E120" i="5"/>
  <c r="D120" i="5"/>
  <c r="AS122" i="5"/>
  <c r="AR122" i="5"/>
  <c r="AQ122" i="5"/>
  <c r="AP122" i="5"/>
  <c r="AO122" i="5"/>
  <c r="AN122" i="5"/>
  <c r="AM122" i="5"/>
  <c r="AL122" i="5"/>
  <c r="AK122" i="5"/>
  <c r="AJ122" i="5"/>
  <c r="AI122" i="5"/>
  <c r="AH122" i="5"/>
  <c r="AG122" i="5"/>
  <c r="AF122" i="5"/>
  <c r="AE122" i="5"/>
  <c r="AD122" i="5"/>
  <c r="AC122" i="5"/>
  <c r="AB122" i="5"/>
  <c r="AA122" i="5"/>
  <c r="Z122" i="5"/>
  <c r="Y122" i="5"/>
  <c r="X122" i="5"/>
  <c r="W122" i="5"/>
  <c r="V122" i="5"/>
  <c r="U122" i="5"/>
  <c r="T122" i="5"/>
  <c r="S122" i="5"/>
  <c r="R122" i="5"/>
  <c r="Q122" i="5"/>
  <c r="P122" i="5"/>
  <c r="O122" i="5"/>
  <c r="N122" i="5"/>
  <c r="M122" i="5"/>
  <c r="L122" i="5"/>
  <c r="K122" i="5"/>
  <c r="J122" i="5"/>
  <c r="I122" i="5"/>
  <c r="F122" i="5"/>
  <c r="E122" i="5"/>
  <c r="D122" i="5"/>
  <c r="AS124" i="5"/>
  <c r="AR124" i="5"/>
  <c r="AQ124" i="5"/>
  <c r="AP124" i="5"/>
  <c r="AO124" i="5"/>
  <c r="AN124" i="5"/>
  <c r="AM124" i="5"/>
  <c r="AL124" i="5"/>
  <c r="AK124" i="5"/>
  <c r="AJ124" i="5"/>
  <c r="AI124" i="5"/>
  <c r="AH124" i="5"/>
  <c r="AG124" i="5"/>
  <c r="AF124" i="5"/>
  <c r="AE124" i="5"/>
  <c r="AD124" i="5"/>
  <c r="AC124" i="5"/>
  <c r="AB124" i="5"/>
  <c r="AA124" i="5"/>
  <c r="Z124" i="5"/>
  <c r="Y124" i="5"/>
  <c r="X124" i="5"/>
  <c r="W124" i="5"/>
  <c r="V124" i="5"/>
  <c r="U124" i="5"/>
  <c r="T124" i="5"/>
  <c r="S124" i="5"/>
  <c r="R124" i="5"/>
  <c r="Q124" i="5"/>
  <c r="P124" i="5"/>
  <c r="O124" i="5"/>
  <c r="N124" i="5"/>
  <c r="M124" i="5"/>
  <c r="L124" i="5"/>
  <c r="K124" i="5"/>
  <c r="J124" i="5"/>
  <c r="I124" i="5"/>
  <c r="F124" i="5"/>
  <c r="E124" i="5"/>
  <c r="D124" i="5"/>
  <c r="AS126" i="5"/>
  <c r="AR126" i="5"/>
  <c r="AQ126" i="5"/>
  <c r="AP126" i="5"/>
  <c r="AO126" i="5"/>
  <c r="AN126" i="5"/>
  <c r="AM126" i="5"/>
  <c r="AL126" i="5"/>
  <c r="AK126" i="5"/>
  <c r="AJ126" i="5"/>
  <c r="AI126" i="5"/>
  <c r="AH126" i="5"/>
  <c r="AG126" i="5"/>
  <c r="AF126" i="5"/>
  <c r="AE126" i="5"/>
  <c r="AD126" i="5"/>
  <c r="AC126" i="5"/>
  <c r="AB126" i="5"/>
  <c r="AA126" i="5"/>
  <c r="Z126" i="5"/>
  <c r="Y126" i="5"/>
  <c r="X126" i="5"/>
  <c r="W126" i="5"/>
  <c r="V126" i="5"/>
  <c r="U126" i="5"/>
  <c r="T126" i="5"/>
  <c r="S126" i="5"/>
  <c r="R126" i="5"/>
  <c r="Q126" i="5"/>
  <c r="P126" i="5"/>
  <c r="O126" i="5"/>
  <c r="N126" i="5"/>
  <c r="M126" i="5"/>
  <c r="L126" i="5"/>
  <c r="K126" i="5"/>
  <c r="J126" i="5"/>
  <c r="I126" i="5"/>
  <c r="F126" i="5"/>
  <c r="E126" i="5"/>
  <c r="D126" i="5"/>
  <c r="AS128" i="5"/>
  <c r="AR128" i="5"/>
  <c r="AQ128" i="5"/>
  <c r="AP128" i="5"/>
  <c r="AO128" i="5"/>
  <c r="AN128" i="5"/>
  <c r="AM128" i="5"/>
  <c r="AL128" i="5"/>
  <c r="AK128" i="5"/>
  <c r="AJ128" i="5"/>
  <c r="AI128" i="5"/>
  <c r="AH128" i="5"/>
  <c r="AG128" i="5"/>
  <c r="AF128" i="5"/>
  <c r="AE128" i="5"/>
  <c r="AD128" i="5"/>
  <c r="AC128" i="5"/>
  <c r="AB128" i="5"/>
  <c r="AA128" i="5"/>
  <c r="Z128" i="5"/>
  <c r="Y128" i="5"/>
  <c r="X128" i="5"/>
  <c r="W128" i="5"/>
  <c r="V128" i="5"/>
  <c r="U128" i="5"/>
  <c r="T128" i="5"/>
  <c r="S128" i="5"/>
  <c r="R128" i="5"/>
  <c r="Q128" i="5"/>
  <c r="P128" i="5"/>
  <c r="O128" i="5"/>
  <c r="N128" i="5"/>
  <c r="M128" i="5"/>
  <c r="L128" i="5"/>
  <c r="K128" i="5"/>
  <c r="J128" i="5"/>
  <c r="I128" i="5"/>
  <c r="F128" i="5"/>
  <c r="E128" i="5"/>
  <c r="D128" i="5"/>
  <c r="AS130" i="5"/>
  <c r="AR130" i="5"/>
  <c r="AQ130" i="5"/>
  <c r="AP130" i="5"/>
  <c r="AO130" i="5"/>
  <c r="AN130" i="5"/>
  <c r="AM130" i="5"/>
  <c r="AL130" i="5"/>
  <c r="AK130" i="5"/>
  <c r="AJ130" i="5"/>
  <c r="AI130" i="5"/>
  <c r="AH130" i="5"/>
  <c r="AG130" i="5"/>
  <c r="AF130" i="5"/>
  <c r="AE130" i="5"/>
  <c r="AD130" i="5"/>
  <c r="AC130" i="5"/>
  <c r="AB130" i="5"/>
  <c r="AA130" i="5"/>
  <c r="Z130" i="5"/>
  <c r="Y130" i="5"/>
  <c r="X130" i="5"/>
  <c r="W130" i="5"/>
  <c r="V130" i="5"/>
  <c r="U130" i="5"/>
  <c r="T130" i="5"/>
  <c r="S130" i="5"/>
  <c r="R130" i="5"/>
  <c r="Q130" i="5"/>
  <c r="P130" i="5"/>
  <c r="O130" i="5"/>
  <c r="N130" i="5"/>
  <c r="M130" i="5"/>
  <c r="L130" i="5"/>
  <c r="K130" i="5"/>
  <c r="J130" i="5"/>
  <c r="I130" i="5"/>
  <c r="F130" i="5"/>
  <c r="E130" i="5"/>
  <c r="D130" i="5"/>
  <c r="AS132" i="5"/>
  <c r="AR132" i="5"/>
  <c r="AQ132" i="5"/>
  <c r="AP132" i="5"/>
  <c r="AO132" i="5"/>
  <c r="AN132" i="5"/>
  <c r="AM132" i="5"/>
  <c r="AL132" i="5"/>
  <c r="AK132" i="5"/>
  <c r="AJ132" i="5"/>
  <c r="AI132" i="5"/>
  <c r="AH132" i="5"/>
  <c r="AG132" i="5"/>
  <c r="AF132" i="5"/>
  <c r="AE132" i="5"/>
  <c r="AD132" i="5"/>
  <c r="AC132" i="5"/>
  <c r="AB132" i="5"/>
  <c r="AA132" i="5"/>
  <c r="Z132" i="5"/>
  <c r="Y132" i="5"/>
  <c r="X132" i="5"/>
  <c r="W132" i="5"/>
  <c r="V132" i="5"/>
  <c r="U132" i="5"/>
  <c r="T132" i="5"/>
  <c r="S132" i="5"/>
  <c r="R132" i="5"/>
  <c r="Q132" i="5"/>
  <c r="P132" i="5"/>
  <c r="O132" i="5"/>
  <c r="N132" i="5"/>
  <c r="M132" i="5"/>
  <c r="L132" i="5"/>
  <c r="K132" i="5"/>
  <c r="J132" i="5"/>
  <c r="I132" i="5"/>
  <c r="F132" i="5"/>
  <c r="E132" i="5"/>
  <c r="D132" i="5"/>
  <c r="AS134" i="5"/>
  <c r="AR134" i="5"/>
  <c r="AQ134" i="5"/>
  <c r="AP134" i="5"/>
  <c r="AO134" i="5"/>
  <c r="AN134" i="5"/>
  <c r="AM134" i="5"/>
  <c r="AL134" i="5"/>
  <c r="AK134" i="5"/>
  <c r="AJ134" i="5"/>
  <c r="AI134" i="5"/>
  <c r="AH134" i="5"/>
  <c r="AG134" i="5"/>
  <c r="AF134" i="5"/>
  <c r="AE134" i="5"/>
  <c r="AD134" i="5"/>
  <c r="AC134" i="5"/>
  <c r="AB134" i="5"/>
  <c r="AA134" i="5"/>
  <c r="Z134" i="5"/>
  <c r="Y134" i="5"/>
  <c r="X134" i="5"/>
  <c r="W134" i="5"/>
  <c r="V134" i="5"/>
  <c r="U134" i="5"/>
  <c r="T134" i="5"/>
  <c r="S134" i="5"/>
  <c r="R134" i="5"/>
  <c r="Q134" i="5"/>
  <c r="P134" i="5"/>
  <c r="O134" i="5"/>
  <c r="N134" i="5"/>
  <c r="M134" i="5"/>
  <c r="L134" i="5"/>
  <c r="K134" i="5"/>
  <c r="J134" i="5"/>
  <c r="I134" i="5"/>
  <c r="F134" i="5"/>
  <c r="E134" i="5"/>
  <c r="D134" i="5"/>
  <c r="AS136" i="5"/>
  <c r="AR136" i="5"/>
  <c r="AQ136" i="5"/>
  <c r="AP136" i="5"/>
  <c r="AO136" i="5"/>
  <c r="AN136" i="5"/>
  <c r="AM136" i="5"/>
  <c r="AL136" i="5"/>
  <c r="AK136" i="5"/>
  <c r="AJ136" i="5"/>
  <c r="AI136" i="5"/>
  <c r="AH136" i="5"/>
  <c r="AG136" i="5"/>
  <c r="AF136" i="5"/>
  <c r="AE136" i="5"/>
  <c r="AD136" i="5"/>
  <c r="AC136" i="5"/>
  <c r="AB136" i="5"/>
  <c r="AA136" i="5"/>
  <c r="Z136" i="5"/>
  <c r="Y136" i="5"/>
  <c r="X136" i="5"/>
  <c r="W136" i="5"/>
  <c r="V136" i="5"/>
  <c r="U136" i="5"/>
  <c r="T136" i="5"/>
  <c r="S136" i="5"/>
  <c r="R136" i="5"/>
  <c r="Q136" i="5"/>
  <c r="P136" i="5"/>
  <c r="O136" i="5"/>
  <c r="N136" i="5"/>
  <c r="M136" i="5"/>
  <c r="L136" i="5"/>
  <c r="K136" i="5"/>
  <c r="J136" i="5"/>
  <c r="I136" i="5"/>
  <c r="F136" i="5"/>
  <c r="E136" i="5"/>
  <c r="D136" i="5"/>
  <c r="AS138" i="5"/>
  <c r="AR138" i="5"/>
  <c r="AQ138" i="5"/>
  <c r="AP138" i="5"/>
  <c r="AO138" i="5"/>
  <c r="AN138" i="5"/>
  <c r="AM138" i="5"/>
  <c r="AL138" i="5"/>
  <c r="AK138" i="5"/>
  <c r="AJ138" i="5"/>
  <c r="AI138" i="5"/>
  <c r="AH138" i="5"/>
  <c r="AG138" i="5"/>
  <c r="AF138" i="5"/>
  <c r="AE138" i="5"/>
  <c r="AD138" i="5"/>
  <c r="AC138" i="5"/>
  <c r="AB138" i="5"/>
  <c r="AA138" i="5"/>
  <c r="Z138" i="5"/>
  <c r="Y138" i="5"/>
  <c r="X138" i="5"/>
  <c r="W138" i="5"/>
  <c r="V138" i="5"/>
  <c r="U138" i="5"/>
  <c r="T138" i="5"/>
  <c r="S138" i="5"/>
  <c r="R138" i="5"/>
  <c r="Q138" i="5"/>
  <c r="P138" i="5"/>
  <c r="O138" i="5"/>
  <c r="N138" i="5"/>
  <c r="M138" i="5"/>
  <c r="L138" i="5"/>
  <c r="K138" i="5"/>
  <c r="J138" i="5"/>
  <c r="I138" i="5"/>
  <c r="F138" i="5"/>
  <c r="E138" i="5"/>
  <c r="D138" i="5"/>
  <c r="AS140" i="5"/>
  <c r="AR140" i="5"/>
  <c r="AQ140" i="5"/>
  <c r="AP140" i="5"/>
  <c r="AO140" i="5"/>
  <c r="AN140" i="5"/>
  <c r="AM140" i="5"/>
  <c r="AL140" i="5"/>
  <c r="AK140" i="5"/>
  <c r="AJ140" i="5"/>
  <c r="AI140" i="5"/>
  <c r="AH140" i="5"/>
  <c r="AG140" i="5"/>
  <c r="AF140" i="5"/>
  <c r="AE140" i="5"/>
  <c r="AD140" i="5"/>
  <c r="AC140" i="5"/>
  <c r="AB140" i="5"/>
  <c r="AA140" i="5"/>
  <c r="Z140" i="5"/>
  <c r="Y140" i="5"/>
  <c r="X140" i="5"/>
  <c r="W140" i="5"/>
  <c r="V140" i="5"/>
  <c r="U140" i="5"/>
  <c r="T140" i="5"/>
  <c r="S140" i="5"/>
  <c r="R140" i="5"/>
  <c r="Q140" i="5"/>
  <c r="P140" i="5"/>
  <c r="O140" i="5"/>
  <c r="N140" i="5"/>
  <c r="M140" i="5"/>
  <c r="L140" i="5"/>
  <c r="K140" i="5"/>
  <c r="J140" i="5"/>
  <c r="I140" i="5"/>
  <c r="F140" i="5"/>
  <c r="E140" i="5"/>
  <c r="D140" i="5"/>
  <c r="AS142" i="5"/>
  <c r="AR142" i="5"/>
  <c r="AQ142" i="5"/>
  <c r="AP142" i="5"/>
  <c r="AO142" i="5"/>
  <c r="AN142" i="5"/>
  <c r="AM142" i="5"/>
  <c r="AL142" i="5"/>
  <c r="AK142" i="5"/>
  <c r="AJ142" i="5"/>
  <c r="AI142" i="5"/>
  <c r="AH142" i="5"/>
  <c r="AG142" i="5"/>
  <c r="AF142" i="5"/>
  <c r="AE142" i="5"/>
  <c r="AD142" i="5"/>
  <c r="AC142" i="5"/>
  <c r="AB142" i="5"/>
  <c r="AA142" i="5"/>
  <c r="Z142" i="5"/>
  <c r="Y142" i="5"/>
  <c r="X142" i="5"/>
  <c r="W142" i="5"/>
  <c r="V142" i="5"/>
  <c r="U142" i="5"/>
  <c r="T142" i="5"/>
  <c r="S142" i="5"/>
  <c r="R142" i="5"/>
  <c r="Q142" i="5"/>
  <c r="P142" i="5"/>
  <c r="O142" i="5"/>
  <c r="N142" i="5"/>
  <c r="M142" i="5"/>
  <c r="L142" i="5"/>
  <c r="K142" i="5"/>
  <c r="J142" i="5"/>
  <c r="I142" i="5"/>
  <c r="F142" i="5"/>
  <c r="E142" i="5"/>
  <c r="D142" i="5"/>
  <c r="AS144" i="5"/>
  <c r="AR144" i="5"/>
  <c r="AQ144" i="5"/>
  <c r="AP144" i="5"/>
  <c r="AO144" i="5"/>
  <c r="AN144" i="5"/>
  <c r="AM144" i="5"/>
  <c r="AL144" i="5"/>
  <c r="AK144" i="5"/>
  <c r="AJ144" i="5"/>
  <c r="AI144" i="5"/>
  <c r="AH144" i="5"/>
  <c r="AG144" i="5"/>
  <c r="AF144" i="5"/>
  <c r="AE144" i="5"/>
  <c r="AD144" i="5"/>
  <c r="AC144" i="5"/>
  <c r="AB144" i="5"/>
  <c r="AA144" i="5"/>
  <c r="Z144" i="5"/>
  <c r="Y144" i="5"/>
  <c r="X144" i="5"/>
  <c r="W144" i="5"/>
  <c r="V144" i="5"/>
  <c r="U144" i="5"/>
  <c r="T144" i="5"/>
  <c r="S144" i="5"/>
  <c r="R144" i="5"/>
  <c r="Q144" i="5"/>
  <c r="P144" i="5"/>
  <c r="O144" i="5"/>
  <c r="N144" i="5"/>
  <c r="M144" i="5"/>
  <c r="L144" i="5"/>
  <c r="K144" i="5"/>
  <c r="J144" i="5"/>
  <c r="I144" i="5"/>
  <c r="F144" i="5"/>
  <c r="E144" i="5"/>
  <c r="D144" i="5"/>
  <c r="AS146" i="5"/>
  <c r="AR146" i="5"/>
  <c r="AQ146" i="5"/>
  <c r="AP146" i="5"/>
  <c r="AO146" i="5"/>
  <c r="AN146" i="5"/>
  <c r="AM146" i="5"/>
  <c r="AL146" i="5"/>
  <c r="AK146" i="5"/>
  <c r="AJ146" i="5"/>
  <c r="AI146" i="5"/>
  <c r="AH146" i="5"/>
  <c r="AG146" i="5"/>
  <c r="AF146" i="5"/>
  <c r="AE146" i="5"/>
  <c r="AD146" i="5"/>
  <c r="AC146" i="5"/>
  <c r="AB146" i="5"/>
  <c r="AA146" i="5"/>
  <c r="Z146" i="5"/>
  <c r="Y146" i="5"/>
  <c r="X146" i="5"/>
  <c r="W146" i="5"/>
  <c r="V146" i="5"/>
  <c r="U146" i="5"/>
  <c r="T146" i="5"/>
  <c r="S146" i="5"/>
  <c r="R146" i="5"/>
  <c r="Q146" i="5"/>
  <c r="P146" i="5"/>
  <c r="O146" i="5"/>
  <c r="N146" i="5"/>
  <c r="M146" i="5"/>
  <c r="L146" i="5"/>
  <c r="K146" i="5"/>
  <c r="J146" i="5"/>
  <c r="I146" i="5"/>
  <c r="F146" i="5"/>
  <c r="E146" i="5"/>
  <c r="D146" i="5"/>
  <c r="AS148" i="5"/>
  <c r="AR148" i="5"/>
  <c r="AQ148" i="5"/>
  <c r="AO148" i="5"/>
  <c r="AP148" i="5"/>
  <c r="AN148" i="5"/>
  <c r="AM148" i="5"/>
  <c r="AL148" i="5"/>
  <c r="AK148" i="5"/>
  <c r="AJ148" i="5"/>
  <c r="AI148" i="5"/>
  <c r="AH148" i="5"/>
  <c r="AG148" i="5"/>
  <c r="AF148" i="5"/>
  <c r="AE148" i="5"/>
  <c r="AD148" i="5"/>
  <c r="AC148" i="5"/>
  <c r="AB148" i="5"/>
  <c r="AA148" i="5"/>
  <c r="Z148" i="5"/>
  <c r="Y148" i="5"/>
  <c r="X148" i="5"/>
  <c r="W148" i="5"/>
  <c r="V148" i="5"/>
  <c r="U148" i="5"/>
  <c r="T148" i="5"/>
  <c r="S148" i="5"/>
  <c r="R148" i="5"/>
  <c r="Q148" i="5"/>
  <c r="P148" i="5"/>
  <c r="O148" i="5"/>
  <c r="N148" i="5"/>
  <c r="M148" i="5"/>
  <c r="L148" i="5"/>
  <c r="K148" i="5"/>
  <c r="J148" i="5"/>
  <c r="I148" i="5"/>
  <c r="F148" i="5"/>
  <c r="E148" i="5"/>
  <c r="D148" i="5"/>
  <c r="AS150" i="5"/>
  <c r="AR150" i="5"/>
  <c r="AQ150" i="5"/>
  <c r="AP150" i="5"/>
  <c r="AO150" i="5"/>
  <c r="AN150" i="5"/>
  <c r="AM150" i="5"/>
  <c r="AL150" i="5"/>
  <c r="AK150" i="5"/>
  <c r="AJ150" i="5"/>
  <c r="AI150" i="5"/>
  <c r="AH150" i="5"/>
  <c r="AG150" i="5"/>
  <c r="AF150" i="5"/>
  <c r="AE150" i="5"/>
  <c r="AD150" i="5"/>
  <c r="AC150" i="5"/>
  <c r="AB150" i="5"/>
  <c r="AA150" i="5"/>
  <c r="Z150" i="5"/>
  <c r="Y150" i="5"/>
  <c r="X150" i="5"/>
  <c r="W150" i="5"/>
  <c r="V150" i="5"/>
  <c r="U150" i="5"/>
  <c r="T150" i="5"/>
  <c r="S150" i="5"/>
  <c r="R150" i="5"/>
  <c r="Q150" i="5"/>
  <c r="P150" i="5"/>
  <c r="O150" i="5"/>
  <c r="N150" i="5"/>
  <c r="M150" i="5"/>
  <c r="L150" i="5"/>
  <c r="K150" i="5"/>
  <c r="J150" i="5"/>
  <c r="I150" i="5"/>
  <c r="F150" i="5"/>
  <c r="E150" i="5"/>
  <c r="D150" i="5"/>
  <c r="AS152" i="5"/>
  <c r="AR152" i="5"/>
  <c r="AQ152" i="5"/>
  <c r="AO152" i="5"/>
  <c r="AP152" i="5"/>
  <c r="AN152" i="5"/>
  <c r="AM152" i="5"/>
  <c r="AL152" i="5"/>
  <c r="AK152" i="5"/>
  <c r="AJ152" i="5"/>
  <c r="AI152" i="5"/>
  <c r="AH152" i="5"/>
  <c r="AG152" i="5"/>
  <c r="AF152" i="5"/>
  <c r="AE152" i="5"/>
  <c r="AD152" i="5"/>
  <c r="AC152" i="5"/>
  <c r="AB152" i="5"/>
  <c r="AA152" i="5"/>
  <c r="Z152" i="5"/>
  <c r="Y152" i="5"/>
  <c r="X152" i="5"/>
  <c r="W152" i="5"/>
  <c r="V152" i="5"/>
  <c r="U152" i="5"/>
  <c r="T152" i="5"/>
  <c r="S152" i="5"/>
  <c r="R152" i="5"/>
  <c r="Q152" i="5"/>
  <c r="P152" i="5"/>
  <c r="O152" i="5"/>
  <c r="N152" i="5"/>
  <c r="M152" i="5"/>
  <c r="L152" i="5"/>
  <c r="K152" i="5"/>
  <c r="J152" i="5"/>
  <c r="I152" i="5"/>
  <c r="F152" i="5"/>
  <c r="E152" i="5"/>
  <c r="D152" i="5"/>
  <c r="AS154" i="5"/>
  <c r="AR154" i="5"/>
  <c r="AQ154" i="5"/>
  <c r="AP154" i="5"/>
  <c r="AO154" i="5"/>
  <c r="AN154" i="5"/>
  <c r="AM154" i="5"/>
  <c r="AL154" i="5"/>
  <c r="AK154" i="5"/>
  <c r="AJ154" i="5"/>
  <c r="AI154" i="5"/>
  <c r="AH154" i="5"/>
  <c r="AG154" i="5"/>
  <c r="AF154" i="5"/>
  <c r="AE154" i="5"/>
  <c r="AD154" i="5"/>
  <c r="AC154" i="5"/>
  <c r="AB154" i="5"/>
  <c r="AA154" i="5"/>
  <c r="Z154" i="5"/>
  <c r="Y154" i="5"/>
  <c r="X154" i="5"/>
  <c r="W154" i="5"/>
  <c r="V154" i="5"/>
  <c r="U154" i="5"/>
  <c r="T154" i="5"/>
  <c r="S154" i="5"/>
  <c r="R154" i="5"/>
  <c r="Q154" i="5"/>
  <c r="P154" i="5"/>
  <c r="O154" i="5"/>
  <c r="N154" i="5"/>
  <c r="M154" i="5"/>
  <c r="L154" i="5"/>
  <c r="K154" i="5"/>
  <c r="J154" i="5"/>
  <c r="I154" i="5"/>
  <c r="F154" i="5"/>
  <c r="E154" i="5"/>
  <c r="D154" i="5"/>
  <c r="AS156" i="5"/>
  <c r="AR156" i="5"/>
  <c r="AQ156" i="5"/>
  <c r="AO156" i="5"/>
  <c r="AP156" i="5"/>
  <c r="AN156" i="5"/>
  <c r="AM156" i="5"/>
  <c r="AL156" i="5"/>
  <c r="AK156" i="5"/>
  <c r="AJ156" i="5"/>
  <c r="AI156" i="5"/>
  <c r="AH156" i="5"/>
  <c r="AG156" i="5"/>
  <c r="AF156" i="5"/>
  <c r="AE156" i="5"/>
  <c r="AD156" i="5"/>
  <c r="AC156" i="5"/>
  <c r="AB156" i="5"/>
  <c r="AA156" i="5"/>
  <c r="Z156" i="5"/>
  <c r="Y156" i="5"/>
  <c r="X156" i="5"/>
  <c r="W156" i="5"/>
  <c r="V156" i="5"/>
  <c r="U156" i="5"/>
  <c r="T156" i="5"/>
  <c r="S156" i="5"/>
  <c r="R156" i="5"/>
  <c r="Q156" i="5"/>
  <c r="P156" i="5"/>
  <c r="O156" i="5"/>
  <c r="N156" i="5"/>
  <c r="M156" i="5"/>
  <c r="L156" i="5"/>
  <c r="K156" i="5"/>
  <c r="J156" i="5"/>
  <c r="I156" i="5"/>
  <c r="F156" i="5"/>
  <c r="E156" i="5"/>
  <c r="D156" i="5"/>
  <c r="AS158" i="5"/>
  <c r="AR158" i="5"/>
  <c r="AQ158" i="5"/>
  <c r="AP158" i="5"/>
  <c r="AO158" i="5"/>
  <c r="AN158" i="5"/>
  <c r="AM158" i="5"/>
  <c r="AL158" i="5"/>
  <c r="AK158" i="5"/>
  <c r="AJ158" i="5"/>
  <c r="AI158" i="5"/>
  <c r="AH158" i="5"/>
  <c r="AG158" i="5"/>
  <c r="AF158" i="5"/>
  <c r="AE158" i="5"/>
  <c r="AD158" i="5"/>
  <c r="AC158" i="5"/>
  <c r="AB158" i="5"/>
  <c r="AA158" i="5"/>
  <c r="Z158" i="5"/>
  <c r="Y158" i="5"/>
  <c r="X158" i="5"/>
  <c r="W158" i="5"/>
  <c r="V158" i="5"/>
  <c r="U158" i="5"/>
  <c r="T158" i="5"/>
  <c r="S158" i="5"/>
  <c r="R158" i="5"/>
  <c r="Q158" i="5"/>
  <c r="P158" i="5"/>
  <c r="O158" i="5"/>
  <c r="N158" i="5"/>
  <c r="M158" i="5"/>
  <c r="L158" i="5"/>
  <c r="K158" i="5"/>
  <c r="J158" i="5"/>
  <c r="I158" i="5"/>
  <c r="F158" i="5"/>
  <c r="E158" i="5"/>
  <c r="D158" i="5"/>
  <c r="AS160" i="5"/>
  <c r="AR160" i="5"/>
  <c r="AQ160" i="5"/>
  <c r="AO160" i="5"/>
  <c r="AP160" i="5"/>
  <c r="AN160" i="5"/>
  <c r="AM160" i="5"/>
  <c r="AL160" i="5"/>
  <c r="AK160" i="5"/>
  <c r="AJ160" i="5"/>
  <c r="AI160" i="5"/>
  <c r="AH160" i="5"/>
  <c r="AG160" i="5"/>
  <c r="AF160" i="5"/>
  <c r="AE160" i="5"/>
  <c r="AD160" i="5"/>
  <c r="AC160" i="5"/>
  <c r="AB160" i="5"/>
  <c r="AA160" i="5"/>
  <c r="Z160" i="5"/>
  <c r="Y160" i="5"/>
  <c r="X160" i="5"/>
  <c r="W160" i="5"/>
  <c r="V160" i="5"/>
  <c r="U160" i="5"/>
  <c r="T160" i="5"/>
  <c r="S160" i="5"/>
  <c r="R160" i="5"/>
  <c r="Q160" i="5"/>
  <c r="P160" i="5"/>
  <c r="O160" i="5"/>
  <c r="N160" i="5"/>
  <c r="M160" i="5"/>
  <c r="L160" i="5"/>
  <c r="K160" i="5"/>
  <c r="J160" i="5"/>
  <c r="I160" i="5"/>
  <c r="F160" i="5"/>
  <c r="E160" i="5"/>
  <c r="D160" i="5"/>
  <c r="AS162" i="5"/>
  <c r="AR162" i="5"/>
  <c r="AQ162" i="5"/>
  <c r="AP162" i="5"/>
  <c r="AO162" i="5"/>
  <c r="AN162" i="5"/>
  <c r="AM162" i="5"/>
  <c r="AL162" i="5"/>
  <c r="AK162" i="5"/>
  <c r="AJ162" i="5"/>
  <c r="AI162" i="5"/>
  <c r="AH162" i="5"/>
  <c r="AG162" i="5"/>
  <c r="AF162" i="5"/>
  <c r="AE162" i="5"/>
  <c r="AD162" i="5"/>
  <c r="AC162" i="5"/>
  <c r="AB162" i="5"/>
  <c r="AA162" i="5"/>
  <c r="Z162" i="5"/>
  <c r="Y162" i="5"/>
  <c r="X162" i="5"/>
  <c r="W162" i="5"/>
  <c r="V162" i="5"/>
  <c r="U162" i="5"/>
  <c r="T162" i="5"/>
  <c r="S162" i="5"/>
  <c r="R162" i="5"/>
  <c r="Q162" i="5"/>
  <c r="P162" i="5"/>
  <c r="O162" i="5"/>
  <c r="N162" i="5"/>
  <c r="M162" i="5"/>
  <c r="L162" i="5"/>
  <c r="K162" i="5"/>
  <c r="J162" i="5"/>
  <c r="I162" i="5"/>
  <c r="F162" i="5"/>
  <c r="E162" i="5"/>
  <c r="D162" i="5"/>
  <c r="AS164" i="5"/>
  <c r="AR164" i="5"/>
  <c r="AQ164" i="5"/>
  <c r="AO164" i="5"/>
  <c r="AP164" i="5"/>
  <c r="AN164" i="5"/>
  <c r="AM164" i="5"/>
  <c r="AL164" i="5"/>
  <c r="AK164" i="5"/>
  <c r="AJ164" i="5"/>
  <c r="AI164" i="5"/>
  <c r="AH164" i="5"/>
  <c r="AG164" i="5"/>
  <c r="AF164" i="5"/>
  <c r="AE164" i="5"/>
  <c r="AD164" i="5"/>
  <c r="AC164" i="5"/>
  <c r="AB164" i="5"/>
  <c r="AA164" i="5"/>
  <c r="Z164" i="5"/>
  <c r="Y164" i="5"/>
  <c r="X164" i="5"/>
  <c r="W164" i="5"/>
  <c r="V164" i="5"/>
  <c r="U164" i="5"/>
  <c r="T164" i="5"/>
  <c r="S164" i="5"/>
  <c r="R164" i="5"/>
  <c r="Q164" i="5"/>
  <c r="P164" i="5"/>
  <c r="O164" i="5"/>
  <c r="N164" i="5"/>
  <c r="M164" i="5"/>
  <c r="L164" i="5"/>
  <c r="K164" i="5"/>
  <c r="J164" i="5"/>
  <c r="I164" i="5"/>
  <c r="F164" i="5"/>
  <c r="E164" i="5"/>
  <c r="D164" i="5"/>
  <c r="AS166" i="5"/>
  <c r="AR166" i="5"/>
  <c r="AQ166" i="5"/>
  <c r="AP166" i="5"/>
  <c r="AO166" i="5"/>
  <c r="AN166" i="5"/>
  <c r="AM166" i="5"/>
  <c r="AL166" i="5"/>
  <c r="AK166" i="5"/>
  <c r="AJ166" i="5"/>
  <c r="AI166" i="5"/>
  <c r="AH166" i="5"/>
  <c r="AG166" i="5"/>
  <c r="AF166" i="5"/>
  <c r="AE166" i="5"/>
  <c r="AD166" i="5"/>
  <c r="AC166" i="5"/>
  <c r="AB166" i="5"/>
  <c r="AA166" i="5"/>
  <c r="Z166" i="5"/>
  <c r="Y166" i="5"/>
  <c r="X166" i="5"/>
  <c r="W166" i="5"/>
  <c r="V166" i="5"/>
  <c r="U166" i="5"/>
  <c r="T166" i="5"/>
  <c r="S166" i="5"/>
  <c r="R166" i="5"/>
  <c r="Q166" i="5"/>
  <c r="P166" i="5"/>
  <c r="O166" i="5"/>
  <c r="N166" i="5"/>
  <c r="M166" i="5"/>
  <c r="L166" i="5"/>
  <c r="K166" i="5"/>
  <c r="J166" i="5"/>
  <c r="I166" i="5"/>
  <c r="F166" i="5"/>
  <c r="E166" i="5"/>
  <c r="D166" i="5"/>
  <c r="AS168" i="5"/>
  <c r="AR168" i="5"/>
  <c r="AQ168" i="5"/>
  <c r="AO168" i="5"/>
  <c r="AP168" i="5"/>
  <c r="AN168" i="5"/>
  <c r="AM168" i="5"/>
  <c r="AL168" i="5"/>
  <c r="AK168" i="5"/>
  <c r="AJ168" i="5"/>
  <c r="AI168" i="5"/>
  <c r="AH168" i="5"/>
  <c r="AG168" i="5"/>
  <c r="AF168" i="5"/>
  <c r="AE168" i="5"/>
  <c r="AD168" i="5"/>
  <c r="AC168" i="5"/>
  <c r="AB168" i="5"/>
  <c r="AA168" i="5"/>
  <c r="Z168" i="5"/>
  <c r="Y168" i="5"/>
  <c r="X168" i="5"/>
  <c r="W168" i="5"/>
  <c r="V168" i="5"/>
  <c r="U168" i="5"/>
  <c r="T168" i="5"/>
  <c r="S168" i="5"/>
  <c r="R168" i="5"/>
  <c r="Q168" i="5"/>
  <c r="P168" i="5"/>
  <c r="O168" i="5"/>
  <c r="N168" i="5"/>
  <c r="M168" i="5"/>
  <c r="L168" i="5"/>
  <c r="K168" i="5"/>
  <c r="J168" i="5"/>
  <c r="I168" i="5"/>
  <c r="F168" i="5"/>
  <c r="E168" i="5"/>
  <c r="D168" i="5"/>
  <c r="AS170" i="5"/>
  <c r="AR170" i="5"/>
  <c r="AQ170" i="5"/>
  <c r="AP170" i="5"/>
  <c r="AO170" i="5"/>
  <c r="AN170" i="5"/>
  <c r="AM170" i="5"/>
  <c r="AL170" i="5"/>
  <c r="AK170" i="5"/>
  <c r="AJ170" i="5"/>
  <c r="AI170" i="5"/>
  <c r="AH170" i="5"/>
  <c r="AG170" i="5"/>
  <c r="AF170" i="5"/>
  <c r="AE170" i="5"/>
  <c r="AD170" i="5"/>
  <c r="AC170" i="5"/>
  <c r="AB170" i="5"/>
  <c r="AA170" i="5"/>
  <c r="Z170" i="5"/>
  <c r="Y170" i="5"/>
  <c r="X170" i="5"/>
  <c r="W170" i="5"/>
  <c r="V170" i="5"/>
  <c r="U170" i="5"/>
  <c r="T170" i="5"/>
  <c r="S170" i="5"/>
  <c r="R170" i="5"/>
  <c r="Q170" i="5"/>
  <c r="P170" i="5"/>
  <c r="O170" i="5"/>
  <c r="N170" i="5"/>
  <c r="M170" i="5"/>
  <c r="L170" i="5"/>
  <c r="K170" i="5"/>
  <c r="J170" i="5"/>
  <c r="I170" i="5"/>
  <c r="F170" i="5"/>
  <c r="E170" i="5"/>
  <c r="D170" i="5"/>
  <c r="AS172" i="5"/>
  <c r="AR172" i="5"/>
  <c r="AQ172" i="5"/>
  <c r="AO172" i="5"/>
  <c r="AP172" i="5"/>
  <c r="AN172" i="5"/>
  <c r="AM172" i="5"/>
  <c r="AL172" i="5"/>
  <c r="AK172" i="5"/>
  <c r="AJ172" i="5"/>
  <c r="AI172" i="5"/>
  <c r="AH172" i="5"/>
  <c r="AG172" i="5"/>
  <c r="AF172" i="5"/>
  <c r="AE172" i="5"/>
  <c r="AD172" i="5"/>
  <c r="AC172" i="5"/>
  <c r="AB172" i="5"/>
  <c r="AA172" i="5"/>
  <c r="Z172" i="5"/>
  <c r="Y172" i="5"/>
  <c r="X172" i="5"/>
  <c r="W172" i="5"/>
  <c r="V172" i="5"/>
  <c r="U172" i="5"/>
  <c r="T172" i="5"/>
  <c r="S172" i="5"/>
  <c r="R172" i="5"/>
  <c r="Q172" i="5"/>
  <c r="P172" i="5"/>
  <c r="O172" i="5"/>
  <c r="N172" i="5"/>
  <c r="M172" i="5"/>
  <c r="L172" i="5"/>
  <c r="K172" i="5"/>
  <c r="J172" i="5"/>
  <c r="I172" i="5"/>
  <c r="F172" i="5"/>
  <c r="E172" i="5"/>
  <c r="D172" i="5"/>
  <c r="AS174" i="5"/>
  <c r="AR174" i="5"/>
  <c r="AQ174" i="5"/>
  <c r="AP174" i="5"/>
  <c r="AO174" i="5"/>
  <c r="AN174" i="5"/>
  <c r="AM174" i="5"/>
  <c r="AL174" i="5"/>
  <c r="AK174" i="5"/>
  <c r="AJ174" i="5"/>
  <c r="AI174" i="5"/>
  <c r="AH174" i="5"/>
  <c r="AG174" i="5"/>
  <c r="AF174" i="5"/>
  <c r="AE174" i="5"/>
  <c r="AD174" i="5"/>
  <c r="AC174" i="5"/>
  <c r="AB174" i="5"/>
  <c r="AA174" i="5"/>
  <c r="Z174" i="5"/>
  <c r="Y174" i="5"/>
  <c r="X174" i="5"/>
  <c r="W174" i="5"/>
  <c r="V174" i="5"/>
  <c r="U174" i="5"/>
  <c r="T174" i="5"/>
  <c r="S174" i="5"/>
  <c r="R174" i="5"/>
  <c r="Q174" i="5"/>
  <c r="P174" i="5"/>
  <c r="O174" i="5"/>
  <c r="N174" i="5"/>
  <c r="M174" i="5"/>
  <c r="L174" i="5"/>
  <c r="K174" i="5"/>
  <c r="J174" i="5"/>
  <c r="I174" i="5"/>
  <c r="F174" i="5"/>
  <c r="E174" i="5"/>
  <c r="D174" i="5"/>
  <c r="AS176" i="5"/>
  <c r="AR176" i="5"/>
  <c r="AQ176" i="5"/>
  <c r="AO176" i="5"/>
  <c r="AP176" i="5"/>
  <c r="AN176" i="5"/>
  <c r="AM176" i="5"/>
  <c r="AL176" i="5"/>
  <c r="AK176" i="5"/>
  <c r="AJ176" i="5"/>
  <c r="AI176" i="5"/>
  <c r="AH176" i="5"/>
  <c r="AG176" i="5"/>
  <c r="AF176" i="5"/>
  <c r="AE176" i="5"/>
  <c r="AD176" i="5"/>
  <c r="AC176" i="5"/>
  <c r="AB176" i="5"/>
  <c r="AA176" i="5"/>
  <c r="Z176" i="5"/>
  <c r="Y176" i="5"/>
  <c r="X176" i="5"/>
  <c r="W176" i="5"/>
  <c r="V176" i="5"/>
  <c r="U176" i="5"/>
  <c r="T176" i="5"/>
  <c r="S176" i="5"/>
  <c r="R176" i="5"/>
  <c r="Q176" i="5"/>
  <c r="P176" i="5"/>
  <c r="O176" i="5"/>
  <c r="N176" i="5"/>
  <c r="M176" i="5"/>
  <c r="L176" i="5"/>
  <c r="K176" i="5"/>
  <c r="J176" i="5"/>
  <c r="I176" i="5"/>
  <c r="F176" i="5"/>
  <c r="E176" i="5"/>
  <c r="D176" i="5"/>
  <c r="AS178" i="5"/>
  <c r="AR178" i="5"/>
  <c r="AQ178" i="5"/>
  <c r="AP178" i="5"/>
  <c r="AO178" i="5"/>
  <c r="AN178" i="5"/>
  <c r="AM178" i="5"/>
  <c r="AL178" i="5"/>
  <c r="AK178" i="5"/>
  <c r="AJ178" i="5"/>
  <c r="AI178" i="5"/>
  <c r="AH178" i="5"/>
  <c r="AG178" i="5"/>
  <c r="AF178" i="5"/>
  <c r="AE178" i="5"/>
  <c r="AD178" i="5"/>
  <c r="AC178" i="5"/>
  <c r="AB178" i="5"/>
  <c r="AA178" i="5"/>
  <c r="Z178" i="5"/>
  <c r="Y178" i="5"/>
  <c r="X178" i="5"/>
  <c r="W178" i="5"/>
  <c r="V178" i="5"/>
  <c r="U178" i="5"/>
  <c r="T178" i="5"/>
  <c r="S178" i="5"/>
  <c r="R178" i="5"/>
  <c r="Q178" i="5"/>
  <c r="P178" i="5"/>
  <c r="O178" i="5"/>
  <c r="N178" i="5"/>
  <c r="M178" i="5"/>
  <c r="L178" i="5"/>
  <c r="K178" i="5"/>
  <c r="J178" i="5"/>
  <c r="I178" i="5"/>
  <c r="F178" i="5"/>
  <c r="E178" i="5"/>
  <c r="D178" i="5"/>
  <c r="AS180" i="5"/>
  <c r="AR180" i="5"/>
  <c r="AQ180" i="5"/>
  <c r="AO180" i="5"/>
  <c r="AP180" i="5"/>
  <c r="AN180" i="5"/>
  <c r="AM180" i="5"/>
  <c r="AL180" i="5"/>
  <c r="AK180" i="5"/>
  <c r="AJ180" i="5"/>
  <c r="AI180" i="5"/>
  <c r="AH180" i="5"/>
  <c r="AG180" i="5"/>
  <c r="AF180" i="5"/>
  <c r="AE180" i="5"/>
  <c r="AD180" i="5"/>
  <c r="AC180" i="5"/>
  <c r="AB180" i="5"/>
  <c r="AA180" i="5"/>
  <c r="Z180" i="5"/>
  <c r="Y180" i="5"/>
  <c r="X180" i="5"/>
  <c r="W180" i="5"/>
  <c r="V180" i="5"/>
  <c r="U180" i="5"/>
  <c r="T180" i="5"/>
  <c r="S180" i="5"/>
  <c r="R180" i="5"/>
  <c r="Q180" i="5"/>
  <c r="P180" i="5"/>
  <c r="O180" i="5"/>
  <c r="N180" i="5"/>
  <c r="M180" i="5"/>
  <c r="L180" i="5"/>
  <c r="K180" i="5"/>
  <c r="J180" i="5"/>
  <c r="I180" i="5"/>
  <c r="F180" i="5"/>
  <c r="E180" i="5"/>
  <c r="D180" i="5"/>
  <c r="AS182" i="5"/>
  <c r="AR182" i="5"/>
  <c r="AQ182" i="5"/>
  <c r="AP182" i="5"/>
  <c r="AO182" i="5"/>
  <c r="AN182" i="5"/>
  <c r="AM182" i="5"/>
  <c r="AL182" i="5"/>
  <c r="AK182" i="5"/>
  <c r="AJ182" i="5"/>
  <c r="AI182" i="5"/>
  <c r="AH182" i="5"/>
  <c r="AG182" i="5"/>
  <c r="AF182" i="5"/>
  <c r="AE182" i="5"/>
  <c r="AD182" i="5"/>
  <c r="AC182" i="5"/>
  <c r="AB182" i="5"/>
  <c r="AA182" i="5"/>
  <c r="Z182" i="5"/>
  <c r="Y182" i="5"/>
  <c r="X182" i="5"/>
  <c r="W182" i="5"/>
  <c r="V182" i="5"/>
  <c r="U182" i="5"/>
  <c r="T182" i="5"/>
  <c r="S182" i="5"/>
  <c r="R182" i="5"/>
  <c r="Q182" i="5"/>
  <c r="P182" i="5"/>
  <c r="O182" i="5"/>
  <c r="N182" i="5"/>
  <c r="M182" i="5"/>
  <c r="L182" i="5"/>
  <c r="K182" i="5"/>
  <c r="J182" i="5"/>
  <c r="I182" i="5"/>
  <c r="F182" i="5"/>
  <c r="E182" i="5"/>
  <c r="D182" i="5"/>
  <c r="AS184" i="5"/>
  <c r="AR184" i="5"/>
  <c r="AQ184" i="5"/>
  <c r="AO184" i="5"/>
  <c r="AP184" i="5"/>
  <c r="AN184" i="5"/>
  <c r="AM184" i="5"/>
  <c r="AL184" i="5"/>
  <c r="AK184" i="5"/>
  <c r="AJ184" i="5"/>
  <c r="AI184" i="5"/>
  <c r="AH184" i="5"/>
  <c r="AG184" i="5"/>
  <c r="AF184" i="5"/>
  <c r="AE184" i="5"/>
  <c r="AD184" i="5"/>
  <c r="AC184" i="5"/>
  <c r="AB184" i="5"/>
  <c r="AA184" i="5"/>
  <c r="Z184" i="5"/>
  <c r="Y184" i="5"/>
  <c r="X184" i="5"/>
  <c r="W184" i="5"/>
  <c r="V184" i="5"/>
  <c r="U184" i="5"/>
  <c r="T184" i="5"/>
  <c r="S184" i="5"/>
  <c r="R184" i="5"/>
  <c r="Q184" i="5"/>
  <c r="P184" i="5"/>
  <c r="O184" i="5"/>
  <c r="N184" i="5"/>
  <c r="M184" i="5"/>
  <c r="L184" i="5"/>
  <c r="K184" i="5"/>
  <c r="J184" i="5"/>
  <c r="I184" i="5"/>
  <c r="F184" i="5"/>
  <c r="E184" i="5"/>
  <c r="D184" i="5"/>
  <c r="AS186" i="5"/>
  <c r="AR186" i="5"/>
  <c r="AQ186" i="5"/>
  <c r="AP186" i="5"/>
  <c r="AO186" i="5"/>
  <c r="AN186" i="5"/>
  <c r="AM186" i="5"/>
  <c r="AL186" i="5"/>
  <c r="AK186" i="5"/>
  <c r="AJ186" i="5"/>
  <c r="AI186" i="5"/>
  <c r="AH186" i="5"/>
  <c r="AG186" i="5"/>
  <c r="AF186" i="5"/>
  <c r="AE186" i="5"/>
  <c r="AD186" i="5"/>
  <c r="AC186" i="5"/>
  <c r="AB186" i="5"/>
  <c r="AA186" i="5"/>
  <c r="Z186" i="5"/>
  <c r="Y186" i="5"/>
  <c r="X186" i="5"/>
  <c r="W186" i="5"/>
  <c r="V186" i="5"/>
  <c r="U186" i="5"/>
  <c r="T186" i="5"/>
  <c r="S186" i="5"/>
  <c r="R186" i="5"/>
  <c r="Q186" i="5"/>
  <c r="P186" i="5"/>
  <c r="O186" i="5"/>
  <c r="N186" i="5"/>
  <c r="M186" i="5"/>
  <c r="L186" i="5"/>
  <c r="K186" i="5"/>
  <c r="J186" i="5"/>
  <c r="I186" i="5"/>
  <c r="F186" i="5"/>
  <c r="E186" i="5"/>
  <c r="D186" i="5"/>
  <c r="AS188" i="5"/>
  <c r="AR188" i="5"/>
  <c r="AQ188" i="5"/>
  <c r="AO188" i="5"/>
  <c r="AP188" i="5"/>
  <c r="AN188" i="5"/>
  <c r="AM188" i="5"/>
  <c r="AL188" i="5"/>
  <c r="AK188" i="5"/>
  <c r="AJ188" i="5"/>
  <c r="AI188" i="5"/>
  <c r="AH188" i="5"/>
  <c r="AG188" i="5"/>
  <c r="AF188" i="5"/>
  <c r="AE188" i="5"/>
  <c r="AD188" i="5"/>
  <c r="AC188" i="5"/>
  <c r="AB188" i="5"/>
  <c r="AA188" i="5"/>
  <c r="Z188" i="5"/>
  <c r="Y188" i="5"/>
  <c r="X188" i="5"/>
  <c r="W188" i="5"/>
  <c r="V188" i="5"/>
  <c r="U188" i="5"/>
  <c r="T188" i="5"/>
  <c r="S188" i="5"/>
  <c r="R188" i="5"/>
  <c r="Q188" i="5"/>
  <c r="P188" i="5"/>
  <c r="O188" i="5"/>
  <c r="N188" i="5"/>
  <c r="M188" i="5"/>
  <c r="L188" i="5"/>
  <c r="K188" i="5"/>
  <c r="J188" i="5"/>
  <c r="I188" i="5"/>
  <c r="F188" i="5"/>
  <c r="E188" i="5"/>
  <c r="D188" i="5"/>
  <c r="AS190" i="5"/>
  <c r="AR190" i="5"/>
  <c r="AQ190" i="5"/>
  <c r="AP190" i="5"/>
  <c r="AO190" i="5"/>
  <c r="AN190" i="5"/>
  <c r="AM190" i="5"/>
  <c r="AL190" i="5"/>
  <c r="AK190" i="5"/>
  <c r="AJ190" i="5"/>
  <c r="AI190" i="5"/>
  <c r="AH190" i="5"/>
  <c r="AG190" i="5"/>
  <c r="AF190" i="5"/>
  <c r="AE190" i="5"/>
  <c r="AD190" i="5"/>
  <c r="AC190" i="5"/>
  <c r="AB190" i="5"/>
  <c r="AA190" i="5"/>
  <c r="Z190" i="5"/>
  <c r="Y190" i="5"/>
  <c r="X190" i="5"/>
  <c r="W190" i="5"/>
  <c r="V190" i="5"/>
  <c r="U190" i="5"/>
  <c r="T190" i="5"/>
  <c r="S190" i="5"/>
  <c r="R190" i="5"/>
  <c r="Q190" i="5"/>
  <c r="P190" i="5"/>
  <c r="O190" i="5"/>
  <c r="N190" i="5"/>
  <c r="M190" i="5"/>
  <c r="L190" i="5"/>
  <c r="K190" i="5"/>
  <c r="J190" i="5"/>
  <c r="I190" i="5"/>
  <c r="F190" i="5"/>
  <c r="E190" i="5"/>
  <c r="D190" i="5"/>
  <c r="AS192" i="5"/>
  <c r="AR192" i="5"/>
  <c r="AQ192" i="5"/>
  <c r="AP192" i="5"/>
  <c r="AO192" i="5"/>
  <c r="AN192" i="5"/>
  <c r="AM192" i="5"/>
  <c r="AL192" i="5"/>
  <c r="AK192" i="5"/>
  <c r="AJ192" i="5"/>
  <c r="AI192" i="5"/>
  <c r="AH192" i="5"/>
  <c r="AG192" i="5"/>
  <c r="AF192" i="5"/>
  <c r="AE192" i="5"/>
  <c r="AD192" i="5"/>
  <c r="AC192" i="5"/>
  <c r="AB192" i="5"/>
  <c r="AA192" i="5"/>
  <c r="Z192" i="5"/>
  <c r="Y192" i="5"/>
  <c r="X192" i="5"/>
  <c r="W192" i="5"/>
  <c r="V192" i="5"/>
  <c r="U192" i="5"/>
  <c r="T192" i="5"/>
  <c r="S192" i="5"/>
  <c r="R192" i="5"/>
  <c r="Q192" i="5"/>
  <c r="P192" i="5"/>
  <c r="O192" i="5"/>
  <c r="N192" i="5"/>
  <c r="M192" i="5"/>
  <c r="L192" i="5"/>
  <c r="K192" i="5"/>
  <c r="J192" i="5"/>
  <c r="I192" i="5"/>
  <c r="F192" i="5"/>
  <c r="E192" i="5"/>
  <c r="D192" i="5"/>
  <c r="AS194" i="5"/>
  <c r="AR194" i="5"/>
  <c r="AQ194" i="5"/>
  <c r="AP194" i="5"/>
  <c r="AO194" i="5"/>
  <c r="AN194" i="5"/>
  <c r="AM194" i="5"/>
  <c r="AL194" i="5"/>
  <c r="AK194" i="5"/>
  <c r="AJ194" i="5"/>
  <c r="AI194" i="5"/>
  <c r="AH194" i="5"/>
  <c r="AG194" i="5"/>
  <c r="AF194" i="5"/>
  <c r="AE194" i="5"/>
  <c r="AD194" i="5"/>
  <c r="AC194" i="5"/>
  <c r="AB194" i="5"/>
  <c r="AA194" i="5"/>
  <c r="Z194" i="5"/>
  <c r="Y194" i="5"/>
  <c r="X194" i="5"/>
  <c r="W194" i="5"/>
  <c r="V194" i="5"/>
  <c r="U194" i="5"/>
  <c r="T194" i="5"/>
  <c r="S194" i="5"/>
  <c r="R194" i="5"/>
  <c r="Q194" i="5"/>
  <c r="P194" i="5"/>
  <c r="O194" i="5"/>
  <c r="N194" i="5"/>
  <c r="M194" i="5"/>
  <c r="L194" i="5"/>
  <c r="K194" i="5"/>
  <c r="J194" i="5"/>
  <c r="I194" i="5"/>
  <c r="F194" i="5"/>
  <c r="E194" i="5"/>
  <c r="D194" i="5"/>
  <c r="AS196" i="5"/>
  <c r="AR196" i="5"/>
  <c r="AQ196" i="5"/>
  <c r="AP196" i="5"/>
  <c r="AO196" i="5"/>
  <c r="AN196" i="5"/>
  <c r="AM196" i="5"/>
  <c r="AL196" i="5"/>
  <c r="AK196" i="5"/>
  <c r="AJ196" i="5"/>
  <c r="AI196" i="5"/>
  <c r="AH196" i="5"/>
  <c r="AG196" i="5"/>
  <c r="AF196" i="5"/>
  <c r="AE196" i="5"/>
  <c r="AD196" i="5"/>
  <c r="AC196" i="5"/>
  <c r="AB196" i="5"/>
  <c r="AA196" i="5"/>
  <c r="Z196" i="5"/>
  <c r="Y196" i="5"/>
  <c r="X196" i="5"/>
  <c r="W196" i="5"/>
  <c r="V196" i="5"/>
  <c r="U196" i="5"/>
  <c r="T196" i="5"/>
  <c r="S196" i="5"/>
  <c r="R196" i="5"/>
  <c r="Q196" i="5"/>
  <c r="P196" i="5"/>
  <c r="O196" i="5"/>
  <c r="N196" i="5"/>
  <c r="M196" i="5"/>
  <c r="L196" i="5"/>
  <c r="K196" i="5"/>
  <c r="J196" i="5"/>
  <c r="I196" i="5"/>
  <c r="F196" i="5"/>
  <c r="E196" i="5"/>
  <c r="D196" i="5"/>
  <c r="AS198" i="5"/>
  <c r="AR198" i="5"/>
  <c r="AQ198" i="5"/>
  <c r="AP198" i="5"/>
  <c r="AO198" i="5"/>
  <c r="AN198" i="5"/>
  <c r="AM198" i="5"/>
  <c r="AL198" i="5"/>
  <c r="AK198" i="5"/>
  <c r="AJ198" i="5"/>
  <c r="AI198" i="5"/>
  <c r="AH198" i="5"/>
  <c r="AG198" i="5"/>
  <c r="AF198" i="5"/>
  <c r="AE198" i="5"/>
  <c r="AD198" i="5"/>
  <c r="AC198" i="5"/>
  <c r="AB198" i="5"/>
  <c r="AA198" i="5"/>
  <c r="Z198" i="5"/>
  <c r="Y198" i="5"/>
  <c r="X198" i="5"/>
  <c r="W198" i="5"/>
  <c r="V198" i="5"/>
  <c r="U198" i="5"/>
  <c r="T198" i="5"/>
  <c r="S198" i="5"/>
  <c r="R198" i="5"/>
  <c r="Q198" i="5"/>
  <c r="P198" i="5"/>
  <c r="O198" i="5"/>
  <c r="N198" i="5"/>
  <c r="M198" i="5"/>
  <c r="L198" i="5"/>
  <c r="K198" i="5"/>
  <c r="J198" i="5"/>
  <c r="I198" i="5"/>
  <c r="F198" i="5"/>
  <c r="E198" i="5"/>
  <c r="D198" i="5"/>
  <c r="AS200" i="5"/>
  <c r="AR200" i="5"/>
  <c r="AQ200" i="5"/>
  <c r="AP200" i="5"/>
  <c r="AO200" i="5"/>
  <c r="AN200" i="5"/>
  <c r="AM200" i="5"/>
  <c r="AL200" i="5"/>
  <c r="AK200" i="5"/>
  <c r="AJ200" i="5"/>
  <c r="AI200" i="5"/>
  <c r="AH200" i="5"/>
  <c r="AG200" i="5"/>
  <c r="AF200" i="5"/>
  <c r="AE200" i="5"/>
  <c r="AD200" i="5"/>
  <c r="AC200" i="5"/>
  <c r="AB200" i="5"/>
  <c r="AA200" i="5"/>
  <c r="Z200" i="5"/>
  <c r="Y200" i="5"/>
  <c r="X200" i="5"/>
  <c r="W200" i="5"/>
  <c r="V200" i="5"/>
  <c r="U200" i="5"/>
  <c r="T200" i="5"/>
  <c r="S200" i="5"/>
  <c r="R200" i="5"/>
  <c r="Q200" i="5"/>
  <c r="P200" i="5"/>
  <c r="O200" i="5"/>
  <c r="N200" i="5"/>
  <c r="M200" i="5"/>
  <c r="L200" i="5"/>
  <c r="K200" i="5"/>
  <c r="J200" i="5"/>
  <c r="I200" i="5"/>
  <c r="F200" i="5"/>
  <c r="E200" i="5"/>
  <c r="D200" i="5"/>
  <c r="AS202" i="5"/>
  <c r="AR202" i="5"/>
  <c r="AQ202" i="5"/>
  <c r="AP202" i="5"/>
  <c r="AO202" i="5"/>
  <c r="AN202" i="5"/>
  <c r="AM202" i="5"/>
  <c r="AL202" i="5"/>
  <c r="AK202" i="5"/>
  <c r="AJ202" i="5"/>
  <c r="AI202" i="5"/>
  <c r="AH202" i="5"/>
  <c r="AG202" i="5"/>
  <c r="AF202" i="5"/>
  <c r="AE202" i="5"/>
  <c r="AD202" i="5"/>
  <c r="AC202" i="5"/>
  <c r="AB202" i="5"/>
  <c r="AA202" i="5"/>
  <c r="Z202" i="5"/>
  <c r="Y202" i="5"/>
  <c r="X202" i="5"/>
  <c r="W202" i="5"/>
  <c r="V202" i="5"/>
  <c r="U202" i="5"/>
  <c r="T202" i="5"/>
  <c r="S202" i="5"/>
  <c r="R202" i="5"/>
  <c r="Q202" i="5"/>
  <c r="P202" i="5"/>
  <c r="O202" i="5"/>
  <c r="N202" i="5"/>
  <c r="M202" i="5"/>
  <c r="L202" i="5"/>
  <c r="K202" i="5"/>
  <c r="J202" i="5"/>
  <c r="I202" i="5"/>
  <c r="F202" i="5"/>
  <c r="E202" i="5"/>
  <c r="D202" i="5"/>
  <c r="AS204" i="5"/>
  <c r="AR204" i="5"/>
  <c r="AQ204" i="5"/>
  <c r="AP204" i="5"/>
  <c r="AO204" i="5"/>
  <c r="AN204" i="5"/>
  <c r="AM204" i="5"/>
  <c r="AL204" i="5"/>
  <c r="AK204" i="5"/>
  <c r="AJ204" i="5"/>
  <c r="AI204" i="5"/>
  <c r="AH204" i="5"/>
  <c r="AG204" i="5"/>
  <c r="AF204" i="5"/>
  <c r="AE204" i="5"/>
  <c r="AD204" i="5"/>
  <c r="AC204" i="5"/>
  <c r="AB204" i="5"/>
  <c r="AA204" i="5"/>
  <c r="Z204" i="5"/>
  <c r="Y204" i="5"/>
  <c r="X204" i="5"/>
  <c r="W204" i="5"/>
  <c r="V204" i="5"/>
  <c r="U204" i="5"/>
  <c r="T204" i="5"/>
  <c r="S204" i="5"/>
  <c r="R204" i="5"/>
  <c r="Q204" i="5"/>
  <c r="P204" i="5"/>
  <c r="O204" i="5"/>
  <c r="N204" i="5"/>
  <c r="M204" i="5"/>
  <c r="L204" i="5"/>
  <c r="K204" i="5"/>
  <c r="J204" i="5"/>
  <c r="I204" i="5"/>
  <c r="F204" i="5"/>
  <c r="E204" i="5"/>
  <c r="D204" i="5"/>
  <c r="AS206" i="5"/>
  <c r="AR206" i="5"/>
  <c r="AQ206" i="5"/>
  <c r="AP206" i="5"/>
  <c r="AO206" i="5"/>
  <c r="AN206" i="5"/>
  <c r="AM206" i="5"/>
  <c r="AL206" i="5"/>
  <c r="AK206" i="5"/>
  <c r="AJ206" i="5"/>
  <c r="AI206" i="5"/>
  <c r="AH206" i="5"/>
  <c r="AG206" i="5"/>
  <c r="AF206" i="5"/>
  <c r="AE206" i="5"/>
  <c r="AD206" i="5"/>
  <c r="AC206" i="5"/>
  <c r="AB206" i="5"/>
  <c r="AA206" i="5"/>
  <c r="Z206" i="5"/>
  <c r="Y206" i="5"/>
  <c r="X206" i="5"/>
  <c r="W206" i="5"/>
  <c r="V206" i="5"/>
  <c r="U206" i="5"/>
  <c r="T206" i="5"/>
  <c r="S206" i="5"/>
  <c r="R206" i="5"/>
  <c r="Q206" i="5"/>
  <c r="P206" i="5"/>
  <c r="O206" i="5"/>
  <c r="N206" i="5"/>
  <c r="M206" i="5"/>
  <c r="L206" i="5"/>
  <c r="K206" i="5"/>
  <c r="J206" i="5"/>
  <c r="I206" i="5"/>
  <c r="F206" i="5"/>
  <c r="E206" i="5"/>
  <c r="D206" i="5"/>
  <c r="AS208" i="5"/>
  <c r="AR208" i="5"/>
  <c r="AQ208" i="5"/>
  <c r="AP208" i="5"/>
  <c r="AO208" i="5"/>
  <c r="AN208" i="5"/>
  <c r="AM208" i="5"/>
  <c r="AL208" i="5"/>
  <c r="AK208" i="5"/>
  <c r="AJ208" i="5"/>
  <c r="AI208" i="5"/>
  <c r="AH208" i="5"/>
  <c r="AG208" i="5"/>
  <c r="AF208" i="5"/>
  <c r="AE208" i="5"/>
  <c r="AD208" i="5"/>
  <c r="AC208" i="5"/>
  <c r="AB208" i="5"/>
  <c r="AA208" i="5"/>
  <c r="Z208" i="5"/>
  <c r="Y208" i="5"/>
  <c r="X208" i="5"/>
  <c r="W208" i="5"/>
  <c r="V208" i="5"/>
  <c r="U208" i="5"/>
  <c r="T208" i="5"/>
  <c r="S208" i="5"/>
  <c r="R208" i="5"/>
  <c r="Q208" i="5"/>
  <c r="P208" i="5"/>
  <c r="O208" i="5"/>
  <c r="N208" i="5"/>
  <c r="M208" i="5"/>
  <c r="L208" i="5"/>
  <c r="K208" i="5"/>
  <c r="J208" i="5"/>
  <c r="I208" i="5"/>
  <c r="F208" i="5"/>
  <c r="E208" i="5"/>
  <c r="D208" i="5"/>
  <c r="AS210" i="5"/>
  <c r="AR210" i="5"/>
  <c r="AQ210" i="5"/>
  <c r="AP210" i="5"/>
  <c r="AO210" i="5"/>
  <c r="AN210" i="5"/>
  <c r="AM210" i="5"/>
  <c r="AL210" i="5"/>
  <c r="AK210" i="5"/>
  <c r="AJ210" i="5"/>
  <c r="AI210" i="5"/>
  <c r="AH210" i="5"/>
  <c r="AG210" i="5"/>
  <c r="AF210" i="5"/>
  <c r="AE210" i="5"/>
  <c r="AD210" i="5"/>
  <c r="AC210" i="5"/>
  <c r="AB210" i="5"/>
  <c r="AA210" i="5"/>
  <c r="Z210" i="5"/>
  <c r="Y210" i="5"/>
  <c r="X210" i="5"/>
  <c r="W210" i="5"/>
  <c r="V210" i="5"/>
  <c r="U210" i="5"/>
  <c r="T210" i="5"/>
  <c r="S210" i="5"/>
  <c r="R210" i="5"/>
  <c r="Q210" i="5"/>
  <c r="P210" i="5"/>
  <c r="O210" i="5"/>
  <c r="N210" i="5"/>
  <c r="M210" i="5"/>
  <c r="L210" i="5"/>
  <c r="K210" i="5"/>
  <c r="J210" i="5"/>
  <c r="I210" i="5"/>
  <c r="F210" i="5"/>
  <c r="E210" i="5"/>
  <c r="D210" i="5"/>
  <c r="AS212" i="5"/>
  <c r="AR212" i="5"/>
  <c r="AQ212" i="5"/>
  <c r="AP212" i="5"/>
  <c r="AO212" i="5"/>
  <c r="AN212" i="5"/>
  <c r="AM212" i="5"/>
  <c r="AL212" i="5"/>
  <c r="AK212" i="5"/>
  <c r="AJ212" i="5"/>
  <c r="AI212" i="5"/>
  <c r="AH212" i="5"/>
  <c r="AG212" i="5"/>
  <c r="AF212" i="5"/>
  <c r="AE212" i="5"/>
  <c r="AD212" i="5"/>
  <c r="AC212" i="5"/>
  <c r="AB212" i="5"/>
  <c r="AA212" i="5"/>
  <c r="Z212" i="5"/>
  <c r="Y212" i="5"/>
  <c r="X212" i="5"/>
  <c r="W212" i="5"/>
  <c r="V212" i="5"/>
  <c r="U212" i="5"/>
  <c r="T212" i="5"/>
  <c r="S212" i="5"/>
  <c r="R212" i="5"/>
  <c r="Q212" i="5"/>
  <c r="P212" i="5"/>
  <c r="O212" i="5"/>
  <c r="N212" i="5"/>
  <c r="M212" i="5"/>
  <c r="L212" i="5"/>
  <c r="K212" i="5"/>
  <c r="J212" i="5"/>
  <c r="I212" i="5"/>
  <c r="F212" i="5"/>
  <c r="E212" i="5"/>
  <c r="D212" i="5"/>
  <c r="AS214" i="5"/>
  <c r="AR214" i="5"/>
  <c r="AQ214" i="5"/>
  <c r="AP214" i="5"/>
  <c r="AO214" i="5"/>
  <c r="AN214" i="5"/>
  <c r="AM214" i="5"/>
  <c r="AL214" i="5"/>
  <c r="AK214" i="5"/>
  <c r="AJ214" i="5"/>
  <c r="AI214" i="5"/>
  <c r="AH214" i="5"/>
  <c r="AG214" i="5"/>
  <c r="AF214" i="5"/>
  <c r="AE214" i="5"/>
  <c r="AD214" i="5"/>
  <c r="AC214" i="5"/>
  <c r="AB214" i="5"/>
  <c r="AA214" i="5"/>
  <c r="Z214" i="5"/>
  <c r="Y214" i="5"/>
  <c r="X214" i="5"/>
  <c r="W214" i="5"/>
  <c r="V214" i="5"/>
  <c r="U214" i="5"/>
  <c r="T214" i="5"/>
  <c r="S214" i="5"/>
  <c r="R214" i="5"/>
  <c r="Q214" i="5"/>
  <c r="P214" i="5"/>
  <c r="O214" i="5"/>
  <c r="N214" i="5"/>
  <c r="M214" i="5"/>
  <c r="L214" i="5"/>
  <c r="K214" i="5"/>
  <c r="J214" i="5"/>
  <c r="I214" i="5"/>
  <c r="F214" i="5"/>
  <c r="E214" i="5"/>
  <c r="D214" i="5"/>
  <c r="AS216" i="5"/>
  <c r="AR216" i="5"/>
  <c r="AQ216" i="5"/>
  <c r="AP216" i="5"/>
  <c r="AO216" i="5"/>
  <c r="AN216" i="5"/>
  <c r="AM216" i="5"/>
  <c r="AL216" i="5"/>
  <c r="AK216" i="5"/>
  <c r="AJ216" i="5"/>
  <c r="AI216" i="5"/>
  <c r="AH216" i="5"/>
  <c r="AG216" i="5"/>
  <c r="AF216" i="5"/>
  <c r="AE216" i="5"/>
  <c r="AD216" i="5"/>
  <c r="AC216" i="5"/>
  <c r="AB216" i="5"/>
  <c r="AA216" i="5"/>
  <c r="Z216" i="5"/>
  <c r="Y216" i="5"/>
  <c r="X216" i="5"/>
  <c r="W216" i="5"/>
  <c r="V216" i="5"/>
  <c r="U216" i="5"/>
  <c r="T216" i="5"/>
  <c r="S216" i="5"/>
  <c r="R216" i="5"/>
  <c r="Q216" i="5"/>
  <c r="P216" i="5"/>
  <c r="O216" i="5"/>
  <c r="N216" i="5"/>
  <c r="M216" i="5"/>
  <c r="L216" i="5"/>
  <c r="K216" i="5"/>
  <c r="J216" i="5"/>
  <c r="I216" i="5"/>
  <c r="F216" i="5"/>
  <c r="E216" i="5"/>
  <c r="D216" i="5"/>
  <c r="AS218" i="5"/>
  <c r="AR218" i="5"/>
  <c r="AQ218" i="5"/>
  <c r="AP218" i="5"/>
  <c r="AO218" i="5"/>
  <c r="AN218" i="5"/>
  <c r="AM218" i="5"/>
  <c r="AL218" i="5"/>
  <c r="AK218" i="5"/>
  <c r="AJ218" i="5"/>
  <c r="AI218" i="5"/>
  <c r="AH218" i="5"/>
  <c r="AG218" i="5"/>
  <c r="AF218" i="5"/>
  <c r="AE218" i="5"/>
  <c r="AD218" i="5"/>
  <c r="AC218" i="5"/>
  <c r="AB218" i="5"/>
  <c r="AA218" i="5"/>
  <c r="Z218" i="5"/>
  <c r="Y218" i="5"/>
  <c r="X218" i="5"/>
  <c r="W218" i="5"/>
  <c r="V218" i="5"/>
  <c r="U218" i="5"/>
  <c r="T218" i="5"/>
  <c r="S218" i="5"/>
  <c r="R218" i="5"/>
  <c r="Q218" i="5"/>
  <c r="P218" i="5"/>
  <c r="O218" i="5"/>
  <c r="N218" i="5"/>
  <c r="M218" i="5"/>
  <c r="L218" i="5"/>
  <c r="K218" i="5"/>
  <c r="J218" i="5"/>
  <c r="I218" i="5"/>
  <c r="F218" i="5"/>
  <c r="E218" i="5"/>
  <c r="D218" i="5"/>
  <c r="AS220" i="5"/>
  <c r="AR220" i="5"/>
  <c r="AQ220" i="5"/>
  <c r="AP220" i="5"/>
  <c r="AO220" i="5"/>
  <c r="AN220" i="5"/>
  <c r="AM220" i="5"/>
  <c r="AL220" i="5"/>
  <c r="AK220" i="5"/>
  <c r="AJ220" i="5"/>
  <c r="AI220" i="5"/>
  <c r="AH220" i="5"/>
  <c r="AG220" i="5"/>
  <c r="AF220" i="5"/>
  <c r="AE220" i="5"/>
  <c r="AD220" i="5"/>
  <c r="AC220" i="5"/>
  <c r="AB220" i="5"/>
  <c r="AA220" i="5"/>
  <c r="Z220" i="5"/>
  <c r="Y220" i="5"/>
  <c r="X220" i="5"/>
  <c r="W220" i="5"/>
  <c r="V220" i="5"/>
  <c r="U220" i="5"/>
  <c r="T220" i="5"/>
  <c r="S220" i="5"/>
  <c r="R220" i="5"/>
  <c r="Q220" i="5"/>
  <c r="P220" i="5"/>
  <c r="O220" i="5"/>
  <c r="N220" i="5"/>
  <c r="M220" i="5"/>
  <c r="L220" i="5"/>
  <c r="K220" i="5"/>
  <c r="J220" i="5"/>
  <c r="I220" i="5"/>
  <c r="F220" i="5"/>
  <c r="E220" i="5"/>
  <c r="D220" i="5"/>
  <c r="AS222" i="5"/>
  <c r="AR222" i="5"/>
  <c r="AQ222" i="5"/>
  <c r="AP222" i="5"/>
  <c r="AO222" i="5"/>
  <c r="AN222" i="5"/>
  <c r="AM222" i="5"/>
  <c r="AL222" i="5"/>
  <c r="AK222" i="5"/>
  <c r="AJ222" i="5"/>
  <c r="AI222" i="5"/>
  <c r="AH222" i="5"/>
  <c r="AG222" i="5"/>
  <c r="AF222" i="5"/>
  <c r="AE222" i="5"/>
  <c r="AD222" i="5"/>
  <c r="AC222" i="5"/>
  <c r="AB222" i="5"/>
  <c r="AA222" i="5"/>
  <c r="Z222" i="5"/>
  <c r="Y222" i="5"/>
  <c r="X222" i="5"/>
  <c r="W222" i="5"/>
  <c r="V222" i="5"/>
  <c r="U222" i="5"/>
  <c r="T222" i="5"/>
  <c r="S222" i="5"/>
  <c r="R222" i="5"/>
  <c r="Q222" i="5"/>
  <c r="P222" i="5"/>
  <c r="O222" i="5"/>
  <c r="N222" i="5"/>
  <c r="M222" i="5"/>
  <c r="L222" i="5"/>
  <c r="K222" i="5"/>
  <c r="J222" i="5"/>
  <c r="I222" i="5"/>
  <c r="F222" i="5"/>
  <c r="E222" i="5"/>
  <c r="D222" i="5"/>
  <c r="AS224" i="5"/>
  <c r="AR224" i="5"/>
  <c r="AQ224" i="5"/>
  <c r="AP224" i="5"/>
  <c r="AO224" i="5"/>
  <c r="AN224" i="5"/>
  <c r="AM224" i="5"/>
  <c r="AL224" i="5"/>
  <c r="AK224" i="5"/>
  <c r="AJ224" i="5"/>
  <c r="AI224" i="5"/>
  <c r="AH224" i="5"/>
  <c r="AG224" i="5"/>
  <c r="AF224" i="5"/>
  <c r="AE224" i="5"/>
  <c r="AD224" i="5"/>
  <c r="AC224" i="5"/>
  <c r="AB224" i="5"/>
  <c r="AA224" i="5"/>
  <c r="Z224" i="5"/>
  <c r="Y224" i="5"/>
  <c r="X224" i="5"/>
  <c r="W224" i="5"/>
  <c r="V224" i="5"/>
  <c r="U224" i="5"/>
  <c r="T224" i="5"/>
  <c r="S224" i="5"/>
  <c r="R224" i="5"/>
  <c r="Q224" i="5"/>
  <c r="P224" i="5"/>
  <c r="O224" i="5"/>
  <c r="N224" i="5"/>
  <c r="M224" i="5"/>
  <c r="L224" i="5"/>
  <c r="K224" i="5"/>
  <c r="J224" i="5"/>
  <c r="I224" i="5"/>
  <c r="F224" i="5"/>
  <c r="E224" i="5"/>
  <c r="D224" i="5"/>
  <c r="AS226" i="5"/>
  <c r="AR226" i="5"/>
  <c r="AQ226" i="5"/>
  <c r="AP226" i="5"/>
  <c r="AO226" i="5"/>
  <c r="AN226" i="5"/>
  <c r="AM226" i="5"/>
  <c r="AL226" i="5"/>
  <c r="AK226" i="5"/>
  <c r="AJ226" i="5"/>
  <c r="AI226" i="5"/>
  <c r="AH226" i="5"/>
  <c r="AG226" i="5"/>
  <c r="AF226" i="5"/>
  <c r="AE226" i="5"/>
  <c r="AD226" i="5"/>
  <c r="AC226" i="5"/>
  <c r="AB226" i="5"/>
  <c r="AA226" i="5"/>
  <c r="Z226" i="5"/>
  <c r="Y226" i="5"/>
  <c r="X226" i="5"/>
  <c r="W226" i="5"/>
  <c r="V226" i="5"/>
  <c r="U226" i="5"/>
  <c r="T226" i="5"/>
  <c r="S226" i="5"/>
  <c r="R226" i="5"/>
  <c r="Q226" i="5"/>
  <c r="P226" i="5"/>
  <c r="O226" i="5"/>
  <c r="N226" i="5"/>
  <c r="M226" i="5"/>
  <c r="L226" i="5"/>
  <c r="K226" i="5"/>
  <c r="J226" i="5"/>
  <c r="I226" i="5"/>
  <c r="F226" i="5"/>
  <c r="E226" i="5"/>
  <c r="D226" i="5"/>
  <c r="AS228" i="5"/>
  <c r="AR228" i="5"/>
  <c r="AQ228" i="5"/>
  <c r="AP228" i="5"/>
  <c r="AO228" i="5"/>
  <c r="AN228" i="5"/>
  <c r="AM228" i="5"/>
  <c r="AL228" i="5"/>
  <c r="AK228" i="5"/>
  <c r="AJ228" i="5"/>
  <c r="AI228" i="5"/>
  <c r="AH228" i="5"/>
  <c r="AG228" i="5"/>
  <c r="AF228" i="5"/>
  <c r="AE228" i="5"/>
  <c r="AD228" i="5"/>
  <c r="AC228" i="5"/>
  <c r="AB228" i="5"/>
  <c r="AA228" i="5"/>
  <c r="Z228" i="5"/>
  <c r="Y228" i="5"/>
  <c r="X228" i="5"/>
  <c r="W228" i="5"/>
  <c r="V228" i="5"/>
  <c r="U228" i="5"/>
  <c r="T228" i="5"/>
  <c r="S228" i="5"/>
  <c r="R228" i="5"/>
  <c r="Q228" i="5"/>
  <c r="P228" i="5"/>
  <c r="O228" i="5"/>
  <c r="N228" i="5"/>
  <c r="M228" i="5"/>
  <c r="L228" i="5"/>
  <c r="K228" i="5"/>
  <c r="J228" i="5"/>
  <c r="I228" i="5"/>
  <c r="F228" i="5"/>
  <c r="E228" i="5"/>
  <c r="D228" i="5"/>
  <c r="AS230" i="5"/>
  <c r="AR230" i="5"/>
  <c r="AQ230" i="5"/>
  <c r="AP230" i="5"/>
  <c r="AO230" i="5"/>
  <c r="AN230" i="5"/>
  <c r="AM230" i="5"/>
  <c r="AL230" i="5"/>
  <c r="AK230" i="5"/>
  <c r="AJ230" i="5"/>
  <c r="AI230" i="5"/>
  <c r="AH230" i="5"/>
  <c r="AG230" i="5"/>
  <c r="AF230" i="5"/>
  <c r="AE230" i="5"/>
  <c r="AD230" i="5"/>
  <c r="AC230" i="5"/>
  <c r="AB230" i="5"/>
  <c r="AA230" i="5"/>
  <c r="Z230" i="5"/>
  <c r="Y230" i="5"/>
  <c r="X230" i="5"/>
  <c r="W230" i="5"/>
  <c r="V230" i="5"/>
  <c r="U230" i="5"/>
  <c r="T230" i="5"/>
  <c r="S230" i="5"/>
  <c r="R230" i="5"/>
  <c r="Q230" i="5"/>
  <c r="P230" i="5"/>
  <c r="O230" i="5"/>
  <c r="N230" i="5"/>
  <c r="M230" i="5"/>
  <c r="L230" i="5"/>
  <c r="K230" i="5"/>
  <c r="J230" i="5"/>
  <c r="I230" i="5"/>
  <c r="F230" i="5"/>
  <c r="E230" i="5"/>
  <c r="D230" i="5"/>
  <c r="AS232" i="5"/>
  <c r="AR232" i="5"/>
  <c r="AQ232" i="5"/>
  <c r="AP232" i="5"/>
  <c r="AO232" i="5"/>
  <c r="AN232" i="5"/>
  <c r="AM232" i="5"/>
  <c r="AL232" i="5"/>
  <c r="AK232" i="5"/>
  <c r="AJ232" i="5"/>
  <c r="AI232" i="5"/>
  <c r="AH232" i="5"/>
  <c r="AG232" i="5"/>
  <c r="AF232" i="5"/>
  <c r="AE232" i="5"/>
  <c r="AD232" i="5"/>
  <c r="AC232" i="5"/>
  <c r="AB232" i="5"/>
  <c r="AA232" i="5"/>
  <c r="Z232" i="5"/>
  <c r="Y232" i="5"/>
  <c r="X232" i="5"/>
  <c r="W232" i="5"/>
  <c r="V232" i="5"/>
  <c r="U232" i="5"/>
  <c r="T232" i="5"/>
  <c r="S232" i="5"/>
  <c r="R232" i="5"/>
  <c r="Q232" i="5"/>
  <c r="P232" i="5"/>
  <c r="O232" i="5"/>
  <c r="N232" i="5"/>
  <c r="M232" i="5"/>
  <c r="L232" i="5"/>
  <c r="K232" i="5"/>
  <c r="J232" i="5"/>
  <c r="I232" i="5"/>
  <c r="F232" i="5"/>
  <c r="E232" i="5"/>
  <c r="D232" i="5"/>
  <c r="AS234" i="5"/>
  <c r="AR234" i="5"/>
  <c r="AQ234" i="5"/>
  <c r="AP234" i="5"/>
  <c r="AO234" i="5"/>
  <c r="AN234" i="5"/>
  <c r="AM234" i="5"/>
  <c r="AL234" i="5"/>
  <c r="AK234" i="5"/>
  <c r="AJ234" i="5"/>
  <c r="AI234" i="5"/>
  <c r="AH234" i="5"/>
  <c r="AG234" i="5"/>
  <c r="AF234" i="5"/>
  <c r="AE234" i="5"/>
  <c r="AD234" i="5"/>
  <c r="AC234" i="5"/>
  <c r="AB234" i="5"/>
  <c r="AA234" i="5"/>
  <c r="Z234" i="5"/>
  <c r="Y234" i="5"/>
  <c r="X234" i="5"/>
  <c r="W234" i="5"/>
  <c r="V234" i="5"/>
  <c r="U234" i="5"/>
  <c r="T234" i="5"/>
  <c r="S234" i="5"/>
  <c r="R234" i="5"/>
  <c r="Q234" i="5"/>
  <c r="P234" i="5"/>
  <c r="O234" i="5"/>
  <c r="N234" i="5"/>
  <c r="M234" i="5"/>
  <c r="L234" i="5"/>
  <c r="K234" i="5"/>
  <c r="J234" i="5"/>
  <c r="I234" i="5"/>
  <c r="F234" i="5"/>
  <c r="E234" i="5"/>
  <c r="D234" i="5"/>
  <c r="AS236" i="5"/>
  <c r="AR236" i="5"/>
  <c r="AQ236" i="5"/>
  <c r="AP236" i="5"/>
  <c r="AO236" i="5"/>
  <c r="AN236" i="5"/>
  <c r="AM236" i="5"/>
  <c r="AL236" i="5"/>
  <c r="AK236" i="5"/>
  <c r="AJ236" i="5"/>
  <c r="AI236" i="5"/>
  <c r="AH236" i="5"/>
  <c r="AG236" i="5"/>
  <c r="AF236" i="5"/>
  <c r="AE236" i="5"/>
  <c r="AD236" i="5"/>
  <c r="AC236" i="5"/>
  <c r="AB236" i="5"/>
  <c r="AA236" i="5"/>
  <c r="Z236" i="5"/>
  <c r="Y236" i="5"/>
  <c r="X236" i="5"/>
  <c r="W236" i="5"/>
  <c r="V236" i="5"/>
  <c r="U236" i="5"/>
  <c r="T236" i="5"/>
  <c r="S236" i="5"/>
  <c r="R236" i="5"/>
  <c r="Q236" i="5"/>
  <c r="P236" i="5"/>
  <c r="O236" i="5"/>
  <c r="N236" i="5"/>
  <c r="M236" i="5"/>
  <c r="L236" i="5"/>
  <c r="K236" i="5"/>
  <c r="J236" i="5"/>
  <c r="I236" i="5"/>
  <c r="F236" i="5"/>
  <c r="E236" i="5"/>
  <c r="D236" i="5"/>
  <c r="AS238" i="5"/>
  <c r="AR238" i="5"/>
  <c r="AQ238" i="5"/>
  <c r="AP238" i="5"/>
  <c r="AO238" i="5"/>
  <c r="AN238" i="5"/>
  <c r="AM238" i="5"/>
  <c r="AL238" i="5"/>
  <c r="AK238" i="5"/>
  <c r="AJ238" i="5"/>
  <c r="AI238" i="5"/>
  <c r="AH238" i="5"/>
  <c r="AG238" i="5"/>
  <c r="AF238" i="5"/>
  <c r="AE238" i="5"/>
  <c r="AD238" i="5"/>
  <c r="AC238" i="5"/>
  <c r="AB238" i="5"/>
  <c r="AA238" i="5"/>
  <c r="Z238" i="5"/>
  <c r="Y238" i="5"/>
  <c r="X238" i="5"/>
  <c r="W238" i="5"/>
  <c r="V238" i="5"/>
  <c r="U238" i="5"/>
  <c r="T238" i="5"/>
  <c r="S238" i="5"/>
  <c r="R238" i="5"/>
  <c r="Q238" i="5"/>
  <c r="P238" i="5"/>
  <c r="O238" i="5"/>
  <c r="N238" i="5"/>
  <c r="M238" i="5"/>
  <c r="L238" i="5"/>
  <c r="K238" i="5"/>
  <c r="J238" i="5"/>
  <c r="I238" i="5"/>
  <c r="F238" i="5"/>
  <c r="E238" i="5"/>
  <c r="D238" i="5"/>
  <c r="AS240" i="5"/>
  <c r="AR240" i="5"/>
  <c r="AQ240" i="5"/>
  <c r="AP240" i="5"/>
  <c r="AO240" i="5"/>
  <c r="AN240" i="5"/>
  <c r="AM240" i="5"/>
  <c r="AL240" i="5"/>
  <c r="AK240" i="5"/>
  <c r="AJ240" i="5"/>
  <c r="AI240" i="5"/>
  <c r="AH240" i="5"/>
  <c r="AG240" i="5"/>
  <c r="AF240" i="5"/>
  <c r="AE240" i="5"/>
  <c r="AD240" i="5"/>
  <c r="AC240" i="5"/>
  <c r="AB240" i="5"/>
  <c r="AA240" i="5"/>
  <c r="Z240" i="5"/>
  <c r="Y240" i="5"/>
  <c r="X240" i="5"/>
  <c r="W240" i="5"/>
  <c r="V240" i="5"/>
  <c r="U240" i="5"/>
  <c r="T240" i="5"/>
  <c r="S240" i="5"/>
  <c r="R240" i="5"/>
  <c r="Q240" i="5"/>
  <c r="P240" i="5"/>
  <c r="O240" i="5"/>
  <c r="N240" i="5"/>
  <c r="M240" i="5"/>
  <c r="L240" i="5"/>
  <c r="K240" i="5"/>
  <c r="J240" i="5"/>
  <c r="I240" i="5"/>
  <c r="F240" i="5"/>
  <c r="E240" i="5"/>
  <c r="D240" i="5"/>
  <c r="AS242" i="5"/>
  <c r="AR242" i="5"/>
  <c r="AQ242" i="5"/>
  <c r="AP242" i="5"/>
  <c r="AO242" i="5"/>
  <c r="AN242" i="5"/>
  <c r="AM242" i="5"/>
  <c r="AL242" i="5"/>
  <c r="AK242" i="5"/>
  <c r="AJ242" i="5"/>
  <c r="AI242" i="5"/>
  <c r="AH242" i="5"/>
  <c r="AG242" i="5"/>
  <c r="AF242" i="5"/>
  <c r="AE242" i="5"/>
  <c r="AD242" i="5"/>
  <c r="AC242" i="5"/>
  <c r="AB242" i="5"/>
  <c r="AA242" i="5"/>
  <c r="Z242" i="5"/>
  <c r="Y242" i="5"/>
  <c r="X242" i="5"/>
  <c r="W242" i="5"/>
  <c r="V242" i="5"/>
  <c r="U242" i="5"/>
  <c r="T242" i="5"/>
  <c r="S242" i="5"/>
  <c r="R242" i="5"/>
  <c r="Q242" i="5"/>
  <c r="P242" i="5"/>
  <c r="O242" i="5"/>
  <c r="N242" i="5"/>
  <c r="M242" i="5"/>
  <c r="L242" i="5"/>
  <c r="K242" i="5"/>
  <c r="J242" i="5"/>
  <c r="I242" i="5"/>
  <c r="F242" i="5"/>
  <c r="E242" i="5"/>
  <c r="D242" i="5"/>
  <c r="AS244" i="5"/>
  <c r="AR244" i="5"/>
  <c r="AQ244" i="5"/>
  <c r="AP244" i="5"/>
  <c r="AO244" i="5"/>
  <c r="AN244" i="5"/>
  <c r="AM244" i="5"/>
  <c r="AL244" i="5"/>
  <c r="AK244" i="5"/>
  <c r="AJ244" i="5"/>
  <c r="AI244" i="5"/>
  <c r="AH244" i="5"/>
  <c r="AG244" i="5"/>
  <c r="AF244" i="5"/>
  <c r="AE244" i="5"/>
  <c r="AD244" i="5"/>
  <c r="AC244" i="5"/>
  <c r="AB244" i="5"/>
  <c r="AA244" i="5"/>
  <c r="Z244" i="5"/>
  <c r="Y244" i="5"/>
  <c r="X244" i="5"/>
  <c r="W244" i="5"/>
  <c r="V244" i="5"/>
  <c r="U244" i="5"/>
  <c r="T244" i="5"/>
  <c r="S244" i="5"/>
  <c r="R244" i="5"/>
  <c r="Q244" i="5"/>
  <c r="P244" i="5"/>
  <c r="O244" i="5"/>
  <c r="N244" i="5"/>
  <c r="M244" i="5"/>
  <c r="L244" i="5"/>
  <c r="K244" i="5"/>
  <c r="J244" i="5"/>
  <c r="I244" i="5"/>
  <c r="F244" i="5"/>
  <c r="E244" i="5"/>
  <c r="D244" i="5"/>
  <c r="AS246" i="5"/>
  <c r="AR246" i="5"/>
  <c r="AQ246" i="5"/>
  <c r="AP246" i="5"/>
  <c r="AO246" i="5"/>
  <c r="AN246" i="5"/>
  <c r="AM246" i="5"/>
  <c r="AL246" i="5"/>
  <c r="AK246" i="5"/>
  <c r="AJ246" i="5"/>
  <c r="AI246" i="5"/>
  <c r="AH246" i="5"/>
  <c r="AG246" i="5"/>
  <c r="AF246" i="5"/>
  <c r="AE246" i="5"/>
  <c r="AD246" i="5"/>
  <c r="AC246" i="5"/>
  <c r="AB246" i="5"/>
  <c r="AA246" i="5"/>
  <c r="Z246" i="5"/>
  <c r="Y246" i="5"/>
  <c r="X246" i="5"/>
  <c r="W246" i="5"/>
  <c r="V246" i="5"/>
  <c r="U246" i="5"/>
  <c r="T246" i="5"/>
  <c r="S246" i="5"/>
  <c r="R246" i="5"/>
  <c r="Q246" i="5"/>
  <c r="P246" i="5"/>
  <c r="O246" i="5"/>
  <c r="N246" i="5"/>
  <c r="M246" i="5"/>
  <c r="L246" i="5"/>
  <c r="K246" i="5"/>
  <c r="J246" i="5"/>
  <c r="I246" i="5"/>
  <c r="F246" i="5"/>
  <c r="E246" i="5"/>
  <c r="D246" i="5"/>
  <c r="AS248" i="5"/>
  <c r="AR248" i="5"/>
  <c r="AQ248" i="5"/>
  <c r="AP248" i="5"/>
  <c r="AO248" i="5"/>
  <c r="AN248" i="5"/>
  <c r="AM248" i="5"/>
  <c r="AL248" i="5"/>
  <c r="AK248" i="5"/>
  <c r="AJ248" i="5"/>
  <c r="AI248" i="5"/>
  <c r="AH248" i="5"/>
  <c r="AG248" i="5"/>
  <c r="AF248" i="5"/>
  <c r="AE248" i="5"/>
  <c r="AD248" i="5"/>
  <c r="AC248" i="5"/>
  <c r="AB248" i="5"/>
  <c r="AA248" i="5"/>
  <c r="Z248" i="5"/>
  <c r="Y248" i="5"/>
  <c r="X248" i="5"/>
  <c r="W248" i="5"/>
  <c r="V248" i="5"/>
  <c r="U248" i="5"/>
  <c r="T248" i="5"/>
  <c r="S248" i="5"/>
  <c r="R248" i="5"/>
  <c r="Q248" i="5"/>
  <c r="P248" i="5"/>
  <c r="O248" i="5"/>
  <c r="N248" i="5"/>
  <c r="M248" i="5"/>
  <c r="L248" i="5"/>
  <c r="K248" i="5"/>
  <c r="J248" i="5"/>
  <c r="I248" i="5"/>
  <c r="F248" i="5"/>
  <c r="E248" i="5"/>
  <c r="D248" i="5"/>
  <c r="AS250" i="5"/>
  <c r="AR250" i="5"/>
  <c r="AQ250" i="5"/>
  <c r="AP250" i="5"/>
  <c r="AO250" i="5"/>
  <c r="AN250" i="5"/>
  <c r="AM250" i="5"/>
  <c r="AL250" i="5"/>
  <c r="AK250" i="5"/>
  <c r="AJ250" i="5"/>
  <c r="AI250" i="5"/>
  <c r="AH250" i="5"/>
  <c r="AG250" i="5"/>
  <c r="AF250" i="5"/>
  <c r="AE250" i="5"/>
  <c r="AD250" i="5"/>
  <c r="AC250" i="5"/>
  <c r="AB250" i="5"/>
  <c r="AA250" i="5"/>
  <c r="Z250" i="5"/>
  <c r="Y250" i="5"/>
  <c r="X250" i="5"/>
  <c r="W250" i="5"/>
  <c r="V250" i="5"/>
  <c r="U250" i="5"/>
  <c r="T250" i="5"/>
  <c r="S250" i="5"/>
  <c r="R250" i="5"/>
  <c r="Q250" i="5"/>
  <c r="P250" i="5"/>
  <c r="O250" i="5"/>
  <c r="N250" i="5"/>
  <c r="M250" i="5"/>
  <c r="L250" i="5"/>
  <c r="K250" i="5"/>
  <c r="J250" i="5"/>
  <c r="I250" i="5"/>
  <c r="F250" i="5"/>
  <c r="E250" i="5"/>
  <c r="D250" i="5"/>
  <c r="AS252" i="5"/>
  <c r="AR252" i="5"/>
  <c r="AQ252" i="5"/>
  <c r="AP252" i="5"/>
  <c r="AO252" i="5"/>
  <c r="AN252" i="5"/>
  <c r="AM252" i="5"/>
  <c r="AL252" i="5"/>
  <c r="AK252" i="5"/>
  <c r="AJ252" i="5"/>
  <c r="AI252" i="5"/>
  <c r="AH252" i="5"/>
  <c r="AG252" i="5"/>
  <c r="AF252" i="5"/>
  <c r="AE252" i="5"/>
  <c r="AD252" i="5"/>
  <c r="AC252" i="5"/>
  <c r="AB252" i="5"/>
  <c r="AA252" i="5"/>
  <c r="Z252" i="5"/>
  <c r="Y252" i="5"/>
  <c r="X252" i="5"/>
  <c r="W252" i="5"/>
  <c r="V252" i="5"/>
  <c r="U252" i="5"/>
  <c r="T252" i="5"/>
  <c r="S252" i="5"/>
  <c r="R252" i="5"/>
  <c r="Q252" i="5"/>
  <c r="P252" i="5"/>
  <c r="O252" i="5"/>
  <c r="N252" i="5"/>
  <c r="M252" i="5"/>
  <c r="L252" i="5"/>
  <c r="K252" i="5"/>
  <c r="J252" i="5"/>
  <c r="I252" i="5"/>
  <c r="F252" i="5"/>
  <c r="E252" i="5"/>
  <c r="D252" i="5"/>
  <c r="AS254" i="5"/>
  <c r="AR254" i="5"/>
  <c r="AQ254" i="5"/>
  <c r="AP254" i="5"/>
  <c r="AO254" i="5"/>
  <c r="AN254" i="5"/>
  <c r="AM254" i="5"/>
  <c r="AL254" i="5"/>
  <c r="AK254" i="5"/>
  <c r="AJ254" i="5"/>
  <c r="AI254" i="5"/>
  <c r="AH254" i="5"/>
  <c r="AG254" i="5"/>
  <c r="AF254" i="5"/>
  <c r="AE254" i="5"/>
  <c r="AD254" i="5"/>
  <c r="AC254" i="5"/>
  <c r="AB254" i="5"/>
  <c r="AA254" i="5"/>
  <c r="Z254" i="5"/>
  <c r="Y254" i="5"/>
  <c r="X254" i="5"/>
  <c r="W254" i="5"/>
  <c r="V254" i="5"/>
  <c r="U254" i="5"/>
  <c r="T254" i="5"/>
  <c r="S254" i="5"/>
  <c r="R254" i="5"/>
  <c r="Q254" i="5"/>
  <c r="P254" i="5"/>
  <c r="O254" i="5"/>
  <c r="N254" i="5"/>
  <c r="M254" i="5"/>
  <c r="L254" i="5"/>
  <c r="K254" i="5"/>
  <c r="J254" i="5"/>
  <c r="I254" i="5"/>
  <c r="F254" i="5"/>
  <c r="E254" i="5"/>
  <c r="D254" i="5"/>
  <c r="AS256" i="5"/>
  <c r="AR256" i="5"/>
  <c r="AQ256" i="5"/>
  <c r="AP256" i="5"/>
  <c r="AO256" i="5"/>
  <c r="AN256" i="5"/>
  <c r="AM256" i="5"/>
  <c r="AL256" i="5"/>
  <c r="AK256" i="5"/>
  <c r="AJ256" i="5"/>
  <c r="AI256" i="5"/>
  <c r="AH256" i="5"/>
  <c r="AG256" i="5"/>
  <c r="AF256" i="5"/>
  <c r="AE256" i="5"/>
  <c r="AD256" i="5"/>
  <c r="AC256" i="5"/>
  <c r="AB256" i="5"/>
  <c r="AA256" i="5"/>
  <c r="Z256" i="5"/>
  <c r="Y256" i="5"/>
  <c r="X256" i="5"/>
  <c r="W256" i="5"/>
  <c r="V256" i="5"/>
  <c r="U256" i="5"/>
  <c r="T256" i="5"/>
  <c r="S256" i="5"/>
  <c r="R256" i="5"/>
  <c r="Q256" i="5"/>
  <c r="P256" i="5"/>
  <c r="O256" i="5"/>
  <c r="N256" i="5"/>
  <c r="M256" i="5"/>
  <c r="L256" i="5"/>
  <c r="K256" i="5"/>
  <c r="J256" i="5"/>
  <c r="I256" i="5"/>
  <c r="F256" i="5"/>
  <c r="E256" i="5"/>
  <c r="D256" i="5"/>
  <c r="AS258" i="5"/>
  <c r="AR258" i="5"/>
  <c r="AQ258" i="5"/>
  <c r="AP258" i="5"/>
  <c r="AO258" i="5"/>
  <c r="AN258" i="5"/>
  <c r="AM258" i="5"/>
  <c r="AL258" i="5"/>
  <c r="AK258" i="5"/>
  <c r="AJ258" i="5"/>
  <c r="AI258" i="5"/>
  <c r="AH258" i="5"/>
  <c r="AG258" i="5"/>
  <c r="AF258" i="5"/>
  <c r="AE258" i="5"/>
  <c r="AD258" i="5"/>
  <c r="AC258" i="5"/>
  <c r="AB258" i="5"/>
  <c r="AA258" i="5"/>
  <c r="Z258" i="5"/>
  <c r="Y258" i="5"/>
  <c r="X258" i="5"/>
  <c r="W258" i="5"/>
  <c r="V258" i="5"/>
  <c r="U258" i="5"/>
  <c r="T258" i="5"/>
  <c r="S258" i="5"/>
  <c r="R258" i="5"/>
  <c r="Q258" i="5"/>
  <c r="P258" i="5"/>
  <c r="O258" i="5"/>
  <c r="N258" i="5"/>
  <c r="M258" i="5"/>
  <c r="L258" i="5"/>
  <c r="K258" i="5"/>
  <c r="J258" i="5"/>
  <c r="I258" i="5"/>
  <c r="F258" i="5"/>
  <c r="E258" i="5"/>
  <c r="D258" i="5"/>
  <c r="AS260" i="5"/>
  <c r="AR260" i="5"/>
  <c r="AQ260" i="5"/>
  <c r="AP260" i="5"/>
  <c r="AO260" i="5"/>
  <c r="AN260" i="5"/>
  <c r="AM260" i="5"/>
  <c r="AL260" i="5"/>
  <c r="AK260" i="5"/>
  <c r="AJ260" i="5"/>
  <c r="AI260" i="5"/>
  <c r="AH260" i="5"/>
  <c r="AG260" i="5"/>
  <c r="AF260" i="5"/>
  <c r="AE260" i="5"/>
  <c r="AD260" i="5"/>
  <c r="AC260" i="5"/>
  <c r="AB260" i="5"/>
  <c r="AA260" i="5"/>
  <c r="Z260" i="5"/>
  <c r="Y260" i="5"/>
  <c r="X260" i="5"/>
  <c r="W260" i="5"/>
  <c r="V260" i="5"/>
  <c r="U260" i="5"/>
  <c r="T260" i="5"/>
  <c r="S260" i="5"/>
  <c r="R260" i="5"/>
  <c r="Q260" i="5"/>
  <c r="P260" i="5"/>
  <c r="O260" i="5"/>
  <c r="N260" i="5"/>
  <c r="M260" i="5"/>
  <c r="L260" i="5"/>
  <c r="K260" i="5"/>
  <c r="J260" i="5"/>
  <c r="I260" i="5"/>
  <c r="F260" i="5"/>
  <c r="E260" i="5"/>
  <c r="D260" i="5"/>
  <c r="AS262" i="5"/>
  <c r="AR262" i="5"/>
  <c r="AQ262" i="5"/>
  <c r="AP262" i="5"/>
  <c r="AO262" i="5"/>
  <c r="AN262" i="5"/>
  <c r="AM262" i="5"/>
  <c r="AL262" i="5"/>
  <c r="AK262" i="5"/>
  <c r="AJ262" i="5"/>
  <c r="AI262" i="5"/>
  <c r="AH262" i="5"/>
  <c r="AG262" i="5"/>
  <c r="AF262" i="5"/>
  <c r="AE262" i="5"/>
  <c r="AD262" i="5"/>
  <c r="AC262" i="5"/>
  <c r="AB262" i="5"/>
  <c r="AA262" i="5"/>
  <c r="Z262" i="5"/>
  <c r="Y262" i="5"/>
  <c r="X262" i="5"/>
  <c r="W262" i="5"/>
  <c r="V262" i="5"/>
  <c r="U262" i="5"/>
  <c r="T262" i="5"/>
  <c r="S262" i="5"/>
  <c r="R262" i="5"/>
  <c r="Q262" i="5"/>
  <c r="P262" i="5"/>
  <c r="O262" i="5"/>
  <c r="N262" i="5"/>
  <c r="M262" i="5"/>
  <c r="L262" i="5"/>
  <c r="K262" i="5"/>
  <c r="J262" i="5"/>
  <c r="I262" i="5"/>
  <c r="F262" i="5"/>
  <c r="E262" i="5"/>
  <c r="D262" i="5"/>
  <c r="AS264" i="5"/>
  <c r="AR264" i="5"/>
  <c r="AQ264" i="5"/>
  <c r="AP264" i="5"/>
  <c r="AO264" i="5"/>
  <c r="AN264" i="5"/>
  <c r="AM264" i="5"/>
  <c r="AL264" i="5"/>
  <c r="AK264" i="5"/>
  <c r="AJ264" i="5"/>
  <c r="AI264" i="5"/>
  <c r="AH264" i="5"/>
  <c r="AG264" i="5"/>
  <c r="AF264" i="5"/>
  <c r="AE264" i="5"/>
  <c r="AD264" i="5"/>
  <c r="AC264" i="5"/>
  <c r="AB264" i="5"/>
  <c r="AA264" i="5"/>
  <c r="Z264" i="5"/>
  <c r="Y264" i="5"/>
  <c r="X264" i="5"/>
  <c r="W264" i="5"/>
  <c r="V264" i="5"/>
  <c r="U264" i="5"/>
  <c r="T264" i="5"/>
  <c r="S264" i="5"/>
  <c r="R264" i="5"/>
  <c r="Q264" i="5"/>
  <c r="P264" i="5"/>
  <c r="O264" i="5"/>
  <c r="N264" i="5"/>
  <c r="M264" i="5"/>
  <c r="L264" i="5"/>
  <c r="K264" i="5"/>
  <c r="J264" i="5"/>
  <c r="I264" i="5"/>
  <c r="F264" i="5"/>
  <c r="E264" i="5"/>
  <c r="D264" i="5"/>
  <c r="AS266" i="5"/>
  <c r="AR266" i="5"/>
  <c r="AQ266" i="5"/>
  <c r="AP266" i="5"/>
  <c r="AO266" i="5"/>
  <c r="AN266" i="5"/>
  <c r="AM266" i="5"/>
  <c r="AL266" i="5"/>
  <c r="AK266" i="5"/>
  <c r="AJ266" i="5"/>
  <c r="AI266" i="5"/>
  <c r="AH266" i="5"/>
  <c r="AG266" i="5"/>
  <c r="AF266" i="5"/>
  <c r="AE266" i="5"/>
  <c r="AD266" i="5"/>
  <c r="AC266" i="5"/>
  <c r="AB266" i="5"/>
  <c r="AA266" i="5"/>
  <c r="Z266" i="5"/>
  <c r="Y266" i="5"/>
  <c r="X266" i="5"/>
  <c r="W266" i="5"/>
  <c r="V266" i="5"/>
  <c r="U266" i="5"/>
  <c r="T266" i="5"/>
  <c r="S266" i="5"/>
  <c r="R266" i="5"/>
  <c r="Q266" i="5"/>
  <c r="P266" i="5"/>
  <c r="O266" i="5"/>
  <c r="N266" i="5"/>
  <c r="M266" i="5"/>
  <c r="L266" i="5"/>
  <c r="K266" i="5"/>
  <c r="J266" i="5"/>
  <c r="I266" i="5"/>
  <c r="F266" i="5"/>
  <c r="E266" i="5"/>
  <c r="D266" i="5"/>
  <c r="AS268" i="5"/>
  <c r="AR268" i="5"/>
  <c r="AQ268" i="5"/>
  <c r="AP268" i="5"/>
  <c r="AO268" i="5"/>
  <c r="AN268" i="5"/>
  <c r="AM268" i="5"/>
  <c r="AL268" i="5"/>
  <c r="AK268" i="5"/>
  <c r="AJ268" i="5"/>
  <c r="AI268" i="5"/>
  <c r="AH268" i="5"/>
  <c r="AG268" i="5"/>
  <c r="AF268" i="5"/>
  <c r="AE268" i="5"/>
  <c r="AD268" i="5"/>
  <c r="AC268" i="5"/>
  <c r="AB268" i="5"/>
  <c r="AA268" i="5"/>
  <c r="Z268" i="5"/>
  <c r="Y268" i="5"/>
  <c r="X268" i="5"/>
  <c r="W268" i="5"/>
  <c r="V268" i="5"/>
  <c r="U268" i="5"/>
  <c r="T268" i="5"/>
  <c r="S268" i="5"/>
  <c r="R268" i="5"/>
  <c r="Q268" i="5"/>
  <c r="P268" i="5"/>
  <c r="O268" i="5"/>
  <c r="N268" i="5"/>
  <c r="M268" i="5"/>
  <c r="L268" i="5"/>
  <c r="K268" i="5"/>
  <c r="J268" i="5"/>
  <c r="I268" i="5"/>
  <c r="F268" i="5"/>
  <c r="E268" i="5"/>
  <c r="D268" i="5"/>
  <c r="AS270" i="5"/>
  <c r="AR270" i="5"/>
  <c r="AQ270" i="5"/>
  <c r="AP270" i="5"/>
  <c r="AO270" i="5"/>
  <c r="AN270" i="5"/>
  <c r="AM270" i="5"/>
  <c r="AL270" i="5"/>
  <c r="AK270" i="5"/>
  <c r="AJ270" i="5"/>
  <c r="AI270" i="5"/>
  <c r="AH270" i="5"/>
  <c r="AG270" i="5"/>
  <c r="AF270" i="5"/>
  <c r="AE270" i="5"/>
  <c r="AD270" i="5"/>
  <c r="AC270" i="5"/>
  <c r="AB270" i="5"/>
  <c r="AA270" i="5"/>
  <c r="Z270" i="5"/>
  <c r="Y270" i="5"/>
  <c r="X270" i="5"/>
  <c r="W270" i="5"/>
  <c r="V270" i="5"/>
  <c r="U270" i="5"/>
  <c r="T270" i="5"/>
  <c r="S270" i="5"/>
  <c r="R270" i="5"/>
  <c r="Q270" i="5"/>
  <c r="P270" i="5"/>
  <c r="O270" i="5"/>
  <c r="N270" i="5"/>
  <c r="M270" i="5"/>
  <c r="L270" i="5"/>
  <c r="K270" i="5"/>
  <c r="J270" i="5"/>
  <c r="I270" i="5"/>
  <c r="F270" i="5"/>
  <c r="E270" i="5"/>
  <c r="D270" i="5"/>
  <c r="AS272" i="5"/>
  <c r="AR272" i="5"/>
  <c r="AQ272" i="5"/>
  <c r="AP272" i="5"/>
  <c r="AO272" i="5"/>
  <c r="AN272" i="5"/>
  <c r="AM272" i="5"/>
  <c r="AL272" i="5"/>
  <c r="AK272" i="5"/>
  <c r="AJ272" i="5"/>
  <c r="AI272" i="5"/>
  <c r="AH272" i="5"/>
  <c r="AG272" i="5"/>
  <c r="AF272" i="5"/>
  <c r="AE272" i="5"/>
  <c r="AD272" i="5"/>
  <c r="AC272" i="5"/>
  <c r="AB272" i="5"/>
  <c r="AA272" i="5"/>
  <c r="Z272" i="5"/>
  <c r="Y272" i="5"/>
  <c r="X272" i="5"/>
  <c r="W272" i="5"/>
  <c r="V272" i="5"/>
  <c r="U272" i="5"/>
  <c r="T272" i="5"/>
  <c r="S272" i="5"/>
  <c r="R272" i="5"/>
  <c r="Q272" i="5"/>
  <c r="P272" i="5"/>
  <c r="O272" i="5"/>
  <c r="N272" i="5"/>
  <c r="M272" i="5"/>
  <c r="L272" i="5"/>
  <c r="K272" i="5"/>
  <c r="J272" i="5"/>
  <c r="I272" i="5"/>
  <c r="F272" i="5"/>
  <c r="E272" i="5"/>
  <c r="D272" i="5"/>
  <c r="AS274" i="5"/>
  <c r="AR274" i="5"/>
  <c r="AQ274" i="5"/>
  <c r="AP274" i="5"/>
  <c r="AO274" i="5"/>
  <c r="AN274" i="5"/>
  <c r="AM274" i="5"/>
  <c r="AL274" i="5"/>
  <c r="AK274" i="5"/>
  <c r="AJ274" i="5"/>
  <c r="AI274" i="5"/>
  <c r="AH274" i="5"/>
  <c r="AG274" i="5"/>
  <c r="AF274" i="5"/>
  <c r="AE274" i="5"/>
  <c r="AD274" i="5"/>
  <c r="AC274" i="5"/>
  <c r="AB274" i="5"/>
  <c r="AA274" i="5"/>
  <c r="Z274" i="5"/>
  <c r="Y274" i="5"/>
  <c r="X274" i="5"/>
  <c r="W274" i="5"/>
  <c r="V274" i="5"/>
  <c r="U274" i="5"/>
  <c r="T274" i="5"/>
  <c r="S274" i="5"/>
  <c r="R274" i="5"/>
  <c r="Q274" i="5"/>
  <c r="P274" i="5"/>
  <c r="O274" i="5"/>
  <c r="N274" i="5"/>
  <c r="M274" i="5"/>
  <c r="L274" i="5"/>
  <c r="K274" i="5"/>
  <c r="J274" i="5"/>
  <c r="I274" i="5"/>
  <c r="F274" i="5"/>
  <c r="E274" i="5"/>
  <c r="D274" i="5"/>
  <c r="AS276" i="5"/>
  <c r="AR276" i="5"/>
  <c r="AQ276" i="5"/>
  <c r="AP276" i="5"/>
  <c r="AO276" i="5"/>
  <c r="AN276" i="5"/>
  <c r="AM276" i="5"/>
  <c r="AL276" i="5"/>
  <c r="AK276" i="5"/>
  <c r="AJ276" i="5"/>
  <c r="AI276" i="5"/>
  <c r="AH276" i="5"/>
  <c r="AG276" i="5"/>
  <c r="AF276" i="5"/>
  <c r="AE276" i="5"/>
  <c r="AD276" i="5"/>
  <c r="AC276" i="5"/>
  <c r="AB276" i="5"/>
  <c r="AA276" i="5"/>
  <c r="Z276" i="5"/>
  <c r="Y276" i="5"/>
  <c r="X276" i="5"/>
  <c r="W276" i="5"/>
  <c r="V276" i="5"/>
  <c r="U276" i="5"/>
  <c r="T276" i="5"/>
  <c r="S276" i="5"/>
  <c r="R276" i="5"/>
  <c r="Q276" i="5"/>
  <c r="P276" i="5"/>
  <c r="O276" i="5"/>
  <c r="N276" i="5"/>
  <c r="M276" i="5"/>
  <c r="L276" i="5"/>
  <c r="K276" i="5"/>
  <c r="J276" i="5"/>
  <c r="I276" i="5"/>
  <c r="F276" i="5"/>
  <c r="E276" i="5"/>
  <c r="D276" i="5"/>
  <c r="AS278" i="5"/>
  <c r="AR278" i="5"/>
  <c r="AQ278" i="5"/>
  <c r="AP278" i="5"/>
  <c r="AO278" i="5"/>
  <c r="AN278" i="5"/>
  <c r="AM278" i="5"/>
  <c r="AL278" i="5"/>
  <c r="AK278" i="5"/>
  <c r="AJ278" i="5"/>
  <c r="AI278" i="5"/>
  <c r="AH278" i="5"/>
  <c r="AG278" i="5"/>
  <c r="AF278" i="5"/>
  <c r="AE278" i="5"/>
  <c r="AD278" i="5"/>
  <c r="AC278" i="5"/>
  <c r="AB278" i="5"/>
  <c r="AA278" i="5"/>
  <c r="Z278" i="5"/>
  <c r="Y278" i="5"/>
  <c r="X278" i="5"/>
  <c r="W278" i="5"/>
  <c r="V278" i="5"/>
  <c r="U278" i="5"/>
  <c r="T278" i="5"/>
  <c r="S278" i="5"/>
  <c r="R278" i="5"/>
  <c r="Q278" i="5"/>
  <c r="P278" i="5"/>
  <c r="O278" i="5"/>
  <c r="N278" i="5"/>
  <c r="M278" i="5"/>
  <c r="L278" i="5"/>
  <c r="K278" i="5"/>
  <c r="J278" i="5"/>
  <c r="I278" i="5"/>
  <c r="F278" i="5"/>
  <c r="E278" i="5"/>
  <c r="D278" i="5"/>
  <c r="AS280" i="5"/>
  <c r="AR280" i="5"/>
  <c r="AQ280" i="5"/>
  <c r="AP280" i="5"/>
  <c r="AO280" i="5"/>
  <c r="AN280" i="5"/>
  <c r="AM280" i="5"/>
  <c r="AL280" i="5"/>
  <c r="AK280" i="5"/>
  <c r="AJ280" i="5"/>
  <c r="AI280" i="5"/>
  <c r="AH280" i="5"/>
  <c r="AG280" i="5"/>
  <c r="AF280" i="5"/>
  <c r="AE280" i="5"/>
  <c r="AD280" i="5"/>
  <c r="AC280" i="5"/>
  <c r="AB280" i="5"/>
  <c r="AA280" i="5"/>
  <c r="Z280" i="5"/>
  <c r="Y280" i="5"/>
  <c r="X280" i="5"/>
  <c r="W280" i="5"/>
  <c r="V280" i="5"/>
  <c r="U280" i="5"/>
  <c r="T280" i="5"/>
  <c r="S280" i="5"/>
  <c r="R280" i="5"/>
  <c r="Q280" i="5"/>
  <c r="P280" i="5"/>
  <c r="O280" i="5"/>
  <c r="N280" i="5"/>
  <c r="M280" i="5"/>
  <c r="L280" i="5"/>
  <c r="K280" i="5"/>
  <c r="J280" i="5"/>
  <c r="I280" i="5"/>
  <c r="F280" i="5"/>
  <c r="E280" i="5"/>
  <c r="D280" i="5"/>
  <c r="AS282" i="5"/>
  <c r="AR282" i="5"/>
  <c r="AQ282" i="5"/>
  <c r="AP282" i="5"/>
  <c r="AO282" i="5"/>
  <c r="AN282" i="5"/>
  <c r="AM282" i="5"/>
  <c r="AL282" i="5"/>
  <c r="AK282" i="5"/>
  <c r="AJ282" i="5"/>
  <c r="AI282" i="5"/>
  <c r="AH282" i="5"/>
  <c r="AG282" i="5"/>
  <c r="AF282" i="5"/>
  <c r="AE282" i="5"/>
  <c r="AD282" i="5"/>
  <c r="AC282" i="5"/>
  <c r="AB282" i="5"/>
  <c r="AA282" i="5"/>
  <c r="Z282" i="5"/>
  <c r="Y282" i="5"/>
  <c r="X282" i="5"/>
  <c r="W282" i="5"/>
  <c r="V282" i="5"/>
  <c r="U282" i="5"/>
  <c r="T282" i="5"/>
  <c r="S282" i="5"/>
  <c r="R282" i="5"/>
  <c r="Q282" i="5"/>
  <c r="P282" i="5"/>
  <c r="O282" i="5"/>
  <c r="N282" i="5"/>
  <c r="M282" i="5"/>
  <c r="L282" i="5"/>
  <c r="K282" i="5"/>
  <c r="J282" i="5"/>
  <c r="I282" i="5"/>
  <c r="F282" i="5"/>
  <c r="E282" i="5"/>
  <c r="D282" i="5"/>
  <c r="AS284" i="5"/>
  <c r="AR284" i="5"/>
  <c r="AQ284" i="5"/>
  <c r="AP284" i="5"/>
  <c r="AO284" i="5"/>
  <c r="AN284" i="5"/>
  <c r="AM284" i="5"/>
  <c r="AL284" i="5"/>
  <c r="AK284" i="5"/>
  <c r="AJ284" i="5"/>
  <c r="AI284" i="5"/>
  <c r="AH284" i="5"/>
  <c r="AG284" i="5"/>
  <c r="AF284" i="5"/>
  <c r="AE284" i="5"/>
  <c r="AD284" i="5"/>
  <c r="AC284" i="5"/>
  <c r="AB284" i="5"/>
  <c r="AA284" i="5"/>
  <c r="Z284" i="5"/>
  <c r="Y284" i="5"/>
  <c r="X284" i="5"/>
  <c r="W284" i="5"/>
  <c r="V284" i="5"/>
  <c r="U284" i="5"/>
  <c r="T284" i="5"/>
  <c r="S284" i="5"/>
  <c r="R284" i="5"/>
  <c r="Q284" i="5"/>
  <c r="P284" i="5"/>
  <c r="O284" i="5"/>
  <c r="N284" i="5"/>
  <c r="M284" i="5"/>
  <c r="L284" i="5"/>
  <c r="K284" i="5"/>
  <c r="J284" i="5"/>
  <c r="I284" i="5"/>
  <c r="F284" i="5"/>
  <c r="E284" i="5"/>
  <c r="D284" i="5"/>
  <c r="AS286" i="5"/>
  <c r="AR286" i="5"/>
  <c r="AQ286" i="5"/>
  <c r="AP286" i="5"/>
  <c r="AO286" i="5"/>
  <c r="AN286" i="5"/>
  <c r="AM286" i="5"/>
  <c r="AL286" i="5"/>
  <c r="AK286" i="5"/>
  <c r="AJ286" i="5"/>
  <c r="AI286" i="5"/>
  <c r="AH286" i="5"/>
  <c r="AG286" i="5"/>
  <c r="AF286" i="5"/>
  <c r="AE286" i="5"/>
  <c r="AD286" i="5"/>
  <c r="AC286" i="5"/>
  <c r="AB286" i="5"/>
  <c r="AA286" i="5"/>
  <c r="Z286" i="5"/>
  <c r="Y286" i="5"/>
  <c r="X286" i="5"/>
  <c r="W286" i="5"/>
  <c r="V286" i="5"/>
  <c r="U286" i="5"/>
  <c r="T286" i="5"/>
  <c r="S286" i="5"/>
  <c r="R286" i="5"/>
  <c r="Q286" i="5"/>
  <c r="P286" i="5"/>
  <c r="O286" i="5"/>
  <c r="N286" i="5"/>
  <c r="M286" i="5"/>
  <c r="L286" i="5"/>
  <c r="K286" i="5"/>
  <c r="J286" i="5"/>
  <c r="I286" i="5"/>
  <c r="F286" i="5"/>
  <c r="E286" i="5"/>
  <c r="D286" i="5"/>
  <c r="AS288" i="5"/>
  <c r="AR288" i="5"/>
  <c r="AQ288" i="5"/>
  <c r="AP288" i="5"/>
  <c r="AO288" i="5"/>
  <c r="AN288" i="5"/>
  <c r="AM288" i="5"/>
  <c r="AL288" i="5"/>
  <c r="AK288" i="5"/>
  <c r="AJ288" i="5"/>
  <c r="AI288" i="5"/>
  <c r="AH288" i="5"/>
  <c r="AG288" i="5"/>
  <c r="AF288" i="5"/>
  <c r="AE288" i="5"/>
  <c r="AD288" i="5"/>
  <c r="AC288" i="5"/>
  <c r="AB288" i="5"/>
  <c r="AA288" i="5"/>
  <c r="Z288" i="5"/>
  <c r="Y288" i="5"/>
  <c r="X288" i="5"/>
  <c r="W288" i="5"/>
  <c r="V288" i="5"/>
  <c r="U288" i="5"/>
  <c r="T288" i="5"/>
  <c r="S288" i="5"/>
  <c r="R288" i="5"/>
  <c r="Q288" i="5"/>
  <c r="P288" i="5"/>
  <c r="O288" i="5"/>
  <c r="N288" i="5"/>
  <c r="M288" i="5"/>
  <c r="L288" i="5"/>
  <c r="K288" i="5"/>
  <c r="J288" i="5"/>
  <c r="I288" i="5"/>
  <c r="F288" i="5"/>
  <c r="E288" i="5"/>
  <c r="D288" i="5"/>
  <c r="AS290" i="5"/>
  <c r="AR290" i="5"/>
  <c r="AQ290" i="5"/>
  <c r="AP290" i="5"/>
  <c r="AO290" i="5"/>
  <c r="AN290" i="5"/>
  <c r="AM290" i="5"/>
  <c r="AL290" i="5"/>
  <c r="AK290" i="5"/>
  <c r="AJ290" i="5"/>
  <c r="AI290" i="5"/>
  <c r="AH290" i="5"/>
  <c r="AG290" i="5"/>
  <c r="AF290" i="5"/>
  <c r="AE290" i="5"/>
  <c r="AD290" i="5"/>
  <c r="AC290" i="5"/>
  <c r="AB290" i="5"/>
  <c r="AA290" i="5"/>
  <c r="Z290" i="5"/>
  <c r="Y290" i="5"/>
  <c r="X290" i="5"/>
  <c r="W290" i="5"/>
  <c r="V290" i="5"/>
  <c r="U290" i="5"/>
  <c r="T290" i="5"/>
  <c r="S290" i="5"/>
  <c r="R290" i="5"/>
  <c r="Q290" i="5"/>
  <c r="P290" i="5"/>
  <c r="O290" i="5"/>
  <c r="N290" i="5"/>
  <c r="M290" i="5"/>
  <c r="L290" i="5"/>
  <c r="K290" i="5"/>
  <c r="J290" i="5"/>
  <c r="I290" i="5"/>
  <c r="F290" i="5"/>
  <c r="E290" i="5"/>
  <c r="D290" i="5"/>
  <c r="AS292" i="5"/>
  <c r="AR292" i="5"/>
  <c r="AQ292" i="5"/>
  <c r="AP292" i="5"/>
  <c r="AO292" i="5"/>
  <c r="AN292" i="5"/>
  <c r="AM292" i="5"/>
  <c r="AL292" i="5"/>
  <c r="AK292" i="5"/>
  <c r="AJ292" i="5"/>
  <c r="AI292" i="5"/>
  <c r="AH292" i="5"/>
  <c r="AG292" i="5"/>
  <c r="AF292" i="5"/>
  <c r="AE292" i="5"/>
  <c r="AD292" i="5"/>
  <c r="AC292" i="5"/>
  <c r="AB292" i="5"/>
  <c r="AA292" i="5"/>
  <c r="Z292" i="5"/>
  <c r="Y292" i="5"/>
  <c r="X292" i="5"/>
  <c r="W292" i="5"/>
  <c r="V292" i="5"/>
  <c r="U292" i="5"/>
  <c r="T292" i="5"/>
  <c r="S292" i="5"/>
  <c r="R292" i="5"/>
  <c r="Q292" i="5"/>
  <c r="P292" i="5"/>
  <c r="O292" i="5"/>
  <c r="N292" i="5"/>
  <c r="M292" i="5"/>
  <c r="L292" i="5"/>
  <c r="K292" i="5"/>
  <c r="J292" i="5"/>
  <c r="I292" i="5"/>
  <c r="F292" i="5"/>
  <c r="E292" i="5"/>
  <c r="D292" i="5"/>
  <c r="AS294" i="5"/>
  <c r="AR294" i="5"/>
  <c r="AQ294" i="5"/>
  <c r="AP294" i="5"/>
  <c r="AO294" i="5"/>
  <c r="AN294" i="5"/>
  <c r="AM294" i="5"/>
  <c r="AL294" i="5"/>
  <c r="AK294" i="5"/>
  <c r="AJ294" i="5"/>
  <c r="AI294" i="5"/>
  <c r="AH294" i="5"/>
  <c r="AG294" i="5"/>
  <c r="AF294" i="5"/>
  <c r="AE294" i="5"/>
  <c r="AD294" i="5"/>
  <c r="AC294" i="5"/>
  <c r="AB294" i="5"/>
  <c r="AA294" i="5"/>
  <c r="Z294" i="5"/>
  <c r="Y294" i="5"/>
  <c r="X294" i="5"/>
  <c r="W294" i="5"/>
  <c r="V294" i="5"/>
  <c r="U294" i="5"/>
  <c r="T294" i="5"/>
  <c r="S294" i="5"/>
  <c r="R294" i="5"/>
  <c r="Q294" i="5"/>
  <c r="P294" i="5"/>
  <c r="O294" i="5"/>
  <c r="N294" i="5"/>
  <c r="M294" i="5"/>
  <c r="L294" i="5"/>
  <c r="K294" i="5"/>
  <c r="J294" i="5"/>
  <c r="I294" i="5"/>
  <c r="F294" i="5"/>
  <c r="E294" i="5"/>
  <c r="D294" i="5"/>
  <c r="AS296" i="5"/>
  <c r="AR296" i="5"/>
  <c r="AQ296" i="5"/>
  <c r="AP296" i="5"/>
  <c r="AO296" i="5"/>
  <c r="AN296" i="5"/>
  <c r="AM296" i="5"/>
  <c r="AL296" i="5"/>
  <c r="AK296" i="5"/>
  <c r="AJ296" i="5"/>
  <c r="AI296" i="5"/>
  <c r="AH296" i="5"/>
  <c r="AG296" i="5"/>
  <c r="AF296" i="5"/>
  <c r="AE296" i="5"/>
  <c r="AD296" i="5"/>
  <c r="AC296" i="5"/>
  <c r="AB296" i="5"/>
  <c r="AA296" i="5"/>
  <c r="Z296" i="5"/>
  <c r="Y296" i="5"/>
  <c r="X296" i="5"/>
  <c r="W296" i="5"/>
  <c r="V296" i="5"/>
  <c r="U296" i="5"/>
  <c r="T296" i="5"/>
  <c r="S296" i="5"/>
  <c r="R296" i="5"/>
  <c r="Q296" i="5"/>
  <c r="P296" i="5"/>
  <c r="O296" i="5"/>
  <c r="N296" i="5"/>
  <c r="M296" i="5"/>
  <c r="L296" i="5"/>
  <c r="K296" i="5"/>
  <c r="J296" i="5"/>
  <c r="I296" i="5"/>
  <c r="F296" i="5"/>
  <c r="E296" i="5"/>
  <c r="D296" i="5"/>
  <c r="AS298" i="5"/>
  <c r="AR298" i="5"/>
  <c r="AQ298" i="5"/>
  <c r="AP298" i="5"/>
  <c r="AO298" i="5"/>
  <c r="AN298" i="5"/>
  <c r="AM298" i="5"/>
  <c r="AL298" i="5"/>
  <c r="AK298" i="5"/>
  <c r="AJ298" i="5"/>
  <c r="AI298" i="5"/>
  <c r="AH298" i="5"/>
  <c r="AG298" i="5"/>
  <c r="AF298" i="5"/>
  <c r="AE298" i="5"/>
  <c r="AD298" i="5"/>
  <c r="AC298" i="5"/>
  <c r="AB298" i="5"/>
  <c r="AA298" i="5"/>
  <c r="Z298" i="5"/>
  <c r="Y298" i="5"/>
  <c r="X298" i="5"/>
  <c r="W298" i="5"/>
  <c r="V298" i="5"/>
  <c r="U298" i="5"/>
  <c r="T298" i="5"/>
  <c r="S298" i="5"/>
  <c r="R298" i="5"/>
  <c r="Q298" i="5"/>
  <c r="P298" i="5"/>
  <c r="O298" i="5"/>
  <c r="N298" i="5"/>
  <c r="M298" i="5"/>
  <c r="L298" i="5"/>
  <c r="K298" i="5"/>
  <c r="J298" i="5"/>
  <c r="I298" i="5"/>
  <c r="F298" i="5"/>
  <c r="E298" i="5"/>
  <c r="D298" i="5"/>
  <c r="AS300" i="5"/>
  <c r="AR300" i="5"/>
  <c r="AQ300" i="5"/>
  <c r="AP300" i="5"/>
  <c r="AO300" i="5"/>
  <c r="AN300" i="5"/>
  <c r="AM300" i="5"/>
  <c r="AL300" i="5"/>
  <c r="AK300" i="5"/>
  <c r="AJ300" i="5"/>
  <c r="AI300" i="5"/>
  <c r="AH300" i="5"/>
  <c r="AG300" i="5"/>
  <c r="AF300" i="5"/>
  <c r="AE300" i="5"/>
  <c r="AD300" i="5"/>
  <c r="AC300" i="5"/>
  <c r="AB300" i="5"/>
  <c r="AA300" i="5"/>
  <c r="Z300" i="5"/>
  <c r="Y300" i="5"/>
  <c r="X300" i="5"/>
  <c r="W300" i="5"/>
  <c r="V300" i="5"/>
  <c r="U300" i="5"/>
  <c r="T300" i="5"/>
  <c r="S300" i="5"/>
  <c r="R300" i="5"/>
  <c r="Q300" i="5"/>
  <c r="P300" i="5"/>
  <c r="O300" i="5"/>
  <c r="N300" i="5"/>
  <c r="M300" i="5"/>
  <c r="L300" i="5"/>
  <c r="K300" i="5"/>
  <c r="J300" i="5"/>
  <c r="I300" i="5"/>
  <c r="F300" i="5"/>
  <c r="E300" i="5"/>
  <c r="D300" i="5"/>
  <c r="AS302" i="5"/>
  <c r="AR302" i="5"/>
  <c r="AQ302" i="5"/>
  <c r="AP302" i="5"/>
  <c r="AO302" i="5"/>
  <c r="AN302" i="5"/>
  <c r="AM302" i="5"/>
  <c r="AL302" i="5"/>
  <c r="AK302" i="5"/>
  <c r="AJ302" i="5"/>
  <c r="AI302" i="5"/>
  <c r="AH302" i="5"/>
  <c r="AG302" i="5"/>
  <c r="AF302" i="5"/>
  <c r="AE302" i="5"/>
  <c r="AD302" i="5"/>
  <c r="AC302" i="5"/>
  <c r="AB302" i="5"/>
  <c r="AA302" i="5"/>
  <c r="Z302" i="5"/>
  <c r="Y302" i="5"/>
  <c r="X302" i="5"/>
  <c r="W302" i="5"/>
  <c r="V302" i="5"/>
  <c r="U302" i="5"/>
  <c r="T302" i="5"/>
  <c r="S302" i="5"/>
  <c r="R302" i="5"/>
  <c r="Q302" i="5"/>
  <c r="P302" i="5"/>
  <c r="O302" i="5"/>
  <c r="N302" i="5"/>
  <c r="M302" i="5"/>
  <c r="L302" i="5"/>
  <c r="K302" i="5"/>
  <c r="J302" i="5"/>
  <c r="I302" i="5"/>
  <c r="F302" i="5"/>
  <c r="E302" i="5"/>
  <c r="D302" i="5"/>
  <c r="AS304" i="5"/>
  <c r="AR304" i="5"/>
  <c r="AQ304" i="5"/>
  <c r="AP304" i="5"/>
  <c r="AO304" i="5"/>
  <c r="AN304" i="5"/>
  <c r="AM304" i="5"/>
  <c r="AL304" i="5"/>
  <c r="AK304" i="5"/>
  <c r="AJ304" i="5"/>
  <c r="AI304" i="5"/>
  <c r="AH304" i="5"/>
  <c r="AG304" i="5"/>
  <c r="AF304" i="5"/>
  <c r="AE304" i="5"/>
  <c r="AD304" i="5"/>
  <c r="AC304" i="5"/>
  <c r="AB304" i="5"/>
  <c r="AA304" i="5"/>
  <c r="Z304" i="5"/>
  <c r="Y304" i="5"/>
  <c r="X304" i="5"/>
  <c r="W304" i="5"/>
  <c r="V304" i="5"/>
  <c r="U304" i="5"/>
  <c r="T304" i="5"/>
  <c r="S304" i="5"/>
  <c r="R304" i="5"/>
  <c r="Q304" i="5"/>
  <c r="P304" i="5"/>
  <c r="O304" i="5"/>
  <c r="N304" i="5"/>
  <c r="M304" i="5"/>
  <c r="L304" i="5"/>
  <c r="K304" i="5"/>
  <c r="J304" i="5"/>
  <c r="I304" i="5"/>
  <c r="F304" i="5"/>
  <c r="E304" i="5"/>
  <c r="D304" i="5"/>
  <c r="AS306" i="5"/>
  <c r="AR306" i="5"/>
  <c r="AQ306" i="5"/>
  <c r="AP306" i="5"/>
  <c r="AO306" i="5"/>
  <c r="AN306" i="5"/>
  <c r="AM306" i="5"/>
  <c r="AL306" i="5"/>
  <c r="AK306" i="5"/>
  <c r="AJ306" i="5"/>
  <c r="AI306" i="5"/>
  <c r="AH306" i="5"/>
  <c r="AG306" i="5"/>
  <c r="AF306" i="5"/>
  <c r="AE306" i="5"/>
  <c r="AD306" i="5"/>
  <c r="AC306" i="5"/>
  <c r="AB306" i="5"/>
  <c r="AA306" i="5"/>
  <c r="Z306" i="5"/>
  <c r="Y306" i="5"/>
  <c r="X306" i="5"/>
  <c r="W306" i="5"/>
  <c r="V306" i="5"/>
  <c r="U306" i="5"/>
  <c r="T306" i="5"/>
  <c r="S306" i="5"/>
  <c r="R306" i="5"/>
  <c r="Q306" i="5"/>
  <c r="P306" i="5"/>
  <c r="O306" i="5"/>
  <c r="N306" i="5"/>
  <c r="M306" i="5"/>
  <c r="L306" i="5"/>
  <c r="K306" i="5"/>
  <c r="J306" i="5"/>
  <c r="I306" i="5"/>
  <c r="F306" i="5"/>
  <c r="E306" i="5"/>
  <c r="D306" i="5"/>
  <c r="AS308" i="5"/>
  <c r="AR308" i="5"/>
  <c r="AQ308" i="5"/>
  <c r="AP308" i="5"/>
  <c r="AO308" i="5"/>
  <c r="AN308" i="5"/>
  <c r="AM308" i="5"/>
  <c r="AL308" i="5"/>
  <c r="AK308" i="5"/>
  <c r="AJ308" i="5"/>
  <c r="AI308" i="5"/>
  <c r="AH308" i="5"/>
  <c r="AG308" i="5"/>
  <c r="AF308" i="5"/>
  <c r="AE308" i="5"/>
  <c r="AD308" i="5"/>
  <c r="AC308" i="5"/>
  <c r="AB308" i="5"/>
  <c r="AA308" i="5"/>
  <c r="Z308" i="5"/>
  <c r="Y308" i="5"/>
  <c r="X308" i="5"/>
  <c r="W308" i="5"/>
  <c r="V308" i="5"/>
  <c r="U308" i="5"/>
  <c r="T308" i="5"/>
  <c r="S308" i="5"/>
  <c r="R308" i="5"/>
  <c r="Q308" i="5"/>
  <c r="P308" i="5"/>
  <c r="O308" i="5"/>
  <c r="N308" i="5"/>
  <c r="M308" i="5"/>
  <c r="L308" i="5"/>
  <c r="K308" i="5"/>
  <c r="J308" i="5"/>
  <c r="I308" i="5"/>
  <c r="F308" i="5"/>
  <c r="E308" i="5"/>
  <c r="D308" i="5"/>
  <c r="AS310" i="5"/>
  <c r="AR310" i="5"/>
  <c r="AQ310" i="5"/>
  <c r="AP310" i="5"/>
  <c r="AO310" i="5"/>
  <c r="AN310" i="5"/>
  <c r="AM310" i="5"/>
  <c r="AL310" i="5"/>
  <c r="AK310" i="5"/>
  <c r="AJ310" i="5"/>
  <c r="AI310" i="5"/>
  <c r="AH310" i="5"/>
  <c r="AG310" i="5"/>
  <c r="AF310" i="5"/>
  <c r="AE310" i="5"/>
  <c r="AD310" i="5"/>
  <c r="AC310" i="5"/>
  <c r="AB310" i="5"/>
  <c r="AA310" i="5"/>
  <c r="Z310" i="5"/>
  <c r="Y310" i="5"/>
  <c r="X310" i="5"/>
  <c r="W310" i="5"/>
  <c r="V310" i="5"/>
  <c r="U310" i="5"/>
  <c r="T310" i="5"/>
  <c r="S310" i="5"/>
  <c r="R310" i="5"/>
  <c r="Q310" i="5"/>
  <c r="P310" i="5"/>
  <c r="O310" i="5"/>
  <c r="N310" i="5"/>
  <c r="M310" i="5"/>
  <c r="L310" i="5"/>
  <c r="K310" i="5"/>
  <c r="J310" i="5"/>
  <c r="I310" i="5"/>
  <c r="F310" i="5"/>
  <c r="E310" i="5"/>
  <c r="D310" i="5"/>
  <c r="AS312" i="5"/>
  <c r="AR312" i="5"/>
  <c r="AQ312" i="5"/>
  <c r="AP312" i="5"/>
  <c r="AO312" i="5"/>
  <c r="AN312" i="5"/>
  <c r="AM312" i="5"/>
  <c r="AL312" i="5"/>
  <c r="AK312" i="5"/>
  <c r="AJ312" i="5"/>
  <c r="AI312" i="5"/>
  <c r="AH312" i="5"/>
  <c r="AG312" i="5"/>
  <c r="AF312" i="5"/>
  <c r="AE312" i="5"/>
  <c r="AD312" i="5"/>
  <c r="AC312" i="5"/>
  <c r="AB312" i="5"/>
  <c r="AA312" i="5"/>
  <c r="Z312" i="5"/>
  <c r="Y312" i="5"/>
  <c r="X312" i="5"/>
  <c r="W312" i="5"/>
  <c r="V312" i="5"/>
  <c r="U312" i="5"/>
  <c r="T312" i="5"/>
  <c r="S312" i="5"/>
  <c r="R312" i="5"/>
  <c r="Q312" i="5"/>
  <c r="P312" i="5"/>
  <c r="O312" i="5"/>
  <c r="N312" i="5"/>
  <c r="M312" i="5"/>
  <c r="L312" i="5"/>
  <c r="K312" i="5"/>
  <c r="J312" i="5"/>
  <c r="I312" i="5"/>
  <c r="F312" i="5"/>
  <c r="E312" i="5"/>
  <c r="D312" i="5"/>
  <c r="AS314" i="5"/>
  <c r="AR314" i="5"/>
  <c r="AQ314" i="5"/>
  <c r="AP314" i="5"/>
  <c r="AO314" i="5"/>
  <c r="AN314" i="5"/>
  <c r="AM314" i="5"/>
  <c r="AL314" i="5"/>
  <c r="AK314" i="5"/>
  <c r="AJ314" i="5"/>
  <c r="AI314" i="5"/>
  <c r="AH314" i="5"/>
  <c r="AG314" i="5"/>
  <c r="AF314" i="5"/>
  <c r="AE314" i="5"/>
  <c r="AD314" i="5"/>
  <c r="AC314" i="5"/>
  <c r="AB314" i="5"/>
  <c r="AA314" i="5"/>
  <c r="Z314" i="5"/>
  <c r="Y314" i="5"/>
  <c r="X314" i="5"/>
  <c r="W314" i="5"/>
  <c r="V314" i="5"/>
  <c r="U314" i="5"/>
  <c r="T314" i="5"/>
  <c r="S314" i="5"/>
  <c r="R314" i="5"/>
  <c r="Q314" i="5"/>
  <c r="P314" i="5"/>
  <c r="O314" i="5"/>
  <c r="N314" i="5"/>
  <c r="M314" i="5"/>
  <c r="L314" i="5"/>
  <c r="K314" i="5"/>
  <c r="J314" i="5"/>
  <c r="I314" i="5"/>
  <c r="F314" i="5"/>
  <c r="E314" i="5"/>
  <c r="D314" i="5"/>
  <c r="AS316" i="5"/>
  <c r="AR316" i="5"/>
  <c r="AQ316" i="5"/>
  <c r="AP316" i="5"/>
  <c r="AO316" i="5"/>
  <c r="AN316" i="5"/>
  <c r="AM316" i="5"/>
  <c r="AL316" i="5"/>
  <c r="AK316" i="5"/>
  <c r="AJ316" i="5"/>
  <c r="AI316" i="5"/>
  <c r="AH316" i="5"/>
  <c r="AG316" i="5"/>
  <c r="AF316" i="5"/>
  <c r="AE316" i="5"/>
  <c r="AD316" i="5"/>
  <c r="AC316" i="5"/>
  <c r="AB316" i="5"/>
  <c r="AA316" i="5"/>
  <c r="Z316" i="5"/>
  <c r="Y316" i="5"/>
  <c r="X316" i="5"/>
  <c r="W316" i="5"/>
  <c r="V316" i="5"/>
  <c r="U316" i="5"/>
  <c r="T316" i="5"/>
  <c r="S316" i="5"/>
  <c r="R316" i="5"/>
  <c r="Q316" i="5"/>
  <c r="P316" i="5"/>
  <c r="O316" i="5"/>
  <c r="N316" i="5"/>
  <c r="M316" i="5"/>
  <c r="L316" i="5"/>
  <c r="K316" i="5"/>
  <c r="J316" i="5"/>
  <c r="I316" i="5"/>
  <c r="F316" i="5"/>
  <c r="E316" i="5"/>
  <c r="D316" i="5"/>
  <c r="AS318" i="5"/>
  <c r="AR318" i="5"/>
  <c r="AQ318" i="5"/>
  <c r="AP318" i="5"/>
  <c r="AO318" i="5"/>
  <c r="AN318" i="5"/>
  <c r="AM318" i="5"/>
  <c r="AL318" i="5"/>
  <c r="AK318" i="5"/>
  <c r="AJ318" i="5"/>
  <c r="AI318" i="5"/>
  <c r="AH318" i="5"/>
  <c r="AG318" i="5"/>
  <c r="AF318" i="5"/>
  <c r="AE318" i="5"/>
  <c r="AD318" i="5"/>
  <c r="AC318" i="5"/>
  <c r="AB318" i="5"/>
  <c r="AA318" i="5"/>
  <c r="Z318" i="5"/>
  <c r="Y318" i="5"/>
  <c r="X318" i="5"/>
  <c r="W318" i="5"/>
  <c r="V318" i="5"/>
  <c r="U318" i="5"/>
  <c r="T318" i="5"/>
  <c r="S318" i="5"/>
  <c r="R318" i="5"/>
  <c r="Q318" i="5"/>
  <c r="P318" i="5"/>
  <c r="O318" i="5"/>
  <c r="N318" i="5"/>
  <c r="M318" i="5"/>
  <c r="L318" i="5"/>
  <c r="K318" i="5"/>
  <c r="J318" i="5"/>
  <c r="I318" i="5"/>
  <c r="F318" i="5"/>
  <c r="E318" i="5"/>
  <c r="D318" i="5"/>
  <c r="AS320" i="5"/>
  <c r="AR320" i="5"/>
  <c r="AQ320" i="5"/>
  <c r="AP320" i="5"/>
  <c r="AO320" i="5"/>
  <c r="AN320" i="5"/>
  <c r="AM320" i="5"/>
  <c r="AL320" i="5"/>
  <c r="AK320" i="5"/>
  <c r="AJ320" i="5"/>
  <c r="AI320" i="5"/>
  <c r="AH320" i="5"/>
  <c r="AG320" i="5"/>
  <c r="AF320" i="5"/>
  <c r="AE320" i="5"/>
  <c r="AD320" i="5"/>
  <c r="AC320" i="5"/>
  <c r="AB320" i="5"/>
  <c r="AA320" i="5"/>
  <c r="Z320" i="5"/>
  <c r="Y320" i="5"/>
  <c r="X320" i="5"/>
  <c r="W320" i="5"/>
  <c r="V320" i="5"/>
  <c r="U320" i="5"/>
  <c r="T320" i="5"/>
  <c r="S320" i="5"/>
  <c r="R320" i="5"/>
  <c r="Q320" i="5"/>
  <c r="P320" i="5"/>
  <c r="O320" i="5"/>
  <c r="N320" i="5"/>
  <c r="M320" i="5"/>
  <c r="L320" i="5"/>
  <c r="K320" i="5"/>
  <c r="J320" i="5"/>
  <c r="I320" i="5"/>
  <c r="F320" i="5"/>
  <c r="E320" i="5"/>
  <c r="D320" i="5"/>
  <c r="AS322" i="5"/>
  <c r="AR322" i="5"/>
  <c r="AQ322" i="5"/>
  <c r="AP322" i="5"/>
  <c r="AO322" i="5"/>
  <c r="AN322" i="5"/>
  <c r="AM322" i="5"/>
  <c r="AL322" i="5"/>
  <c r="AK322" i="5"/>
  <c r="AJ322" i="5"/>
  <c r="AI322" i="5"/>
  <c r="AH322" i="5"/>
  <c r="AG322" i="5"/>
  <c r="AF322" i="5"/>
  <c r="AE322" i="5"/>
  <c r="AD322" i="5"/>
  <c r="AC322" i="5"/>
  <c r="AB322" i="5"/>
  <c r="AA322" i="5"/>
  <c r="Z322" i="5"/>
  <c r="Y322" i="5"/>
  <c r="X322" i="5"/>
  <c r="W322" i="5"/>
  <c r="V322" i="5"/>
  <c r="U322" i="5"/>
  <c r="T322" i="5"/>
  <c r="S322" i="5"/>
  <c r="R322" i="5"/>
  <c r="Q322" i="5"/>
  <c r="P322" i="5"/>
  <c r="O322" i="5"/>
  <c r="N322" i="5"/>
  <c r="M322" i="5"/>
  <c r="L322" i="5"/>
  <c r="K322" i="5"/>
  <c r="J322" i="5"/>
  <c r="I322" i="5"/>
  <c r="F322" i="5"/>
  <c r="E322" i="5"/>
  <c r="D322" i="5"/>
  <c r="AS324" i="5"/>
  <c r="AR324" i="5"/>
  <c r="AQ324" i="5"/>
  <c r="AP324" i="5"/>
  <c r="AO324" i="5"/>
  <c r="AN324" i="5"/>
  <c r="AM324" i="5"/>
  <c r="AL324" i="5"/>
  <c r="AK324" i="5"/>
  <c r="AJ324" i="5"/>
  <c r="AI324" i="5"/>
  <c r="AH324" i="5"/>
  <c r="AG324" i="5"/>
  <c r="AF324" i="5"/>
  <c r="AE324" i="5"/>
  <c r="AD324" i="5"/>
  <c r="AC324" i="5"/>
  <c r="AB324" i="5"/>
  <c r="AA324" i="5"/>
  <c r="Z324" i="5"/>
  <c r="Y324" i="5"/>
  <c r="X324" i="5"/>
  <c r="W324" i="5"/>
  <c r="V324" i="5"/>
  <c r="U324" i="5"/>
  <c r="T324" i="5"/>
  <c r="S324" i="5"/>
  <c r="R324" i="5"/>
  <c r="Q324" i="5"/>
  <c r="P324" i="5"/>
  <c r="O324" i="5"/>
  <c r="N324" i="5"/>
  <c r="M324" i="5"/>
  <c r="L324" i="5"/>
  <c r="K324" i="5"/>
  <c r="J324" i="5"/>
  <c r="I324" i="5"/>
  <c r="F324" i="5"/>
  <c r="E324" i="5"/>
  <c r="D324" i="5"/>
  <c r="AS326" i="5"/>
  <c r="AR326" i="5"/>
  <c r="AQ326" i="5"/>
  <c r="AP326" i="5"/>
  <c r="AO326" i="5"/>
  <c r="AN326" i="5"/>
  <c r="AM326" i="5"/>
  <c r="AL326" i="5"/>
  <c r="AK326" i="5"/>
  <c r="AJ326" i="5"/>
  <c r="AI326" i="5"/>
  <c r="AH326" i="5"/>
  <c r="AG326" i="5"/>
  <c r="AF326" i="5"/>
  <c r="AE326" i="5"/>
  <c r="AD326" i="5"/>
  <c r="AC326" i="5"/>
  <c r="AB326" i="5"/>
  <c r="AA326" i="5"/>
  <c r="Z326" i="5"/>
  <c r="Y326" i="5"/>
  <c r="X326" i="5"/>
  <c r="W326" i="5"/>
  <c r="V326" i="5"/>
  <c r="U326" i="5"/>
  <c r="T326" i="5"/>
  <c r="S326" i="5"/>
  <c r="R326" i="5"/>
  <c r="Q326" i="5"/>
  <c r="P326" i="5"/>
  <c r="O326" i="5"/>
  <c r="N326" i="5"/>
  <c r="M326" i="5"/>
  <c r="L326" i="5"/>
  <c r="K326" i="5"/>
  <c r="J326" i="5"/>
  <c r="I326" i="5"/>
  <c r="F326" i="5"/>
  <c r="E326" i="5"/>
  <c r="D326" i="5"/>
  <c r="AS328" i="5"/>
  <c r="AR328" i="5"/>
  <c r="AQ328" i="5"/>
  <c r="AP328" i="5"/>
  <c r="AO328" i="5"/>
  <c r="AN328" i="5"/>
  <c r="AM328" i="5"/>
  <c r="AL328" i="5"/>
  <c r="AK328" i="5"/>
  <c r="AJ328" i="5"/>
  <c r="AI328" i="5"/>
  <c r="AH328" i="5"/>
  <c r="AG328" i="5"/>
  <c r="AF328" i="5"/>
  <c r="AE328" i="5"/>
  <c r="AD328" i="5"/>
  <c r="AC328" i="5"/>
  <c r="AB328" i="5"/>
  <c r="AA328" i="5"/>
  <c r="Z328" i="5"/>
  <c r="Y328" i="5"/>
  <c r="X328" i="5"/>
  <c r="W328" i="5"/>
  <c r="V328" i="5"/>
  <c r="U328" i="5"/>
  <c r="T328" i="5"/>
  <c r="S328" i="5"/>
  <c r="R328" i="5"/>
  <c r="Q328" i="5"/>
  <c r="P328" i="5"/>
  <c r="O328" i="5"/>
  <c r="N328" i="5"/>
  <c r="M328" i="5"/>
  <c r="L328" i="5"/>
  <c r="K328" i="5"/>
  <c r="J328" i="5"/>
  <c r="I328" i="5"/>
  <c r="F328" i="5"/>
  <c r="E328" i="5"/>
  <c r="D328" i="5"/>
  <c r="AS330" i="5"/>
  <c r="AR330" i="5"/>
  <c r="AQ330" i="5"/>
  <c r="AP330" i="5"/>
  <c r="AO330" i="5"/>
  <c r="AN330" i="5"/>
  <c r="AM330" i="5"/>
  <c r="AL330" i="5"/>
  <c r="AK330" i="5"/>
  <c r="AJ330" i="5"/>
  <c r="AI330" i="5"/>
  <c r="AH330" i="5"/>
  <c r="AG330" i="5"/>
  <c r="AF330" i="5"/>
  <c r="AE330" i="5"/>
  <c r="AD330" i="5"/>
  <c r="AC330" i="5"/>
  <c r="AB330" i="5"/>
  <c r="AA330" i="5"/>
  <c r="Z330" i="5"/>
  <c r="Y330" i="5"/>
  <c r="X330" i="5"/>
  <c r="W330" i="5"/>
  <c r="V330" i="5"/>
  <c r="U330" i="5"/>
  <c r="T330" i="5"/>
  <c r="S330" i="5"/>
  <c r="R330" i="5"/>
  <c r="Q330" i="5"/>
  <c r="P330" i="5"/>
  <c r="O330" i="5"/>
  <c r="N330" i="5"/>
  <c r="M330" i="5"/>
  <c r="L330" i="5"/>
  <c r="K330" i="5"/>
  <c r="J330" i="5"/>
  <c r="I330" i="5"/>
  <c r="F330" i="5"/>
  <c r="E330" i="5"/>
  <c r="D330" i="5"/>
  <c r="AS332" i="5"/>
  <c r="AR332" i="5"/>
  <c r="AQ332" i="5"/>
  <c r="AP332" i="5"/>
  <c r="AO332" i="5"/>
  <c r="AN332" i="5"/>
  <c r="AM332" i="5"/>
  <c r="AL332" i="5"/>
  <c r="AK332" i="5"/>
  <c r="AJ332" i="5"/>
  <c r="AI332" i="5"/>
  <c r="AH332" i="5"/>
  <c r="AG332" i="5"/>
  <c r="AF332" i="5"/>
  <c r="AE332" i="5"/>
  <c r="AD332" i="5"/>
  <c r="AC332" i="5"/>
  <c r="AB332" i="5"/>
  <c r="AA332" i="5"/>
  <c r="Z332" i="5"/>
  <c r="Y332" i="5"/>
  <c r="X332" i="5"/>
  <c r="W332" i="5"/>
  <c r="V332" i="5"/>
  <c r="U332" i="5"/>
  <c r="T332" i="5"/>
  <c r="S332" i="5"/>
  <c r="R332" i="5"/>
  <c r="Q332" i="5"/>
  <c r="P332" i="5"/>
  <c r="O332" i="5"/>
  <c r="N332" i="5"/>
  <c r="M332" i="5"/>
  <c r="L332" i="5"/>
  <c r="K332" i="5"/>
  <c r="J332" i="5"/>
  <c r="I332" i="5"/>
  <c r="F332" i="5"/>
  <c r="E332" i="5"/>
  <c r="D332" i="5"/>
  <c r="AS334" i="5"/>
  <c r="AR334" i="5"/>
  <c r="AQ334" i="5"/>
  <c r="AP334" i="5"/>
  <c r="AO334" i="5"/>
  <c r="AN334" i="5"/>
  <c r="AM334" i="5"/>
  <c r="AL334" i="5"/>
  <c r="AK334" i="5"/>
  <c r="AJ334" i="5"/>
  <c r="AI334" i="5"/>
  <c r="AH334" i="5"/>
  <c r="AG334" i="5"/>
  <c r="AF334" i="5"/>
  <c r="AE334" i="5"/>
  <c r="AD334" i="5"/>
  <c r="AC334" i="5"/>
  <c r="AB334" i="5"/>
  <c r="AA334" i="5"/>
  <c r="Z334" i="5"/>
  <c r="Y334" i="5"/>
  <c r="X334" i="5"/>
  <c r="W334" i="5"/>
  <c r="V334" i="5"/>
  <c r="U334" i="5"/>
  <c r="T334" i="5"/>
  <c r="S334" i="5"/>
  <c r="R334" i="5"/>
  <c r="Q334" i="5"/>
  <c r="P334" i="5"/>
  <c r="O334" i="5"/>
  <c r="N334" i="5"/>
  <c r="M334" i="5"/>
  <c r="L334" i="5"/>
  <c r="K334" i="5"/>
  <c r="J334" i="5"/>
  <c r="I334" i="5"/>
  <c r="F334" i="5"/>
  <c r="E334" i="5"/>
  <c r="D334" i="5"/>
  <c r="AS336" i="5"/>
  <c r="AR336" i="5"/>
  <c r="AQ336" i="5"/>
  <c r="AP336" i="5"/>
  <c r="AO336" i="5"/>
  <c r="AN336" i="5"/>
  <c r="AM336" i="5"/>
  <c r="AL336" i="5"/>
  <c r="AK336" i="5"/>
  <c r="AJ336" i="5"/>
  <c r="AI336" i="5"/>
  <c r="AH336" i="5"/>
  <c r="AG336" i="5"/>
  <c r="AF336" i="5"/>
  <c r="AE336" i="5"/>
  <c r="AD336" i="5"/>
  <c r="AC336" i="5"/>
  <c r="AB336" i="5"/>
  <c r="AA336" i="5"/>
  <c r="Z336" i="5"/>
  <c r="Y336" i="5"/>
  <c r="X336" i="5"/>
  <c r="W336" i="5"/>
  <c r="V336" i="5"/>
  <c r="U336" i="5"/>
  <c r="T336" i="5"/>
  <c r="S336" i="5"/>
  <c r="R336" i="5"/>
  <c r="Q336" i="5"/>
  <c r="P336" i="5"/>
  <c r="O336" i="5"/>
  <c r="N336" i="5"/>
  <c r="M336" i="5"/>
  <c r="L336" i="5"/>
  <c r="K336" i="5"/>
  <c r="J336" i="5"/>
  <c r="I336" i="5"/>
  <c r="F336" i="5"/>
  <c r="E336" i="5"/>
  <c r="D336" i="5"/>
  <c r="AS338" i="5"/>
  <c r="AR338" i="5"/>
  <c r="AQ338" i="5"/>
  <c r="AP338" i="5"/>
  <c r="AO338" i="5"/>
  <c r="AN338" i="5"/>
  <c r="AM338" i="5"/>
  <c r="AL338" i="5"/>
  <c r="AK338" i="5"/>
  <c r="AJ338" i="5"/>
  <c r="AI338" i="5"/>
  <c r="AH338" i="5"/>
  <c r="AG338" i="5"/>
  <c r="AF338" i="5"/>
  <c r="AE338" i="5"/>
  <c r="AD338" i="5"/>
  <c r="AC338" i="5"/>
  <c r="AB338" i="5"/>
  <c r="AA338" i="5"/>
  <c r="Z338" i="5"/>
  <c r="Y338" i="5"/>
  <c r="X338" i="5"/>
  <c r="W338" i="5"/>
  <c r="V338" i="5"/>
  <c r="U338" i="5"/>
  <c r="T338" i="5"/>
  <c r="S338" i="5"/>
  <c r="R338" i="5"/>
  <c r="Q338" i="5"/>
  <c r="P338" i="5"/>
  <c r="O338" i="5"/>
  <c r="N338" i="5"/>
  <c r="M338" i="5"/>
  <c r="L338" i="5"/>
  <c r="K338" i="5"/>
  <c r="J338" i="5"/>
  <c r="I338" i="5"/>
  <c r="F338" i="5"/>
  <c r="E338" i="5"/>
  <c r="D338" i="5"/>
  <c r="AS340" i="5"/>
  <c r="AR340" i="5"/>
  <c r="AQ340" i="5"/>
  <c r="AP340" i="5"/>
  <c r="AO340" i="5"/>
  <c r="AN340" i="5"/>
  <c r="AM340" i="5"/>
  <c r="AL340" i="5"/>
  <c r="AK340" i="5"/>
  <c r="AJ340" i="5"/>
  <c r="AI340" i="5"/>
  <c r="AH340" i="5"/>
  <c r="AG340" i="5"/>
  <c r="AF340" i="5"/>
  <c r="AE340" i="5"/>
  <c r="AD340" i="5"/>
  <c r="AC340" i="5"/>
  <c r="AB340" i="5"/>
  <c r="AA340" i="5"/>
  <c r="Z340" i="5"/>
  <c r="Y340" i="5"/>
  <c r="X340" i="5"/>
  <c r="W340" i="5"/>
  <c r="V340" i="5"/>
  <c r="U340" i="5"/>
  <c r="T340" i="5"/>
  <c r="S340" i="5"/>
  <c r="R340" i="5"/>
  <c r="Q340" i="5"/>
  <c r="P340" i="5"/>
  <c r="O340" i="5"/>
  <c r="N340" i="5"/>
  <c r="M340" i="5"/>
  <c r="L340" i="5"/>
  <c r="K340" i="5"/>
  <c r="J340" i="5"/>
  <c r="I340" i="5"/>
  <c r="F340" i="5"/>
  <c r="E340" i="5"/>
  <c r="D340" i="5"/>
  <c r="AS342" i="5"/>
  <c r="AR342" i="5"/>
  <c r="AQ342" i="5"/>
  <c r="AP342" i="5"/>
  <c r="AO342" i="5"/>
  <c r="AN342" i="5"/>
  <c r="AM342" i="5"/>
  <c r="AL342" i="5"/>
  <c r="AK342" i="5"/>
  <c r="AJ342" i="5"/>
  <c r="AI342" i="5"/>
  <c r="AH342" i="5"/>
  <c r="AG342" i="5"/>
  <c r="AF342" i="5"/>
  <c r="AE342" i="5"/>
  <c r="AD342" i="5"/>
  <c r="AC342" i="5"/>
  <c r="AB342" i="5"/>
  <c r="AA342" i="5"/>
  <c r="Z342" i="5"/>
  <c r="Y342" i="5"/>
  <c r="X342" i="5"/>
  <c r="W342" i="5"/>
  <c r="V342" i="5"/>
  <c r="U342" i="5"/>
  <c r="T342" i="5"/>
  <c r="S342" i="5"/>
  <c r="R342" i="5"/>
  <c r="Q342" i="5"/>
  <c r="P342" i="5"/>
  <c r="O342" i="5"/>
  <c r="N342" i="5"/>
  <c r="M342" i="5"/>
  <c r="L342" i="5"/>
  <c r="K342" i="5"/>
  <c r="J342" i="5"/>
  <c r="I342" i="5"/>
  <c r="F342" i="5"/>
  <c r="E342" i="5"/>
  <c r="D342" i="5"/>
  <c r="AS344" i="5"/>
  <c r="AR344" i="5"/>
  <c r="AQ344" i="5"/>
  <c r="AP344" i="5"/>
  <c r="AO344" i="5"/>
  <c r="AN344" i="5"/>
  <c r="AM344" i="5"/>
  <c r="AL344" i="5"/>
  <c r="AK344" i="5"/>
  <c r="AJ344" i="5"/>
  <c r="AI344" i="5"/>
  <c r="AH344" i="5"/>
  <c r="AG344" i="5"/>
  <c r="AF344" i="5"/>
  <c r="AE344" i="5"/>
  <c r="AD344" i="5"/>
  <c r="AC344" i="5"/>
  <c r="AB344" i="5"/>
  <c r="AA344" i="5"/>
  <c r="Z344" i="5"/>
  <c r="Y344" i="5"/>
  <c r="X344" i="5"/>
  <c r="W344" i="5"/>
  <c r="V344" i="5"/>
  <c r="U344" i="5"/>
  <c r="T344" i="5"/>
  <c r="S344" i="5"/>
  <c r="R344" i="5"/>
  <c r="Q344" i="5"/>
  <c r="P344" i="5"/>
  <c r="O344" i="5"/>
  <c r="N344" i="5"/>
  <c r="M344" i="5"/>
  <c r="L344" i="5"/>
  <c r="K344" i="5"/>
  <c r="J344" i="5"/>
  <c r="I344" i="5"/>
  <c r="F344" i="5"/>
  <c r="E344" i="5"/>
  <c r="D344" i="5"/>
  <c r="AS346" i="5"/>
  <c r="AR346" i="5"/>
  <c r="AQ346" i="5"/>
  <c r="AP346" i="5"/>
  <c r="AO346" i="5"/>
  <c r="AN346" i="5"/>
  <c r="AM346" i="5"/>
  <c r="AL346" i="5"/>
  <c r="AK346" i="5"/>
  <c r="AJ346" i="5"/>
  <c r="AI346" i="5"/>
  <c r="AH346" i="5"/>
  <c r="AG346" i="5"/>
  <c r="AF346" i="5"/>
  <c r="AE346" i="5"/>
  <c r="AD346" i="5"/>
  <c r="AC346" i="5"/>
  <c r="AB346" i="5"/>
  <c r="AA346" i="5"/>
  <c r="Z346" i="5"/>
  <c r="Y346" i="5"/>
  <c r="X346" i="5"/>
  <c r="W346" i="5"/>
  <c r="V346" i="5"/>
  <c r="U346" i="5"/>
  <c r="T346" i="5"/>
  <c r="S346" i="5"/>
  <c r="R346" i="5"/>
  <c r="Q346" i="5"/>
  <c r="P346" i="5"/>
  <c r="O346" i="5"/>
  <c r="N346" i="5"/>
  <c r="M346" i="5"/>
  <c r="L346" i="5"/>
  <c r="K346" i="5"/>
  <c r="J346" i="5"/>
  <c r="I346" i="5"/>
  <c r="F346" i="5"/>
  <c r="E346" i="5"/>
  <c r="D346" i="5"/>
  <c r="AS348" i="5"/>
  <c r="AR348" i="5"/>
  <c r="AQ348" i="5"/>
  <c r="AP348" i="5"/>
  <c r="AO348" i="5"/>
  <c r="AN348" i="5"/>
  <c r="AM348" i="5"/>
  <c r="AL348" i="5"/>
  <c r="AK348" i="5"/>
  <c r="AJ348" i="5"/>
  <c r="AI348" i="5"/>
  <c r="AH348" i="5"/>
  <c r="AG348" i="5"/>
  <c r="AF348" i="5"/>
  <c r="AE348" i="5"/>
  <c r="AD348" i="5"/>
  <c r="AC348" i="5"/>
  <c r="AB348" i="5"/>
  <c r="AA348" i="5"/>
  <c r="Z348" i="5"/>
  <c r="Y348" i="5"/>
  <c r="X348" i="5"/>
  <c r="W348" i="5"/>
  <c r="V348" i="5"/>
  <c r="U348" i="5"/>
  <c r="T348" i="5"/>
  <c r="S348" i="5"/>
  <c r="R348" i="5"/>
  <c r="Q348" i="5"/>
  <c r="P348" i="5"/>
  <c r="O348" i="5"/>
  <c r="N348" i="5"/>
  <c r="M348" i="5"/>
  <c r="L348" i="5"/>
  <c r="K348" i="5"/>
  <c r="J348" i="5"/>
  <c r="I348" i="5"/>
  <c r="F348" i="5"/>
  <c r="E348" i="5"/>
  <c r="D348" i="5"/>
  <c r="AS350" i="5"/>
  <c r="AR350" i="5"/>
  <c r="AQ350" i="5"/>
  <c r="AP350" i="5"/>
  <c r="AO350" i="5"/>
  <c r="AN350" i="5"/>
  <c r="AM350" i="5"/>
  <c r="AL350" i="5"/>
  <c r="AK350" i="5"/>
  <c r="AJ350" i="5"/>
  <c r="AI350" i="5"/>
  <c r="AH350" i="5"/>
  <c r="AG350" i="5"/>
  <c r="AF350" i="5"/>
  <c r="AE350" i="5"/>
  <c r="AD350" i="5"/>
  <c r="AC350" i="5"/>
  <c r="AB350" i="5"/>
  <c r="AA350" i="5"/>
  <c r="Z350" i="5"/>
  <c r="Y350" i="5"/>
  <c r="X350" i="5"/>
  <c r="W350" i="5"/>
  <c r="V350" i="5"/>
  <c r="U350" i="5"/>
  <c r="T350" i="5"/>
  <c r="S350" i="5"/>
  <c r="R350" i="5"/>
  <c r="Q350" i="5"/>
  <c r="P350" i="5"/>
  <c r="O350" i="5"/>
  <c r="N350" i="5"/>
  <c r="M350" i="5"/>
  <c r="L350" i="5"/>
  <c r="K350" i="5"/>
  <c r="J350" i="5"/>
  <c r="I350" i="5"/>
  <c r="F350" i="5"/>
  <c r="E350" i="5"/>
  <c r="D350" i="5"/>
  <c r="AS352" i="5"/>
  <c r="AR352" i="5"/>
  <c r="AQ352" i="5"/>
  <c r="AP352" i="5"/>
  <c r="AO352" i="5"/>
  <c r="AN352" i="5"/>
  <c r="AM352" i="5"/>
  <c r="AL352" i="5"/>
  <c r="AK352" i="5"/>
  <c r="AJ352" i="5"/>
  <c r="AI352" i="5"/>
  <c r="AH352" i="5"/>
  <c r="AG352" i="5"/>
  <c r="AF352" i="5"/>
  <c r="AE352" i="5"/>
  <c r="AD352" i="5"/>
  <c r="AC352" i="5"/>
  <c r="AB352" i="5"/>
  <c r="AA352" i="5"/>
  <c r="Z352" i="5"/>
  <c r="Y352" i="5"/>
  <c r="X352" i="5"/>
  <c r="W352" i="5"/>
  <c r="V352" i="5"/>
  <c r="U352" i="5"/>
  <c r="T352" i="5"/>
  <c r="S352" i="5"/>
  <c r="R352" i="5"/>
  <c r="Q352" i="5"/>
  <c r="P352" i="5"/>
  <c r="O352" i="5"/>
  <c r="N352" i="5"/>
  <c r="M352" i="5"/>
  <c r="L352" i="5"/>
  <c r="K352" i="5"/>
  <c r="J352" i="5"/>
  <c r="I352" i="5"/>
  <c r="F352" i="5"/>
  <c r="E352" i="5"/>
  <c r="D352" i="5"/>
  <c r="AS354" i="5"/>
  <c r="AR354" i="5"/>
  <c r="AQ354" i="5"/>
  <c r="AP354" i="5"/>
  <c r="AO354" i="5"/>
  <c r="AN354" i="5"/>
  <c r="AM354" i="5"/>
  <c r="AL354" i="5"/>
  <c r="AK354" i="5"/>
  <c r="AJ354" i="5"/>
  <c r="AI354" i="5"/>
  <c r="AH354" i="5"/>
  <c r="AG354" i="5"/>
  <c r="AF354" i="5"/>
  <c r="AE354" i="5"/>
  <c r="AD354" i="5"/>
  <c r="AC354" i="5"/>
  <c r="AB354" i="5"/>
  <c r="AA354" i="5"/>
  <c r="Z354" i="5"/>
  <c r="Y354" i="5"/>
  <c r="X354" i="5"/>
  <c r="W354" i="5"/>
  <c r="V354" i="5"/>
  <c r="U354" i="5"/>
  <c r="T354" i="5"/>
  <c r="S354" i="5"/>
  <c r="R354" i="5"/>
  <c r="Q354" i="5"/>
  <c r="P354" i="5"/>
  <c r="O354" i="5"/>
  <c r="N354" i="5"/>
  <c r="M354" i="5"/>
  <c r="L354" i="5"/>
  <c r="K354" i="5"/>
  <c r="J354" i="5"/>
  <c r="I354" i="5"/>
  <c r="F354" i="5"/>
  <c r="E354" i="5"/>
  <c r="D354" i="5"/>
  <c r="AS356" i="5"/>
  <c r="AR356" i="5"/>
  <c r="AQ356" i="5"/>
  <c r="AP356" i="5"/>
  <c r="AO356" i="5"/>
  <c r="AN356" i="5"/>
  <c r="AM356" i="5"/>
  <c r="AL356" i="5"/>
  <c r="AK356" i="5"/>
  <c r="AJ356" i="5"/>
  <c r="AI356" i="5"/>
  <c r="AH356" i="5"/>
  <c r="AG356" i="5"/>
  <c r="AF356" i="5"/>
  <c r="AE356" i="5"/>
  <c r="AD356" i="5"/>
  <c r="AC356" i="5"/>
  <c r="AB356" i="5"/>
  <c r="AA356" i="5"/>
  <c r="Z356" i="5"/>
  <c r="Y356" i="5"/>
  <c r="X356" i="5"/>
  <c r="W356" i="5"/>
  <c r="V356" i="5"/>
  <c r="U356" i="5"/>
  <c r="T356" i="5"/>
  <c r="S356" i="5"/>
  <c r="R356" i="5"/>
  <c r="Q356" i="5"/>
  <c r="P356" i="5"/>
  <c r="O356" i="5"/>
  <c r="N356" i="5"/>
  <c r="M356" i="5"/>
  <c r="L356" i="5"/>
  <c r="K356" i="5"/>
  <c r="J356" i="5"/>
  <c r="I356" i="5"/>
  <c r="F356" i="5"/>
  <c r="E356" i="5"/>
  <c r="D356" i="5"/>
  <c r="AS358" i="5"/>
  <c r="AR358" i="5"/>
  <c r="AQ358" i="5"/>
  <c r="AP358" i="5"/>
  <c r="AO358" i="5"/>
  <c r="AN358" i="5"/>
  <c r="AM358" i="5"/>
  <c r="AL358" i="5"/>
  <c r="AK358" i="5"/>
  <c r="AJ358" i="5"/>
  <c r="AI358" i="5"/>
  <c r="AH358" i="5"/>
  <c r="AG358" i="5"/>
  <c r="AF358" i="5"/>
  <c r="AE358" i="5"/>
  <c r="AD358" i="5"/>
  <c r="AC358" i="5"/>
  <c r="AB358" i="5"/>
  <c r="AA358" i="5"/>
  <c r="Z358" i="5"/>
  <c r="Y358" i="5"/>
  <c r="X358" i="5"/>
  <c r="W358" i="5"/>
  <c r="V358" i="5"/>
  <c r="U358" i="5"/>
  <c r="T358" i="5"/>
  <c r="S358" i="5"/>
  <c r="R358" i="5"/>
  <c r="Q358" i="5"/>
  <c r="P358" i="5"/>
  <c r="O358" i="5"/>
  <c r="N358" i="5"/>
  <c r="M358" i="5"/>
  <c r="L358" i="5"/>
  <c r="K358" i="5"/>
  <c r="J358" i="5"/>
  <c r="I358" i="5"/>
  <c r="F358" i="5"/>
  <c r="E358" i="5"/>
  <c r="D358" i="5"/>
  <c r="AS360" i="5"/>
  <c r="AR360" i="5"/>
  <c r="AQ360" i="5"/>
  <c r="AP360" i="5"/>
  <c r="AO360" i="5"/>
  <c r="AN360" i="5"/>
  <c r="AM360" i="5"/>
  <c r="AL360" i="5"/>
  <c r="AK360" i="5"/>
  <c r="AJ360" i="5"/>
  <c r="AI360" i="5"/>
  <c r="AH360" i="5"/>
  <c r="AG360" i="5"/>
  <c r="AF360" i="5"/>
  <c r="AE360" i="5"/>
  <c r="AD360" i="5"/>
  <c r="AC360" i="5"/>
  <c r="AB360" i="5"/>
  <c r="AA360" i="5"/>
  <c r="Z360" i="5"/>
  <c r="Y360" i="5"/>
  <c r="X360" i="5"/>
  <c r="W360" i="5"/>
  <c r="V360" i="5"/>
  <c r="U360" i="5"/>
  <c r="T360" i="5"/>
  <c r="S360" i="5"/>
  <c r="R360" i="5"/>
  <c r="Q360" i="5"/>
  <c r="P360" i="5"/>
  <c r="O360" i="5"/>
  <c r="N360" i="5"/>
  <c r="M360" i="5"/>
  <c r="L360" i="5"/>
  <c r="K360" i="5"/>
  <c r="J360" i="5"/>
  <c r="I360" i="5"/>
  <c r="F360" i="5"/>
  <c r="E360" i="5"/>
  <c r="D360" i="5"/>
  <c r="AS362" i="5"/>
  <c r="AR362" i="5"/>
  <c r="AQ362" i="5"/>
  <c r="AP362" i="5"/>
  <c r="AO362" i="5"/>
  <c r="AN362" i="5"/>
  <c r="AM362" i="5"/>
  <c r="AL362" i="5"/>
  <c r="AK362" i="5"/>
  <c r="AJ362" i="5"/>
  <c r="AI362" i="5"/>
  <c r="AH362" i="5"/>
  <c r="AG362" i="5"/>
  <c r="AF362" i="5"/>
  <c r="AE362" i="5"/>
  <c r="AD362" i="5"/>
  <c r="AC362" i="5"/>
  <c r="AB362" i="5"/>
  <c r="AA362" i="5"/>
  <c r="Z362" i="5"/>
  <c r="Y362" i="5"/>
  <c r="X362" i="5"/>
  <c r="W362" i="5"/>
  <c r="V362" i="5"/>
  <c r="U362" i="5"/>
  <c r="T362" i="5"/>
  <c r="S362" i="5"/>
  <c r="R362" i="5"/>
  <c r="Q362" i="5"/>
  <c r="P362" i="5"/>
  <c r="O362" i="5"/>
  <c r="N362" i="5"/>
  <c r="M362" i="5"/>
  <c r="L362" i="5"/>
  <c r="K362" i="5"/>
  <c r="J362" i="5"/>
  <c r="I362" i="5"/>
  <c r="F362" i="5"/>
  <c r="E362" i="5"/>
  <c r="D362" i="5"/>
  <c r="AS364" i="5"/>
  <c r="AR364" i="5"/>
  <c r="AQ364" i="5"/>
  <c r="AP364" i="5"/>
  <c r="AO364" i="5"/>
  <c r="AN364" i="5"/>
  <c r="AM364" i="5"/>
  <c r="AL364" i="5"/>
  <c r="AK364" i="5"/>
  <c r="AJ364" i="5"/>
  <c r="AI364" i="5"/>
  <c r="AH364" i="5"/>
  <c r="AG364" i="5"/>
  <c r="AF364" i="5"/>
  <c r="AE364" i="5"/>
  <c r="AD364" i="5"/>
  <c r="AC364" i="5"/>
  <c r="AB364" i="5"/>
  <c r="AA364" i="5"/>
  <c r="Z364" i="5"/>
  <c r="Y364" i="5"/>
  <c r="X364" i="5"/>
  <c r="W364" i="5"/>
  <c r="V364" i="5"/>
  <c r="U364" i="5"/>
  <c r="T364" i="5"/>
  <c r="S364" i="5"/>
  <c r="R364" i="5"/>
  <c r="Q364" i="5"/>
  <c r="P364" i="5"/>
  <c r="O364" i="5"/>
  <c r="N364" i="5"/>
  <c r="M364" i="5"/>
  <c r="L364" i="5"/>
  <c r="K364" i="5"/>
  <c r="J364" i="5"/>
  <c r="I364" i="5"/>
  <c r="F364" i="5"/>
  <c r="E364" i="5"/>
  <c r="D364" i="5"/>
  <c r="AS366" i="5"/>
  <c r="AR366" i="5"/>
  <c r="AQ366" i="5"/>
  <c r="AP366" i="5"/>
  <c r="AO366" i="5"/>
  <c r="AN366" i="5"/>
  <c r="AM366" i="5"/>
  <c r="AL366" i="5"/>
  <c r="AK366" i="5"/>
  <c r="AJ366" i="5"/>
  <c r="AI366" i="5"/>
  <c r="AH366" i="5"/>
  <c r="AG366" i="5"/>
  <c r="AF366" i="5"/>
  <c r="AE366" i="5"/>
  <c r="AD366" i="5"/>
  <c r="AC366" i="5"/>
  <c r="AB366" i="5"/>
  <c r="AA366" i="5"/>
  <c r="Z366" i="5"/>
  <c r="Y366" i="5"/>
  <c r="X366" i="5"/>
  <c r="W366" i="5"/>
  <c r="V366" i="5"/>
  <c r="U366" i="5"/>
  <c r="T366" i="5"/>
  <c r="S366" i="5"/>
  <c r="R366" i="5"/>
  <c r="Q366" i="5"/>
  <c r="P366" i="5"/>
  <c r="O366" i="5"/>
  <c r="N366" i="5"/>
  <c r="M366" i="5"/>
  <c r="L366" i="5"/>
  <c r="K366" i="5"/>
  <c r="J366" i="5"/>
  <c r="I366" i="5"/>
  <c r="F366" i="5"/>
  <c r="E366" i="5"/>
  <c r="D366" i="5"/>
  <c r="AS368" i="5"/>
  <c r="AR368" i="5"/>
  <c r="AQ368" i="5"/>
  <c r="AP368" i="5"/>
  <c r="AO368" i="5"/>
  <c r="AN368" i="5"/>
  <c r="AM368" i="5"/>
  <c r="AL368" i="5"/>
  <c r="AK368" i="5"/>
  <c r="AJ368" i="5"/>
  <c r="AI368" i="5"/>
  <c r="AH368" i="5"/>
  <c r="AG368" i="5"/>
  <c r="AF368" i="5"/>
  <c r="AE368" i="5"/>
  <c r="AD368" i="5"/>
  <c r="AC368" i="5"/>
  <c r="AB368" i="5"/>
  <c r="AA368" i="5"/>
  <c r="Z368" i="5"/>
  <c r="Y368" i="5"/>
  <c r="X368" i="5"/>
  <c r="W368" i="5"/>
  <c r="V368" i="5"/>
  <c r="U368" i="5"/>
  <c r="T368" i="5"/>
  <c r="S368" i="5"/>
  <c r="R368" i="5"/>
  <c r="Q368" i="5"/>
  <c r="P368" i="5"/>
  <c r="O368" i="5"/>
  <c r="N368" i="5"/>
  <c r="M368" i="5"/>
  <c r="L368" i="5"/>
  <c r="K368" i="5"/>
  <c r="J368" i="5"/>
  <c r="I368" i="5"/>
  <c r="F368" i="5"/>
  <c r="E368" i="5"/>
  <c r="D368" i="5"/>
  <c r="AS370" i="5"/>
  <c r="AR370" i="5"/>
  <c r="AQ370" i="5"/>
  <c r="AP370" i="5"/>
  <c r="AO370" i="5"/>
  <c r="AN370" i="5"/>
  <c r="AM370" i="5"/>
  <c r="AL370" i="5"/>
  <c r="AK370" i="5"/>
  <c r="AJ370" i="5"/>
  <c r="AI370" i="5"/>
  <c r="AH370" i="5"/>
  <c r="AG370" i="5"/>
  <c r="AF370" i="5"/>
  <c r="AE370" i="5"/>
  <c r="AD370" i="5"/>
  <c r="AC370" i="5"/>
  <c r="AB370" i="5"/>
  <c r="AA370" i="5"/>
  <c r="Z370" i="5"/>
  <c r="Y370" i="5"/>
  <c r="X370" i="5"/>
  <c r="W370" i="5"/>
  <c r="V370" i="5"/>
  <c r="U370" i="5"/>
  <c r="T370" i="5"/>
  <c r="S370" i="5"/>
  <c r="R370" i="5"/>
  <c r="Q370" i="5"/>
  <c r="P370" i="5"/>
  <c r="O370" i="5"/>
  <c r="N370" i="5"/>
  <c r="M370" i="5"/>
  <c r="L370" i="5"/>
  <c r="K370" i="5"/>
  <c r="J370" i="5"/>
  <c r="I370" i="5"/>
  <c r="F370" i="5"/>
  <c r="E370" i="5"/>
  <c r="D370" i="5"/>
  <c r="AS372" i="5"/>
  <c r="AR372" i="5"/>
  <c r="AQ372" i="5"/>
  <c r="AP372" i="5"/>
  <c r="AO372" i="5"/>
  <c r="AN372" i="5"/>
  <c r="AM372" i="5"/>
  <c r="AL372" i="5"/>
  <c r="AK372" i="5"/>
  <c r="AJ372" i="5"/>
  <c r="AI372" i="5"/>
  <c r="AH372" i="5"/>
  <c r="AG372" i="5"/>
  <c r="AF372" i="5"/>
  <c r="AE372" i="5"/>
  <c r="AD372" i="5"/>
  <c r="AC372" i="5"/>
  <c r="AB372" i="5"/>
  <c r="AA372" i="5"/>
  <c r="Z372" i="5"/>
  <c r="Y372" i="5"/>
  <c r="X372" i="5"/>
  <c r="W372" i="5"/>
  <c r="V372" i="5"/>
  <c r="U372" i="5"/>
  <c r="T372" i="5"/>
  <c r="S372" i="5"/>
  <c r="R372" i="5"/>
  <c r="Q372" i="5"/>
  <c r="P372" i="5"/>
  <c r="O372" i="5"/>
  <c r="N372" i="5"/>
  <c r="M372" i="5"/>
  <c r="L372" i="5"/>
  <c r="K372" i="5"/>
  <c r="J372" i="5"/>
  <c r="I372" i="5"/>
  <c r="F372" i="5"/>
  <c r="E372" i="5"/>
  <c r="D372" i="5"/>
  <c r="AS374" i="5"/>
  <c r="AR374" i="5"/>
  <c r="AQ374" i="5"/>
  <c r="AP374" i="5"/>
  <c r="AO374" i="5"/>
  <c r="AN374" i="5"/>
  <c r="AM374" i="5"/>
  <c r="AL374" i="5"/>
  <c r="AK374" i="5"/>
  <c r="AJ374" i="5"/>
  <c r="AI374" i="5"/>
  <c r="AH374" i="5"/>
  <c r="AG374" i="5"/>
  <c r="AF374" i="5"/>
  <c r="AE374" i="5"/>
  <c r="AD374" i="5"/>
  <c r="AC374" i="5"/>
  <c r="AB374" i="5"/>
  <c r="AA374" i="5"/>
  <c r="Z374" i="5"/>
  <c r="Y374" i="5"/>
  <c r="X374" i="5"/>
  <c r="W374" i="5"/>
  <c r="V374" i="5"/>
  <c r="U374" i="5"/>
  <c r="T374" i="5"/>
  <c r="S374" i="5"/>
  <c r="R374" i="5"/>
  <c r="Q374" i="5"/>
  <c r="P374" i="5"/>
  <c r="O374" i="5"/>
  <c r="N374" i="5"/>
  <c r="M374" i="5"/>
  <c r="L374" i="5"/>
  <c r="K374" i="5"/>
  <c r="J374" i="5"/>
  <c r="I374" i="5"/>
  <c r="F374" i="5"/>
  <c r="E374" i="5"/>
  <c r="D374" i="5"/>
  <c r="AS376" i="5"/>
  <c r="AR376" i="5"/>
  <c r="AQ376" i="5"/>
  <c r="AP376" i="5"/>
  <c r="AO376" i="5"/>
  <c r="AN376" i="5"/>
  <c r="AM376" i="5"/>
  <c r="AL376" i="5"/>
  <c r="AK376" i="5"/>
  <c r="AJ376" i="5"/>
  <c r="AI376" i="5"/>
  <c r="AH376" i="5"/>
  <c r="AG376" i="5"/>
  <c r="AF376" i="5"/>
  <c r="AE376" i="5"/>
  <c r="AD376" i="5"/>
  <c r="AC376" i="5"/>
  <c r="AB376" i="5"/>
  <c r="AA376" i="5"/>
  <c r="Z376" i="5"/>
  <c r="Y376" i="5"/>
  <c r="X376" i="5"/>
  <c r="W376" i="5"/>
  <c r="V376" i="5"/>
  <c r="U376" i="5"/>
  <c r="T376" i="5"/>
  <c r="S376" i="5"/>
  <c r="R376" i="5"/>
  <c r="Q376" i="5"/>
  <c r="P376" i="5"/>
  <c r="O376" i="5"/>
  <c r="N376" i="5"/>
  <c r="M376" i="5"/>
  <c r="L376" i="5"/>
  <c r="K376" i="5"/>
  <c r="J376" i="5"/>
  <c r="I376" i="5"/>
  <c r="F376" i="5"/>
  <c r="E376" i="5"/>
  <c r="D376" i="5"/>
  <c r="AS378" i="5"/>
  <c r="AR378" i="5"/>
  <c r="AQ378" i="5"/>
  <c r="AP378" i="5"/>
  <c r="AO378" i="5"/>
  <c r="AN378" i="5"/>
  <c r="AM378" i="5"/>
  <c r="AL378" i="5"/>
  <c r="AK378" i="5"/>
  <c r="AJ378" i="5"/>
  <c r="AI378" i="5"/>
  <c r="AH378" i="5"/>
  <c r="AG378" i="5"/>
  <c r="AF378" i="5"/>
  <c r="AE378" i="5"/>
  <c r="AD378" i="5"/>
  <c r="AC378" i="5"/>
  <c r="AB378" i="5"/>
  <c r="AA378" i="5"/>
  <c r="Z378" i="5"/>
  <c r="Y378" i="5"/>
  <c r="X378" i="5"/>
  <c r="W378" i="5"/>
  <c r="V378" i="5"/>
  <c r="U378" i="5"/>
  <c r="T378" i="5"/>
  <c r="S378" i="5"/>
  <c r="R378" i="5"/>
  <c r="Q378" i="5"/>
  <c r="P378" i="5"/>
  <c r="O378" i="5"/>
  <c r="N378" i="5"/>
  <c r="M378" i="5"/>
  <c r="L378" i="5"/>
  <c r="K378" i="5"/>
  <c r="J378" i="5"/>
  <c r="I378" i="5"/>
  <c r="F378" i="5"/>
  <c r="E378" i="5"/>
  <c r="D378" i="5"/>
  <c r="AS380" i="5"/>
  <c r="AR380" i="5"/>
  <c r="AQ380" i="5"/>
  <c r="AP380" i="5"/>
  <c r="AO380" i="5"/>
  <c r="AN380" i="5"/>
  <c r="AM380" i="5"/>
  <c r="AL380" i="5"/>
  <c r="AK380" i="5"/>
  <c r="AJ380" i="5"/>
  <c r="AI380" i="5"/>
  <c r="AH380" i="5"/>
  <c r="AG380" i="5"/>
  <c r="AF380" i="5"/>
  <c r="AE380" i="5"/>
  <c r="AD380" i="5"/>
  <c r="AC380" i="5"/>
  <c r="AB380" i="5"/>
  <c r="AA380" i="5"/>
  <c r="Z380" i="5"/>
  <c r="Y380" i="5"/>
  <c r="X380" i="5"/>
  <c r="W380" i="5"/>
  <c r="V380" i="5"/>
  <c r="U380" i="5"/>
  <c r="T380" i="5"/>
  <c r="S380" i="5"/>
  <c r="R380" i="5"/>
  <c r="Q380" i="5"/>
  <c r="P380" i="5"/>
  <c r="O380" i="5"/>
  <c r="N380" i="5"/>
  <c r="M380" i="5"/>
  <c r="L380" i="5"/>
  <c r="K380" i="5"/>
  <c r="J380" i="5"/>
  <c r="I380" i="5"/>
  <c r="F380" i="5"/>
  <c r="E380" i="5"/>
  <c r="D380" i="5"/>
  <c r="AS382" i="5"/>
  <c r="AR382" i="5"/>
  <c r="AQ382" i="5"/>
  <c r="AP382" i="5"/>
  <c r="AO382" i="5"/>
  <c r="AN382" i="5"/>
  <c r="AM382" i="5"/>
  <c r="AL382" i="5"/>
  <c r="AK382" i="5"/>
  <c r="AJ382" i="5"/>
  <c r="AI382" i="5"/>
  <c r="AH382" i="5"/>
  <c r="AG382" i="5"/>
  <c r="AF382" i="5"/>
  <c r="AE382" i="5"/>
  <c r="AD382" i="5"/>
  <c r="AC382" i="5"/>
  <c r="AB382" i="5"/>
  <c r="AA382" i="5"/>
  <c r="Z382" i="5"/>
  <c r="Y382" i="5"/>
  <c r="X382" i="5"/>
  <c r="W382" i="5"/>
  <c r="V382" i="5"/>
  <c r="U382" i="5"/>
  <c r="T382" i="5"/>
  <c r="S382" i="5"/>
  <c r="R382" i="5"/>
  <c r="Q382" i="5"/>
  <c r="P382" i="5"/>
  <c r="O382" i="5"/>
  <c r="N382" i="5"/>
  <c r="M382" i="5"/>
  <c r="L382" i="5"/>
  <c r="K382" i="5"/>
  <c r="J382" i="5"/>
  <c r="I382" i="5"/>
  <c r="F382" i="5"/>
  <c r="E382" i="5"/>
  <c r="D382" i="5"/>
  <c r="AS384" i="5"/>
  <c r="AR384" i="5"/>
  <c r="AQ384" i="5"/>
  <c r="AP384" i="5"/>
  <c r="AO384" i="5"/>
  <c r="AN384" i="5"/>
  <c r="AM384" i="5"/>
  <c r="AL384" i="5"/>
  <c r="AK384" i="5"/>
  <c r="AJ384" i="5"/>
  <c r="AI384" i="5"/>
  <c r="AH384" i="5"/>
  <c r="AG384" i="5"/>
  <c r="AF384" i="5"/>
  <c r="AE384" i="5"/>
  <c r="AD384" i="5"/>
  <c r="AC384" i="5"/>
  <c r="AB384" i="5"/>
  <c r="AA384" i="5"/>
  <c r="Z384" i="5"/>
  <c r="Y384" i="5"/>
  <c r="X384" i="5"/>
  <c r="W384" i="5"/>
  <c r="V384" i="5"/>
  <c r="U384" i="5"/>
  <c r="T384" i="5"/>
  <c r="S384" i="5"/>
  <c r="R384" i="5"/>
  <c r="Q384" i="5"/>
  <c r="P384" i="5"/>
  <c r="O384" i="5"/>
  <c r="N384" i="5"/>
  <c r="M384" i="5"/>
  <c r="L384" i="5"/>
  <c r="K384" i="5"/>
  <c r="J384" i="5"/>
  <c r="I384" i="5"/>
  <c r="F384" i="5"/>
  <c r="E384" i="5"/>
  <c r="D384" i="5"/>
  <c r="AS386" i="5"/>
  <c r="AR386" i="5"/>
  <c r="AQ386" i="5"/>
  <c r="AP386" i="5"/>
  <c r="AO386" i="5"/>
  <c r="AN386" i="5"/>
  <c r="AM386" i="5"/>
  <c r="AL386" i="5"/>
  <c r="AK386" i="5"/>
  <c r="AJ386" i="5"/>
  <c r="AI386" i="5"/>
  <c r="AH386" i="5"/>
  <c r="AG386" i="5"/>
  <c r="AF386" i="5"/>
  <c r="AE386" i="5"/>
  <c r="AD386" i="5"/>
  <c r="AC386" i="5"/>
  <c r="AB386" i="5"/>
  <c r="AA386" i="5"/>
  <c r="Z386" i="5"/>
  <c r="Y386" i="5"/>
  <c r="X386" i="5"/>
  <c r="W386" i="5"/>
  <c r="V386" i="5"/>
  <c r="U386" i="5"/>
  <c r="T386" i="5"/>
  <c r="S386" i="5"/>
  <c r="R386" i="5"/>
  <c r="Q386" i="5"/>
  <c r="P386" i="5"/>
  <c r="O386" i="5"/>
  <c r="N386" i="5"/>
  <c r="M386" i="5"/>
  <c r="L386" i="5"/>
  <c r="K386" i="5"/>
  <c r="J386" i="5"/>
  <c r="I386" i="5"/>
  <c r="F386" i="5"/>
  <c r="E386" i="5"/>
  <c r="D386" i="5"/>
  <c r="AS388" i="5"/>
  <c r="AR388" i="5"/>
  <c r="AQ388" i="5"/>
  <c r="AP388" i="5"/>
  <c r="AO388" i="5"/>
  <c r="AN388" i="5"/>
  <c r="AM388" i="5"/>
  <c r="AL388" i="5"/>
  <c r="AK388" i="5"/>
  <c r="AJ388" i="5"/>
  <c r="AI388" i="5"/>
  <c r="AH388" i="5"/>
  <c r="AG388" i="5"/>
  <c r="AF388" i="5"/>
  <c r="AE388" i="5"/>
  <c r="AD388" i="5"/>
  <c r="AC388" i="5"/>
  <c r="AB388" i="5"/>
  <c r="AA388" i="5"/>
  <c r="Z388" i="5"/>
  <c r="Y388" i="5"/>
  <c r="X388" i="5"/>
  <c r="W388" i="5"/>
  <c r="V388" i="5"/>
  <c r="U388" i="5"/>
  <c r="T388" i="5"/>
  <c r="S388" i="5"/>
  <c r="R388" i="5"/>
  <c r="Q388" i="5"/>
  <c r="P388" i="5"/>
  <c r="O388" i="5"/>
  <c r="N388" i="5"/>
  <c r="M388" i="5"/>
  <c r="L388" i="5"/>
  <c r="K388" i="5"/>
  <c r="J388" i="5"/>
  <c r="I388" i="5"/>
  <c r="F388" i="5"/>
  <c r="E388" i="5"/>
  <c r="D388" i="5"/>
  <c r="AS390" i="5"/>
  <c r="AR390" i="5"/>
  <c r="AQ390" i="5"/>
  <c r="AP390" i="5"/>
  <c r="AO390" i="5"/>
  <c r="AN390" i="5"/>
  <c r="AM390" i="5"/>
  <c r="AL390" i="5"/>
  <c r="AK390" i="5"/>
  <c r="AJ390" i="5"/>
  <c r="AI390" i="5"/>
  <c r="AH390" i="5"/>
  <c r="AG390" i="5"/>
  <c r="AF390" i="5"/>
  <c r="AE390" i="5"/>
  <c r="AD390" i="5"/>
  <c r="AC390" i="5"/>
  <c r="AB390" i="5"/>
  <c r="AA390" i="5"/>
  <c r="Z390" i="5"/>
  <c r="Y390" i="5"/>
  <c r="X390" i="5"/>
  <c r="W390" i="5"/>
  <c r="V390" i="5"/>
  <c r="U390" i="5"/>
  <c r="T390" i="5"/>
  <c r="S390" i="5"/>
  <c r="R390" i="5"/>
  <c r="Q390" i="5"/>
  <c r="P390" i="5"/>
  <c r="O390" i="5"/>
  <c r="N390" i="5"/>
  <c r="M390" i="5"/>
  <c r="L390" i="5"/>
  <c r="K390" i="5"/>
  <c r="J390" i="5"/>
  <c r="I390" i="5"/>
  <c r="F390" i="5"/>
  <c r="E390" i="5"/>
  <c r="D390" i="5"/>
  <c r="AS392" i="5"/>
  <c r="AR392" i="5"/>
  <c r="AQ392" i="5"/>
  <c r="AP392" i="5"/>
  <c r="AO392" i="5"/>
  <c r="AN392" i="5"/>
  <c r="AM392" i="5"/>
  <c r="AL392" i="5"/>
  <c r="AK392" i="5"/>
  <c r="AJ392" i="5"/>
  <c r="AI392" i="5"/>
  <c r="AH392" i="5"/>
  <c r="AG392" i="5"/>
  <c r="AF392" i="5"/>
  <c r="AE392" i="5"/>
  <c r="AD392" i="5"/>
  <c r="AC392" i="5"/>
  <c r="AB392" i="5"/>
  <c r="AA392" i="5"/>
  <c r="Z392" i="5"/>
  <c r="Y392" i="5"/>
  <c r="X392" i="5"/>
  <c r="W392" i="5"/>
  <c r="V392" i="5"/>
  <c r="U392" i="5"/>
  <c r="T392" i="5"/>
  <c r="S392" i="5"/>
  <c r="R392" i="5"/>
  <c r="Q392" i="5"/>
  <c r="P392" i="5"/>
  <c r="O392" i="5"/>
  <c r="N392" i="5"/>
  <c r="M392" i="5"/>
  <c r="L392" i="5"/>
  <c r="K392" i="5"/>
  <c r="J392" i="5"/>
  <c r="I392" i="5"/>
  <c r="F392" i="5"/>
  <c r="E392" i="5"/>
  <c r="D392" i="5"/>
  <c r="AS394" i="5"/>
  <c r="AR394" i="5"/>
  <c r="AQ394" i="5"/>
  <c r="AP394" i="5"/>
  <c r="AO394" i="5"/>
  <c r="AN394" i="5"/>
  <c r="AM394" i="5"/>
  <c r="AL394" i="5"/>
  <c r="AK394" i="5"/>
  <c r="AJ394" i="5"/>
  <c r="AI394" i="5"/>
  <c r="AH394" i="5"/>
  <c r="AG394" i="5"/>
  <c r="AF394" i="5"/>
  <c r="AE394" i="5"/>
  <c r="AD394" i="5"/>
  <c r="AC394" i="5"/>
  <c r="AB394" i="5"/>
  <c r="AA394" i="5"/>
  <c r="Z394" i="5"/>
  <c r="Y394" i="5"/>
  <c r="X394" i="5"/>
  <c r="W394" i="5"/>
  <c r="V394" i="5"/>
  <c r="U394" i="5"/>
  <c r="T394" i="5"/>
  <c r="S394" i="5"/>
  <c r="R394" i="5"/>
  <c r="Q394" i="5"/>
  <c r="P394" i="5"/>
  <c r="O394" i="5"/>
  <c r="N394" i="5"/>
  <c r="M394" i="5"/>
  <c r="L394" i="5"/>
  <c r="K394" i="5"/>
  <c r="J394" i="5"/>
  <c r="I394" i="5"/>
  <c r="F394" i="5"/>
  <c r="E394" i="5"/>
  <c r="D394" i="5"/>
  <c r="AS396" i="5"/>
  <c r="AR396" i="5"/>
  <c r="AQ396" i="5"/>
  <c r="AP396" i="5"/>
  <c r="AO396" i="5"/>
  <c r="AM396" i="5"/>
  <c r="AL396" i="5"/>
  <c r="AN396" i="5"/>
  <c r="AK396" i="5"/>
  <c r="AJ396" i="5"/>
  <c r="AI396" i="5"/>
  <c r="AH396" i="5"/>
  <c r="AG396" i="5"/>
  <c r="AF396" i="5"/>
  <c r="AE396" i="5"/>
  <c r="AD396" i="5"/>
  <c r="AC396" i="5"/>
  <c r="AB396" i="5"/>
  <c r="AA396" i="5"/>
  <c r="Z396" i="5"/>
  <c r="Y396" i="5"/>
  <c r="X396" i="5"/>
  <c r="W396" i="5"/>
  <c r="V396" i="5"/>
  <c r="U396" i="5"/>
  <c r="T396" i="5"/>
  <c r="S396" i="5"/>
  <c r="R396" i="5"/>
  <c r="Q396" i="5"/>
  <c r="P396" i="5"/>
  <c r="O396" i="5"/>
  <c r="N396" i="5"/>
  <c r="M396" i="5"/>
  <c r="L396" i="5"/>
  <c r="K396" i="5"/>
  <c r="J396" i="5"/>
  <c r="I396" i="5"/>
  <c r="F396" i="5"/>
  <c r="E396" i="5"/>
  <c r="D396" i="5"/>
  <c r="AS398" i="5"/>
  <c r="AR398" i="5"/>
  <c r="AQ398" i="5"/>
  <c r="AP398" i="5"/>
  <c r="AO398" i="5"/>
  <c r="AN398" i="5"/>
  <c r="AM398" i="5"/>
  <c r="AL398" i="5"/>
  <c r="AK398" i="5"/>
  <c r="AJ398" i="5"/>
  <c r="AI398" i="5"/>
  <c r="AH398" i="5"/>
  <c r="AG398" i="5"/>
  <c r="AF398" i="5"/>
  <c r="AE398" i="5"/>
  <c r="AD398" i="5"/>
  <c r="AC398" i="5"/>
  <c r="AB398" i="5"/>
  <c r="AA398" i="5"/>
  <c r="Z398" i="5"/>
  <c r="Y398" i="5"/>
  <c r="X398" i="5"/>
  <c r="W398" i="5"/>
  <c r="V398" i="5"/>
  <c r="U398" i="5"/>
  <c r="T398" i="5"/>
  <c r="S398" i="5"/>
  <c r="R398" i="5"/>
  <c r="Q398" i="5"/>
  <c r="P398" i="5"/>
  <c r="O398" i="5"/>
  <c r="N398" i="5"/>
  <c r="M398" i="5"/>
  <c r="L398" i="5"/>
  <c r="K398" i="5"/>
  <c r="J398" i="5"/>
  <c r="I398" i="5"/>
  <c r="F398" i="5"/>
  <c r="E398" i="5"/>
  <c r="D398" i="5"/>
  <c r="AS400" i="5"/>
  <c r="AR400" i="5"/>
  <c r="AQ400" i="5"/>
  <c r="AP400" i="5"/>
  <c r="AO400" i="5"/>
  <c r="AN400" i="5"/>
  <c r="AM400" i="5"/>
  <c r="AL400" i="5"/>
  <c r="AK400" i="5"/>
  <c r="AJ400" i="5"/>
  <c r="AI400" i="5"/>
  <c r="AH400" i="5"/>
  <c r="AG400" i="5"/>
  <c r="AF400" i="5"/>
  <c r="AE400" i="5"/>
  <c r="AD400" i="5"/>
  <c r="AC400" i="5"/>
  <c r="AB400" i="5"/>
  <c r="AA400" i="5"/>
  <c r="Z400" i="5"/>
  <c r="Y400" i="5"/>
  <c r="X400" i="5"/>
  <c r="W400" i="5"/>
  <c r="V400" i="5"/>
  <c r="U400" i="5"/>
  <c r="T400" i="5"/>
  <c r="S400" i="5"/>
  <c r="R400" i="5"/>
  <c r="Q400" i="5"/>
  <c r="P400" i="5"/>
  <c r="O400" i="5"/>
  <c r="N400" i="5"/>
  <c r="M400" i="5"/>
  <c r="L400" i="5"/>
  <c r="K400" i="5"/>
  <c r="J400" i="5"/>
  <c r="I400" i="5"/>
  <c r="F400" i="5"/>
  <c r="E400" i="5"/>
  <c r="D400" i="5"/>
  <c r="AS402" i="5"/>
  <c r="AR402" i="5"/>
  <c r="AQ402" i="5"/>
  <c r="AP402" i="5"/>
  <c r="AO402" i="5"/>
  <c r="AN402" i="5"/>
  <c r="AM402" i="5"/>
  <c r="AL402" i="5"/>
  <c r="AJ402" i="5"/>
  <c r="AI402" i="5"/>
  <c r="AK402" i="5"/>
  <c r="AH402" i="5"/>
  <c r="AG402" i="5"/>
  <c r="AF402" i="5"/>
  <c r="AE402" i="5"/>
  <c r="AD402" i="5"/>
  <c r="AC402" i="5"/>
  <c r="AB402" i="5"/>
  <c r="AA402" i="5"/>
  <c r="Z402" i="5"/>
  <c r="Y402" i="5"/>
  <c r="X402" i="5"/>
  <c r="W402" i="5"/>
  <c r="V402" i="5"/>
  <c r="U402" i="5"/>
  <c r="T402" i="5"/>
  <c r="S402" i="5"/>
  <c r="R402" i="5"/>
  <c r="Q402" i="5"/>
  <c r="P402" i="5"/>
  <c r="O402" i="5"/>
  <c r="N402" i="5"/>
  <c r="M402" i="5"/>
  <c r="L402" i="5"/>
  <c r="K402" i="5"/>
  <c r="J402" i="5"/>
  <c r="I402" i="5"/>
  <c r="F402" i="5"/>
  <c r="E402" i="5"/>
  <c r="D402" i="5"/>
  <c r="AS404" i="5"/>
  <c r="AR404" i="5"/>
  <c r="AQ404" i="5"/>
  <c r="AP404" i="5"/>
  <c r="AO404" i="5"/>
  <c r="AN404" i="5"/>
  <c r="AM404" i="5"/>
  <c r="AL404" i="5"/>
  <c r="AK404" i="5"/>
  <c r="AJ404" i="5"/>
  <c r="AI404" i="5"/>
  <c r="AH404" i="5"/>
  <c r="AG404" i="5"/>
  <c r="AF404" i="5"/>
  <c r="AE404" i="5"/>
  <c r="AD404" i="5"/>
  <c r="AC404" i="5"/>
  <c r="AB404" i="5"/>
  <c r="AA404" i="5"/>
  <c r="Z404" i="5"/>
  <c r="Y404" i="5"/>
  <c r="X404" i="5"/>
  <c r="W404" i="5"/>
  <c r="V404" i="5"/>
  <c r="U404" i="5"/>
  <c r="T404" i="5"/>
  <c r="S404" i="5"/>
  <c r="R404" i="5"/>
  <c r="Q404" i="5"/>
  <c r="P404" i="5"/>
  <c r="O404" i="5"/>
  <c r="N404" i="5"/>
  <c r="M404" i="5"/>
  <c r="L404" i="5"/>
  <c r="K404" i="5"/>
  <c r="J404" i="5"/>
  <c r="I404" i="5"/>
  <c r="F404" i="5"/>
  <c r="E404" i="5"/>
  <c r="D404" i="5"/>
  <c r="AS406" i="5"/>
  <c r="AR406" i="5"/>
  <c r="AQ406" i="5"/>
  <c r="AP406" i="5"/>
  <c r="AO406" i="5"/>
  <c r="AN406" i="5"/>
  <c r="AM406" i="5"/>
  <c r="AL406" i="5"/>
  <c r="AJ406" i="5"/>
  <c r="AI406" i="5"/>
  <c r="AK406" i="5"/>
  <c r="AH406" i="5"/>
  <c r="AG406" i="5"/>
  <c r="AF406" i="5"/>
  <c r="AE406" i="5"/>
  <c r="AD406" i="5"/>
  <c r="AC406" i="5"/>
  <c r="AB406" i="5"/>
  <c r="AA406" i="5"/>
  <c r="Z406" i="5"/>
  <c r="Y406" i="5"/>
  <c r="X406" i="5"/>
  <c r="W406" i="5"/>
  <c r="V406" i="5"/>
  <c r="U406" i="5"/>
  <c r="T406" i="5"/>
  <c r="S406" i="5"/>
  <c r="R406" i="5"/>
  <c r="Q406" i="5"/>
  <c r="P406" i="5"/>
  <c r="O406" i="5"/>
  <c r="N406" i="5"/>
  <c r="M406" i="5"/>
  <c r="L406" i="5"/>
  <c r="K406" i="5"/>
  <c r="J406" i="5"/>
  <c r="I406" i="5"/>
  <c r="F406" i="5"/>
  <c r="E406" i="5"/>
  <c r="D406" i="5"/>
  <c r="AS408" i="5"/>
  <c r="AR408" i="5"/>
  <c r="AQ408" i="5"/>
  <c r="AP408" i="5"/>
  <c r="AO408" i="5"/>
  <c r="AN408" i="5"/>
  <c r="AM408" i="5"/>
  <c r="AL408" i="5"/>
  <c r="AK408" i="5"/>
  <c r="AJ408" i="5"/>
  <c r="AI408" i="5"/>
  <c r="AH408" i="5"/>
  <c r="AG408" i="5"/>
  <c r="AF408" i="5"/>
  <c r="AE408" i="5"/>
  <c r="AD408" i="5"/>
  <c r="AC408" i="5"/>
  <c r="AB408" i="5"/>
  <c r="AA408" i="5"/>
  <c r="Z408" i="5"/>
  <c r="Y408" i="5"/>
  <c r="X408" i="5"/>
  <c r="W408" i="5"/>
  <c r="V408" i="5"/>
  <c r="U408" i="5"/>
  <c r="T408" i="5"/>
  <c r="S408" i="5"/>
  <c r="R408" i="5"/>
  <c r="Q408" i="5"/>
  <c r="P408" i="5"/>
  <c r="O408" i="5"/>
  <c r="N408" i="5"/>
  <c r="M408" i="5"/>
  <c r="L408" i="5"/>
  <c r="K408" i="5"/>
  <c r="J408" i="5"/>
  <c r="I408" i="5"/>
  <c r="F408" i="5"/>
  <c r="E408" i="5"/>
  <c r="D408" i="5"/>
  <c r="AS410" i="5"/>
  <c r="AR410" i="5"/>
  <c r="AQ410" i="5"/>
  <c r="AP410" i="5"/>
  <c r="AO410" i="5"/>
  <c r="AN410" i="5"/>
  <c r="AM410" i="5"/>
  <c r="AL410" i="5"/>
  <c r="AJ410" i="5"/>
  <c r="AI410" i="5"/>
  <c r="AK410" i="5"/>
  <c r="AH410" i="5"/>
  <c r="AG410" i="5"/>
  <c r="AF410" i="5"/>
  <c r="AE410" i="5"/>
  <c r="AD410" i="5"/>
  <c r="AC410" i="5"/>
  <c r="AB410" i="5"/>
  <c r="AA410" i="5"/>
  <c r="Z410" i="5"/>
  <c r="Y410" i="5"/>
  <c r="X410" i="5"/>
  <c r="W410" i="5"/>
  <c r="V410" i="5"/>
  <c r="U410" i="5"/>
  <c r="T410" i="5"/>
  <c r="S410" i="5"/>
  <c r="R410" i="5"/>
  <c r="Q410" i="5"/>
  <c r="P410" i="5"/>
  <c r="O410" i="5"/>
  <c r="N410" i="5"/>
  <c r="M410" i="5"/>
  <c r="L410" i="5"/>
  <c r="K410" i="5"/>
  <c r="J410" i="5"/>
  <c r="I410" i="5"/>
  <c r="F410" i="5"/>
  <c r="E410" i="5"/>
  <c r="D410" i="5"/>
  <c r="AS412" i="5"/>
  <c r="AR412" i="5"/>
  <c r="AQ412" i="5"/>
  <c r="AP412" i="5"/>
  <c r="AO412" i="5"/>
  <c r="AN412" i="5"/>
  <c r="AM412" i="5"/>
  <c r="AL412" i="5"/>
  <c r="AK412" i="5"/>
  <c r="AJ412" i="5"/>
  <c r="AI412" i="5"/>
  <c r="AH412" i="5"/>
  <c r="AG412" i="5"/>
  <c r="AF412" i="5"/>
  <c r="AE412" i="5"/>
  <c r="AD412" i="5"/>
  <c r="AC412" i="5"/>
  <c r="AB412" i="5"/>
  <c r="AA412" i="5"/>
  <c r="Z412" i="5"/>
  <c r="Y412" i="5"/>
  <c r="X412" i="5"/>
  <c r="W412" i="5"/>
  <c r="V412" i="5"/>
  <c r="U412" i="5"/>
  <c r="T412" i="5"/>
  <c r="S412" i="5"/>
  <c r="R412" i="5"/>
  <c r="Q412" i="5"/>
  <c r="P412" i="5"/>
  <c r="O412" i="5"/>
  <c r="N412" i="5"/>
  <c r="M412" i="5"/>
  <c r="L412" i="5"/>
  <c r="K412" i="5"/>
  <c r="J412" i="5"/>
  <c r="I412" i="5"/>
  <c r="F412" i="5"/>
  <c r="E412" i="5"/>
  <c r="D412" i="5"/>
  <c r="AS414" i="5"/>
  <c r="AR414" i="5"/>
  <c r="AQ414" i="5"/>
  <c r="AP414" i="5"/>
  <c r="AO414" i="5"/>
  <c r="AN414" i="5"/>
  <c r="AM414" i="5"/>
  <c r="AL414" i="5"/>
  <c r="AJ414" i="5"/>
  <c r="AI414" i="5"/>
  <c r="AK414" i="5"/>
  <c r="AH414" i="5"/>
  <c r="AG414" i="5"/>
  <c r="AF414" i="5"/>
  <c r="AE414" i="5"/>
  <c r="AD414" i="5"/>
  <c r="AC414" i="5"/>
  <c r="AB414" i="5"/>
  <c r="AA414" i="5"/>
  <c r="Z414" i="5"/>
  <c r="Y414" i="5"/>
  <c r="X414" i="5"/>
  <c r="W414" i="5"/>
  <c r="V414" i="5"/>
  <c r="U414" i="5"/>
  <c r="T414" i="5"/>
  <c r="S414" i="5"/>
  <c r="R414" i="5"/>
  <c r="Q414" i="5"/>
  <c r="P414" i="5"/>
  <c r="O414" i="5"/>
  <c r="N414" i="5"/>
  <c r="M414" i="5"/>
  <c r="L414" i="5"/>
  <c r="K414" i="5"/>
  <c r="J414" i="5"/>
  <c r="I414" i="5"/>
  <c r="F414" i="5"/>
  <c r="E414" i="5"/>
  <c r="D414" i="5"/>
  <c r="AS416" i="5"/>
  <c r="AR416" i="5"/>
  <c r="AQ416" i="5"/>
  <c r="AP416" i="5"/>
  <c r="AO416" i="5"/>
  <c r="AN416" i="5"/>
  <c r="AM416" i="5"/>
  <c r="AL416" i="5"/>
  <c r="AK416" i="5"/>
  <c r="AJ416" i="5"/>
  <c r="AI416" i="5"/>
  <c r="AH416" i="5"/>
  <c r="AG416" i="5"/>
  <c r="AF416" i="5"/>
  <c r="AE416" i="5"/>
  <c r="AD416" i="5"/>
  <c r="AC416" i="5"/>
  <c r="AB416" i="5"/>
  <c r="AA416" i="5"/>
  <c r="Z416" i="5"/>
  <c r="Y416" i="5"/>
  <c r="X416" i="5"/>
  <c r="W416" i="5"/>
  <c r="V416" i="5"/>
  <c r="U416" i="5"/>
  <c r="T416" i="5"/>
  <c r="S416" i="5"/>
  <c r="R416" i="5"/>
  <c r="Q416" i="5"/>
  <c r="P416" i="5"/>
  <c r="O416" i="5"/>
  <c r="N416" i="5"/>
  <c r="M416" i="5"/>
  <c r="L416" i="5"/>
  <c r="K416" i="5"/>
  <c r="J416" i="5"/>
  <c r="I416" i="5"/>
  <c r="F416" i="5"/>
  <c r="E416" i="5"/>
  <c r="D416" i="5"/>
  <c r="AS418" i="5"/>
  <c r="AR418" i="5"/>
  <c r="AQ418" i="5"/>
  <c r="AP418" i="5"/>
  <c r="AO418" i="5"/>
  <c r="AN418" i="5"/>
  <c r="AM418" i="5"/>
  <c r="AL418" i="5"/>
  <c r="AJ418" i="5"/>
  <c r="AI418" i="5"/>
  <c r="AK418" i="5"/>
  <c r="AH418" i="5"/>
  <c r="AG418" i="5"/>
  <c r="AF418" i="5"/>
  <c r="AE418" i="5"/>
  <c r="AD418" i="5"/>
  <c r="AC418" i="5"/>
  <c r="AB418" i="5"/>
  <c r="AA418" i="5"/>
  <c r="Z418" i="5"/>
  <c r="Y418" i="5"/>
  <c r="X418" i="5"/>
  <c r="W418" i="5"/>
  <c r="V418" i="5"/>
  <c r="U418" i="5"/>
  <c r="T418" i="5"/>
  <c r="S418" i="5"/>
  <c r="R418" i="5"/>
  <c r="Q418" i="5"/>
  <c r="P418" i="5"/>
  <c r="O418" i="5"/>
  <c r="N418" i="5"/>
  <c r="M418" i="5"/>
  <c r="L418" i="5"/>
  <c r="K418" i="5"/>
  <c r="J418" i="5"/>
  <c r="I418" i="5"/>
  <c r="F418" i="5"/>
  <c r="E418" i="5"/>
  <c r="D418" i="5"/>
  <c r="AS420" i="5"/>
  <c r="AR420" i="5"/>
  <c r="AQ420" i="5"/>
  <c r="AP420" i="5"/>
  <c r="AO420" i="5"/>
  <c r="AN420" i="5"/>
  <c r="AM420" i="5"/>
  <c r="AL420" i="5"/>
  <c r="AK420" i="5"/>
  <c r="AJ420" i="5"/>
  <c r="AI420" i="5"/>
  <c r="AH420" i="5"/>
  <c r="AG420" i="5"/>
  <c r="AF420" i="5"/>
  <c r="AE420" i="5"/>
  <c r="AD420" i="5"/>
  <c r="AC420" i="5"/>
  <c r="AB420" i="5"/>
  <c r="AA420" i="5"/>
  <c r="Z420" i="5"/>
  <c r="Y420" i="5"/>
  <c r="X420" i="5"/>
  <c r="W420" i="5"/>
  <c r="V420" i="5"/>
  <c r="U420" i="5"/>
  <c r="T420" i="5"/>
  <c r="S420" i="5"/>
  <c r="R420" i="5"/>
  <c r="Q420" i="5"/>
  <c r="P420" i="5"/>
  <c r="O420" i="5"/>
  <c r="N420" i="5"/>
  <c r="M420" i="5"/>
  <c r="L420" i="5"/>
  <c r="K420" i="5"/>
  <c r="J420" i="5"/>
  <c r="I420" i="5"/>
  <c r="F420" i="5"/>
  <c r="E420" i="5"/>
  <c r="D420" i="5"/>
  <c r="AS422" i="5"/>
  <c r="AR422" i="5"/>
  <c r="AQ422" i="5"/>
  <c r="AP422" i="5"/>
  <c r="AO422" i="5"/>
  <c r="AN422" i="5"/>
  <c r="AM422" i="5"/>
  <c r="AL422" i="5"/>
  <c r="AJ422" i="5"/>
  <c r="AI422" i="5"/>
  <c r="AK422" i="5"/>
  <c r="AH422" i="5"/>
  <c r="AG422" i="5"/>
  <c r="AF422" i="5"/>
  <c r="AE422" i="5"/>
  <c r="AD422" i="5"/>
  <c r="AC422" i="5"/>
  <c r="AB422" i="5"/>
  <c r="AA422" i="5"/>
  <c r="Z422" i="5"/>
  <c r="Y422" i="5"/>
  <c r="X422" i="5"/>
  <c r="W422" i="5"/>
  <c r="V422" i="5"/>
  <c r="U422" i="5"/>
  <c r="T422" i="5"/>
  <c r="S422" i="5"/>
  <c r="R422" i="5"/>
  <c r="Q422" i="5"/>
  <c r="P422" i="5"/>
  <c r="O422" i="5"/>
  <c r="N422" i="5"/>
  <c r="M422" i="5"/>
  <c r="L422" i="5"/>
  <c r="K422" i="5"/>
  <c r="J422" i="5"/>
  <c r="I422" i="5"/>
  <c r="F422" i="5"/>
  <c r="E422" i="5"/>
  <c r="D422" i="5"/>
  <c r="AS424" i="5"/>
  <c r="AR424" i="5"/>
  <c r="AQ424" i="5"/>
  <c r="AP424" i="5"/>
  <c r="AO424" i="5"/>
  <c r="AN424" i="5"/>
  <c r="AM424" i="5"/>
  <c r="AL424" i="5"/>
  <c r="AK424" i="5"/>
  <c r="AJ424" i="5"/>
  <c r="AI424" i="5"/>
  <c r="AH424" i="5"/>
  <c r="AG424" i="5"/>
  <c r="AF424" i="5"/>
  <c r="AE424" i="5"/>
  <c r="AD424" i="5"/>
  <c r="AC424" i="5"/>
  <c r="AB424" i="5"/>
  <c r="AA424" i="5"/>
  <c r="Z424" i="5"/>
  <c r="Y424" i="5"/>
  <c r="X424" i="5"/>
  <c r="W424" i="5"/>
  <c r="V424" i="5"/>
  <c r="U424" i="5"/>
  <c r="T424" i="5"/>
  <c r="S424" i="5"/>
  <c r="R424" i="5"/>
  <c r="Q424" i="5"/>
  <c r="P424" i="5"/>
  <c r="O424" i="5"/>
  <c r="N424" i="5"/>
  <c r="M424" i="5"/>
  <c r="L424" i="5"/>
  <c r="K424" i="5"/>
  <c r="J424" i="5"/>
  <c r="I424" i="5"/>
  <c r="F424" i="5"/>
  <c r="E424" i="5"/>
  <c r="D424" i="5"/>
  <c r="AS426" i="5"/>
  <c r="AR426" i="5"/>
  <c r="AQ426" i="5"/>
  <c r="AP426" i="5"/>
  <c r="AO426" i="5"/>
  <c r="AN426" i="5"/>
  <c r="AM426" i="5"/>
  <c r="AL426" i="5"/>
  <c r="AJ426" i="5"/>
  <c r="AI426" i="5"/>
  <c r="AK426" i="5"/>
  <c r="AH426" i="5"/>
  <c r="AG426" i="5"/>
  <c r="AF426" i="5"/>
  <c r="AE426" i="5"/>
  <c r="AD426" i="5"/>
  <c r="AC426" i="5"/>
  <c r="AB426" i="5"/>
  <c r="AA426" i="5"/>
  <c r="Z426" i="5"/>
  <c r="Y426" i="5"/>
  <c r="X426" i="5"/>
  <c r="W426" i="5"/>
  <c r="V426" i="5"/>
  <c r="U426" i="5"/>
  <c r="T426" i="5"/>
  <c r="S426" i="5"/>
  <c r="R426" i="5"/>
  <c r="Q426" i="5"/>
  <c r="P426" i="5"/>
  <c r="O426" i="5"/>
  <c r="N426" i="5"/>
  <c r="M426" i="5"/>
  <c r="L426" i="5"/>
  <c r="K426" i="5"/>
  <c r="J426" i="5"/>
  <c r="I426" i="5"/>
  <c r="F426" i="5"/>
  <c r="E426" i="5"/>
  <c r="D426" i="5"/>
  <c r="AS428" i="5"/>
  <c r="AR428" i="5"/>
  <c r="AQ428" i="5"/>
  <c r="AP428" i="5"/>
  <c r="AO428" i="5"/>
  <c r="AN428" i="5"/>
  <c r="AM428" i="5"/>
  <c r="AL428" i="5"/>
  <c r="AK428" i="5"/>
  <c r="AJ428" i="5"/>
  <c r="AI428" i="5"/>
  <c r="AH428" i="5"/>
  <c r="AG428" i="5"/>
  <c r="AF428" i="5"/>
  <c r="AE428" i="5"/>
  <c r="AD428" i="5"/>
  <c r="AC428" i="5"/>
  <c r="AB428" i="5"/>
  <c r="AA428" i="5"/>
  <c r="Z428" i="5"/>
  <c r="Y428" i="5"/>
  <c r="X428" i="5"/>
  <c r="W428" i="5"/>
  <c r="V428" i="5"/>
  <c r="U428" i="5"/>
  <c r="T428" i="5"/>
  <c r="S428" i="5"/>
  <c r="R428" i="5"/>
  <c r="Q428" i="5"/>
  <c r="P428" i="5"/>
  <c r="O428" i="5"/>
  <c r="N428" i="5"/>
  <c r="M428" i="5"/>
  <c r="L428" i="5"/>
  <c r="K428" i="5"/>
  <c r="J428" i="5"/>
  <c r="I428" i="5"/>
  <c r="F428" i="5"/>
  <c r="E428" i="5"/>
  <c r="D428" i="5"/>
  <c r="AS430" i="5"/>
  <c r="AR430" i="5"/>
  <c r="AQ430" i="5"/>
  <c r="AP430" i="5"/>
  <c r="AO430" i="5"/>
  <c r="AN430" i="5"/>
  <c r="AM430" i="5"/>
  <c r="AL430" i="5"/>
  <c r="AJ430" i="5"/>
  <c r="AI430" i="5"/>
  <c r="AK430" i="5"/>
  <c r="AH430" i="5"/>
  <c r="AG430" i="5"/>
  <c r="AF430" i="5"/>
  <c r="AE430" i="5"/>
  <c r="AD430" i="5"/>
  <c r="AC430" i="5"/>
  <c r="AB430" i="5"/>
  <c r="AA430" i="5"/>
  <c r="Z430" i="5"/>
  <c r="Y430" i="5"/>
  <c r="X430" i="5"/>
  <c r="W430" i="5"/>
  <c r="V430" i="5"/>
  <c r="U430" i="5"/>
  <c r="T430" i="5"/>
  <c r="S430" i="5"/>
  <c r="R430" i="5"/>
  <c r="Q430" i="5"/>
  <c r="P430" i="5"/>
  <c r="O430" i="5"/>
  <c r="N430" i="5"/>
  <c r="M430" i="5"/>
  <c r="L430" i="5"/>
  <c r="K430" i="5"/>
  <c r="J430" i="5"/>
  <c r="I430" i="5"/>
  <c r="F430" i="5"/>
  <c r="E430" i="5"/>
  <c r="D430" i="5"/>
  <c r="AS432" i="5"/>
  <c r="AR432" i="5"/>
  <c r="AQ432" i="5"/>
  <c r="AP432" i="5"/>
  <c r="AO432" i="5"/>
  <c r="AN432" i="5"/>
  <c r="AM432" i="5"/>
  <c r="AL432" i="5"/>
  <c r="AK432" i="5"/>
  <c r="AJ432" i="5"/>
  <c r="AI432" i="5"/>
  <c r="AH432" i="5"/>
  <c r="AG432" i="5"/>
  <c r="AF432" i="5"/>
  <c r="AE432" i="5"/>
  <c r="AD432" i="5"/>
  <c r="AC432" i="5"/>
  <c r="AB432" i="5"/>
  <c r="AA432" i="5"/>
  <c r="Z432" i="5"/>
  <c r="Y432" i="5"/>
  <c r="X432" i="5"/>
  <c r="W432" i="5"/>
  <c r="V432" i="5"/>
  <c r="U432" i="5"/>
  <c r="T432" i="5"/>
  <c r="S432" i="5"/>
  <c r="R432" i="5"/>
  <c r="Q432" i="5"/>
  <c r="P432" i="5"/>
  <c r="O432" i="5"/>
  <c r="N432" i="5"/>
  <c r="M432" i="5"/>
  <c r="L432" i="5"/>
  <c r="K432" i="5"/>
  <c r="J432" i="5"/>
  <c r="I432" i="5"/>
  <c r="F432" i="5"/>
  <c r="E432" i="5"/>
  <c r="D432" i="5"/>
  <c r="AS434" i="5"/>
  <c r="AR434" i="5"/>
  <c r="AQ434" i="5"/>
  <c r="AP434" i="5"/>
  <c r="AO434" i="5"/>
  <c r="AN434" i="5"/>
  <c r="AM434" i="5"/>
  <c r="AL434" i="5"/>
  <c r="AJ434" i="5"/>
  <c r="AI434" i="5"/>
  <c r="AH434" i="5"/>
  <c r="AK434" i="5"/>
  <c r="AG434" i="5"/>
  <c r="AF434" i="5"/>
  <c r="AE434" i="5"/>
  <c r="AD434" i="5"/>
  <c r="AC434" i="5"/>
  <c r="AB434" i="5"/>
  <c r="AA434" i="5"/>
  <c r="Z434" i="5"/>
  <c r="Y434" i="5"/>
  <c r="X434" i="5"/>
  <c r="W434" i="5"/>
  <c r="V434" i="5"/>
  <c r="U434" i="5"/>
  <c r="T434" i="5"/>
  <c r="S434" i="5"/>
  <c r="R434" i="5"/>
  <c r="Q434" i="5"/>
  <c r="P434" i="5"/>
  <c r="O434" i="5"/>
  <c r="N434" i="5"/>
  <c r="M434" i="5"/>
  <c r="L434" i="5"/>
  <c r="K434" i="5"/>
  <c r="J434" i="5"/>
  <c r="I434" i="5"/>
  <c r="F434" i="5"/>
  <c r="E434" i="5"/>
  <c r="D434" i="5"/>
  <c r="AS436" i="5"/>
  <c r="AR436" i="5"/>
  <c r="AQ436" i="5"/>
  <c r="AP436" i="5"/>
  <c r="AO436" i="5"/>
  <c r="AN436" i="5"/>
  <c r="AM436" i="5"/>
  <c r="AL436" i="5"/>
  <c r="AK436" i="5"/>
  <c r="AJ436" i="5"/>
  <c r="AI436" i="5"/>
  <c r="AH436" i="5"/>
  <c r="AG436" i="5"/>
  <c r="AF436" i="5"/>
  <c r="AE436" i="5"/>
  <c r="AD436" i="5"/>
  <c r="AC436" i="5"/>
  <c r="AB436" i="5"/>
  <c r="AA436" i="5"/>
  <c r="Z436" i="5"/>
  <c r="Y436" i="5"/>
  <c r="X436" i="5"/>
  <c r="W436" i="5"/>
  <c r="V436" i="5"/>
  <c r="U436" i="5"/>
  <c r="T436" i="5"/>
  <c r="S436" i="5"/>
  <c r="R436" i="5"/>
  <c r="Q436" i="5"/>
  <c r="P436" i="5"/>
  <c r="O436" i="5"/>
  <c r="N436" i="5"/>
  <c r="M436" i="5"/>
  <c r="L436" i="5"/>
  <c r="K436" i="5"/>
  <c r="J436" i="5"/>
  <c r="I436" i="5"/>
  <c r="F436" i="5"/>
  <c r="E436" i="5"/>
  <c r="D436" i="5"/>
  <c r="AS438" i="5"/>
  <c r="AR438" i="5"/>
  <c r="AQ438" i="5"/>
  <c r="AP438" i="5"/>
  <c r="AO438" i="5"/>
  <c r="AN438" i="5"/>
  <c r="AM438" i="5"/>
  <c r="AL438" i="5"/>
  <c r="AJ438" i="5"/>
  <c r="AI438" i="5"/>
  <c r="AH438" i="5"/>
  <c r="AK438" i="5"/>
  <c r="AG438" i="5"/>
  <c r="AF438" i="5"/>
  <c r="AE438" i="5"/>
  <c r="AD438" i="5"/>
  <c r="AC438" i="5"/>
  <c r="AB438" i="5"/>
  <c r="AA438" i="5"/>
  <c r="Z438" i="5"/>
  <c r="Y438" i="5"/>
  <c r="X438" i="5"/>
  <c r="W438" i="5"/>
  <c r="V438" i="5"/>
  <c r="U438" i="5"/>
  <c r="T438" i="5"/>
  <c r="S438" i="5"/>
  <c r="R438" i="5"/>
  <c r="Q438" i="5"/>
  <c r="P438" i="5"/>
  <c r="O438" i="5"/>
  <c r="N438" i="5"/>
  <c r="M438" i="5"/>
  <c r="L438" i="5"/>
  <c r="K438" i="5"/>
  <c r="J438" i="5"/>
  <c r="I438" i="5"/>
  <c r="F438" i="5"/>
  <c r="E438" i="5"/>
  <c r="D438" i="5"/>
  <c r="AS440" i="5"/>
  <c r="AR440" i="5"/>
  <c r="AQ440" i="5"/>
  <c r="AP440" i="5"/>
  <c r="AO440" i="5"/>
  <c r="AN440" i="5"/>
  <c r="AM440" i="5"/>
  <c r="AL440" i="5"/>
  <c r="AK440" i="5"/>
  <c r="AJ440" i="5"/>
  <c r="AI440" i="5"/>
  <c r="AH440" i="5"/>
  <c r="AG440" i="5"/>
  <c r="AF440" i="5"/>
  <c r="AE440" i="5"/>
  <c r="AD440" i="5"/>
  <c r="AC440" i="5"/>
  <c r="AB440" i="5"/>
  <c r="AA440" i="5"/>
  <c r="Z440" i="5"/>
  <c r="Y440" i="5"/>
  <c r="X440" i="5"/>
  <c r="W440" i="5"/>
  <c r="V440" i="5"/>
  <c r="U440" i="5"/>
  <c r="T440" i="5"/>
  <c r="S440" i="5"/>
  <c r="R440" i="5"/>
  <c r="Q440" i="5"/>
  <c r="P440" i="5"/>
  <c r="O440" i="5"/>
  <c r="N440" i="5"/>
  <c r="M440" i="5"/>
  <c r="L440" i="5"/>
  <c r="K440" i="5"/>
  <c r="J440" i="5"/>
  <c r="I440" i="5"/>
  <c r="F440" i="5"/>
  <c r="E440" i="5"/>
  <c r="D440" i="5"/>
  <c r="AS442" i="5"/>
  <c r="AR442" i="5"/>
  <c r="AQ442" i="5"/>
  <c r="AP442" i="5"/>
  <c r="AO442" i="5"/>
  <c r="AN442" i="5"/>
  <c r="AM442" i="5"/>
  <c r="AL442" i="5"/>
  <c r="AJ442" i="5"/>
  <c r="AI442" i="5"/>
  <c r="AH442" i="5"/>
  <c r="AK442" i="5"/>
  <c r="AG442" i="5"/>
  <c r="AF442" i="5"/>
  <c r="AE442" i="5"/>
  <c r="AD442" i="5"/>
  <c r="AC442" i="5"/>
  <c r="AB442" i="5"/>
  <c r="AA442" i="5"/>
  <c r="Z442" i="5"/>
  <c r="Y442" i="5"/>
  <c r="X442" i="5"/>
  <c r="W442" i="5"/>
  <c r="V442" i="5"/>
  <c r="U442" i="5"/>
  <c r="T442" i="5"/>
  <c r="S442" i="5"/>
  <c r="R442" i="5"/>
  <c r="Q442" i="5"/>
  <c r="P442" i="5"/>
  <c r="O442" i="5"/>
  <c r="N442" i="5"/>
  <c r="M442" i="5"/>
  <c r="L442" i="5"/>
  <c r="K442" i="5"/>
  <c r="J442" i="5"/>
  <c r="I442" i="5"/>
  <c r="F442" i="5"/>
  <c r="E442" i="5"/>
  <c r="D442" i="5"/>
  <c r="AS444" i="5"/>
  <c r="AR444" i="5"/>
  <c r="AQ444" i="5"/>
  <c r="AP444" i="5"/>
  <c r="AO444" i="5"/>
  <c r="AN444" i="5"/>
  <c r="AM444" i="5"/>
  <c r="AL444" i="5"/>
  <c r="AK444" i="5"/>
  <c r="AJ444" i="5"/>
  <c r="AI444" i="5"/>
  <c r="AH444" i="5"/>
  <c r="AG444" i="5"/>
  <c r="AF444" i="5"/>
  <c r="AE444" i="5"/>
  <c r="AD444" i="5"/>
  <c r="AC444" i="5"/>
  <c r="AB444" i="5"/>
  <c r="AA444" i="5"/>
  <c r="Z444" i="5"/>
  <c r="Y444" i="5"/>
  <c r="X444" i="5"/>
  <c r="W444" i="5"/>
  <c r="V444" i="5"/>
  <c r="U444" i="5"/>
  <c r="T444" i="5"/>
  <c r="S444" i="5"/>
  <c r="R444" i="5"/>
  <c r="Q444" i="5"/>
  <c r="P444" i="5"/>
  <c r="O444" i="5"/>
  <c r="N444" i="5"/>
  <c r="M444" i="5"/>
  <c r="L444" i="5"/>
  <c r="K444" i="5"/>
  <c r="J444" i="5"/>
  <c r="I444" i="5"/>
  <c r="F444" i="5"/>
  <c r="E444" i="5"/>
  <c r="D444" i="5"/>
  <c r="AS446" i="5"/>
  <c r="AR446" i="5"/>
  <c r="AQ446" i="5"/>
  <c r="AP446" i="5"/>
  <c r="AO446" i="5"/>
  <c r="AN446" i="5"/>
  <c r="AM446" i="5"/>
  <c r="AL446" i="5"/>
  <c r="AJ446" i="5"/>
  <c r="AI446" i="5"/>
  <c r="AH446" i="5"/>
  <c r="AK446" i="5"/>
  <c r="AG446" i="5"/>
  <c r="AF446" i="5"/>
  <c r="AE446" i="5"/>
  <c r="AD446" i="5"/>
  <c r="AC446" i="5"/>
  <c r="AB446" i="5"/>
  <c r="AA446" i="5"/>
  <c r="Z446" i="5"/>
  <c r="Y446" i="5"/>
  <c r="X446" i="5"/>
  <c r="W446" i="5"/>
  <c r="V446" i="5"/>
  <c r="U446" i="5"/>
  <c r="T446" i="5"/>
  <c r="S446" i="5"/>
  <c r="R446" i="5"/>
  <c r="Q446" i="5"/>
  <c r="P446" i="5"/>
  <c r="O446" i="5"/>
  <c r="N446" i="5"/>
  <c r="M446" i="5"/>
  <c r="L446" i="5"/>
  <c r="K446" i="5"/>
  <c r="J446" i="5"/>
  <c r="I446" i="5"/>
  <c r="F446" i="5"/>
  <c r="E446" i="5"/>
  <c r="D446" i="5"/>
  <c r="AS448" i="5"/>
  <c r="AR448" i="5"/>
  <c r="AQ448" i="5"/>
  <c r="AP448" i="5"/>
  <c r="AO448" i="5"/>
  <c r="AN448" i="5"/>
  <c r="AM448" i="5"/>
  <c r="AL448" i="5"/>
  <c r="AK448" i="5"/>
  <c r="AJ448" i="5"/>
  <c r="AI448" i="5"/>
  <c r="AH448" i="5"/>
  <c r="AG448" i="5"/>
  <c r="AF448" i="5"/>
  <c r="AE448" i="5"/>
  <c r="AD448" i="5"/>
  <c r="AC448" i="5"/>
  <c r="AB448" i="5"/>
  <c r="AA448" i="5"/>
  <c r="Z448" i="5"/>
  <c r="Y448" i="5"/>
  <c r="X448" i="5"/>
  <c r="W448" i="5"/>
  <c r="V448" i="5"/>
  <c r="U448" i="5"/>
  <c r="T448" i="5"/>
  <c r="S448" i="5"/>
  <c r="R448" i="5"/>
  <c r="Q448" i="5"/>
  <c r="P448" i="5"/>
  <c r="O448" i="5"/>
  <c r="N448" i="5"/>
  <c r="M448" i="5"/>
  <c r="L448" i="5"/>
  <c r="K448" i="5"/>
  <c r="J448" i="5"/>
  <c r="I448" i="5"/>
  <c r="F448" i="5"/>
  <c r="E448" i="5"/>
  <c r="D448" i="5"/>
  <c r="AS450" i="5"/>
  <c r="AR450" i="5"/>
  <c r="AQ450" i="5"/>
  <c r="AP450" i="5"/>
  <c r="AO450" i="5"/>
  <c r="AN450" i="5"/>
  <c r="AM450" i="5"/>
  <c r="AL450" i="5"/>
  <c r="AJ450" i="5"/>
  <c r="AI450" i="5"/>
  <c r="AH450" i="5"/>
  <c r="AK450" i="5"/>
  <c r="AG450" i="5"/>
  <c r="AF450" i="5"/>
  <c r="AE450" i="5"/>
  <c r="AD450" i="5"/>
  <c r="AC450" i="5"/>
  <c r="AB450" i="5"/>
  <c r="AA450" i="5"/>
  <c r="Z450" i="5"/>
  <c r="Y450" i="5"/>
  <c r="X450" i="5"/>
  <c r="W450" i="5"/>
  <c r="V450" i="5"/>
  <c r="U450" i="5"/>
  <c r="T450" i="5"/>
  <c r="S450" i="5"/>
  <c r="R450" i="5"/>
  <c r="Q450" i="5"/>
  <c r="P450" i="5"/>
  <c r="O450" i="5"/>
  <c r="N450" i="5"/>
  <c r="M450" i="5"/>
  <c r="L450" i="5"/>
  <c r="K450" i="5"/>
  <c r="J450" i="5"/>
  <c r="I450" i="5"/>
  <c r="F450" i="5"/>
  <c r="E450" i="5"/>
  <c r="D450" i="5"/>
  <c r="AS452" i="5"/>
  <c r="AR452" i="5"/>
  <c r="AQ452" i="5"/>
  <c r="AP452" i="5"/>
  <c r="AO452" i="5"/>
  <c r="AN452" i="5"/>
  <c r="AM452" i="5"/>
  <c r="AL452" i="5"/>
  <c r="AK452" i="5"/>
  <c r="AJ452" i="5"/>
  <c r="AI452" i="5"/>
  <c r="AH452" i="5"/>
  <c r="AG452" i="5"/>
  <c r="AF452" i="5"/>
  <c r="AE452" i="5"/>
  <c r="AD452" i="5"/>
  <c r="AC452" i="5"/>
  <c r="AB452" i="5"/>
  <c r="AA452" i="5"/>
  <c r="Z452" i="5"/>
  <c r="Y452" i="5"/>
  <c r="X452" i="5"/>
  <c r="W452" i="5"/>
  <c r="V452" i="5"/>
  <c r="U452" i="5"/>
  <c r="T452" i="5"/>
  <c r="S452" i="5"/>
  <c r="R452" i="5"/>
  <c r="Q452" i="5"/>
  <c r="P452" i="5"/>
  <c r="O452" i="5"/>
  <c r="N452" i="5"/>
  <c r="M452" i="5"/>
  <c r="L452" i="5"/>
  <c r="K452" i="5"/>
  <c r="J452" i="5"/>
  <c r="I452" i="5"/>
  <c r="F452" i="5"/>
  <c r="E452" i="5"/>
  <c r="D452" i="5"/>
  <c r="AS454" i="5"/>
  <c r="AR454" i="5"/>
  <c r="AQ454" i="5"/>
  <c r="AP454" i="5"/>
  <c r="AO454" i="5"/>
  <c r="AN454" i="5"/>
  <c r="AM454" i="5"/>
  <c r="AL454" i="5"/>
  <c r="AJ454" i="5"/>
  <c r="AI454" i="5"/>
  <c r="AH454" i="5"/>
  <c r="AK454" i="5"/>
  <c r="AG454" i="5"/>
  <c r="AF454" i="5"/>
  <c r="AE454" i="5"/>
  <c r="AD454" i="5"/>
  <c r="AC454" i="5"/>
  <c r="AB454" i="5"/>
  <c r="AA454" i="5"/>
  <c r="Z454" i="5"/>
  <c r="Y454" i="5"/>
  <c r="X454" i="5"/>
  <c r="W454" i="5"/>
  <c r="V454" i="5"/>
  <c r="U454" i="5"/>
  <c r="T454" i="5"/>
  <c r="S454" i="5"/>
  <c r="R454" i="5"/>
  <c r="Q454" i="5"/>
  <c r="P454" i="5"/>
  <c r="O454" i="5"/>
  <c r="N454" i="5"/>
  <c r="M454" i="5"/>
  <c r="L454" i="5"/>
  <c r="K454" i="5"/>
  <c r="J454" i="5"/>
  <c r="I454" i="5"/>
  <c r="F454" i="5"/>
  <c r="E454" i="5"/>
  <c r="D454" i="5"/>
  <c r="AS456" i="5"/>
  <c r="AR456" i="5"/>
  <c r="AQ456" i="5"/>
  <c r="AP456" i="5"/>
  <c r="AO456" i="5"/>
  <c r="AN456" i="5"/>
  <c r="AM456" i="5"/>
  <c r="AL456" i="5"/>
  <c r="AK456" i="5"/>
  <c r="AJ456" i="5"/>
  <c r="AI456" i="5"/>
  <c r="AH456" i="5"/>
  <c r="AG456" i="5"/>
  <c r="AF456" i="5"/>
  <c r="AE456" i="5"/>
  <c r="AD456" i="5"/>
  <c r="AC456" i="5"/>
  <c r="AB456" i="5"/>
  <c r="AA456" i="5"/>
  <c r="Z456" i="5"/>
  <c r="Y456" i="5"/>
  <c r="X456" i="5"/>
  <c r="W456" i="5"/>
  <c r="V456" i="5"/>
  <c r="U456" i="5"/>
  <c r="T456" i="5"/>
  <c r="S456" i="5"/>
  <c r="R456" i="5"/>
  <c r="Q456" i="5"/>
  <c r="P456" i="5"/>
  <c r="O456" i="5"/>
  <c r="N456" i="5"/>
  <c r="M456" i="5"/>
  <c r="L456" i="5"/>
  <c r="K456" i="5"/>
  <c r="J456" i="5"/>
  <c r="I456" i="5"/>
  <c r="F456" i="5"/>
  <c r="E456" i="5"/>
  <c r="D456" i="5"/>
  <c r="AS458" i="5"/>
  <c r="AR458" i="5"/>
  <c r="AQ458" i="5"/>
  <c r="AP458" i="5"/>
  <c r="AO458" i="5"/>
  <c r="AN458" i="5"/>
  <c r="AM458" i="5"/>
  <c r="AL458" i="5"/>
  <c r="AK458" i="5"/>
  <c r="AJ458" i="5"/>
  <c r="AI458" i="5"/>
  <c r="AH458" i="5"/>
  <c r="AG458" i="5"/>
  <c r="AF458" i="5"/>
  <c r="AE458" i="5"/>
  <c r="AD458" i="5"/>
  <c r="AC458" i="5"/>
  <c r="AB458" i="5"/>
  <c r="AA458" i="5"/>
  <c r="Z458" i="5"/>
  <c r="Y458" i="5"/>
  <c r="X458" i="5"/>
  <c r="W458" i="5"/>
  <c r="V458" i="5"/>
  <c r="U458" i="5"/>
  <c r="T458" i="5"/>
  <c r="S458" i="5"/>
  <c r="R458" i="5"/>
  <c r="Q458" i="5"/>
  <c r="P458" i="5"/>
  <c r="O458" i="5"/>
  <c r="N458" i="5"/>
  <c r="M458" i="5"/>
  <c r="L458" i="5"/>
  <c r="K458" i="5"/>
  <c r="J458" i="5"/>
  <c r="I458" i="5"/>
  <c r="F458" i="5"/>
  <c r="E458" i="5"/>
  <c r="D458" i="5"/>
  <c r="AS460" i="5"/>
  <c r="AR460" i="5"/>
  <c r="AQ460" i="5"/>
  <c r="AP460" i="5"/>
  <c r="AO460" i="5"/>
  <c r="AN460" i="5"/>
  <c r="AM460" i="5"/>
  <c r="AL460" i="5"/>
  <c r="AK460" i="5"/>
  <c r="AJ460" i="5"/>
  <c r="AI460" i="5"/>
  <c r="AH460" i="5"/>
  <c r="AG460" i="5"/>
  <c r="AF460" i="5"/>
  <c r="AE460" i="5"/>
  <c r="AD460" i="5"/>
  <c r="AC460" i="5"/>
  <c r="AB460" i="5"/>
  <c r="AA460" i="5"/>
  <c r="Z460" i="5"/>
  <c r="Y460" i="5"/>
  <c r="X460" i="5"/>
  <c r="W460" i="5"/>
  <c r="V460" i="5"/>
  <c r="U460" i="5"/>
  <c r="T460" i="5"/>
  <c r="S460" i="5"/>
  <c r="R460" i="5"/>
  <c r="Q460" i="5"/>
  <c r="P460" i="5"/>
  <c r="O460" i="5"/>
  <c r="N460" i="5"/>
  <c r="M460" i="5"/>
  <c r="L460" i="5"/>
  <c r="K460" i="5"/>
  <c r="J460" i="5"/>
  <c r="I460" i="5"/>
  <c r="F460" i="5"/>
  <c r="E460" i="5"/>
  <c r="D460" i="5"/>
  <c r="AS462" i="5"/>
  <c r="AR462" i="5"/>
  <c r="AQ462" i="5"/>
  <c r="AP462" i="5"/>
  <c r="AO462" i="5"/>
  <c r="AN462" i="5"/>
  <c r="AM462" i="5"/>
  <c r="AL462" i="5"/>
  <c r="AK462" i="5"/>
  <c r="AJ462" i="5"/>
  <c r="AI462" i="5"/>
  <c r="AH462" i="5"/>
  <c r="AG462" i="5"/>
  <c r="AF462" i="5"/>
  <c r="AE462" i="5"/>
  <c r="AD462" i="5"/>
  <c r="AC462" i="5"/>
  <c r="AB462" i="5"/>
  <c r="AA462" i="5"/>
  <c r="Z462" i="5"/>
  <c r="Y462" i="5"/>
  <c r="X462" i="5"/>
  <c r="W462" i="5"/>
  <c r="V462" i="5"/>
  <c r="U462" i="5"/>
  <c r="T462" i="5"/>
  <c r="S462" i="5"/>
  <c r="R462" i="5"/>
  <c r="Q462" i="5"/>
  <c r="P462" i="5"/>
  <c r="O462" i="5"/>
  <c r="N462" i="5"/>
  <c r="M462" i="5"/>
  <c r="L462" i="5"/>
  <c r="K462" i="5"/>
  <c r="J462" i="5"/>
  <c r="I462" i="5"/>
  <c r="F462" i="5"/>
  <c r="E462" i="5"/>
  <c r="D462" i="5"/>
  <c r="AT448" i="5"/>
  <c r="AT450" i="5"/>
  <c r="AT436" i="5"/>
  <c r="AT438" i="5"/>
  <c r="AT418" i="5"/>
  <c r="AT420" i="5"/>
  <c r="AT394" i="5"/>
  <c r="AT396" i="5"/>
  <c r="AT378" i="5"/>
  <c r="AT329" i="5"/>
  <c r="AT314" i="5"/>
  <c r="AT263" i="5"/>
  <c r="AT176" i="5"/>
  <c r="AT151" i="5"/>
  <c r="AT152" i="5"/>
  <c r="AT153" i="5"/>
  <c r="AT139" i="5"/>
  <c r="AT140" i="5"/>
  <c r="AT141" i="5"/>
  <c r="AT121" i="5"/>
  <c r="AT52" i="5"/>
  <c r="AT54" i="5"/>
  <c r="AT11" i="5"/>
  <c r="AT10" i="5"/>
  <c r="AT12" i="5"/>
  <c r="AT119" i="5"/>
  <c r="AT116" i="5"/>
  <c r="AT118" i="5"/>
  <c r="AT120" i="5"/>
  <c r="AT9" i="5"/>
  <c r="AT115" i="5"/>
  <c r="AT117" i="5"/>
  <c r="AT14" i="5" l="1"/>
  <c r="AT7" i="5"/>
  <c r="AT8" i="5"/>
</calcChain>
</file>

<file path=xl/sharedStrings.xml><?xml version="1.0" encoding="utf-8"?>
<sst xmlns="http://schemas.openxmlformats.org/spreadsheetml/2006/main" count="2886" uniqueCount="81">
  <si>
    <t>Status</t>
  </si>
  <si>
    <t>W</t>
  </si>
  <si>
    <t>D</t>
  </si>
  <si>
    <t>H</t>
  </si>
  <si>
    <t>WGT</t>
  </si>
  <si>
    <t>Inner UPC</t>
  </si>
  <si>
    <t>DTD</t>
  </si>
  <si>
    <t>Description</t>
  </si>
  <si>
    <t>Inner
 Qty</t>
  </si>
  <si>
    <t>Item UPC</t>
  </si>
  <si>
    <t>Customer Name</t>
  </si>
  <si>
    <t>INACTIVE</t>
  </si>
  <si>
    <t>CLEARANCE</t>
  </si>
  <si>
    <t>QUOTED TO:</t>
  </si>
  <si>
    <t>QUOTED ON:</t>
  </si>
  <si>
    <t>Master Qty</t>
  </si>
  <si>
    <t>Country</t>
  </si>
  <si>
    <t>Master UPC</t>
  </si>
  <si>
    <t>Item #</t>
  </si>
  <si>
    <t>UPC</t>
  </si>
  <si>
    <t>SRP</t>
  </si>
  <si>
    <t>Price</t>
  </si>
  <si>
    <t>inner/master</t>
  </si>
  <si>
    <t>Item Imperial</t>
  </si>
  <si>
    <t>Inner Imperial</t>
  </si>
  <si>
    <t>Master Imperial</t>
  </si>
  <si>
    <t>DESCRIPTION</t>
  </si>
  <si>
    <t>CHINA</t>
  </si>
  <si>
    <t>TAIWAN</t>
  </si>
  <si>
    <t>GERMANY</t>
  </si>
  <si>
    <t>ITEM #</t>
  </si>
  <si>
    <t>Inner metric</t>
  </si>
  <si>
    <t>Master metric</t>
  </si>
  <si>
    <t>Container Qty</t>
  </si>
  <si>
    <t>Item_45</t>
  </si>
  <si>
    <t>DO NOT DELETE OR MOVE IMAGE ON THIS SECTION</t>
  </si>
  <si>
    <t>DO NOT REMOVE THIS (FILTERING PART)</t>
  </si>
  <si>
    <t>Product</t>
  </si>
  <si>
    <t>Picture</t>
  </si>
  <si>
    <t>STATUS</t>
  </si>
  <si>
    <t>COLOR</t>
  </si>
  <si>
    <t>INNER</t>
  </si>
  <si>
    <t>MASTER</t>
  </si>
  <si>
    <t>UPC UNIT</t>
  </si>
  <si>
    <t>UPC INNER</t>
  </si>
  <si>
    <t>UPC MASTER</t>
  </si>
  <si>
    <t>W (CM)</t>
  </si>
  <si>
    <t>D (CM)</t>
  </si>
  <si>
    <t>H (CM)</t>
  </si>
  <si>
    <t>WGT (KG)</t>
  </si>
  <si>
    <t>Cubage (Meter)</t>
  </si>
  <si>
    <t>W (IN)</t>
  </si>
  <si>
    <t>D (IN)</t>
  </si>
  <si>
    <t>H (IN)</t>
  </si>
  <si>
    <t>WGT (LBS)</t>
  </si>
  <si>
    <t>Cubage (Feet)</t>
  </si>
  <si>
    <t>COUNTRY OF ORIGIN</t>
  </si>
  <si>
    <t>ITEM METRIC</t>
  </si>
  <si>
    <t>INNER METRIC</t>
  </si>
  <si>
    <t>MASTER METRIC</t>
  </si>
  <si>
    <t>ITEM IMPERIAL</t>
  </si>
  <si>
    <t>INNER IMPERIAL</t>
  </si>
  <si>
    <t>MASTER IMPERIAL</t>
  </si>
  <si>
    <t>2015 PRICE CAD</t>
  </si>
  <si>
    <t>CUBE</t>
  </si>
  <si>
    <t>ITEM</t>
  </si>
  <si>
    <t xml:space="preserve">XXX 2017 ITEMS
</t>
  </si>
  <si>
    <t>DESCRIPTION 1</t>
  </si>
  <si>
    <t>DESCRIPTION 2</t>
  </si>
  <si>
    <t>DESCRIPTION 3</t>
  </si>
  <si>
    <t>DESCRIPTION 4</t>
  </si>
  <si>
    <t>DESCRIPTION 5</t>
  </si>
  <si>
    <t>DESCRIPTION 6</t>
  </si>
  <si>
    <t>DESCRIPTION 7</t>
  </si>
  <si>
    <t>DESCRIPTION 8</t>
  </si>
  <si>
    <t>DESCRIPTION 9</t>
  </si>
  <si>
    <t>DESCRIPTION 10</t>
  </si>
  <si>
    <t>2016 SRP CAD</t>
  </si>
  <si>
    <t>Item_2</t>
  </si>
  <si>
    <t>Item_40</t>
  </si>
  <si>
    <t>Item_42</t>
  </si>
</sst>
</file>

<file path=xl/styles.xml><?xml version="1.0" encoding="utf-8"?>
<styleSheet xmlns="http://schemas.openxmlformats.org/spreadsheetml/2006/main" xmlns:mc="http://schemas.openxmlformats.org/markup-compatibility/2006" xmlns:x14ac="http://schemas.microsoft.com/office/spreadsheetml/2009/9/ac" mc:Ignorable="x14ac">
  <numFmts count="9">
    <numFmt numFmtId="164" formatCode="&quot;$&quot;#,##0.00_);[Red]\(&quot;$&quot;#,##0.00\)"/>
    <numFmt numFmtId="165" formatCode="_(&quot;$&quot;* #,##0.00_);_(&quot;$&quot;* \(#,##0.00\);_(&quot;$&quot;* &quot;-&quot;??_);_(@_)"/>
    <numFmt numFmtId="166" formatCode="&quot;$&quot;#,##0.00"/>
    <numFmt numFmtId="167" formatCode="_-&quot;$&quot;* #,##0.00_-;\-&quot;$&quot;* #,##0.00_-;_-&quot;$&quot;* &quot;-&quot;??_-;_-@_-"/>
    <numFmt numFmtId="168" formatCode="0.0000"/>
    <numFmt numFmtId="169" formatCode="00000000000000"/>
    <numFmt numFmtId="170" formatCode="0.000"/>
    <numFmt numFmtId="171" formatCode="#,##0.0000_);[Red]\(#,##0.0000\)"/>
    <numFmt numFmtId="172" formatCode="0_);[Red]\(0\)"/>
  </numFmts>
  <fonts count="46" x14ac:knownFonts="1">
    <font>
      <sz val="10"/>
      <name val="Arial"/>
    </font>
    <font>
      <sz val="10"/>
      <name val="Arial"/>
      <family val="2"/>
    </font>
    <font>
      <b/>
      <sz val="20"/>
      <color indexed="8"/>
      <name val="Calibri"/>
      <family val="2"/>
    </font>
    <font>
      <sz val="12"/>
      <name val="Arial"/>
      <family val="2"/>
    </font>
    <font>
      <sz val="8.5"/>
      <color indexed="8"/>
      <name val="Calibri"/>
      <family val="2"/>
    </font>
    <font>
      <b/>
      <sz val="8.5"/>
      <color indexed="8"/>
      <name val="Calibri"/>
      <family val="2"/>
    </font>
    <font>
      <sz val="11"/>
      <color indexed="8"/>
      <name val="Calibri"/>
      <family val="2"/>
    </font>
    <font>
      <sz val="11"/>
      <color indexed="9"/>
      <name val="Calibri"/>
      <family val="2"/>
    </font>
    <font>
      <sz val="11"/>
      <color indexed="20"/>
      <name val="Calibri"/>
      <family val="2"/>
    </font>
    <font>
      <b/>
      <sz val="11"/>
      <color indexed="52"/>
      <name val="Calibri"/>
      <family val="2"/>
    </font>
    <font>
      <b/>
      <sz val="11"/>
      <color indexed="9"/>
      <name val="Calibri"/>
      <family val="2"/>
    </font>
    <font>
      <i/>
      <sz val="11"/>
      <color indexed="23"/>
      <name val="Calibri"/>
      <family val="2"/>
    </font>
    <font>
      <sz val="11"/>
      <color indexed="17"/>
      <name val="Calibri"/>
      <family val="2"/>
    </font>
    <font>
      <b/>
      <sz val="15"/>
      <color indexed="56"/>
      <name val="Calibri"/>
      <family val="2"/>
    </font>
    <font>
      <b/>
      <sz val="13"/>
      <color indexed="56"/>
      <name val="Calibri"/>
      <family val="2"/>
    </font>
    <font>
      <b/>
      <sz val="11"/>
      <color indexed="56"/>
      <name val="Calibri"/>
      <family val="2"/>
    </font>
    <font>
      <u/>
      <sz val="10"/>
      <color indexed="12"/>
      <name val="Arial"/>
      <family val="2"/>
    </font>
    <font>
      <sz val="11"/>
      <color indexed="62"/>
      <name val="Calibri"/>
      <family val="2"/>
    </font>
    <font>
      <sz val="11"/>
      <color indexed="52"/>
      <name val="Calibri"/>
      <family val="2"/>
    </font>
    <font>
      <sz val="11"/>
      <color indexed="60"/>
      <name val="Calibri"/>
      <family val="2"/>
    </font>
    <font>
      <sz val="10"/>
      <name val="Arial"/>
      <family val="2"/>
    </font>
    <font>
      <b/>
      <sz val="11"/>
      <color indexed="63"/>
      <name val="Calibri"/>
      <family val="2"/>
    </font>
    <font>
      <b/>
      <sz val="18"/>
      <color indexed="56"/>
      <name val="Cambria"/>
      <family val="2"/>
    </font>
    <font>
      <b/>
      <sz val="11"/>
      <color indexed="8"/>
      <name val="Calibri"/>
      <family val="2"/>
    </font>
    <font>
      <sz val="11"/>
      <color indexed="10"/>
      <name val="Calibri"/>
      <family val="2"/>
    </font>
    <font>
      <sz val="10"/>
      <color indexed="8"/>
      <name val="Calibri"/>
      <family val="2"/>
    </font>
    <font>
      <b/>
      <sz val="10"/>
      <name val="Calibri"/>
      <family val="2"/>
    </font>
    <font>
      <sz val="10"/>
      <color indexed="8"/>
      <name val="Arial"/>
      <family val="2"/>
    </font>
    <font>
      <sz val="10"/>
      <name val="Calibri"/>
      <family val="2"/>
    </font>
    <font>
      <b/>
      <sz val="11"/>
      <color indexed="10"/>
      <name val="Calibri"/>
      <family val="2"/>
    </font>
    <font>
      <sz val="8"/>
      <name val="Arial"/>
      <family val="2"/>
    </font>
    <font>
      <b/>
      <sz val="8.5"/>
      <name val="Calibri"/>
      <family val="2"/>
    </font>
    <font>
      <b/>
      <sz val="14"/>
      <name val="Calibri"/>
      <family val="2"/>
    </font>
    <font>
      <b/>
      <sz val="16"/>
      <color indexed="8"/>
      <name val="Calibri"/>
      <family val="2"/>
    </font>
    <font>
      <b/>
      <sz val="16"/>
      <name val="Calibri"/>
      <family val="2"/>
    </font>
    <font>
      <sz val="11"/>
      <name val="Calibri"/>
      <family val="2"/>
    </font>
    <font>
      <b/>
      <sz val="20"/>
      <color indexed="48"/>
      <name val="Calibri"/>
      <family val="2"/>
    </font>
    <font>
      <b/>
      <sz val="12"/>
      <name val="Calibri"/>
      <family val="2"/>
    </font>
    <font>
      <b/>
      <sz val="12"/>
      <name val="Arial"/>
      <family val="2"/>
    </font>
    <font>
      <b/>
      <sz val="10"/>
      <name val="Arial"/>
      <family val="2"/>
    </font>
    <font>
      <b/>
      <sz val="8.5"/>
      <name val="Arial"/>
      <family val="2"/>
    </font>
    <font>
      <b/>
      <sz val="14"/>
      <name val="Arial"/>
      <family val="2"/>
    </font>
    <font>
      <b/>
      <sz val="16"/>
      <name val="Arial"/>
      <family val="2"/>
    </font>
    <font>
      <b/>
      <sz val="22"/>
      <color indexed="8"/>
      <name val="Calibri"/>
      <family val="2"/>
    </font>
    <font>
      <b/>
      <sz val="14"/>
      <color indexed="9"/>
      <name val="Arial"/>
      <family val="2"/>
    </font>
    <font>
      <b/>
      <sz val="22"/>
      <color theme="0"/>
      <name val="Calibri"/>
      <family val="2"/>
    </font>
  </fonts>
  <fills count="32">
    <fill>
      <patternFill patternType="none"/>
    </fill>
    <fill>
      <patternFill patternType="gray125"/>
    </fill>
    <fill>
      <patternFill patternType="solid">
        <fgColor indexed="31"/>
      </patternFill>
    </fill>
    <fill>
      <patternFill patternType="solid">
        <fgColor indexed="45"/>
      </patternFill>
    </fill>
    <fill>
      <patternFill patternType="solid">
        <fgColor indexed="42"/>
      </patternFill>
    </fill>
    <fill>
      <patternFill patternType="solid">
        <fgColor indexed="46"/>
      </patternFill>
    </fill>
    <fill>
      <patternFill patternType="solid">
        <fgColor indexed="27"/>
      </patternFill>
    </fill>
    <fill>
      <patternFill patternType="solid">
        <fgColor indexed="47"/>
      </patternFill>
    </fill>
    <fill>
      <patternFill patternType="solid">
        <fgColor indexed="44"/>
      </patternFill>
    </fill>
    <fill>
      <patternFill patternType="solid">
        <fgColor indexed="29"/>
      </patternFill>
    </fill>
    <fill>
      <patternFill patternType="solid">
        <fgColor indexed="11"/>
      </patternFill>
    </fill>
    <fill>
      <patternFill patternType="solid">
        <fgColor indexed="51"/>
      </patternFill>
    </fill>
    <fill>
      <patternFill patternType="solid">
        <fgColor indexed="30"/>
      </patternFill>
    </fill>
    <fill>
      <patternFill patternType="solid">
        <fgColor indexed="36"/>
      </patternFill>
    </fill>
    <fill>
      <patternFill patternType="solid">
        <fgColor indexed="49"/>
      </patternFill>
    </fill>
    <fill>
      <patternFill patternType="solid">
        <fgColor indexed="52"/>
      </patternFill>
    </fill>
    <fill>
      <patternFill patternType="solid">
        <fgColor indexed="62"/>
      </patternFill>
    </fill>
    <fill>
      <patternFill patternType="solid">
        <fgColor indexed="10"/>
      </patternFill>
    </fill>
    <fill>
      <patternFill patternType="solid">
        <fgColor indexed="57"/>
      </patternFill>
    </fill>
    <fill>
      <patternFill patternType="solid">
        <fgColor indexed="53"/>
      </patternFill>
    </fill>
    <fill>
      <patternFill patternType="solid">
        <fgColor indexed="22"/>
      </patternFill>
    </fill>
    <fill>
      <patternFill patternType="solid">
        <fgColor indexed="55"/>
      </patternFill>
    </fill>
    <fill>
      <patternFill patternType="solid">
        <fgColor indexed="26"/>
      </patternFill>
    </fill>
    <fill>
      <patternFill patternType="solid">
        <fgColor indexed="43"/>
      </patternFill>
    </fill>
    <fill>
      <patternFill patternType="solid">
        <fgColor indexed="22"/>
        <bgColor indexed="64"/>
      </patternFill>
    </fill>
    <fill>
      <patternFill patternType="solid">
        <fgColor rgb="FFFFFF00"/>
        <bgColor indexed="64"/>
      </patternFill>
    </fill>
    <fill>
      <patternFill patternType="solid">
        <fgColor rgb="FF92D050"/>
        <bgColor indexed="64"/>
      </patternFill>
    </fill>
    <fill>
      <patternFill patternType="solid">
        <fgColor theme="0" tint="-0.34998626667073579"/>
        <bgColor indexed="64"/>
      </patternFill>
    </fill>
    <fill>
      <patternFill patternType="solid">
        <fgColor theme="0" tint="-0.14999847407452621"/>
        <bgColor indexed="64"/>
      </patternFill>
    </fill>
    <fill>
      <patternFill patternType="solid">
        <fgColor theme="0"/>
        <bgColor indexed="64"/>
      </patternFill>
    </fill>
    <fill>
      <patternFill patternType="solid">
        <fgColor indexed="8"/>
        <bgColor indexed="64"/>
      </patternFill>
    </fill>
    <fill>
      <patternFill patternType="solid">
        <fgColor theme="1" tint="4.9989318521683403E-2"/>
        <bgColor indexed="64"/>
      </patternFill>
    </fill>
  </fills>
  <borders count="43">
    <border>
      <left/>
      <right/>
      <top/>
      <bottom/>
      <diagonal/>
    </border>
    <border>
      <left style="thin">
        <color indexed="23"/>
      </left>
      <right style="thin">
        <color indexed="23"/>
      </right>
      <top style="thin">
        <color indexed="23"/>
      </top>
      <bottom style="thin">
        <color indexed="23"/>
      </bottom>
      <diagonal/>
    </border>
    <border>
      <left/>
      <right/>
      <top/>
      <bottom style="double">
        <color indexed="52"/>
      </bottom>
      <diagonal/>
    </border>
    <border>
      <left style="double">
        <color indexed="63"/>
      </left>
      <right style="double">
        <color indexed="63"/>
      </right>
      <top style="double">
        <color indexed="63"/>
      </top>
      <bottom style="double">
        <color indexed="63"/>
      </bottom>
      <diagonal/>
    </border>
    <border>
      <left style="thin">
        <color indexed="22"/>
      </left>
      <right style="thin">
        <color indexed="22"/>
      </right>
      <top style="thin">
        <color indexed="22"/>
      </top>
      <bottom style="thin">
        <color indexed="22"/>
      </bottom>
      <diagonal/>
    </border>
    <border>
      <left/>
      <right/>
      <top/>
      <bottom style="thick">
        <color indexed="62"/>
      </bottom>
      <diagonal/>
    </border>
    <border>
      <left/>
      <right/>
      <top/>
      <bottom style="thick">
        <color indexed="22"/>
      </bottom>
      <diagonal/>
    </border>
    <border>
      <left/>
      <right/>
      <top/>
      <bottom style="medium">
        <color indexed="30"/>
      </bottom>
      <diagonal/>
    </border>
    <border>
      <left style="thin">
        <color indexed="63"/>
      </left>
      <right style="thin">
        <color indexed="63"/>
      </right>
      <top style="thin">
        <color indexed="63"/>
      </top>
      <bottom style="thin">
        <color indexed="63"/>
      </bottom>
      <diagonal/>
    </border>
    <border>
      <left/>
      <right/>
      <top style="thin">
        <color indexed="62"/>
      </top>
      <bottom style="double">
        <color indexed="62"/>
      </bottom>
      <diagonal/>
    </border>
    <border>
      <left style="thin">
        <color indexed="64"/>
      </left>
      <right style="thin">
        <color indexed="64"/>
      </right>
      <top style="thin">
        <color indexed="64"/>
      </top>
      <bottom style="thin">
        <color indexed="64"/>
      </bottom>
      <diagonal/>
    </border>
    <border>
      <left/>
      <right style="thick">
        <color indexed="64"/>
      </right>
      <top style="thick">
        <color indexed="64"/>
      </top>
      <bottom/>
      <diagonal/>
    </border>
    <border>
      <left style="thin">
        <color indexed="64"/>
      </left>
      <right/>
      <top style="thin">
        <color indexed="64"/>
      </top>
      <bottom style="thin">
        <color indexed="64"/>
      </bottom>
      <diagonal/>
    </border>
    <border>
      <left/>
      <right/>
      <top style="thick">
        <color indexed="64"/>
      </top>
      <bottom/>
      <diagonal/>
    </border>
    <border>
      <left/>
      <right style="thin">
        <color indexed="64"/>
      </right>
      <top style="thin">
        <color indexed="64"/>
      </top>
      <bottom style="thin">
        <color indexed="64"/>
      </bottom>
      <diagonal/>
    </border>
    <border>
      <left/>
      <right/>
      <top style="thin">
        <color indexed="64"/>
      </top>
      <bottom style="thin">
        <color indexed="64"/>
      </bottom>
      <diagonal/>
    </border>
    <border>
      <left style="thick">
        <color indexed="64"/>
      </left>
      <right/>
      <top style="thick">
        <color indexed="64"/>
      </top>
      <bottom/>
      <diagonal/>
    </border>
    <border>
      <left/>
      <right/>
      <top/>
      <bottom style="thick">
        <color indexed="64"/>
      </bottom>
      <diagonal/>
    </border>
    <border>
      <left style="thick">
        <color indexed="64"/>
      </left>
      <right/>
      <top style="thick">
        <color indexed="64"/>
      </top>
      <bottom style="thin">
        <color theme="0" tint="-0.24994659260841701"/>
      </bottom>
      <diagonal/>
    </border>
    <border>
      <left/>
      <right/>
      <top style="thick">
        <color indexed="64"/>
      </top>
      <bottom style="thin">
        <color theme="0" tint="-0.24994659260841701"/>
      </bottom>
      <diagonal/>
    </border>
    <border>
      <left/>
      <right style="thick">
        <color indexed="64"/>
      </right>
      <top style="thick">
        <color indexed="64"/>
      </top>
      <bottom style="thin">
        <color theme="0" tint="-0.24994659260841701"/>
      </bottom>
      <diagonal/>
    </border>
    <border>
      <left style="thick">
        <color indexed="64"/>
      </left>
      <right/>
      <top style="thin">
        <color theme="0" tint="-0.24994659260841701"/>
      </top>
      <bottom style="thin">
        <color theme="0" tint="-0.24994659260841701"/>
      </bottom>
      <diagonal/>
    </border>
    <border>
      <left/>
      <right/>
      <top style="thin">
        <color theme="0" tint="-0.24994659260841701"/>
      </top>
      <bottom style="thin">
        <color theme="0" tint="-0.24994659260841701"/>
      </bottom>
      <diagonal/>
    </border>
    <border>
      <left style="medium">
        <color auto="1"/>
      </left>
      <right/>
      <top style="thin">
        <color theme="0" tint="-0.24994659260841701"/>
      </top>
      <bottom style="thin">
        <color theme="0" tint="-0.24994659260841701"/>
      </bottom>
      <diagonal/>
    </border>
    <border>
      <left/>
      <right style="medium">
        <color indexed="64"/>
      </right>
      <top style="thin">
        <color theme="0" tint="-0.24994659260841701"/>
      </top>
      <bottom style="thin">
        <color theme="0" tint="-0.24994659260841701"/>
      </bottom>
      <diagonal/>
    </border>
    <border>
      <left/>
      <right style="thick">
        <color indexed="64"/>
      </right>
      <top style="thin">
        <color theme="0" tint="-0.24994659260841701"/>
      </top>
      <bottom style="thin">
        <color theme="0" tint="-0.24994659260841701"/>
      </bottom>
      <diagonal/>
    </border>
    <border>
      <left/>
      <right/>
      <top/>
      <bottom style="thin">
        <color theme="0" tint="-0.24994659260841701"/>
      </bottom>
      <diagonal/>
    </border>
    <border>
      <left style="thick">
        <color indexed="64"/>
      </left>
      <right/>
      <top/>
      <bottom style="thin">
        <color theme="0" tint="-0.24994659260841701"/>
      </bottom>
      <diagonal/>
    </border>
    <border>
      <left/>
      <right style="thick">
        <color indexed="64"/>
      </right>
      <top/>
      <bottom style="thin">
        <color theme="0" tint="-0.24994659260841701"/>
      </bottom>
      <diagonal/>
    </border>
    <border>
      <left/>
      <right/>
      <top style="thin">
        <color theme="0" tint="-0.24994659260841701"/>
      </top>
      <bottom/>
      <diagonal/>
    </border>
    <border>
      <left style="thick">
        <color indexed="64"/>
      </left>
      <right/>
      <top style="thin">
        <color theme="0" tint="-0.24994659260841701"/>
      </top>
      <bottom style="thick">
        <color indexed="64"/>
      </bottom>
      <diagonal/>
    </border>
    <border>
      <left/>
      <right/>
      <top style="thin">
        <color theme="0" tint="-0.24994659260841701"/>
      </top>
      <bottom style="thick">
        <color indexed="64"/>
      </bottom>
      <diagonal/>
    </border>
    <border>
      <left/>
      <right style="thick">
        <color indexed="64"/>
      </right>
      <top style="thin">
        <color theme="0" tint="-0.24994659260841701"/>
      </top>
      <bottom style="thick">
        <color indexed="64"/>
      </bottom>
      <diagonal/>
    </border>
    <border>
      <left style="medium">
        <color auto="1"/>
      </left>
      <right/>
      <top style="thin">
        <color theme="0" tint="-0.24994659260841701"/>
      </top>
      <bottom style="thick">
        <color indexed="64"/>
      </bottom>
      <diagonal/>
    </border>
    <border>
      <left/>
      <right style="medium">
        <color indexed="64"/>
      </right>
      <top style="thin">
        <color theme="0" tint="-0.24994659260841701"/>
      </top>
      <bottom style="thick">
        <color indexed="64"/>
      </bottom>
      <diagonal/>
    </border>
    <border>
      <left style="medium">
        <color indexed="64"/>
      </left>
      <right/>
      <top/>
      <bottom/>
      <diagonal/>
    </border>
    <border>
      <left/>
      <right style="medium">
        <color indexed="64"/>
      </right>
      <top/>
      <bottom/>
      <diagonal/>
    </border>
    <border>
      <left style="medium">
        <color indexed="64"/>
      </left>
      <right/>
      <top/>
      <bottom style="thin">
        <color theme="0" tint="-0.24994659260841701"/>
      </bottom>
      <diagonal/>
    </border>
    <border>
      <left style="thick">
        <color indexed="64"/>
      </left>
      <right/>
      <top style="thick">
        <color indexed="64"/>
      </top>
      <bottom style="thick">
        <color indexed="64"/>
      </bottom>
      <diagonal/>
    </border>
    <border>
      <left/>
      <right/>
      <top style="thick">
        <color indexed="64"/>
      </top>
      <bottom style="thick">
        <color indexed="64"/>
      </bottom>
      <diagonal/>
    </border>
    <border>
      <left/>
      <right style="thick">
        <color indexed="64"/>
      </right>
      <top style="thick">
        <color indexed="64"/>
      </top>
      <bottom style="thick">
        <color indexed="64"/>
      </bottom>
      <diagonal/>
    </border>
    <border>
      <left style="medium">
        <color indexed="64"/>
      </left>
      <right/>
      <top style="thick">
        <color indexed="64"/>
      </top>
      <bottom style="thin">
        <color theme="0" tint="-0.24994659260841701"/>
      </bottom>
      <diagonal/>
    </border>
    <border>
      <left/>
      <right style="medium">
        <color indexed="64"/>
      </right>
      <top style="thick">
        <color indexed="64"/>
      </top>
      <bottom style="thin">
        <color theme="0" tint="-0.24994659260841701"/>
      </bottom>
      <diagonal/>
    </border>
  </borders>
  <cellStyleXfs count="89">
    <xf numFmtId="0" fontId="0" fillId="0" borderId="0"/>
    <xf numFmtId="0" fontId="6" fillId="2" borderId="0" applyNumberFormat="0" applyBorder="0" applyAlignment="0" applyProtection="0"/>
    <xf numFmtId="0" fontId="6" fillId="3" borderId="0" applyNumberFormat="0" applyBorder="0" applyAlignment="0" applyProtection="0"/>
    <xf numFmtId="0" fontId="6" fillId="4" borderId="0" applyNumberFormat="0" applyBorder="0" applyAlignment="0" applyProtection="0"/>
    <xf numFmtId="0" fontId="6" fillId="5" borderId="0" applyNumberFormat="0" applyBorder="0" applyAlignment="0" applyProtection="0"/>
    <xf numFmtId="0" fontId="6" fillId="6" borderId="0" applyNumberFormat="0" applyBorder="0" applyAlignment="0" applyProtection="0"/>
    <xf numFmtId="0" fontId="6" fillId="7" borderId="0" applyNumberFormat="0" applyBorder="0" applyAlignment="0" applyProtection="0"/>
    <xf numFmtId="0" fontId="6" fillId="2" borderId="0" applyNumberFormat="0" applyBorder="0" applyAlignment="0" applyProtection="0"/>
    <xf numFmtId="0" fontId="6" fillId="3" borderId="0" applyNumberFormat="0" applyBorder="0" applyAlignment="0" applyProtection="0"/>
    <xf numFmtId="0" fontId="6" fillId="4" borderId="0" applyNumberFormat="0" applyBorder="0" applyAlignment="0" applyProtection="0"/>
    <xf numFmtId="0" fontId="6" fillId="5" borderId="0" applyNumberFormat="0" applyBorder="0" applyAlignment="0" applyProtection="0"/>
    <xf numFmtId="0" fontId="6" fillId="6" borderId="0" applyNumberFormat="0" applyBorder="0" applyAlignment="0" applyProtection="0"/>
    <xf numFmtId="0" fontId="6" fillId="7" borderId="0" applyNumberFormat="0" applyBorder="0" applyAlignment="0" applyProtection="0"/>
    <xf numFmtId="0" fontId="6" fillId="8" borderId="0" applyNumberFormat="0" applyBorder="0" applyAlignment="0" applyProtection="0"/>
    <xf numFmtId="0" fontId="6" fillId="9" borderId="0" applyNumberFormat="0" applyBorder="0" applyAlignment="0" applyProtection="0"/>
    <xf numFmtId="0" fontId="6" fillId="10" borderId="0" applyNumberFormat="0" applyBorder="0" applyAlignment="0" applyProtection="0"/>
    <xf numFmtId="0" fontId="6" fillId="5" borderId="0" applyNumberFormat="0" applyBorder="0" applyAlignment="0" applyProtection="0"/>
    <xf numFmtId="0" fontId="6" fillId="8" borderId="0" applyNumberFormat="0" applyBorder="0" applyAlignment="0" applyProtection="0"/>
    <xf numFmtId="0" fontId="6" fillId="11" borderId="0" applyNumberFormat="0" applyBorder="0" applyAlignment="0" applyProtection="0"/>
    <xf numFmtId="0" fontId="6" fillId="8" borderId="0" applyNumberFormat="0" applyBorder="0" applyAlignment="0" applyProtection="0"/>
    <xf numFmtId="0" fontId="6" fillId="9" borderId="0" applyNumberFormat="0" applyBorder="0" applyAlignment="0" applyProtection="0"/>
    <xf numFmtId="0" fontId="6" fillId="10" borderId="0" applyNumberFormat="0" applyBorder="0" applyAlignment="0" applyProtection="0"/>
    <xf numFmtId="0" fontId="6" fillId="5" borderId="0" applyNumberFormat="0" applyBorder="0" applyAlignment="0" applyProtection="0"/>
    <xf numFmtId="0" fontId="6" fillId="8" borderId="0" applyNumberFormat="0" applyBorder="0" applyAlignment="0" applyProtection="0"/>
    <xf numFmtId="0" fontId="6" fillId="11" borderId="0" applyNumberFormat="0" applyBorder="0" applyAlignment="0" applyProtection="0"/>
    <xf numFmtId="0" fontId="7" fillId="12" borderId="0" applyNumberFormat="0" applyBorder="0" applyAlignment="0" applyProtection="0"/>
    <xf numFmtId="0" fontId="7" fillId="9" borderId="0" applyNumberFormat="0" applyBorder="0" applyAlignment="0" applyProtection="0"/>
    <xf numFmtId="0" fontId="7" fillId="10" borderId="0" applyNumberFormat="0" applyBorder="0" applyAlignment="0" applyProtection="0"/>
    <xf numFmtId="0" fontId="7" fillId="13" borderId="0" applyNumberFormat="0" applyBorder="0" applyAlignment="0" applyProtection="0"/>
    <xf numFmtId="0" fontId="7" fillId="14" borderId="0" applyNumberFormat="0" applyBorder="0" applyAlignment="0" applyProtection="0"/>
    <xf numFmtId="0" fontId="7" fillId="15" borderId="0" applyNumberFormat="0" applyBorder="0" applyAlignment="0" applyProtection="0"/>
    <xf numFmtId="0" fontId="7" fillId="12" borderId="0" applyNumberFormat="0" applyBorder="0" applyAlignment="0" applyProtection="0"/>
    <xf numFmtId="0" fontId="7" fillId="9" borderId="0" applyNumberFormat="0" applyBorder="0" applyAlignment="0" applyProtection="0"/>
    <xf numFmtId="0" fontId="7" fillId="10" borderId="0" applyNumberFormat="0" applyBorder="0" applyAlignment="0" applyProtection="0"/>
    <xf numFmtId="0" fontId="7" fillId="13" borderId="0" applyNumberFormat="0" applyBorder="0" applyAlignment="0" applyProtection="0"/>
    <xf numFmtId="0" fontId="7" fillId="14" borderId="0" applyNumberFormat="0" applyBorder="0" applyAlignment="0" applyProtection="0"/>
    <xf numFmtId="0" fontId="7" fillId="15" borderId="0" applyNumberFormat="0" applyBorder="0" applyAlignment="0" applyProtection="0"/>
    <xf numFmtId="0" fontId="7" fillId="16" borderId="0" applyNumberFormat="0" applyBorder="0" applyAlignment="0" applyProtection="0"/>
    <xf numFmtId="0" fontId="7" fillId="17" borderId="0" applyNumberFormat="0" applyBorder="0" applyAlignment="0" applyProtection="0"/>
    <xf numFmtId="0" fontId="7" fillId="18" borderId="0" applyNumberFormat="0" applyBorder="0" applyAlignment="0" applyProtection="0"/>
    <xf numFmtId="0" fontId="7" fillId="13" borderId="0" applyNumberFormat="0" applyBorder="0" applyAlignment="0" applyProtection="0"/>
    <xf numFmtId="0" fontId="7" fillId="14" borderId="0" applyNumberFormat="0" applyBorder="0" applyAlignment="0" applyProtection="0"/>
    <xf numFmtId="0" fontId="7" fillId="19" borderId="0" applyNumberFormat="0" applyBorder="0" applyAlignment="0" applyProtection="0"/>
    <xf numFmtId="0" fontId="24" fillId="0" borderId="0" applyNumberFormat="0" applyFill="0" applyBorder="0" applyAlignment="0" applyProtection="0"/>
    <xf numFmtId="0" fontId="8" fillId="3" borderId="0" applyNumberFormat="0" applyBorder="0" applyAlignment="0" applyProtection="0"/>
    <xf numFmtId="0" fontId="9" fillId="20" borderId="1" applyNumberFormat="0" applyAlignment="0" applyProtection="0"/>
    <xf numFmtId="0" fontId="9" fillId="20" borderId="1" applyNumberFormat="0" applyAlignment="0" applyProtection="0"/>
    <xf numFmtId="0" fontId="18" fillId="0" borderId="2" applyNumberFormat="0" applyFill="0" applyAlignment="0" applyProtection="0"/>
    <xf numFmtId="0" fontId="10" fillId="21" borderId="3" applyNumberFormat="0" applyAlignment="0" applyProtection="0"/>
    <xf numFmtId="0" fontId="20" fillId="22" borderId="4" applyNumberFormat="0" applyFont="0" applyAlignment="0" applyProtection="0"/>
    <xf numFmtId="0" fontId="17" fillId="7" borderId="1" applyNumberFormat="0" applyAlignment="0" applyProtection="0"/>
    <xf numFmtId="0" fontId="11" fillId="0" borderId="0" applyNumberFormat="0" applyFill="0" applyBorder="0" applyAlignment="0" applyProtection="0"/>
    <xf numFmtId="0" fontId="12" fillId="4" borderId="0" applyNumberFormat="0" applyBorder="0" applyAlignment="0" applyProtection="0"/>
    <xf numFmtId="0" fontId="13" fillId="0" borderId="5" applyNumberFormat="0" applyFill="0" applyAlignment="0" applyProtection="0"/>
    <xf numFmtId="0" fontId="14" fillId="0" borderId="6" applyNumberFormat="0" applyFill="0" applyAlignment="0" applyProtection="0"/>
    <xf numFmtId="0" fontId="15" fillId="0" borderId="7" applyNumberFormat="0" applyFill="0" applyAlignment="0" applyProtection="0"/>
    <xf numFmtId="0" fontId="15" fillId="0" borderId="0" applyNumberFormat="0" applyFill="0" applyBorder="0" applyAlignment="0" applyProtection="0"/>
    <xf numFmtId="0" fontId="17" fillId="7" borderId="1" applyNumberFormat="0" applyAlignment="0" applyProtection="0"/>
    <xf numFmtId="0" fontId="8" fillId="3" borderId="0" applyNumberFormat="0" applyBorder="0" applyAlignment="0" applyProtection="0"/>
    <xf numFmtId="0" fontId="16" fillId="0" borderId="0" applyNumberFormat="0" applyFill="0" applyBorder="0" applyAlignment="0" applyProtection="0">
      <alignment vertical="top"/>
      <protection locked="0"/>
    </xf>
    <xf numFmtId="0" fontId="18" fillId="0" borderId="2" applyNumberFormat="0" applyFill="0" applyAlignment="0" applyProtection="0"/>
    <xf numFmtId="165" fontId="1" fillId="0" borderId="0" applyFont="0" applyFill="0" applyBorder="0" applyAlignment="0" applyProtection="0"/>
    <xf numFmtId="167" fontId="6" fillId="0" borderId="0" applyFont="0" applyFill="0" applyBorder="0" applyAlignment="0" applyProtection="0"/>
    <xf numFmtId="0" fontId="19" fillId="23" borderId="0" applyNumberFormat="0" applyBorder="0" applyAlignment="0" applyProtection="0"/>
    <xf numFmtId="0" fontId="19" fillId="23" borderId="0" applyNumberFormat="0" applyBorder="0" applyAlignment="0" applyProtection="0"/>
    <xf numFmtId="0" fontId="6" fillId="0" borderId="0"/>
    <xf numFmtId="0" fontId="20" fillId="0" borderId="0"/>
    <xf numFmtId="0" fontId="6" fillId="0" borderId="0"/>
    <xf numFmtId="0" fontId="6" fillId="0" borderId="0"/>
    <xf numFmtId="0" fontId="20" fillId="0" borderId="0"/>
    <xf numFmtId="0" fontId="6" fillId="0" borderId="0"/>
    <xf numFmtId="0" fontId="6" fillId="22" borderId="4" applyNumberFormat="0" applyFont="0" applyAlignment="0" applyProtection="0"/>
    <xf numFmtId="0" fontId="21" fillId="20" borderId="8" applyNumberFormat="0" applyAlignment="0" applyProtection="0"/>
    <xf numFmtId="0" fontId="12" fillId="4" borderId="0" applyNumberFormat="0" applyBorder="0" applyAlignment="0" applyProtection="0"/>
    <xf numFmtId="0" fontId="21" fillId="20" borderId="8" applyNumberFormat="0" applyAlignment="0" applyProtection="0"/>
    <xf numFmtId="0" fontId="11" fillId="0" borderId="0" applyNumberFormat="0" applyFill="0" applyBorder="0" applyAlignment="0" applyProtection="0"/>
    <xf numFmtId="0" fontId="22" fillId="0" borderId="0" applyNumberFormat="0" applyFill="0" applyBorder="0" applyAlignment="0" applyProtection="0"/>
    <xf numFmtId="0" fontId="22" fillId="0" borderId="0" applyNumberFormat="0" applyFill="0" applyBorder="0" applyAlignment="0" applyProtection="0"/>
    <xf numFmtId="0" fontId="13" fillId="0" borderId="5" applyNumberFormat="0" applyFill="0" applyAlignment="0" applyProtection="0"/>
    <xf numFmtId="0" fontId="14" fillId="0" borderId="6" applyNumberFormat="0" applyFill="0" applyAlignment="0" applyProtection="0"/>
    <xf numFmtId="0" fontId="15" fillId="0" borderId="7" applyNumberFormat="0" applyFill="0" applyAlignment="0" applyProtection="0"/>
    <xf numFmtId="0" fontId="15" fillId="0" borderId="0" applyNumberFormat="0" applyFill="0" applyBorder="0" applyAlignment="0" applyProtection="0"/>
    <xf numFmtId="0" fontId="23" fillId="0" borderId="9" applyNumberFormat="0" applyFill="0" applyAlignment="0" applyProtection="0"/>
    <xf numFmtId="0" fontId="10" fillId="21" borderId="3" applyNumberFormat="0" applyAlignment="0" applyProtection="0"/>
    <xf numFmtId="0" fontId="24" fillId="0" borderId="0" applyNumberFormat="0" applyFill="0" applyBorder="0" applyAlignment="0" applyProtection="0"/>
    <xf numFmtId="0" fontId="1" fillId="0" borderId="0"/>
    <xf numFmtId="0" fontId="27" fillId="0" borderId="0"/>
    <xf numFmtId="0" fontId="1" fillId="22" borderId="4" applyNumberFormat="0" applyFont="0" applyAlignment="0" applyProtection="0"/>
    <xf numFmtId="0" fontId="1" fillId="0" borderId="0"/>
  </cellStyleXfs>
  <cellXfs count="189">
    <xf numFmtId="0" fontId="0" fillId="0" borderId="0" xfId="0"/>
    <xf numFmtId="0" fontId="0" fillId="0" borderId="0" xfId="0" applyAlignment="1">
      <alignment shrinkToFit="1"/>
    </xf>
    <xf numFmtId="0" fontId="0" fillId="0" borderId="0" xfId="0" applyAlignment="1">
      <alignment vertical="center" shrinkToFit="1"/>
    </xf>
    <xf numFmtId="0" fontId="3" fillId="0" borderId="0" xfId="0" applyFont="1"/>
    <xf numFmtId="0" fontId="5" fillId="0" borderId="10" xfId="0" applyFont="1" applyBorder="1" applyAlignment="1">
      <alignment horizontal="center" shrinkToFit="1"/>
    </xf>
    <xf numFmtId="0" fontId="4" fillId="0" borderId="10" xfId="0" applyFont="1" applyBorder="1" applyAlignment="1">
      <alignment horizontal="center" shrinkToFit="1"/>
    </xf>
    <xf numFmtId="1" fontId="4" fillId="0" borderId="10" xfId="0" applyNumberFormat="1" applyFont="1" applyBorder="1" applyAlignment="1">
      <alignment horizontal="center" shrinkToFit="1"/>
    </xf>
    <xf numFmtId="0" fontId="31" fillId="0" borderId="0" xfId="0" applyFont="1" applyAlignment="1">
      <alignment horizontal="center"/>
    </xf>
    <xf numFmtId="14" fontId="37" fillId="0" borderId="0" xfId="0" applyNumberFormat="1" applyFont="1" applyFill="1" applyBorder="1" applyAlignment="1">
      <alignment horizontal="center" vertical="center" shrinkToFit="1"/>
    </xf>
    <xf numFmtId="1" fontId="31" fillId="0" borderId="10" xfId="0" applyNumberFormat="1" applyFont="1" applyFill="1" applyBorder="1" applyAlignment="1">
      <alignment horizontal="center" shrinkToFit="1"/>
    </xf>
    <xf numFmtId="0" fontId="31" fillId="0" borderId="10" xfId="0" applyFont="1" applyBorder="1" applyAlignment="1">
      <alignment horizontal="center" shrinkToFit="1"/>
    </xf>
    <xf numFmtId="0" fontId="31" fillId="0" borderId="14" xfId="0" applyFont="1" applyFill="1" applyBorder="1" applyAlignment="1">
      <alignment horizontal="center" shrinkToFit="1"/>
    </xf>
    <xf numFmtId="166" fontId="31" fillId="0" borderId="14" xfId="61" applyNumberFormat="1" applyFont="1" applyFill="1" applyBorder="1" applyAlignment="1">
      <alignment horizontal="center" shrinkToFit="1"/>
    </xf>
    <xf numFmtId="0" fontId="38" fillId="0" borderId="0" xfId="0" applyFont="1" applyFill="1"/>
    <xf numFmtId="0" fontId="39" fillId="0" borderId="0" xfId="0" applyFont="1"/>
    <xf numFmtId="0" fontId="39" fillId="0" borderId="0" xfId="0" applyFont="1" applyFill="1"/>
    <xf numFmtId="0" fontId="40" fillId="0" borderId="0" xfId="0" applyFont="1" applyFill="1" applyAlignment="1">
      <alignment horizontal="center" vertical="center" shrinkToFit="1"/>
    </xf>
    <xf numFmtId="0" fontId="40" fillId="0" borderId="0" xfId="0" applyFont="1" applyFill="1" applyAlignment="1">
      <alignment shrinkToFit="1"/>
    </xf>
    <xf numFmtId="166" fontId="31" fillId="0" borderId="10" xfId="0" applyNumberFormat="1" applyFont="1" applyBorder="1" applyAlignment="1">
      <alignment horizontal="center" shrinkToFit="1"/>
    </xf>
    <xf numFmtId="166" fontId="26" fillId="0" borderId="10" xfId="0" applyNumberFormat="1" applyFont="1" applyBorder="1" applyAlignment="1">
      <alignment horizontal="center"/>
    </xf>
    <xf numFmtId="0" fontId="40" fillId="0" borderId="0" xfId="0" applyFont="1" applyFill="1" applyAlignment="1">
      <alignment horizontal="center" shrinkToFit="1"/>
    </xf>
    <xf numFmtId="0" fontId="39" fillId="0" borderId="0" xfId="0" applyFont="1" applyAlignment="1">
      <alignment horizontal="center" shrinkToFit="1"/>
    </xf>
    <xf numFmtId="0" fontId="39" fillId="0" borderId="0" xfId="0" applyFont="1" applyAlignment="1">
      <alignment horizontal="center"/>
    </xf>
    <xf numFmtId="0" fontId="0" fillId="0" borderId="0" xfId="0" applyFill="1"/>
    <xf numFmtId="0" fontId="16" fillId="0" borderId="0" xfId="59" applyAlignment="1" applyProtection="1"/>
    <xf numFmtId="0" fontId="0" fillId="0" borderId="0" xfId="0" applyNumberFormat="1" applyAlignment="1">
      <alignment shrinkToFit="1"/>
    </xf>
    <xf numFmtId="0" fontId="39" fillId="0" borderId="0" xfId="0" applyNumberFormat="1" applyFont="1" applyAlignment="1">
      <alignment horizontal="center" shrinkToFit="1"/>
    </xf>
    <xf numFmtId="0" fontId="0" fillId="25" borderId="0" xfId="0" applyFill="1" applyAlignment="1">
      <alignment horizontal="center"/>
    </xf>
    <xf numFmtId="0" fontId="42" fillId="0" borderId="0" xfId="0" applyFont="1"/>
    <xf numFmtId="0" fontId="42" fillId="26" borderId="0" xfId="0" applyFont="1" applyFill="1"/>
    <xf numFmtId="0" fontId="0" fillId="26" borderId="0" xfId="0" applyFill="1"/>
    <xf numFmtId="0" fontId="41" fillId="25" borderId="0" xfId="0" applyFont="1" applyFill="1" applyAlignment="1">
      <alignment horizontal="center"/>
    </xf>
    <xf numFmtId="0" fontId="41" fillId="26" borderId="0" xfId="0" applyFont="1" applyFill="1"/>
    <xf numFmtId="0" fontId="1" fillId="0" borderId="0" xfId="0" applyFont="1"/>
    <xf numFmtId="0" fontId="1" fillId="26" borderId="0" xfId="0" applyFont="1" applyFill="1"/>
    <xf numFmtId="0" fontId="1" fillId="25" borderId="0" xfId="0" applyFont="1" applyFill="1" applyAlignment="1">
      <alignment horizontal="center"/>
    </xf>
    <xf numFmtId="169" fontId="25" fillId="0" borderId="10" xfId="68" applyNumberFormat="1" applyFont="1" applyBorder="1" applyAlignment="1">
      <alignment horizontal="center"/>
    </xf>
    <xf numFmtId="169" fontId="25" fillId="0" borderId="12" xfId="68" applyNumberFormat="1" applyFont="1" applyBorder="1" applyAlignment="1">
      <alignment horizontal="center"/>
    </xf>
    <xf numFmtId="0" fontId="0" fillId="0" borderId="0" xfId="0" applyAlignment="1">
      <alignment horizontal="center"/>
    </xf>
    <xf numFmtId="0" fontId="6" fillId="0" borderId="0" xfId="70" applyFont="1" applyFill="1" applyAlignment="1">
      <alignment horizontal="center" vertical="center"/>
    </xf>
    <xf numFmtId="0" fontId="36" fillId="0" borderId="0" xfId="70" applyFont="1" applyFill="1" applyAlignment="1">
      <alignment horizontal="left" vertical="center"/>
    </xf>
    <xf numFmtId="0" fontId="35" fillId="0" borderId="0" xfId="0" applyFont="1" applyFill="1" applyAlignment="1">
      <alignment horizontal="center" vertical="center"/>
    </xf>
    <xf numFmtId="0" fontId="0" fillId="0" borderId="0" xfId="0" applyFill="1" applyAlignment="1">
      <alignment horizontal="center" vertical="center"/>
    </xf>
    <xf numFmtId="0" fontId="6" fillId="0" borderId="0" xfId="70" applyFont="1" applyFill="1" applyAlignment="1">
      <alignment horizontal="center" vertical="center" shrinkToFit="1"/>
    </xf>
    <xf numFmtId="166" fontId="29" fillId="0" borderId="0" xfId="70" applyNumberFormat="1" applyFont="1" applyFill="1" applyAlignment="1">
      <alignment horizontal="center" vertical="center"/>
    </xf>
    <xf numFmtId="166" fontId="6" fillId="0" borderId="0" xfId="70" applyNumberFormat="1" applyFont="1" applyFill="1" applyAlignment="1">
      <alignment horizontal="center" vertical="center"/>
    </xf>
    <xf numFmtId="2" fontId="6" fillId="0" borderId="0" xfId="70" applyNumberFormat="1" applyFont="1" applyFill="1" applyBorder="1" applyAlignment="1">
      <alignment horizontal="center" vertical="center"/>
    </xf>
    <xf numFmtId="2" fontId="6" fillId="0" borderId="0" xfId="70" applyNumberFormat="1" applyFont="1" applyFill="1" applyAlignment="1">
      <alignment horizontal="center" vertical="center"/>
    </xf>
    <xf numFmtId="0" fontId="6" fillId="0" borderId="0" xfId="70" applyNumberFormat="1" applyFont="1" applyFill="1" applyAlignment="1">
      <alignment horizontal="center" vertical="center" shrinkToFit="1"/>
    </xf>
    <xf numFmtId="14" fontId="6" fillId="0" borderId="0" xfId="70" applyNumberFormat="1" applyFont="1" applyFill="1" applyAlignment="1">
      <alignment horizontal="left" vertical="center"/>
    </xf>
    <xf numFmtId="14" fontId="6" fillId="0" borderId="0" xfId="70" applyNumberFormat="1" applyFont="1" applyFill="1" applyAlignment="1">
      <alignment horizontal="center" vertical="center"/>
    </xf>
    <xf numFmtId="0" fontId="6" fillId="28" borderId="21" xfId="70" applyFont="1" applyFill="1" applyBorder="1" applyAlignment="1">
      <alignment horizontal="center" vertical="center"/>
    </xf>
    <xf numFmtId="0" fontId="6" fillId="28" borderId="22" xfId="70" applyFont="1" applyFill="1" applyBorder="1" applyAlignment="1">
      <alignment horizontal="center" vertical="center" wrapText="1"/>
    </xf>
    <xf numFmtId="0" fontId="6" fillId="28" borderId="25" xfId="70" applyFont="1" applyFill="1" applyBorder="1" applyAlignment="1">
      <alignment horizontal="center" vertical="center" wrapText="1"/>
    </xf>
    <xf numFmtId="2" fontId="6" fillId="28" borderId="21" xfId="70" applyNumberFormat="1" applyFont="1" applyFill="1" applyBorder="1" applyAlignment="1">
      <alignment horizontal="center" vertical="center"/>
    </xf>
    <xf numFmtId="2" fontId="6" fillId="28" borderId="22" xfId="70" applyNumberFormat="1" applyFont="1" applyFill="1" applyBorder="1" applyAlignment="1">
      <alignment horizontal="center" vertical="center"/>
    </xf>
    <xf numFmtId="2" fontId="6" fillId="28" borderId="23" xfId="70" applyNumberFormat="1" applyFont="1" applyFill="1" applyBorder="1" applyAlignment="1">
      <alignment horizontal="center" vertical="center"/>
    </xf>
    <xf numFmtId="0" fontId="6" fillId="28" borderId="13" xfId="70" applyFont="1" applyFill="1" applyBorder="1" applyAlignment="1">
      <alignment horizontal="center" vertical="center"/>
    </xf>
    <xf numFmtId="0" fontId="6" fillId="0" borderId="0" xfId="70" applyFont="1" applyFill="1" applyBorder="1" applyAlignment="1">
      <alignment horizontal="center" vertical="center"/>
    </xf>
    <xf numFmtId="0" fontId="6" fillId="0" borderId="0" xfId="70" applyFont="1" applyFill="1" applyBorder="1" applyAlignment="1">
      <alignment horizontal="center" vertical="center" wrapText="1"/>
    </xf>
    <xf numFmtId="0" fontId="6" fillId="0" borderId="0" xfId="70" applyNumberFormat="1" applyFont="1" applyFill="1" applyBorder="1" applyAlignment="1">
      <alignment horizontal="center" vertical="center" shrinkToFit="1"/>
    </xf>
    <xf numFmtId="1" fontId="6" fillId="0" borderId="26" xfId="70" applyNumberFormat="1" applyFont="1" applyFill="1" applyBorder="1" applyAlignment="1">
      <alignment horizontal="center" vertical="center"/>
    </xf>
    <xf numFmtId="0" fontId="35" fillId="0" borderId="26" xfId="0" applyFont="1" applyFill="1" applyBorder="1" applyAlignment="1">
      <alignment horizontal="center" vertical="center"/>
    </xf>
    <xf numFmtId="1" fontId="6" fillId="0" borderId="26" xfId="70" applyNumberFormat="1" applyFont="1" applyFill="1" applyBorder="1" applyAlignment="1">
      <alignment horizontal="center" vertical="center" shrinkToFit="1"/>
    </xf>
    <xf numFmtId="166" fontId="29" fillId="0" borderId="26" xfId="70" applyNumberFormat="1" applyFont="1" applyFill="1" applyBorder="1" applyAlignment="1">
      <alignment horizontal="center" vertical="center" wrapText="1"/>
    </xf>
    <xf numFmtId="3" fontId="6" fillId="0" borderId="26" xfId="70" applyNumberFormat="1" applyFont="1" applyFill="1" applyBorder="1" applyAlignment="1">
      <alignment horizontal="center" vertical="center" wrapText="1"/>
    </xf>
    <xf numFmtId="1" fontId="6" fillId="0" borderId="26" xfId="70" applyNumberFormat="1" applyFont="1" applyFill="1" applyBorder="1" applyAlignment="1">
      <alignment horizontal="center" vertical="center" wrapText="1"/>
    </xf>
    <xf numFmtId="1" fontId="6" fillId="0" borderId="21" xfId="70" applyNumberFormat="1" applyFont="1" applyFill="1" applyBorder="1" applyAlignment="1">
      <alignment horizontal="center" vertical="center" wrapText="1"/>
    </xf>
    <xf numFmtId="1" fontId="6" fillId="0" borderId="22" xfId="70" applyNumberFormat="1" applyFont="1" applyFill="1" applyBorder="1" applyAlignment="1">
      <alignment horizontal="center" vertical="center" wrapText="1"/>
    </xf>
    <xf numFmtId="1" fontId="6" fillId="0" borderId="25" xfId="70" applyNumberFormat="1" applyFont="1" applyFill="1" applyBorder="1" applyAlignment="1">
      <alignment horizontal="center" vertical="center" wrapText="1"/>
    </xf>
    <xf numFmtId="1" fontId="6" fillId="0" borderId="21" xfId="70" applyNumberFormat="1" applyFont="1" applyFill="1" applyBorder="1" applyAlignment="1">
      <alignment horizontal="center" vertical="center"/>
    </xf>
    <xf numFmtId="1" fontId="6" fillId="0" borderId="22" xfId="70" applyNumberFormat="1" applyFont="1" applyFill="1" applyBorder="1" applyAlignment="1">
      <alignment horizontal="center" vertical="center"/>
    </xf>
    <xf numFmtId="1" fontId="6" fillId="0" borderId="23" xfId="70" applyNumberFormat="1" applyFont="1" applyFill="1" applyBorder="1" applyAlignment="1">
      <alignment horizontal="center" vertical="center"/>
    </xf>
    <xf numFmtId="1" fontId="6" fillId="0" borderId="27" xfId="70" applyNumberFormat="1" applyFont="1" applyFill="1" applyBorder="1" applyAlignment="1">
      <alignment horizontal="center" vertical="center"/>
    </xf>
    <xf numFmtId="0" fontId="6" fillId="0" borderId="26" xfId="70" applyNumberFormat="1" applyFont="1" applyFill="1" applyBorder="1" applyAlignment="1">
      <alignment horizontal="center" vertical="center" shrinkToFit="1"/>
    </xf>
    <xf numFmtId="0" fontId="0" fillId="0" borderId="26" xfId="0" applyFill="1" applyBorder="1" applyAlignment="1">
      <alignment horizontal="center" vertical="center"/>
    </xf>
    <xf numFmtId="0" fontId="35" fillId="0" borderId="22" xfId="0" applyFont="1" applyFill="1" applyBorder="1" applyAlignment="1">
      <alignment horizontal="center" vertical="center"/>
    </xf>
    <xf numFmtId="166" fontId="35" fillId="0" borderId="22" xfId="0" applyNumberFormat="1" applyFont="1" applyFill="1" applyBorder="1" applyAlignment="1">
      <alignment horizontal="center" vertical="center"/>
    </xf>
    <xf numFmtId="166" fontId="29" fillId="0" borderId="22" xfId="0" applyNumberFormat="1" applyFont="1" applyFill="1" applyBorder="1" applyAlignment="1">
      <alignment horizontal="center" vertical="center"/>
    </xf>
    <xf numFmtId="0" fontId="35" fillId="0" borderId="21" xfId="0" applyFont="1" applyFill="1" applyBorder="1" applyAlignment="1">
      <alignment horizontal="center" vertical="center"/>
    </xf>
    <xf numFmtId="1" fontId="35" fillId="0" borderId="22" xfId="0" applyNumberFormat="1" applyFont="1" applyFill="1" applyBorder="1" applyAlignment="1">
      <alignment horizontal="center" vertical="center"/>
    </xf>
    <xf numFmtId="1" fontId="35" fillId="0" borderId="25" xfId="0" applyNumberFormat="1" applyFont="1" applyFill="1" applyBorder="1" applyAlignment="1">
      <alignment horizontal="center" vertical="center"/>
    </xf>
    <xf numFmtId="2" fontId="35" fillId="0" borderId="21" xfId="0" applyNumberFormat="1" applyFont="1" applyFill="1" applyBorder="1" applyAlignment="1">
      <alignment horizontal="center" vertical="center"/>
    </xf>
    <xf numFmtId="2" fontId="35" fillId="0" borderId="22" xfId="0" applyNumberFormat="1" applyFont="1" applyFill="1" applyBorder="1" applyAlignment="1">
      <alignment horizontal="center" vertical="center"/>
    </xf>
    <xf numFmtId="2" fontId="35" fillId="0" borderId="23" xfId="0" applyNumberFormat="1" applyFont="1" applyFill="1" applyBorder="1" applyAlignment="1">
      <alignment horizontal="center" vertical="center"/>
    </xf>
    <xf numFmtId="0" fontId="0" fillId="0" borderId="22" xfId="0" applyFill="1" applyBorder="1" applyAlignment="1">
      <alignment horizontal="center" vertical="center"/>
    </xf>
    <xf numFmtId="0" fontId="35" fillId="0" borderId="29" xfId="0" applyFont="1" applyFill="1" applyBorder="1" applyAlignment="1">
      <alignment horizontal="center" vertical="center"/>
    </xf>
    <xf numFmtId="0" fontId="35" fillId="0" borderId="30" xfId="0" applyFont="1" applyFill="1" applyBorder="1" applyAlignment="1">
      <alignment horizontal="center" vertical="center"/>
    </xf>
    <xf numFmtId="1" fontId="35" fillId="0" borderId="31" xfId="0" applyNumberFormat="1" applyFont="1" applyFill="1" applyBorder="1" applyAlignment="1">
      <alignment horizontal="center" vertical="center"/>
    </xf>
    <xf numFmtId="1" fontId="35" fillId="0" borderId="32" xfId="0" applyNumberFormat="1" applyFont="1" applyFill="1" applyBorder="1" applyAlignment="1">
      <alignment horizontal="center" vertical="center"/>
    </xf>
    <xf numFmtId="2" fontId="35" fillId="0" borderId="30" xfId="0" applyNumberFormat="1" applyFont="1" applyFill="1" applyBorder="1" applyAlignment="1">
      <alignment horizontal="center" vertical="center"/>
    </xf>
    <xf numFmtId="2" fontId="35" fillId="0" borderId="31" xfId="0" applyNumberFormat="1" applyFont="1" applyFill="1" applyBorder="1" applyAlignment="1">
      <alignment horizontal="center" vertical="center"/>
    </xf>
    <xf numFmtId="2" fontId="35" fillId="0" borderId="33" xfId="0" applyNumberFormat="1" applyFont="1" applyFill="1" applyBorder="1" applyAlignment="1">
      <alignment horizontal="center" vertical="center"/>
    </xf>
    <xf numFmtId="0" fontId="0" fillId="0" borderId="29" xfId="0" applyFill="1" applyBorder="1" applyAlignment="1">
      <alignment horizontal="center" vertical="center"/>
    </xf>
    <xf numFmtId="166" fontId="29" fillId="0" borderId="0" xfId="0" applyNumberFormat="1" applyFont="1" applyFill="1" applyAlignment="1">
      <alignment horizontal="center" vertical="center"/>
    </xf>
    <xf numFmtId="166" fontId="35" fillId="0" borderId="0" xfId="0" applyNumberFormat="1" applyFont="1" applyFill="1" applyAlignment="1">
      <alignment horizontal="center" vertical="center"/>
    </xf>
    <xf numFmtId="0" fontId="35" fillId="0" borderId="0" xfId="0" applyFont="1" applyFill="1" applyBorder="1" applyAlignment="1">
      <alignment horizontal="center" vertical="center"/>
    </xf>
    <xf numFmtId="164" fontId="0" fillId="0" borderId="0" xfId="0" applyNumberFormat="1" applyAlignment="1">
      <alignment horizontal="center"/>
    </xf>
    <xf numFmtId="168" fontId="0" fillId="0" borderId="35" xfId="0" applyNumberFormat="1" applyBorder="1" applyAlignment="1">
      <alignment horizontal="center"/>
    </xf>
    <xf numFmtId="168" fontId="0" fillId="0" borderId="0" xfId="0" applyNumberFormat="1" applyAlignment="1">
      <alignment horizontal="center"/>
    </xf>
    <xf numFmtId="168" fontId="0" fillId="0" borderId="36" xfId="0" applyNumberFormat="1" applyBorder="1" applyAlignment="1">
      <alignment horizontal="center"/>
    </xf>
    <xf numFmtId="170" fontId="0" fillId="0" borderId="0" xfId="0" applyNumberFormat="1" applyAlignment="1">
      <alignment horizontal="center"/>
    </xf>
    <xf numFmtId="170" fontId="0" fillId="0" borderId="36" xfId="0" applyNumberFormat="1" applyBorder="1" applyAlignment="1">
      <alignment horizontal="center"/>
    </xf>
    <xf numFmtId="0" fontId="28" fillId="29" borderId="0" xfId="65" applyFont="1" applyFill="1" applyBorder="1" applyAlignment="1">
      <alignment horizontal="center"/>
    </xf>
    <xf numFmtId="0" fontId="39" fillId="24" borderId="0" xfId="0" applyFont="1" applyFill="1" applyAlignment="1">
      <alignment wrapText="1"/>
    </xf>
    <xf numFmtId="0" fontId="39" fillId="24" borderId="0" xfId="0" applyFont="1" applyFill="1" applyAlignment="1">
      <alignment horizontal="center" wrapText="1"/>
    </xf>
    <xf numFmtId="164" fontId="39" fillId="24" borderId="0" xfId="0" applyNumberFormat="1" applyFont="1" applyFill="1" applyAlignment="1">
      <alignment horizontal="center" wrapText="1"/>
    </xf>
    <xf numFmtId="168" fontId="39" fillId="24" borderId="35" xfId="0" applyNumberFormat="1" applyFont="1" applyFill="1" applyBorder="1" applyAlignment="1">
      <alignment horizontal="center" wrapText="1"/>
    </xf>
    <xf numFmtId="168" fontId="39" fillId="24" borderId="0" xfId="0" applyNumberFormat="1" applyFont="1" applyFill="1" applyAlignment="1">
      <alignment horizontal="center" wrapText="1"/>
    </xf>
    <xf numFmtId="168" fontId="39" fillId="24" borderId="0" xfId="0" applyNumberFormat="1" applyFont="1" applyFill="1" applyBorder="1" applyAlignment="1">
      <alignment horizontal="center" wrapText="1"/>
    </xf>
    <xf numFmtId="168" fontId="39" fillId="24" borderId="36" xfId="0" applyNumberFormat="1" applyFont="1" applyFill="1" applyBorder="1" applyAlignment="1">
      <alignment horizontal="center" wrapText="1"/>
    </xf>
    <xf numFmtId="170" fontId="39" fillId="24" borderId="36" xfId="0" applyNumberFormat="1" applyFont="1" applyFill="1" applyBorder="1" applyAlignment="1">
      <alignment horizontal="center" wrapText="1"/>
    </xf>
    <xf numFmtId="0" fontId="39" fillId="0" borderId="0" xfId="0" applyNumberFormat="1" applyFont="1"/>
    <xf numFmtId="164" fontId="0" fillId="0" borderId="0" xfId="0" applyNumberFormat="1"/>
    <xf numFmtId="168" fontId="0" fillId="0" borderId="35" xfId="0" applyNumberFormat="1" applyBorder="1"/>
    <xf numFmtId="168" fontId="0" fillId="0" borderId="0" xfId="0" applyNumberFormat="1"/>
    <xf numFmtId="168" fontId="0" fillId="0" borderId="0" xfId="0" applyNumberFormat="1" applyBorder="1"/>
    <xf numFmtId="168" fontId="0" fillId="0" borderId="36" xfId="0" applyNumberFormat="1" applyBorder="1"/>
    <xf numFmtId="0" fontId="28" fillId="29" borderId="0" xfId="65" applyFont="1" applyFill="1" applyBorder="1" applyAlignment="1"/>
    <xf numFmtId="170" fontId="28" fillId="29" borderId="0" xfId="65" applyNumberFormat="1" applyFont="1" applyFill="1" applyBorder="1" applyAlignment="1">
      <alignment horizontal="center"/>
    </xf>
    <xf numFmtId="49" fontId="0" fillId="0" borderId="0" xfId="0" applyNumberFormat="1"/>
    <xf numFmtId="49" fontId="28" fillId="29" borderId="0" xfId="65" applyNumberFormat="1" applyFont="1" applyFill="1" applyBorder="1" applyAlignment="1">
      <alignment horizontal="center"/>
    </xf>
    <xf numFmtId="49" fontId="28" fillId="29" borderId="0" xfId="65" applyNumberFormat="1" applyFont="1" applyFill="1" applyBorder="1" applyAlignment="1"/>
    <xf numFmtId="171" fontId="6" fillId="28" borderId="22" xfId="70" applyNumberFormat="1" applyFont="1" applyFill="1" applyBorder="1" applyAlignment="1">
      <alignment horizontal="center" vertical="center"/>
    </xf>
    <xf numFmtId="171" fontId="6" fillId="0" borderId="22" xfId="70" applyNumberFormat="1" applyFont="1" applyFill="1" applyBorder="1" applyAlignment="1">
      <alignment horizontal="center" vertical="center"/>
    </xf>
    <xf numFmtId="171" fontId="35" fillId="0" borderId="22" xfId="0" applyNumberFormat="1" applyFont="1" applyFill="1" applyBorder="1" applyAlignment="1">
      <alignment horizontal="center" vertical="center"/>
    </xf>
    <xf numFmtId="171" fontId="35" fillId="0" borderId="31" xfId="0" applyNumberFormat="1" applyFont="1" applyFill="1" applyBorder="1" applyAlignment="1">
      <alignment horizontal="center" vertical="center"/>
    </xf>
    <xf numFmtId="171" fontId="35" fillId="0" borderId="0" xfId="0" applyNumberFormat="1" applyFont="1" applyFill="1" applyAlignment="1">
      <alignment horizontal="center" vertical="center"/>
    </xf>
    <xf numFmtId="171" fontId="6" fillId="28" borderId="24" xfId="70" applyNumberFormat="1" applyFont="1" applyFill="1" applyBorder="1" applyAlignment="1">
      <alignment horizontal="center" vertical="center"/>
    </xf>
    <xf numFmtId="171" fontId="6" fillId="0" borderId="24" xfId="70" applyNumberFormat="1" applyFont="1" applyFill="1" applyBorder="1" applyAlignment="1">
      <alignment horizontal="center" vertical="center"/>
    </xf>
    <xf numFmtId="171" fontId="35" fillId="0" borderId="24" xfId="0" applyNumberFormat="1" applyFont="1" applyFill="1" applyBorder="1" applyAlignment="1">
      <alignment horizontal="center" vertical="center"/>
    </xf>
    <xf numFmtId="171" fontId="35" fillId="0" borderId="34" xfId="0" applyNumberFormat="1" applyFont="1" applyFill="1" applyBorder="1" applyAlignment="1">
      <alignment horizontal="center" vertical="center"/>
    </xf>
    <xf numFmtId="1" fontId="6" fillId="0" borderId="37" xfId="70" applyNumberFormat="1" applyFont="1" applyFill="1" applyBorder="1" applyAlignment="1">
      <alignment horizontal="center" vertical="center"/>
    </xf>
    <xf numFmtId="171" fontId="6" fillId="28" borderId="25" xfId="70" applyNumberFormat="1" applyFont="1" applyFill="1" applyBorder="1" applyAlignment="1">
      <alignment horizontal="center" vertical="center"/>
    </xf>
    <xf numFmtId="171" fontId="6" fillId="0" borderId="25" xfId="70" applyNumberFormat="1" applyFont="1" applyFill="1" applyBorder="1" applyAlignment="1">
      <alignment horizontal="center" vertical="center"/>
    </xf>
    <xf numFmtId="171" fontId="35" fillId="0" borderId="25" xfId="0" applyNumberFormat="1" applyFont="1" applyFill="1" applyBorder="1" applyAlignment="1">
      <alignment horizontal="center" vertical="center"/>
    </xf>
    <xf numFmtId="171" fontId="35" fillId="0" borderId="32" xfId="0" applyNumberFormat="1" applyFont="1" applyFill="1" applyBorder="1" applyAlignment="1">
      <alignment horizontal="center" vertical="center"/>
    </xf>
    <xf numFmtId="0" fontId="35" fillId="0" borderId="31" xfId="0" applyFont="1" applyFill="1" applyBorder="1" applyAlignment="1">
      <alignment horizontal="center" vertical="center"/>
    </xf>
    <xf numFmtId="0" fontId="35" fillId="0" borderId="32" xfId="0" applyFont="1" applyFill="1" applyBorder="1" applyAlignment="1">
      <alignment horizontal="center" vertical="center"/>
    </xf>
    <xf numFmtId="0" fontId="35" fillId="28" borderId="13" xfId="0" applyFont="1" applyFill="1" applyBorder="1" applyAlignment="1">
      <alignment horizontal="center" vertical="center"/>
    </xf>
    <xf numFmtId="0" fontId="6" fillId="28" borderId="13" xfId="70" applyFont="1" applyFill="1" applyBorder="1" applyAlignment="1">
      <alignment horizontal="center" vertical="center" shrinkToFit="1"/>
    </xf>
    <xf numFmtId="166" fontId="29" fillId="28" borderId="13" xfId="70" applyNumberFormat="1" applyFont="1" applyFill="1" applyBorder="1" applyAlignment="1">
      <alignment horizontal="center" vertical="center" wrapText="1"/>
    </xf>
    <xf numFmtId="0" fontId="6" fillId="28" borderId="13" xfId="70" applyFont="1" applyFill="1" applyBorder="1" applyAlignment="1">
      <alignment horizontal="center" vertical="center" wrapText="1"/>
    </xf>
    <xf numFmtId="166" fontId="6" fillId="28" borderId="13" xfId="70" applyNumberFormat="1" applyFont="1" applyFill="1" applyBorder="1" applyAlignment="1">
      <alignment horizontal="center" vertical="center" wrapText="1"/>
    </xf>
    <xf numFmtId="0" fontId="6" fillId="28" borderId="11" xfId="70" applyFont="1" applyFill="1" applyBorder="1" applyAlignment="1">
      <alignment horizontal="center" vertical="center" wrapText="1"/>
    </xf>
    <xf numFmtId="0" fontId="6" fillId="28" borderId="16" xfId="70" applyFont="1" applyFill="1" applyBorder="1" applyAlignment="1">
      <alignment horizontal="center" vertical="center"/>
    </xf>
    <xf numFmtId="166" fontId="35" fillId="0" borderId="31" xfId="0" applyNumberFormat="1" applyFont="1" applyFill="1" applyBorder="1" applyAlignment="1">
      <alignment horizontal="center" vertical="center"/>
    </xf>
    <xf numFmtId="166" fontId="29" fillId="0" borderId="31" xfId="0" applyNumberFormat="1" applyFont="1" applyFill="1" applyBorder="1" applyAlignment="1">
      <alignment horizontal="center" vertical="center"/>
    </xf>
    <xf numFmtId="172" fontId="6" fillId="0" borderId="0" xfId="70" applyNumberFormat="1" applyFont="1" applyFill="1" applyAlignment="1">
      <alignment horizontal="center" vertical="center"/>
    </xf>
    <xf numFmtId="172" fontId="6" fillId="28" borderId="11" xfId="70" applyNumberFormat="1" applyFont="1" applyFill="1" applyBorder="1" applyAlignment="1">
      <alignment horizontal="center" vertical="center"/>
    </xf>
    <xf numFmtId="172" fontId="6" fillId="0" borderId="28" xfId="70" applyNumberFormat="1" applyFont="1" applyFill="1" applyBorder="1" applyAlignment="1">
      <alignment horizontal="center" vertical="center"/>
    </xf>
    <xf numFmtId="172" fontId="35" fillId="0" borderId="25" xfId="0" applyNumberFormat="1" applyFont="1" applyFill="1" applyBorder="1" applyAlignment="1">
      <alignment horizontal="center" vertical="center"/>
    </xf>
    <xf numFmtId="172" fontId="35" fillId="0" borderId="32" xfId="0" applyNumberFormat="1" applyFont="1" applyFill="1" applyBorder="1" applyAlignment="1">
      <alignment horizontal="center" vertical="center"/>
    </xf>
    <xf numFmtId="172" fontId="35" fillId="0" borderId="0" xfId="0" applyNumberFormat="1" applyFont="1" applyFill="1" applyAlignment="1">
      <alignment horizontal="center" vertical="center"/>
    </xf>
    <xf numFmtId="0" fontId="0" fillId="0" borderId="0" xfId="0" applyAlignment="1">
      <alignment horizontal="center"/>
    </xf>
    <xf numFmtId="0" fontId="4" fillId="0" borderId="12" xfId="0" applyFont="1" applyBorder="1" applyAlignment="1">
      <alignment shrinkToFit="1"/>
    </xf>
    <xf numFmtId="0" fontId="0" fillId="0" borderId="15" xfId="0" applyBorder="1" applyAlignment="1"/>
    <xf numFmtId="0" fontId="0" fillId="0" borderId="14" xfId="0" applyBorder="1" applyAlignment="1"/>
    <xf numFmtId="0" fontId="4" fillId="0" borderId="12" xfId="0" applyFont="1" applyBorder="1" applyAlignment="1">
      <alignment horizontal="center" vertical="center" shrinkToFit="1"/>
    </xf>
    <xf numFmtId="0" fontId="4" fillId="0" borderId="15" xfId="0" applyFont="1" applyBorder="1" applyAlignment="1">
      <alignment horizontal="center" vertical="center" shrinkToFit="1"/>
    </xf>
    <xf numFmtId="0" fontId="4" fillId="0" borderId="14" xfId="0" applyFont="1" applyBorder="1" applyAlignment="1">
      <alignment horizontal="center" vertical="center" shrinkToFit="1"/>
    </xf>
    <xf numFmtId="0" fontId="2" fillId="0" borderId="0" xfId="0" applyFont="1" applyBorder="1" applyAlignment="1">
      <alignment horizontal="center" vertical="center" wrapText="1" shrinkToFit="1"/>
    </xf>
    <xf numFmtId="0" fontId="0" fillId="0" borderId="0" xfId="0" applyAlignment="1">
      <alignment horizontal="center"/>
    </xf>
    <xf numFmtId="0" fontId="33" fillId="0" borderId="0" xfId="0" applyFont="1" applyBorder="1" applyAlignment="1">
      <alignment vertical="center" shrinkToFit="1"/>
    </xf>
    <xf numFmtId="0" fontId="34" fillId="0" borderId="0" xfId="0" applyFont="1" applyAlignment="1">
      <alignment vertical="center" shrinkToFit="1"/>
    </xf>
    <xf numFmtId="0" fontId="32" fillId="0" borderId="0" xfId="0" applyFont="1" applyFill="1" applyAlignment="1">
      <alignment horizontal="center" vertical="center" shrinkToFit="1"/>
    </xf>
    <xf numFmtId="0" fontId="32" fillId="0" borderId="0" xfId="0" applyFont="1" applyFill="1" applyAlignment="1">
      <alignment horizontal="center"/>
    </xf>
    <xf numFmtId="0" fontId="32" fillId="0" borderId="0" xfId="0" applyFont="1" applyFill="1" applyAlignment="1">
      <alignment vertical="center" shrinkToFit="1"/>
    </xf>
    <xf numFmtId="0" fontId="32" fillId="0" borderId="0" xfId="0" applyFont="1" applyFill="1" applyAlignment="1"/>
    <xf numFmtId="2" fontId="43" fillId="0" borderId="17" xfId="70" applyNumberFormat="1" applyFont="1" applyFill="1" applyBorder="1" applyAlignment="1">
      <alignment horizontal="center" vertical="center"/>
    </xf>
    <xf numFmtId="2" fontId="45" fillId="31" borderId="38" xfId="70" applyNumberFormat="1" applyFont="1" applyFill="1" applyBorder="1" applyAlignment="1">
      <alignment horizontal="center" vertical="center"/>
    </xf>
    <xf numFmtId="2" fontId="45" fillId="31" borderId="39" xfId="70" applyNumberFormat="1" applyFont="1" applyFill="1" applyBorder="1" applyAlignment="1">
      <alignment horizontal="center" vertical="center"/>
    </xf>
    <xf numFmtId="2" fontId="45" fillId="31" borderId="40" xfId="70" applyNumberFormat="1" applyFont="1" applyFill="1" applyBorder="1" applyAlignment="1">
      <alignment horizontal="center" vertical="center"/>
    </xf>
    <xf numFmtId="2" fontId="6" fillId="27" borderId="21" xfId="70" applyNumberFormat="1" applyFont="1" applyFill="1" applyBorder="1" applyAlignment="1">
      <alignment horizontal="center" vertical="center"/>
    </xf>
    <xf numFmtId="2" fontId="6" fillId="27" borderId="22" xfId="70" applyNumberFormat="1" applyFont="1" applyFill="1" applyBorder="1" applyAlignment="1">
      <alignment horizontal="center" vertical="center"/>
    </xf>
    <xf numFmtId="2" fontId="6" fillId="27" borderId="24" xfId="70" applyNumberFormat="1" applyFont="1" applyFill="1" applyBorder="1" applyAlignment="1">
      <alignment horizontal="center" vertical="center"/>
    </xf>
    <xf numFmtId="0" fontId="6" fillId="27" borderId="18" xfId="70" applyFont="1" applyFill="1" applyBorder="1" applyAlignment="1">
      <alignment horizontal="center" vertical="center"/>
    </xf>
    <xf numFmtId="0" fontId="6" fillId="27" borderId="19" xfId="70" applyFont="1" applyFill="1" applyBorder="1" applyAlignment="1">
      <alignment horizontal="center" vertical="center"/>
    </xf>
    <xf numFmtId="0" fontId="6" fillId="27" borderId="20" xfId="70" applyFont="1" applyFill="1" applyBorder="1" applyAlignment="1">
      <alignment horizontal="center" vertical="center"/>
    </xf>
    <xf numFmtId="2" fontId="43" fillId="27" borderId="41" xfId="70" applyNumberFormat="1" applyFont="1" applyFill="1" applyBorder="1" applyAlignment="1">
      <alignment horizontal="center" vertical="center"/>
    </xf>
    <xf numFmtId="2" fontId="43" fillId="27" borderId="19" xfId="70" applyNumberFormat="1" applyFont="1" applyFill="1" applyBorder="1" applyAlignment="1">
      <alignment horizontal="center" vertical="center"/>
    </xf>
    <xf numFmtId="2" fontId="43" fillId="27" borderId="20" xfId="70" applyNumberFormat="1" applyFont="1" applyFill="1" applyBorder="1" applyAlignment="1">
      <alignment horizontal="center" vertical="center"/>
    </xf>
    <xf numFmtId="2" fontId="43" fillId="27" borderId="42" xfId="70" applyNumberFormat="1" applyFont="1" applyFill="1" applyBorder="1" applyAlignment="1">
      <alignment horizontal="center" vertical="center"/>
    </xf>
    <xf numFmtId="2" fontId="43" fillId="27" borderId="18" xfId="70" applyNumberFormat="1" applyFont="1" applyFill="1" applyBorder="1" applyAlignment="1">
      <alignment horizontal="center" vertical="center"/>
    </xf>
    <xf numFmtId="2" fontId="6" fillId="27" borderId="23" xfId="70" applyNumberFormat="1" applyFont="1" applyFill="1" applyBorder="1" applyAlignment="1">
      <alignment horizontal="center" vertical="center"/>
    </xf>
    <xf numFmtId="2" fontId="6" fillId="27" borderId="25" xfId="70" applyNumberFormat="1" applyFont="1" applyFill="1" applyBorder="1" applyAlignment="1">
      <alignment horizontal="center" vertical="center"/>
    </xf>
    <xf numFmtId="168" fontId="44" fillId="30" borderId="0" xfId="0" applyNumberFormat="1" applyFont="1" applyFill="1" applyBorder="1" applyAlignment="1">
      <alignment horizontal="center"/>
    </xf>
    <xf numFmtId="168" fontId="44" fillId="30" borderId="36" xfId="0" applyNumberFormat="1" applyFont="1" applyFill="1" applyBorder="1" applyAlignment="1">
      <alignment horizontal="center"/>
    </xf>
    <xf numFmtId="168" fontId="44" fillId="30" borderId="35" xfId="0" applyNumberFormat="1" applyFont="1" applyFill="1" applyBorder="1" applyAlignment="1">
      <alignment horizontal="center"/>
    </xf>
  </cellXfs>
  <cellStyles count="89">
    <cellStyle name="20 % - Accent1" xfId="1"/>
    <cellStyle name="20 % - Accent2" xfId="2"/>
    <cellStyle name="20 % - Accent3" xfId="3"/>
    <cellStyle name="20 % - Accent4" xfId="4"/>
    <cellStyle name="20 % - Accent5" xfId="5"/>
    <cellStyle name="20 % - Accent6" xfId="6"/>
    <cellStyle name="20% - Accent1" xfId="7"/>
    <cellStyle name="20% - Accent2" xfId="8"/>
    <cellStyle name="20% - Accent3" xfId="9"/>
    <cellStyle name="20% - Accent4" xfId="10"/>
    <cellStyle name="20% - Accent5" xfId="11"/>
    <cellStyle name="20% - Accent6" xfId="12"/>
    <cellStyle name="40 % - Accent1" xfId="13"/>
    <cellStyle name="40 % - Accent2" xfId="14"/>
    <cellStyle name="40 % - Accent3" xfId="15"/>
    <cellStyle name="40 % - Accent4" xfId="16"/>
    <cellStyle name="40 % - Accent5" xfId="17"/>
    <cellStyle name="40 % - Accent6" xfId="18"/>
    <cellStyle name="40% - Accent1" xfId="19"/>
    <cellStyle name="40% - Accent2" xfId="20"/>
    <cellStyle name="40% - Accent3" xfId="21"/>
    <cellStyle name="40% - Accent4" xfId="22"/>
    <cellStyle name="40% - Accent5" xfId="23"/>
    <cellStyle name="40% - Accent6" xfId="24"/>
    <cellStyle name="60 % - Accent1" xfId="25"/>
    <cellStyle name="60 % - Accent2" xfId="26"/>
    <cellStyle name="60 % - Accent3" xfId="27"/>
    <cellStyle name="60 % - Accent4" xfId="28"/>
    <cellStyle name="60 % - Accent5" xfId="29"/>
    <cellStyle name="60 % - Accent6" xfId="30"/>
    <cellStyle name="60% - Accent1" xfId="31"/>
    <cellStyle name="60% - Accent2" xfId="32"/>
    <cellStyle name="60% - Accent3" xfId="33"/>
    <cellStyle name="60% - Accent4" xfId="34"/>
    <cellStyle name="60% - Accent5" xfId="35"/>
    <cellStyle name="60% - Accent6" xfId="36"/>
    <cellStyle name="Accent1" xfId="37" builtinId="29" customBuiltin="1"/>
    <cellStyle name="Accent2" xfId="38" builtinId="33" customBuiltin="1"/>
    <cellStyle name="Accent3" xfId="39" builtinId="37" customBuiltin="1"/>
    <cellStyle name="Accent4" xfId="40" builtinId="41" customBuiltin="1"/>
    <cellStyle name="Accent5" xfId="41" builtinId="45" customBuiltin="1"/>
    <cellStyle name="Accent6" xfId="42" builtinId="49" customBuiltin="1"/>
    <cellStyle name="Avertissement" xfId="43"/>
    <cellStyle name="Bad" xfId="44"/>
    <cellStyle name="Calcul" xfId="45"/>
    <cellStyle name="Calculation" xfId="46"/>
    <cellStyle name="Cellule liée" xfId="47"/>
    <cellStyle name="Check Cell" xfId="48"/>
    <cellStyle name="Commentaire" xfId="49"/>
    <cellStyle name="Currency" xfId="61" builtinId="4"/>
    <cellStyle name="Entrée" xfId="50"/>
    <cellStyle name="Explanatory Text" xfId="51"/>
    <cellStyle name="Good" xfId="52"/>
    <cellStyle name="Heading 1" xfId="53"/>
    <cellStyle name="Heading 2" xfId="54"/>
    <cellStyle name="Heading 3" xfId="55"/>
    <cellStyle name="Heading 4" xfId="56"/>
    <cellStyle name="Hyperlink" xfId="59" builtinId="8"/>
    <cellStyle name="Input" xfId="57"/>
    <cellStyle name="Insatisfaisant" xfId="58"/>
    <cellStyle name="Linked Cell" xfId="60"/>
    <cellStyle name="Monétaire 2" xfId="62"/>
    <cellStyle name="Neutral" xfId="63"/>
    <cellStyle name="Neutre" xfId="64"/>
    <cellStyle name="Normal" xfId="0" builtinId="0"/>
    <cellStyle name="Normal 2" xfId="65"/>
    <cellStyle name="Normal 2 2" xfId="66"/>
    <cellStyle name="Normal 2 3" xfId="86"/>
    <cellStyle name="Normal 2_2011 Canada Price list" xfId="67"/>
    <cellStyle name="Normal 2_Price List" xfId="68"/>
    <cellStyle name="Normal 3" xfId="69"/>
    <cellStyle name="Normal 4" xfId="85"/>
    <cellStyle name="Normal 5" xfId="88"/>
    <cellStyle name="Normal_Dimensions" xfId="70"/>
    <cellStyle name="Note" xfId="71"/>
    <cellStyle name="Note 2" xfId="87"/>
    <cellStyle name="Output" xfId="72"/>
    <cellStyle name="Satisfaisant" xfId="73"/>
    <cellStyle name="Sortie" xfId="74"/>
    <cellStyle name="Texte explicatif" xfId="75"/>
    <cellStyle name="Title" xfId="76"/>
    <cellStyle name="Titre" xfId="77"/>
    <cellStyle name="Titre 1" xfId="78"/>
    <cellStyle name="Titre 2" xfId="79"/>
    <cellStyle name="Titre 3" xfId="80"/>
    <cellStyle name="Titre 4" xfId="81"/>
    <cellStyle name="Total" xfId="82" builtinId="25" customBuiltin="1"/>
    <cellStyle name="Vérification" xfId="83"/>
    <cellStyle name="Warning Text" xfId="84"/>
  </cellStyles>
  <dxfs count="456">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
      <fill>
        <patternFill>
          <bgColor indexed="42"/>
        </patternFill>
      </fill>
    </dxf>
  </dxfs>
  <tableStyles count="0" defaultTableStyle="TableStyleMedium9" defaultPivotStyle="PivotStyleLight16"/>
  <colors>
    <mruColors>
      <color rgb="FF66FF66"/>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drawings/_rels/drawing1.xml.rels><?xml version="1.0" encoding="UTF-8" standalone="yes"?>
<Relationships xmlns="http://schemas.openxmlformats.org/package/2006/relationships"><Relationship Id="rId3" Type="http://schemas.openxmlformats.org/officeDocument/2006/relationships/image" Target="../media/image4.png"/><Relationship Id="rId2" Type="http://schemas.openxmlformats.org/officeDocument/2006/relationships/image" Target="../media/image3.png"/><Relationship Id="rId1" Type="http://schemas.openxmlformats.org/officeDocument/2006/relationships/image" Target="../media/image2.jpg"/><Relationship Id="rId4" Type="http://schemas.openxmlformats.org/officeDocument/2006/relationships/image" Target="../media/image5.png"/></Relationships>
</file>

<file path=xl/drawings/_rels/vmlDrawing1.vml.rels><?xml version="1.0" encoding="UTF-8" standalone="yes"?>
<Relationships xmlns="http://schemas.openxmlformats.org/package/2006/relationships"><Relationship Id="rId1" Type="http://schemas.openxmlformats.org/officeDocument/2006/relationships/image" Target="../media/image1.jpeg"/></Relationships>
</file>

<file path=xl/drawings/_rels/vmlDrawing2.v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9</xdr:col>
      <xdr:colOff>309563</xdr:colOff>
      <xdr:row>2</xdr:row>
      <xdr:rowOff>238125</xdr:rowOff>
    </xdr:from>
    <xdr:to>
      <xdr:col>11</xdr:col>
      <xdr:colOff>356513</xdr:colOff>
      <xdr:row>2</xdr:row>
      <xdr:rowOff>1523325</xdr:rowOff>
    </xdr:to>
    <xdr:pic>
      <xdr:nvPicPr>
        <xdr:cNvPr id="20" name="Item_2"/>
        <xdr:cNvPicPr>
          <a:picLocks noChangeAspect="1"/>
        </xdr:cNvPicPr>
      </xdr:nvPicPr>
      <xdr:blipFill>
        <a:blip xmlns:r="http://schemas.openxmlformats.org/officeDocument/2006/relationships" r:embed="rId1">
          <a:extLst>
            <a:ext uri="{28A0092B-C50C-407E-A947-70E740481C1C}">
              <a14:useLocalDpi xmlns:a14="http://schemas.microsoft.com/office/drawing/2010/main"/>
            </a:ext>
          </a:extLst>
        </a:blip>
        <a:stretch>
          <a:fillRect/>
        </a:stretch>
      </xdr:blipFill>
      <xdr:spPr>
        <a:xfrm>
          <a:off x="6334126" y="5334000"/>
          <a:ext cx="1285200" cy="1285200"/>
        </a:xfrm>
        <a:prstGeom prst="rect">
          <a:avLst/>
        </a:prstGeom>
      </xdr:spPr>
    </xdr:pic>
    <xdr:clientData/>
  </xdr:twoCellAnchor>
  <xdr:twoCellAnchor editAs="oneCell">
    <xdr:from>
      <xdr:col>9</xdr:col>
      <xdr:colOff>316688</xdr:colOff>
      <xdr:row>3</xdr:row>
      <xdr:rowOff>245249</xdr:rowOff>
    </xdr:from>
    <xdr:to>
      <xdr:col>11</xdr:col>
      <xdr:colOff>363638</xdr:colOff>
      <xdr:row>3</xdr:row>
      <xdr:rowOff>1530449</xdr:rowOff>
    </xdr:to>
    <xdr:pic>
      <xdr:nvPicPr>
        <xdr:cNvPr id="1376" name="Item_40"/>
        <xdr:cNvPicPr>
          <a:picLocks noChangeAspect="1"/>
        </xdr:cNvPicPr>
      </xdr:nvPicPr>
      <xdr:blipFill>
        <a:blip xmlns:r="http://schemas.openxmlformats.org/officeDocument/2006/relationships" r:embed="rId2">
          <a:extLst>
            <a:ext uri="{28A0092B-C50C-407E-A947-70E740481C1C}">
              <a14:useLocalDpi xmlns:a14="http://schemas.microsoft.com/office/drawing/2010/main"/>
            </a:ext>
          </a:extLst>
        </a:blip>
        <a:stretch>
          <a:fillRect/>
        </a:stretch>
      </xdr:blipFill>
      <xdr:spPr>
        <a:xfrm>
          <a:off x="6341251" y="7889062"/>
          <a:ext cx="1285200" cy="1285200"/>
        </a:xfrm>
        <a:prstGeom prst="rect">
          <a:avLst/>
        </a:prstGeom>
      </xdr:spPr>
    </xdr:pic>
    <xdr:clientData/>
  </xdr:twoCellAnchor>
  <xdr:twoCellAnchor editAs="oneCell">
    <xdr:from>
      <xdr:col>9</xdr:col>
      <xdr:colOff>252375</xdr:colOff>
      <xdr:row>4</xdr:row>
      <xdr:rowOff>323813</xdr:rowOff>
    </xdr:from>
    <xdr:to>
      <xdr:col>11</xdr:col>
      <xdr:colOff>299325</xdr:colOff>
      <xdr:row>4</xdr:row>
      <xdr:rowOff>1609013</xdr:rowOff>
    </xdr:to>
    <xdr:pic>
      <xdr:nvPicPr>
        <xdr:cNvPr id="1424" name="Item_42"/>
        <xdr:cNvPicPr>
          <a:picLocks noChangeAspect="1"/>
        </xdr:cNvPicPr>
      </xdr:nvPicPr>
      <xdr:blipFill>
        <a:blip xmlns:r="http://schemas.openxmlformats.org/officeDocument/2006/relationships" r:embed="rId3">
          <a:extLst>
            <a:ext uri="{28A0092B-C50C-407E-A947-70E740481C1C}">
              <a14:useLocalDpi xmlns:a14="http://schemas.microsoft.com/office/drawing/2010/main"/>
            </a:ext>
          </a:extLst>
        </a:blip>
        <a:stretch>
          <a:fillRect/>
        </a:stretch>
      </xdr:blipFill>
      <xdr:spPr>
        <a:xfrm>
          <a:off x="6276938" y="10515563"/>
          <a:ext cx="1285200" cy="1285200"/>
        </a:xfrm>
        <a:prstGeom prst="rect">
          <a:avLst/>
        </a:prstGeom>
      </xdr:spPr>
    </xdr:pic>
    <xdr:clientData/>
  </xdr:twoCellAnchor>
  <xdr:twoCellAnchor editAs="oneCell">
    <xdr:from>
      <xdr:col>9</xdr:col>
      <xdr:colOff>116626</xdr:colOff>
      <xdr:row>5</xdr:row>
      <xdr:rowOff>330938</xdr:rowOff>
    </xdr:from>
    <xdr:to>
      <xdr:col>11</xdr:col>
      <xdr:colOff>157864</xdr:colOff>
      <xdr:row>5</xdr:row>
      <xdr:rowOff>1616138</xdr:rowOff>
    </xdr:to>
    <xdr:pic>
      <xdr:nvPicPr>
        <xdr:cNvPr id="1443" name="Item_45"/>
        <xdr:cNvPicPr>
          <a:picLocks noChangeAspect="1"/>
        </xdr:cNvPicPr>
      </xdr:nvPicPr>
      <xdr:blipFill>
        <a:blip xmlns:r="http://schemas.openxmlformats.org/officeDocument/2006/relationships" r:embed="rId4">
          <a:extLst>
            <a:ext uri="{28A0092B-C50C-407E-A947-70E740481C1C}">
              <a14:useLocalDpi xmlns:a14="http://schemas.microsoft.com/office/drawing/2010/main"/>
            </a:ext>
          </a:extLst>
        </a:blip>
        <a:stretch>
          <a:fillRect/>
        </a:stretch>
      </xdr:blipFill>
      <xdr:spPr>
        <a:xfrm>
          <a:off x="6141189" y="13070626"/>
          <a:ext cx="1279488" cy="1285200"/>
        </a:xfrm>
        <a:prstGeom prst="rect">
          <a:avLst/>
        </a:prstGeom>
      </xdr:spPr>
    </xdr:pic>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vmlDrawing" Target="../drawings/vmlDrawing2.v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
  <dimension ref="A1:S1066"/>
  <sheetViews>
    <sheetView tabSelected="1" workbookViewId="0">
      <selection activeCell="A7" sqref="A7"/>
    </sheetView>
  </sheetViews>
  <sheetFormatPr defaultColWidth="11.42578125" defaultRowHeight="12.75" x14ac:dyDescent="0.2"/>
  <cols>
    <col min="1" max="1" width="9.42578125" customWidth="1"/>
    <col min="2" max="2" width="9.42578125" style="14" customWidth="1"/>
    <col min="3" max="3" width="14.28515625" style="15" customWidth="1"/>
    <col min="4" max="4" width="1.7109375" style="15" customWidth="1"/>
    <col min="5" max="6" width="9.42578125" style="15" customWidth="1"/>
    <col min="7" max="7" width="14.28515625" style="15" customWidth="1"/>
    <col min="8" max="8" width="1.85546875" style="15" customWidth="1"/>
    <col min="9" max="10" width="9.42578125" style="15" customWidth="1"/>
    <col min="11" max="11" width="14.28515625" style="15" customWidth="1"/>
    <col min="12" max="16" width="9.140625" customWidth="1"/>
    <col min="17" max="19" width="19.28515625" customWidth="1"/>
  </cols>
  <sheetData>
    <row r="1" spans="1:19" ht="55.5" customHeight="1" x14ac:dyDescent="0.2">
      <c r="A1" s="161" t="s">
        <v>66</v>
      </c>
      <c r="B1" s="162"/>
      <c r="C1" s="162"/>
      <c r="D1" s="162"/>
      <c r="E1" s="162"/>
      <c r="F1" s="162"/>
      <c r="G1" s="162"/>
      <c r="H1" s="162"/>
      <c r="I1" s="162"/>
      <c r="J1" s="162"/>
      <c r="K1" s="162"/>
      <c r="L1" s="1"/>
      <c r="M1" s="1"/>
      <c r="N1" s="1"/>
      <c r="O1" s="24"/>
      <c r="P1" s="1"/>
      <c r="Q1" s="1"/>
      <c r="R1" s="1"/>
      <c r="S1" s="1"/>
    </row>
    <row r="2" spans="1:19" s="3" customFormat="1" ht="24" customHeight="1" x14ac:dyDescent="0.3">
      <c r="A2" s="163" t="s">
        <v>13</v>
      </c>
      <c r="B2" s="164"/>
      <c r="C2" s="167"/>
      <c r="D2" s="167"/>
      <c r="E2" s="167"/>
      <c r="F2" s="167"/>
      <c r="G2" s="168"/>
      <c r="H2" s="13"/>
      <c r="I2" s="165" t="s">
        <v>14</v>
      </c>
      <c r="J2" s="166"/>
      <c r="K2" s="8">
        <f ca="1">TODAY()</f>
        <v>42635</v>
      </c>
      <c r="L2" s="2"/>
      <c r="M2" s="1"/>
      <c r="N2" s="1"/>
      <c r="O2" s="1"/>
      <c r="P2" s="1"/>
      <c r="Q2" s="1"/>
      <c r="R2" s="1"/>
      <c r="S2" s="1"/>
    </row>
    <row r="3" spans="1:19" ht="6" customHeight="1" x14ac:dyDescent="0.2">
      <c r="L3" s="1"/>
      <c r="M3" s="2"/>
      <c r="N3" s="2"/>
      <c r="O3" s="2"/>
      <c r="P3" s="2"/>
      <c r="Q3" s="2"/>
      <c r="R3" s="2"/>
      <c r="S3" s="2"/>
    </row>
    <row r="4" spans="1:19" ht="108" customHeight="1" x14ac:dyDescent="0.2">
      <c r="A4" s="158" t="e">
        <f>VLOOKUP(A7,PicTable,2,FALSE)</f>
        <v>#N/A</v>
      </c>
      <c r="B4" s="159"/>
      <c r="C4" s="160"/>
      <c r="D4" s="16"/>
      <c r="E4" s="158" t="e">
        <f>VLOOKUP(E7,PicTable,2,FALSE)</f>
        <v>#N/A</v>
      </c>
      <c r="F4" s="159"/>
      <c r="G4" s="160"/>
      <c r="H4" s="16"/>
      <c r="I4" s="158" t="e">
        <f>VLOOKUP(I7,PicTable,2,FALSE)</f>
        <v>#N/A</v>
      </c>
      <c r="J4" s="159"/>
      <c r="K4" s="160"/>
      <c r="L4" s="1"/>
      <c r="M4" s="1"/>
      <c r="N4" s="1"/>
      <c r="O4" s="1"/>
      <c r="P4" s="25"/>
      <c r="Q4" s="25"/>
      <c r="R4" s="1"/>
      <c r="S4" s="1"/>
    </row>
    <row r="5" spans="1:19" s="22" customFormat="1" x14ac:dyDescent="0.2">
      <c r="A5" s="155" t="e">
        <f>VLOOKUP(A7,'Price List'!$C:$BB,2,FALSE)</f>
        <v>#N/A</v>
      </c>
      <c r="B5" s="156"/>
      <c r="C5" s="157"/>
      <c r="D5" s="20"/>
      <c r="E5" s="155" t="e">
        <f>VLOOKUP(E7,'Price List'!$C:$BB,2,FALSE)</f>
        <v>#N/A</v>
      </c>
      <c r="F5" s="156"/>
      <c r="G5" s="157"/>
      <c r="H5" s="20"/>
      <c r="I5" s="155" t="e">
        <f>VLOOKUP(I7,'Price List'!$C:$BB,2,FALSE)</f>
        <v>#N/A</v>
      </c>
      <c r="J5" s="156"/>
      <c r="K5" s="157"/>
      <c r="L5" s="21"/>
      <c r="M5" s="21"/>
      <c r="N5" s="21"/>
      <c r="O5" s="21"/>
      <c r="P5" s="26"/>
      <c r="Q5" s="26"/>
      <c r="R5" s="21"/>
      <c r="S5" s="21"/>
    </row>
    <row r="6" spans="1:19" x14ac:dyDescent="0.2">
      <c r="A6" s="4" t="s">
        <v>18</v>
      </c>
      <c r="B6" s="7" t="s">
        <v>0</v>
      </c>
      <c r="C6" s="9" t="s">
        <v>19</v>
      </c>
      <c r="D6" s="17"/>
      <c r="E6" s="4" t="s">
        <v>18</v>
      </c>
      <c r="F6" s="7" t="s">
        <v>0</v>
      </c>
      <c r="G6" s="9" t="s">
        <v>19</v>
      </c>
      <c r="H6" s="17"/>
      <c r="I6" s="4" t="s">
        <v>18</v>
      </c>
      <c r="J6" s="7" t="s">
        <v>0</v>
      </c>
      <c r="K6" s="9" t="s">
        <v>19</v>
      </c>
      <c r="L6" s="1"/>
      <c r="M6" s="1"/>
      <c r="N6" s="1"/>
      <c r="O6" s="1"/>
      <c r="P6" s="1"/>
      <c r="Q6" s="1"/>
      <c r="R6" s="1"/>
      <c r="S6" s="1"/>
    </row>
    <row r="7" spans="1:19" x14ac:dyDescent="0.2">
      <c r="A7" s="5"/>
      <c r="B7" s="18" t="e">
        <f>VLOOKUP(A7,'Price List'!$C:$BB,3,FALSE)</f>
        <v>#N/A</v>
      </c>
      <c r="C7" s="9" t="e">
        <f>VLOOKUP(A7,'Price List'!$C:$BB,10,FALSE)</f>
        <v>#N/A</v>
      </c>
      <c r="D7" s="17"/>
      <c r="E7" s="5"/>
      <c r="F7" s="18" t="e">
        <f>VLOOKUP(E7,'Price List'!$C:$BB,3,FALSE)</f>
        <v>#N/A</v>
      </c>
      <c r="G7" s="9" t="e">
        <f>VLOOKUP(E7,'Price List'!$C:$BB,10,FALSE)</f>
        <v>#N/A</v>
      </c>
      <c r="H7" s="17"/>
      <c r="I7" s="5"/>
      <c r="J7" s="18" t="e">
        <f>VLOOKUP(I7,'Price List'!$C:$BB,3,FALSE)</f>
        <v>#N/A</v>
      </c>
      <c r="K7" s="9" t="e">
        <f>VLOOKUP(I7,'Price List'!$C:$BB,10,FALSE)</f>
        <v>#N/A</v>
      </c>
      <c r="L7" s="1"/>
      <c r="M7" s="1"/>
      <c r="N7" s="1"/>
      <c r="O7" s="1"/>
      <c r="P7" s="1"/>
      <c r="Q7" s="1"/>
      <c r="R7" s="1"/>
      <c r="S7" s="1"/>
    </row>
    <row r="8" spans="1:19" ht="12.75" customHeight="1" x14ac:dyDescent="0.2">
      <c r="A8" s="4" t="s">
        <v>22</v>
      </c>
      <c r="B8" s="10" t="s">
        <v>21</v>
      </c>
      <c r="C8" s="11" t="s">
        <v>20</v>
      </c>
      <c r="D8" s="17"/>
      <c r="E8" s="4" t="s">
        <v>22</v>
      </c>
      <c r="F8" s="10" t="s">
        <v>21</v>
      </c>
      <c r="G8" s="11" t="s">
        <v>20</v>
      </c>
      <c r="H8" s="17"/>
      <c r="I8" s="4" t="s">
        <v>22</v>
      </c>
      <c r="J8" s="10" t="s">
        <v>21</v>
      </c>
      <c r="K8" s="11" t="s">
        <v>20</v>
      </c>
      <c r="L8" s="1"/>
      <c r="M8" s="1"/>
      <c r="N8" s="1"/>
      <c r="O8" s="1"/>
      <c r="P8" s="1"/>
      <c r="Q8" s="1"/>
      <c r="R8" s="1"/>
      <c r="S8" s="1"/>
    </row>
    <row r="9" spans="1:19" ht="12.75" customHeight="1" x14ac:dyDescent="0.2">
      <c r="A9" s="6" t="e">
        <f>CONCATENATE(VLOOKUP(A7,'Price List'!$C:$BB,8,FALSE),"/",VLOOKUP(A7,'Price List'!$C:$BB,9,FALSE))</f>
        <v>#N/A</v>
      </c>
      <c r="B9" s="19" t="e">
        <f>IF(ISBLANK(VLOOKUP(A7,'Price List'!$C:$BB,5,FALSE)),VLOOKUP(A7,'Price List'!$C:$BB,5,FALSE),VLOOKUP(A7,'Price List'!$C:$BB,5,FALSE))</f>
        <v>#N/A</v>
      </c>
      <c r="C9" s="12" t="e">
        <f>VLOOKUP(A7,'Price List'!$C:$BB,6,FALSE)</f>
        <v>#N/A</v>
      </c>
      <c r="D9" s="17"/>
      <c r="E9" s="6" t="e">
        <f>CONCATENATE(VLOOKUP(E7,'Price List'!$C:$BB,8,FALSE),"/",VLOOKUP(E7,'Price List'!$C:$BB,9,FALSE))</f>
        <v>#N/A</v>
      </c>
      <c r="F9" s="19" t="e">
        <f>IF(ISBLANK(VLOOKUP(E7,'Price List'!$C:$BB,5,FALSE)),VLOOKUP(E7,'Price List'!$C:$BB,5,FALSE),VLOOKUP(E7,'Price List'!$C:$BB,5,FALSE))</f>
        <v>#N/A</v>
      </c>
      <c r="G9" s="12" t="e">
        <f>VLOOKUP(E7,'Price List'!$C:$BB,6,FALSE)</f>
        <v>#N/A</v>
      </c>
      <c r="H9" s="17"/>
      <c r="I9" s="6" t="e">
        <f>CONCATENATE(VLOOKUP(I7,'Price List'!$C:$BB,8,FALSE),"/",VLOOKUP(I7,'Price List'!$C:$BB,9,FALSE))</f>
        <v>#N/A</v>
      </c>
      <c r="J9" s="19" t="e">
        <f>IF(ISBLANK(VLOOKUP(I7,'Price List'!$C:$BB,5,FALSE)),VLOOKUP(I7,'Price List'!$C:$BB,5,FALSE),VLOOKUP(I7,'Price List'!$C:$BB,5,FALSE))</f>
        <v>#N/A</v>
      </c>
      <c r="K9" s="12" t="e">
        <f>VLOOKUP(I7,'Price List'!$C:$BB,6,FALSE)</f>
        <v>#N/A</v>
      </c>
      <c r="L9" s="1"/>
      <c r="M9" s="1"/>
      <c r="N9" s="1"/>
      <c r="O9" s="1"/>
      <c r="P9" s="1"/>
      <c r="Q9" s="1"/>
      <c r="R9" s="1"/>
      <c r="S9" s="1"/>
    </row>
    <row r="10" spans="1:19" ht="6" customHeight="1" x14ac:dyDescent="0.2">
      <c r="L10" s="1"/>
      <c r="M10" s="1"/>
      <c r="N10" s="1"/>
      <c r="O10" s="1"/>
      <c r="P10" s="1"/>
      <c r="Q10" s="1"/>
      <c r="R10" s="1"/>
      <c r="S10" s="1"/>
    </row>
    <row r="11" spans="1:19" ht="108" customHeight="1" x14ac:dyDescent="0.2">
      <c r="A11" s="158" t="e">
        <f>VLOOKUP(A14,PicTable,2,FALSE)</f>
        <v>#N/A</v>
      </c>
      <c r="B11" s="159"/>
      <c r="C11" s="160"/>
      <c r="D11" s="16"/>
      <c r="E11" s="158" t="e">
        <f>VLOOKUP(E14,PicTable,2,FALSE)</f>
        <v>#N/A</v>
      </c>
      <c r="F11" s="159"/>
      <c r="G11" s="160"/>
      <c r="H11" s="16"/>
      <c r="I11" s="158" t="e">
        <f>VLOOKUP(I14,PicTable,2,FALSE)</f>
        <v>#N/A</v>
      </c>
      <c r="J11" s="159"/>
      <c r="K11" s="160"/>
      <c r="L11" s="1"/>
      <c r="M11" s="1"/>
      <c r="N11" s="1"/>
      <c r="O11" s="1"/>
      <c r="P11" s="1"/>
      <c r="Q11" s="1"/>
      <c r="R11" s="1"/>
      <c r="S11" s="1"/>
    </row>
    <row r="12" spans="1:19" x14ac:dyDescent="0.2">
      <c r="A12" s="155" t="e">
        <f>VLOOKUP(A14,'Price List'!$C:$BB,2,FALSE)</f>
        <v>#N/A</v>
      </c>
      <c r="B12" s="156"/>
      <c r="C12" s="157"/>
      <c r="D12" s="20"/>
      <c r="E12" s="155" t="e">
        <f>VLOOKUP(E14,'Price List'!$C:$BB,2,FALSE)</f>
        <v>#N/A</v>
      </c>
      <c r="F12" s="156"/>
      <c r="G12" s="157"/>
      <c r="H12" s="20"/>
      <c r="I12" s="155" t="e">
        <f>VLOOKUP(I14,'Price List'!$C:$BB,2,FALSE)</f>
        <v>#N/A</v>
      </c>
      <c r="J12" s="156"/>
      <c r="K12" s="157"/>
      <c r="L12" s="1"/>
      <c r="M12" s="1"/>
      <c r="N12" s="1"/>
      <c r="O12" s="1"/>
      <c r="P12" s="1"/>
      <c r="Q12" s="1"/>
      <c r="R12" s="1"/>
      <c r="S12" s="1"/>
    </row>
    <row r="13" spans="1:19" x14ac:dyDescent="0.2">
      <c r="A13" s="4" t="s">
        <v>18</v>
      </c>
      <c r="B13" s="7" t="s">
        <v>0</v>
      </c>
      <c r="C13" s="9" t="s">
        <v>19</v>
      </c>
      <c r="D13" s="17"/>
      <c r="E13" s="4" t="s">
        <v>18</v>
      </c>
      <c r="F13" s="7" t="s">
        <v>0</v>
      </c>
      <c r="G13" s="9" t="s">
        <v>19</v>
      </c>
      <c r="H13" s="17"/>
      <c r="I13" s="4" t="s">
        <v>18</v>
      </c>
      <c r="J13" s="7" t="s">
        <v>0</v>
      </c>
      <c r="K13" s="9" t="s">
        <v>19</v>
      </c>
      <c r="L13" s="1"/>
      <c r="M13" s="1"/>
      <c r="N13" s="1"/>
      <c r="O13" s="1"/>
      <c r="P13" s="1"/>
      <c r="Q13" s="1"/>
      <c r="R13" s="1"/>
      <c r="S13" s="1"/>
    </row>
    <row r="14" spans="1:19" x14ac:dyDescent="0.2">
      <c r="A14" s="5"/>
      <c r="B14" s="18" t="e">
        <f>VLOOKUP(A14,'Price List'!$C:$BB,3,FALSE)</f>
        <v>#N/A</v>
      </c>
      <c r="C14" s="9" t="e">
        <f>VLOOKUP(A14,'Price List'!$C:$BB,10,FALSE)</f>
        <v>#N/A</v>
      </c>
      <c r="D14" s="17"/>
      <c r="E14" s="5"/>
      <c r="F14" s="18" t="e">
        <f>VLOOKUP(E14,'Price List'!$C:$BB,3,FALSE)</f>
        <v>#N/A</v>
      </c>
      <c r="G14" s="9" t="e">
        <f>VLOOKUP(E14,'Price List'!$C:$BB,10,FALSE)</f>
        <v>#N/A</v>
      </c>
      <c r="H14" s="17"/>
      <c r="I14" s="5"/>
      <c r="J14" s="18" t="e">
        <f>VLOOKUP(I14,'Price List'!$C:$BB,3,FALSE)</f>
        <v>#N/A</v>
      </c>
      <c r="K14" s="9" t="e">
        <f>VLOOKUP(I14,'Price List'!$C:$BB,10,FALSE)</f>
        <v>#N/A</v>
      </c>
      <c r="L14" s="1"/>
      <c r="M14" s="1"/>
      <c r="N14" s="1"/>
      <c r="O14" s="1"/>
      <c r="P14" s="1"/>
      <c r="Q14" s="1"/>
      <c r="R14" s="1"/>
      <c r="S14" s="1"/>
    </row>
    <row r="15" spans="1:19" ht="12.75" customHeight="1" x14ac:dyDescent="0.2">
      <c r="A15" s="4" t="s">
        <v>22</v>
      </c>
      <c r="B15" s="10" t="s">
        <v>21</v>
      </c>
      <c r="C15" s="11" t="s">
        <v>20</v>
      </c>
      <c r="D15" s="17"/>
      <c r="E15" s="4" t="s">
        <v>22</v>
      </c>
      <c r="F15" s="10" t="s">
        <v>21</v>
      </c>
      <c r="G15" s="11" t="s">
        <v>20</v>
      </c>
      <c r="H15" s="17"/>
      <c r="I15" s="4" t="s">
        <v>22</v>
      </c>
      <c r="J15" s="10" t="s">
        <v>21</v>
      </c>
      <c r="K15" s="11" t="s">
        <v>20</v>
      </c>
      <c r="L15" s="1"/>
      <c r="M15" s="1"/>
      <c r="N15" s="1"/>
      <c r="O15" s="1"/>
      <c r="P15" s="1"/>
      <c r="Q15" s="1"/>
      <c r="R15" s="1"/>
      <c r="S15" s="1"/>
    </row>
    <row r="16" spans="1:19" ht="12.75" customHeight="1" x14ac:dyDescent="0.2">
      <c r="A16" s="6" t="e">
        <f>CONCATENATE(VLOOKUP(A14,'Price List'!$C:$BB,8,FALSE),"/",VLOOKUP(A14,'Price List'!$C:$BB,9,FALSE))</f>
        <v>#N/A</v>
      </c>
      <c r="B16" s="19" t="e">
        <f>IF(ISBLANK(VLOOKUP(A14,'Price List'!$C:$BB,5,FALSE)),VLOOKUP(A14,'Price List'!$C:$BB,5,FALSE),VLOOKUP(A14,'Price List'!$C:$BB,5,FALSE))</f>
        <v>#N/A</v>
      </c>
      <c r="C16" s="12" t="e">
        <f>VLOOKUP(A14,'Price List'!$C:$BB,6,FALSE)</f>
        <v>#N/A</v>
      </c>
      <c r="D16" s="17"/>
      <c r="E16" s="6" t="e">
        <f>CONCATENATE(VLOOKUP(E14,'Price List'!$C:$BB,8,FALSE),"/",VLOOKUP(E14,'Price List'!$C:$BB,9,FALSE))</f>
        <v>#N/A</v>
      </c>
      <c r="F16" s="19" t="e">
        <f>IF(ISBLANK(VLOOKUP(E14,'Price List'!$C:$BB,5,FALSE)),VLOOKUP(E14,'Price List'!$C:$BB,5,FALSE),VLOOKUP(E14,'Price List'!$C:$BB,5,FALSE))</f>
        <v>#N/A</v>
      </c>
      <c r="G16" s="12" t="e">
        <f>VLOOKUP(E14,'Price List'!$C:$BB,6,FALSE)</f>
        <v>#N/A</v>
      </c>
      <c r="H16" s="17"/>
      <c r="I16" s="6" t="e">
        <f>CONCATENATE(VLOOKUP(I14,'Price List'!$C:$BB,8,FALSE),"/",VLOOKUP(I14,'Price List'!$C:$BB,9,FALSE))</f>
        <v>#N/A</v>
      </c>
      <c r="J16" s="19" t="e">
        <f>IF(ISBLANK(VLOOKUP(I14,'Price List'!$C:$BB,5,FALSE)),VLOOKUP(I14,'Price List'!$C:$BB,5,FALSE),VLOOKUP(I14,'Price List'!$C:$BB,5,FALSE))</f>
        <v>#N/A</v>
      </c>
      <c r="K16" s="12" t="e">
        <f>VLOOKUP(I14,'Price List'!$C:$BB,6,FALSE)</f>
        <v>#N/A</v>
      </c>
      <c r="L16" s="1"/>
      <c r="M16" s="1"/>
      <c r="N16" s="1"/>
      <c r="O16" s="1"/>
      <c r="P16" s="1"/>
      <c r="Q16" s="1"/>
      <c r="R16" s="1"/>
      <c r="S16" s="1"/>
    </row>
    <row r="17" spans="1:19" ht="6" customHeight="1" x14ac:dyDescent="0.2">
      <c r="L17" s="1"/>
      <c r="M17" s="1"/>
      <c r="N17" s="1"/>
      <c r="O17" s="1"/>
      <c r="P17" s="1"/>
      <c r="Q17" s="1"/>
      <c r="R17" s="1"/>
      <c r="S17" s="1"/>
    </row>
    <row r="18" spans="1:19" ht="108" customHeight="1" x14ac:dyDescent="0.2">
      <c r="A18" s="158" t="e">
        <f>VLOOKUP(A21,PicTable,2,FALSE)</f>
        <v>#N/A</v>
      </c>
      <c r="B18" s="159"/>
      <c r="C18" s="160"/>
      <c r="D18" s="16"/>
      <c r="E18" s="158" t="e">
        <f>VLOOKUP(E21,PicTable,2,FALSE)</f>
        <v>#N/A</v>
      </c>
      <c r="F18" s="159"/>
      <c r="G18" s="160"/>
      <c r="H18" s="16"/>
      <c r="I18" s="158" t="e">
        <f>VLOOKUP(I21,PicTable,2,FALSE)</f>
        <v>#N/A</v>
      </c>
      <c r="J18" s="159"/>
      <c r="K18" s="160"/>
      <c r="L18" s="1"/>
      <c r="M18" s="1"/>
      <c r="N18" s="1"/>
      <c r="O18" s="1"/>
      <c r="P18" s="1"/>
      <c r="Q18" s="1"/>
      <c r="R18" s="1"/>
      <c r="S18" s="1"/>
    </row>
    <row r="19" spans="1:19" x14ac:dyDescent="0.2">
      <c r="A19" s="155" t="e">
        <f>VLOOKUP(A21,'Price List'!$C:$BB,2,FALSE)</f>
        <v>#N/A</v>
      </c>
      <c r="B19" s="156"/>
      <c r="C19" s="157"/>
      <c r="D19" s="20"/>
      <c r="E19" s="155" t="e">
        <f>VLOOKUP(E21,'Price List'!$C:$BB,2,FALSE)</f>
        <v>#N/A</v>
      </c>
      <c r="F19" s="156"/>
      <c r="G19" s="157"/>
      <c r="H19" s="20"/>
      <c r="I19" s="155" t="e">
        <f>VLOOKUP(I21,'Price List'!$C:$BB,2,FALSE)</f>
        <v>#N/A</v>
      </c>
      <c r="J19" s="156"/>
      <c r="K19" s="157"/>
      <c r="L19" s="1"/>
      <c r="M19" s="1"/>
      <c r="N19" s="1"/>
      <c r="O19" s="1"/>
      <c r="P19" s="1"/>
      <c r="Q19" s="1"/>
      <c r="R19" s="1"/>
      <c r="S19" s="1"/>
    </row>
    <row r="20" spans="1:19" x14ac:dyDescent="0.2">
      <c r="A20" s="4" t="s">
        <v>18</v>
      </c>
      <c r="B20" s="7" t="s">
        <v>0</v>
      </c>
      <c r="C20" s="9" t="s">
        <v>19</v>
      </c>
      <c r="D20" s="17"/>
      <c r="E20" s="4" t="s">
        <v>18</v>
      </c>
      <c r="F20" s="7" t="s">
        <v>0</v>
      </c>
      <c r="G20" s="9" t="s">
        <v>19</v>
      </c>
      <c r="H20" s="17"/>
      <c r="I20" s="4" t="s">
        <v>18</v>
      </c>
      <c r="J20" s="7" t="s">
        <v>0</v>
      </c>
      <c r="K20" s="9" t="s">
        <v>19</v>
      </c>
      <c r="L20" s="1"/>
      <c r="M20" s="1"/>
      <c r="N20" s="1"/>
      <c r="O20" s="1"/>
      <c r="P20" s="1"/>
      <c r="Q20" s="1"/>
      <c r="R20" s="1"/>
      <c r="S20" s="1"/>
    </row>
    <row r="21" spans="1:19" x14ac:dyDescent="0.2">
      <c r="A21" s="5"/>
      <c r="B21" s="18" t="e">
        <f>VLOOKUP(A21,'Price List'!$C:$BB,3,FALSE)</f>
        <v>#N/A</v>
      </c>
      <c r="C21" s="9" t="e">
        <f>VLOOKUP(A21,'Price List'!$C:$BB,10,FALSE)</f>
        <v>#N/A</v>
      </c>
      <c r="D21" s="17"/>
      <c r="E21" s="5"/>
      <c r="F21" s="18" t="e">
        <f>VLOOKUP(E21,'Price List'!$C:$BB,3,FALSE)</f>
        <v>#N/A</v>
      </c>
      <c r="G21" s="9" t="e">
        <f>VLOOKUP(E21,'Price List'!$C:$BB,10,FALSE)</f>
        <v>#N/A</v>
      </c>
      <c r="H21" s="17"/>
      <c r="I21" s="5"/>
      <c r="J21" s="18" t="e">
        <f>VLOOKUP(I21,'Price List'!$C:$BB,3,FALSE)</f>
        <v>#N/A</v>
      </c>
      <c r="K21" s="9" t="e">
        <f>VLOOKUP(I21,'Price List'!$C:$BB,10,FALSE)</f>
        <v>#N/A</v>
      </c>
      <c r="L21" s="1"/>
      <c r="M21" s="1"/>
      <c r="N21" s="1"/>
      <c r="O21" s="1"/>
      <c r="P21" s="1"/>
      <c r="Q21" s="1"/>
      <c r="R21" s="1"/>
      <c r="S21" s="1"/>
    </row>
    <row r="22" spans="1:19" ht="12.75" customHeight="1" x14ac:dyDescent="0.2">
      <c r="A22" s="4" t="s">
        <v>22</v>
      </c>
      <c r="B22" s="10" t="s">
        <v>21</v>
      </c>
      <c r="C22" s="11" t="s">
        <v>20</v>
      </c>
      <c r="D22" s="17"/>
      <c r="E22" s="4" t="s">
        <v>22</v>
      </c>
      <c r="F22" s="10" t="s">
        <v>21</v>
      </c>
      <c r="G22" s="11" t="s">
        <v>20</v>
      </c>
      <c r="H22" s="17"/>
      <c r="I22" s="4" t="s">
        <v>22</v>
      </c>
      <c r="J22" s="10" t="s">
        <v>21</v>
      </c>
      <c r="K22" s="11" t="s">
        <v>20</v>
      </c>
      <c r="L22" s="1"/>
      <c r="M22" s="1"/>
      <c r="N22" s="1"/>
      <c r="O22" s="1"/>
      <c r="P22" s="1"/>
      <c r="Q22" s="1"/>
      <c r="R22" s="1"/>
      <c r="S22" s="1"/>
    </row>
    <row r="23" spans="1:19" ht="12.75" customHeight="1" x14ac:dyDescent="0.2">
      <c r="A23" s="6" t="e">
        <f>CONCATENATE(VLOOKUP(A21,'Price List'!$C:$BB,8,FALSE),"/",VLOOKUP(A21,'Price List'!$C:$BB,9,FALSE))</f>
        <v>#N/A</v>
      </c>
      <c r="B23" s="19" t="e">
        <f>IF(ISBLANK(VLOOKUP(A21,'Price List'!$C:$BB,5,FALSE)),VLOOKUP(A21,'Price List'!$C:$BB,5,FALSE),VLOOKUP(A21,'Price List'!$C:$BB,5,FALSE))</f>
        <v>#N/A</v>
      </c>
      <c r="C23" s="12" t="e">
        <f>VLOOKUP(A21,'Price List'!$C:$BB,6,FALSE)</f>
        <v>#N/A</v>
      </c>
      <c r="D23" s="17"/>
      <c r="E23" s="6" t="e">
        <f>CONCATENATE(VLOOKUP(E21,'Price List'!$C:$BB,8,FALSE),"/",VLOOKUP(E21,'Price List'!$C:$BB,9,FALSE))</f>
        <v>#N/A</v>
      </c>
      <c r="F23" s="19" t="e">
        <f>IF(ISBLANK(VLOOKUP(E21,'Price List'!$C:$BB,5,FALSE)),VLOOKUP(E21,'Price List'!$C:$BB,5,FALSE),VLOOKUP(E21,'Price List'!$C:$BB,5,FALSE))</f>
        <v>#N/A</v>
      </c>
      <c r="G23" s="12" t="e">
        <f>VLOOKUP(E21,'Price List'!$C:$BB,6,FALSE)</f>
        <v>#N/A</v>
      </c>
      <c r="H23" s="17"/>
      <c r="I23" s="6" t="e">
        <f>CONCATENATE(VLOOKUP(I21,'Price List'!$C:$BB,8,FALSE),"/",VLOOKUP(I21,'Price List'!$C:$BB,9,FALSE))</f>
        <v>#N/A</v>
      </c>
      <c r="J23" s="19" t="e">
        <f>IF(ISBLANK(VLOOKUP(I21,'Price List'!$C:$BB,5,FALSE)),VLOOKUP(I21,'Price List'!$C:$BB,5,FALSE),VLOOKUP(I21,'Price List'!$C:$BB,5,FALSE))</f>
        <v>#N/A</v>
      </c>
      <c r="K23" s="12" t="e">
        <f>VLOOKUP(I21,'Price List'!$C:$BB,6,FALSE)</f>
        <v>#N/A</v>
      </c>
      <c r="L23" s="1"/>
      <c r="M23" s="1"/>
      <c r="N23" s="1"/>
      <c r="O23" s="1"/>
      <c r="P23" s="1"/>
      <c r="Q23" s="1"/>
      <c r="R23" s="1"/>
      <c r="S23" s="1"/>
    </row>
    <row r="24" spans="1:19" ht="6" customHeight="1" x14ac:dyDescent="0.2">
      <c r="L24" s="1"/>
      <c r="M24" s="1"/>
      <c r="N24" s="1"/>
      <c r="O24" s="1"/>
      <c r="P24" s="1"/>
      <c r="Q24" s="1"/>
      <c r="R24" s="1"/>
      <c r="S24" s="1"/>
    </row>
    <row r="25" spans="1:19" ht="108" customHeight="1" x14ac:dyDescent="0.2">
      <c r="A25" s="158" t="e">
        <f>VLOOKUP(A28,PicTable,2,FALSE)</f>
        <v>#N/A</v>
      </c>
      <c r="B25" s="159"/>
      <c r="C25" s="160"/>
      <c r="D25" s="16"/>
      <c r="E25" s="158" t="e">
        <f>VLOOKUP(E28,PicTable,2,FALSE)</f>
        <v>#N/A</v>
      </c>
      <c r="F25" s="159"/>
      <c r="G25" s="160"/>
      <c r="H25" s="16"/>
      <c r="I25" s="158" t="e">
        <f>VLOOKUP(I28,PicTable,2,FALSE)</f>
        <v>#N/A</v>
      </c>
      <c r="J25" s="159"/>
      <c r="K25" s="160"/>
      <c r="L25" s="1"/>
      <c r="M25" s="1"/>
      <c r="N25" s="1"/>
      <c r="O25" s="1"/>
      <c r="P25" s="1"/>
      <c r="Q25" s="1"/>
      <c r="R25" s="1"/>
      <c r="S25" s="1"/>
    </row>
    <row r="26" spans="1:19" x14ac:dyDescent="0.2">
      <c r="A26" s="155" t="e">
        <f>VLOOKUP(A28,'Price List'!$C:$BB,2,FALSE)</f>
        <v>#N/A</v>
      </c>
      <c r="B26" s="156"/>
      <c r="C26" s="157"/>
      <c r="D26" s="20"/>
      <c r="E26" s="155" t="e">
        <f>VLOOKUP(E28,'Price List'!$C:$BB,2,FALSE)</f>
        <v>#N/A</v>
      </c>
      <c r="F26" s="156"/>
      <c r="G26" s="157"/>
      <c r="H26" s="20"/>
      <c r="I26" s="155" t="e">
        <f>VLOOKUP(I28,'Price List'!$C:$BB,2,FALSE)</f>
        <v>#N/A</v>
      </c>
      <c r="J26" s="156"/>
      <c r="K26" s="157"/>
      <c r="L26" s="1"/>
      <c r="M26" s="1"/>
      <c r="N26" s="1"/>
      <c r="O26" s="1"/>
      <c r="P26" s="1"/>
      <c r="Q26" s="1"/>
      <c r="R26" s="1"/>
      <c r="S26" s="1"/>
    </row>
    <row r="27" spans="1:19" x14ac:dyDescent="0.2">
      <c r="A27" s="4" t="s">
        <v>18</v>
      </c>
      <c r="B27" s="7" t="s">
        <v>0</v>
      </c>
      <c r="C27" s="9" t="s">
        <v>19</v>
      </c>
      <c r="D27" s="17"/>
      <c r="E27" s="4" t="s">
        <v>18</v>
      </c>
      <c r="F27" s="7" t="s">
        <v>0</v>
      </c>
      <c r="G27" s="9" t="s">
        <v>19</v>
      </c>
      <c r="H27" s="17"/>
      <c r="I27" s="4" t="s">
        <v>18</v>
      </c>
      <c r="J27" s="7" t="s">
        <v>0</v>
      </c>
      <c r="K27" s="9" t="s">
        <v>19</v>
      </c>
      <c r="L27" s="1"/>
      <c r="M27" s="1"/>
      <c r="N27" s="1"/>
      <c r="O27" s="1"/>
      <c r="P27" s="1"/>
      <c r="Q27" s="1"/>
      <c r="R27" s="1"/>
      <c r="S27" s="1"/>
    </row>
    <row r="28" spans="1:19" x14ac:dyDescent="0.2">
      <c r="A28" s="5"/>
      <c r="B28" s="18" t="e">
        <f>VLOOKUP(A28,'Price List'!$C:$BB,3,FALSE)</f>
        <v>#N/A</v>
      </c>
      <c r="C28" s="9" t="e">
        <f>VLOOKUP(A28,'Price List'!$C:$BB,10,FALSE)</f>
        <v>#N/A</v>
      </c>
      <c r="D28" s="17"/>
      <c r="E28" s="5"/>
      <c r="F28" s="18" t="e">
        <f>VLOOKUP(E28,'Price List'!$C:$BB,3,FALSE)</f>
        <v>#N/A</v>
      </c>
      <c r="G28" s="9" t="e">
        <f>VLOOKUP(E28,'Price List'!$C:$BB,10,FALSE)</f>
        <v>#N/A</v>
      </c>
      <c r="H28" s="17"/>
      <c r="I28" s="5"/>
      <c r="J28" s="18" t="e">
        <f>VLOOKUP(I28,'Price List'!$C:$BB,3,FALSE)</f>
        <v>#N/A</v>
      </c>
      <c r="K28" s="9" t="e">
        <f>VLOOKUP(I28,'Price List'!$C:$BB,10,FALSE)</f>
        <v>#N/A</v>
      </c>
      <c r="L28" s="1"/>
      <c r="M28" s="1"/>
      <c r="N28" s="1"/>
      <c r="O28" s="1"/>
      <c r="P28" s="1"/>
      <c r="Q28" s="1"/>
      <c r="R28" s="1"/>
      <c r="S28" s="1"/>
    </row>
    <row r="29" spans="1:19" ht="12.75" customHeight="1" x14ac:dyDescent="0.2">
      <c r="A29" s="4" t="s">
        <v>22</v>
      </c>
      <c r="B29" s="10" t="s">
        <v>21</v>
      </c>
      <c r="C29" s="11" t="s">
        <v>20</v>
      </c>
      <c r="D29" s="17"/>
      <c r="E29" s="4" t="s">
        <v>22</v>
      </c>
      <c r="F29" s="10" t="s">
        <v>21</v>
      </c>
      <c r="G29" s="11" t="s">
        <v>20</v>
      </c>
      <c r="H29" s="17"/>
      <c r="I29" s="4" t="s">
        <v>22</v>
      </c>
      <c r="J29" s="10" t="s">
        <v>21</v>
      </c>
      <c r="K29" s="11" t="s">
        <v>20</v>
      </c>
      <c r="L29" s="1"/>
      <c r="M29" s="1"/>
      <c r="N29" s="1"/>
      <c r="O29" s="1"/>
      <c r="P29" s="1"/>
      <c r="Q29" s="1"/>
      <c r="R29" s="1"/>
      <c r="S29" s="1"/>
    </row>
    <row r="30" spans="1:19" ht="12.75" customHeight="1" x14ac:dyDescent="0.2">
      <c r="A30" s="6" t="e">
        <f>CONCATENATE(VLOOKUP(A28,'Price List'!$C:$BB,8,FALSE),"/",VLOOKUP(A28,'Price List'!$C:$BB,9,FALSE))</f>
        <v>#N/A</v>
      </c>
      <c r="B30" s="19" t="e">
        <f>IF(ISBLANK(VLOOKUP(A28,'Price List'!$C:$BB,5,FALSE)),VLOOKUP(A28,'Price List'!$C:$BB,5,FALSE),VLOOKUP(A28,'Price List'!$C:$BB,5,FALSE))</f>
        <v>#N/A</v>
      </c>
      <c r="C30" s="12" t="e">
        <f>VLOOKUP(A28,'Price List'!$C:$BB,6,FALSE)</f>
        <v>#N/A</v>
      </c>
      <c r="D30" s="17"/>
      <c r="E30" s="6" t="e">
        <f>CONCATENATE(VLOOKUP(E28,'Price List'!$C:$BB,8,FALSE),"/",VLOOKUP(E28,'Price List'!$C:$BB,9,FALSE))</f>
        <v>#N/A</v>
      </c>
      <c r="F30" s="19" t="e">
        <f>IF(ISBLANK(VLOOKUP(E28,'Price List'!$C:$BB,5,FALSE)),VLOOKUP(E28,'Price List'!$C:$BB,5,FALSE),VLOOKUP(E28,'Price List'!$C:$BB,5,FALSE))</f>
        <v>#N/A</v>
      </c>
      <c r="G30" s="12" t="e">
        <f>VLOOKUP(E28,'Price List'!$C:$BB,6,FALSE)</f>
        <v>#N/A</v>
      </c>
      <c r="H30" s="17"/>
      <c r="I30" s="6" t="e">
        <f>CONCATENATE(VLOOKUP(I28,'Price List'!$C:$BB,8,FALSE),"/",VLOOKUP(I28,'Price List'!$C:$BB,9,FALSE))</f>
        <v>#N/A</v>
      </c>
      <c r="J30" s="19" t="e">
        <f>IF(ISBLANK(VLOOKUP(I28,'Price List'!$C:$BB,5,FALSE)),VLOOKUP(I28,'Price List'!$C:$BB,5,FALSE),VLOOKUP(I28,'Price List'!$C:$BB,5,FALSE))</f>
        <v>#N/A</v>
      </c>
      <c r="K30" s="12" t="e">
        <f>VLOOKUP(I28,'Price List'!$C:$BB,6,FALSE)</f>
        <v>#N/A</v>
      </c>
      <c r="L30" s="1"/>
      <c r="M30" s="1"/>
      <c r="N30" s="1"/>
      <c r="O30" s="1"/>
      <c r="P30" s="1"/>
      <c r="Q30" s="1"/>
      <c r="R30" s="1"/>
      <c r="S30" s="1"/>
    </row>
    <row r="31" spans="1:19" ht="6" customHeight="1" x14ac:dyDescent="0.2">
      <c r="L31" s="1"/>
      <c r="M31" s="1"/>
      <c r="N31" s="1"/>
      <c r="O31" s="1"/>
      <c r="P31" s="1"/>
      <c r="Q31" s="1"/>
      <c r="R31" s="1"/>
      <c r="S31" s="1"/>
    </row>
    <row r="32" spans="1:19" ht="108" customHeight="1" x14ac:dyDescent="0.2">
      <c r="A32" s="158" t="e">
        <f>VLOOKUP(A35,PicTable,2,FALSE)</f>
        <v>#N/A</v>
      </c>
      <c r="B32" s="159"/>
      <c r="C32" s="160"/>
      <c r="D32" s="16"/>
      <c r="E32" s="158" t="e">
        <f>VLOOKUP(E35,PicTable,2,FALSE)</f>
        <v>#N/A</v>
      </c>
      <c r="F32" s="159"/>
      <c r="G32" s="160"/>
      <c r="H32" s="16"/>
      <c r="I32" s="158" t="e">
        <f>VLOOKUP(I35,PicTable,2,FALSE)</f>
        <v>#N/A</v>
      </c>
      <c r="J32" s="159"/>
      <c r="K32" s="160"/>
      <c r="L32" s="1"/>
      <c r="M32" s="1"/>
      <c r="N32" s="1"/>
      <c r="O32" s="1"/>
      <c r="P32" s="1"/>
      <c r="Q32" s="1"/>
      <c r="R32" s="1"/>
      <c r="S32" s="1"/>
    </row>
    <row r="33" spans="1:19" x14ac:dyDescent="0.2">
      <c r="A33" s="155" t="e">
        <f>VLOOKUP(A35,'Price List'!$C:$BB,2,FALSE)</f>
        <v>#N/A</v>
      </c>
      <c r="B33" s="156"/>
      <c r="C33" s="157"/>
      <c r="D33" s="20"/>
      <c r="E33" s="155" t="e">
        <f>VLOOKUP(E35,'Price List'!$C:$BB,2,FALSE)</f>
        <v>#N/A</v>
      </c>
      <c r="F33" s="156"/>
      <c r="G33" s="157"/>
      <c r="H33" s="20"/>
      <c r="I33" s="155" t="e">
        <f>VLOOKUP(I35,'Price List'!$C:$BB,2,FALSE)</f>
        <v>#N/A</v>
      </c>
      <c r="J33" s="156"/>
      <c r="K33" s="157"/>
      <c r="L33" s="1"/>
      <c r="M33" s="1"/>
      <c r="N33" s="1"/>
      <c r="O33" s="1"/>
      <c r="P33" s="1"/>
      <c r="Q33" s="1"/>
      <c r="R33" s="1"/>
      <c r="S33" s="1"/>
    </row>
    <row r="34" spans="1:19" x14ac:dyDescent="0.2">
      <c r="A34" s="4" t="s">
        <v>18</v>
      </c>
      <c r="B34" s="7" t="s">
        <v>0</v>
      </c>
      <c r="C34" s="9" t="s">
        <v>19</v>
      </c>
      <c r="D34" s="17"/>
      <c r="E34" s="4" t="s">
        <v>18</v>
      </c>
      <c r="F34" s="7" t="s">
        <v>0</v>
      </c>
      <c r="G34" s="9" t="s">
        <v>19</v>
      </c>
      <c r="H34" s="17"/>
      <c r="I34" s="4" t="s">
        <v>18</v>
      </c>
      <c r="J34" s="7" t="s">
        <v>0</v>
      </c>
      <c r="K34" s="9" t="s">
        <v>19</v>
      </c>
      <c r="L34" s="1"/>
      <c r="M34" s="1"/>
      <c r="N34" s="1"/>
      <c r="O34" s="1"/>
      <c r="P34" s="1"/>
      <c r="Q34" s="1"/>
      <c r="R34" s="1"/>
      <c r="S34" s="1"/>
    </row>
    <row r="35" spans="1:19" x14ac:dyDescent="0.2">
      <c r="A35" s="5"/>
      <c r="B35" s="18" t="e">
        <f>VLOOKUP(A35,'Price List'!$C:$BB,3,FALSE)</f>
        <v>#N/A</v>
      </c>
      <c r="C35" s="9" t="e">
        <f>VLOOKUP(A35,'Price List'!$C:$BB,10,FALSE)</f>
        <v>#N/A</v>
      </c>
      <c r="D35" s="17"/>
      <c r="E35" s="5"/>
      <c r="F35" s="18" t="e">
        <f>VLOOKUP(E35,'Price List'!$C:$BB,3,FALSE)</f>
        <v>#N/A</v>
      </c>
      <c r="G35" s="9" t="e">
        <f>VLOOKUP(E35,'Price List'!$C:$BB,10,FALSE)</f>
        <v>#N/A</v>
      </c>
      <c r="H35" s="17"/>
      <c r="I35" s="5"/>
      <c r="J35" s="18" t="e">
        <f>VLOOKUP(I35,'Price List'!$C:$BB,3,FALSE)</f>
        <v>#N/A</v>
      </c>
      <c r="K35" s="9" t="e">
        <f>VLOOKUP(I35,'Price List'!$C:$BB,10,FALSE)</f>
        <v>#N/A</v>
      </c>
      <c r="L35" s="1"/>
      <c r="M35" s="1"/>
      <c r="N35" s="1"/>
      <c r="O35" s="1"/>
      <c r="P35" s="1"/>
      <c r="Q35" s="1"/>
      <c r="R35" s="1"/>
      <c r="S35" s="1"/>
    </row>
    <row r="36" spans="1:19" ht="12.75" customHeight="1" x14ac:dyDescent="0.2">
      <c r="A36" s="4" t="s">
        <v>22</v>
      </c>
      <c r="B36" s="10" t="s">
        <v>21</v>
      </c>
      <c r="C36" s="11" t="s">
        <v>20</v>
      </c>
      <c r="D36" s="17"/>
      <c r="E36" s="4" t="s">
        <v>22</v>
      </c>
      <c r="F36" s="10" t="s">
        <v>21</v>
      </c>
      <c r="G36" s="11" t="s">
        <v>20</v>
      </c>
      <c r="H36" s="17"/>
      <c r="I36" s="4" t="s">
        <v>22</v>
      </c>
      <c r="J36" s="10" t="s">
        <v>21</v>
      </c>
      <c r="K36" s="11" t="s">
        <v>20</v>
      </c>
      <c r="L36" s="1"/>
      <c r="M36" s="1"/>
      <c r="N36" s="1"/>
      <c r="O36" s="1"/>
      <c r="P36" s="1"/>
      <c r="Q36" s="1"/>
      <c r="R36" s="1"/>
      <c r="S36" s="1"/>
    </row>
    <row r="37" spans="1:19" ht="12.75" customHeight="1" x14ac:dyDescent="0.2">
      <c r="A37" s="6" t="e">
        <f>CONCATENATE(VLOOKUP(A35,'Price List'!$C:$BB,8,FALSE),"/",VLOOKUP(A35,'Price List'!$C:$BB,9,FALSE))</f>
        <v>#N/A</v>
      </c>
      <c r="B37" s="19" t="e">
        <f>IF(ISBLANK(VLOOKUP(A35,'Price List'!$C:$BB,5,FALSE)),VLOOKUP(A35,'Price List'!$C:$BB,5,FALSE),VLOOKUP(A35,'Price List'!$C:$BB,5,FALSE))</f>
        <v>#N/A</v>
      </c>
      <c r="C37" s="12" t="e">
        <f>VLOOKUP(A35,'Price List'!$C:$BB,6,FALSE)</f>
        <v>#N/A</v>
      </c>
      <c r="D37" s="17"/>
      <c r="E37" s="6" t="e">
        <f>CONCATENATE(VLOOKUP(E35,'Price List'!$C:$BB,8,FALSE),"/",VLOOKUP(E35,'Price List'!$C:$BB,9,FALSE))</f>
        <v>#N/A</v>
      </c>
      <c r="F37" s="19" t="e">
        <f>IF(ISBLANK(VLOOKUP(E35,'Price List'!$C:$BB,5,FALSE)),VLOOKUP(E35,'Price List'!$C:$BB,5,FALSE),VLOOKUP(E35,'Price List'!$C:$BB,5,FALSE))</f>
        <v>#N/A</v>
      </c>
      <c r="G37" s="12" t="e">
        <f>VLOOKUP(E35,'Price List'!$C:$BB,6,FALSE)</f>
        <v>#N/A</v>
      </c>
      <c r="H37" s="17"/>
      <c r="I37" s="6" t="e">
        <f>CONCATENATE(VLOOKUP(I35,'Price List'!$C:$BB,8,FALSE),"/",VLOOKUP(I35,'Price List'!$C:$BB,9,FALSE))</f>
        <v>#N/A</v>
      </c>
      <c r="J37" s="19" t="e">
        <f>IF(ISBLANK(VLOOKUP(I35,'Price List'!$C:$BB,5,FALSE)),VLOOKUP(I35,'Price List'!$C:$BB,5,FALSE),VLOOKUP(I35,'Price List'!$C:$BB,5,FALSE))</f>
        <v>#N/A</v>
      </c>
      <c r="K37" s="12" t="e">
        <f>VLOOKUP(I35,'Price List'!$C:$BB,6,FALSE)</f>
        <v>#N/A</v>
      </c>
      <c r="L37" s="1"/>
      <c r="M37" s="1"/>
      <c r="N37" s="1"/>
      <c r="O37" s="1"/>
      <c r="P37" s="1"/>
      <c r="Q37" s="1"/>
      <c r="R37" s="1"/>
      <c r="S37" s="1"/>
    </row>
    <row r="38" spans="1:19" ht="6" customHeight="1" x14ac:dyDescent="0.2">
      <c r="L38" s="1"/>
      <c r="M38" s="1"/>
      <c r="N38" s="1"/>
      <c r="O38" s="1"/>
      <c r="P38" s="1"/>
      <c r="Q38" s="1"/>
      <c r="R38" s="1"/>
      <c r="S38" s="1"/>
    </row>
    <row r="39" spans="1:19" ht="108" customHeight="1" x14ac:dyDescent="0.2">
      <c r="A39" s="158" t="e">
        <f>VLOOKUP(A42,PicTable,2,FALSE)</f>
        <v>#N/A</v>
      </c>
      <c r="B39" s="159"/>
      <c r="C39" s="160"/>
      <c r="D39" s="16"/>
      <c r="E39" s="158" t="e">
        <f>VLOOKUP(E42,PicTable,2,FALSE)</f>
        <v>#N/A</v>
      </c>
      <c r="F39" s="159"/>
      <c r="G39" s="160"/>
      <c r="H39" s="16"/>
      <c r="I39" s="158" t="e">
        <f>VLOOKUP(I42,PicTable,2,FALSE)</f>
        <v>#N/A</v>
      </c>
      <c r="J39" s="159"/>
      <c r="K39" s="160"/>
      <c r="L39" s="1"/>
      <c r="M39" s="1"/>
      <c r="N39" s="1"/>
      <c r="O39" s="1"/>
      <c r="P39" s="1"/>
      <c r="Q39" s="1"/>
      <c r="R39" s="1"/>
      <c r="S39" s="1"/>
    </row>
    <row r="40" spans="1:19" s="22" customFormat="1" x14ac:dyDescent="0.2">
      <c r="A40" s="155" t="e">
        <f>VLOOKUP(A42,'Price List'!$C:$BB,2,FALSE)</f>
        <v>#N/A</v>
      </c>
      <c r="B40" s="156"/>
      <c r="C40" s="157"/>
      <c r="D40" s="20"/>
      <c r="E40" s="155" t="e">
        <f>VLOOKUP(E42,'Price List'!$C:$BB,2,FALSE)</f>
        <v>#N/A</v>
      </c>
      <c r="F40" s="156"/>
      <c r="G40" s="157"/>
      <c r="H40" s="20"/>
      <c r="I40" s="155" t="e">
        <f>VLOOKUP(I42,'Price List'!$C:$BB,2,FALSE)</f>
        <v>#N/A</v>
      </c>
      <c r="J40" s="156"/>
      <c r="K40" s="157"/>
      <c r="L40" s="21"/>
      <c r="M40" s="21"/>
      <c r="N40" s="21"/>
      <c r="O40" s="21"/>
      <c r="P40" s="21"/>
      <c r="Q40" s="21"/>
      <c r="R40" s="21"/>
      <c r="S40" s="21"/>
    </row>
    <row r="41" spans="1:19" x14ac:dyDescent="0.2">
      <c r="A41" s="4" t="s">
        <v>18</v>
      </c>
      <c r="B41" s="7" t="s">
        <v>0</v>
      </c>
      <c r="C41" s="9" t="s">
        <v>19</v>
      </c>
      <c r="D41" s="17"/>
      <c r="E41" s="4" t="s">
        <v>18</v>
      </c>
      <c r="F41" s="7" t="s">
        <v>0</v>
      </c>
      <c r="G41" s="9" t="s">
        <v>19</v>
      </c>
      <c r="H41" s="17"/>
      <c r="I41" s="4" t="s">
        <v>18</v>
      </c>
      <c r="J41" s="7" t="s">
        <v>0</v>
      </c>
      <c r="K41" s="9" t="s">
        <v>19</v>
      </c>
      <c r="L41" s="1"/>
      <c r="M41" s="1"/>
      <c r="N41" s="1"/>
      <c r="O41" s="1"/>
      <c r="P41" s="1"/>
      <c r="Q41" s="1"/>
      <c r="R41" s="1"/>
      <c r="S41" s="1"/>
    </row>
    <row r="42" spans="1:19" x14ac:dyDescent="0.2">
      <c r="A42" s="5"/>
      <c r="B42" s="18" t="e">
        <f>VLOOKUP(A42,'Price List'!$C:$BB,3,FALSE)</f>
        <v>#N/A</v>
      </c>
      <c r="C42" s="9" t="e">
        <f>VLOOKUP(A42,'Price List'!$C:$BB,10,FALSE)</f>
        <v>#N/A</v>
      </c>
      <c r="D42" s="17"/>
      <c r="E42" s="5"/>
      <c r="F42" s="18" t="e">
        <f>VLOOKUP(E42,'Price List'!$C:$BB,3,FALSE)</f>
        <v>#N/A</v>
      </c>
      <c r="G42" s="9" t="e">
        <f>VLOOKUP(E42,'Price List'!$C:$BB,10,FALSE)</f>
        <v>#N/A</v>
      </c>
      <c r="H42" s="17"/>
      <c r="I42" s="5"/>
      <c r="J42" s="18" t="e">
        <f>VLOOKUP(I42,'Price List'!$C:$BB,3,FALSE)</f>
        <v>#N/A</v>
      </c>
      <c r="K42" s="9" t="e">
        <f>VLOOKUP(I42,'Price List'!$C:$BB,10,FALSE)</f>
        <v>#N/A</v>
      </c>
      <c r="L42" s="1"/>
      <c r="M42" s="1"/>
      <c r="N42" s="1"/>
      <c r="O42" s="1"/>
      <c r="P42" s="1"/>
      <c r="Q42" s="1"/>
      <c r="R42" s="1"/>
      <c r="S42" s="1"/>
    </row>
    <row r="43" spans="1:19" ht="12.75" customHeight="1" x14ac:dyDescent="0.2">
      <c r="A43" s="4" t="s">
        <v>22</v>
      </c>
      <c r="B43" s="10" t="s">
        <v>21</v>
      </c>
      <c r="C43" s="11" t="s">
        <v>20</v>
      </c>
      <c r="D43" s="17"/>
      <c r="E43" s="4" t="s">
        <v>22</v>
      </c>
      <c r="F43" s="10" t="s">
        <v>21</v>
      </c>
      <c r="G43" s="11" t="s">
        <v>20</v>
      </c>
      <c r="H43" s="17"/>
      <c r="I43" s="4" t="s">
        <v>22</v>
      </c>
      <c r="J43" s="10" t="s">
        <v>21</v>
      </c>
      <c r="K43" s="11" t="s">
        <v>20</v>
      </c>
      <c r="L43" s="1"/>
      <c r="M43" s="1"/>
      <c r="N43" s="1"/>
      <c r="O43" s="1"/>
      <c r="P43" s="1"/>
      <c r="Q43" s="1"/>
      <c r="R43" s="1"/>
      <c r="S43" s="1"/>
    </row>
    <row r="44" spans="1:19" ht="12.75" customHeight="1" x14ac:dyDescent="0.2">
      <c r="A44" s="6" t="e">
        <f>CONCATENATE(VLOOKUP(A42,'Price List'!$C:$BB,8,FALSE),"/",VLOOKUP(A42,'Price List'!$C:$BB,9,FALSE))</f>
        <v>#N/A</v>
      </c>
      <c r="B44" s="19" t="e">
        <f>IF(ISBLANK(VLOOKUP(A42,'Price List'!$C:$BB,5,FALSE)),VLOOKUP(A42,'Price List'!$C:$BB,5,FALSE),VLOOKUP(A42,'Price List'!$C:$BB,5,FALSE))</f>
        <v>#N/A</v>
      </c>
      <c r="C44" s="12" t="e">
        <f>VLOOKUP(A42,'Price List'!$C:$BB,6,FALSE)</f>
        <v>#N/A</v>
      </c>
      <c r="D44" s="17"/>
      <c r="E44" s="6" t="e">
        <f>CONCATENATE(VLOOKUP(E42,'Price List'!$C:$BB,8,FALSE),"/",VLOOKUP(E42,'Price List'!$C:$BB,9,FALSE))</f>
        <v>#N/A</v>
      </c>
      <c r="F44" s="19" t="e">
        <f>IF(ISBLANK(VLOOKUP(E42,'Price List'!$C:$BB,5,FALSE)),VLOOKUP(E42,'Price List'!$C:$BB,5,FALSE),VLOOKUP(E42,'Price List'!$C:$BB,5,FALSE))</f>
        <v>#N/A</v>
      </c>
      <c r="G44" s="12" t="e">
        <f>VLOOKUP(E42,'Price List'!$C:$BB,6,FALSE)</f>
        <v>#N/A</v>
      </c>
      <c r="H44" s="17"/>
      <c r="I44" s="6" t="e">
        <f>CONCATENATE(VLOOKUP(I42,'Price List'!$C:$BB,8,FALSE),"/",VLOOKUP(I42,'Price List'!$C:$BB,9,FALSE))</f>
        <v>#N/A</v>
      </c>
      <c r="J44" s="19" t="e">
        <f>IF(ISBLANK(VLOOKUP(I42,'Price List'!$C:$BB,5,FALSE)),VLOOKUP(I42,'Price List'!$C:$BB,5,FALSE),VLOOKUP(I42,'Price List'!$C:$BB,5,FALSE))</f>
        <v>#N/A</v>
      </c>
      <c r="K44" s="12" t="e">
        <f>VLOOKUP(I42,'Price List'!$C:$BB,6,FALSE)</f>
        <v>#N/A</v>
      </c>
      <c r="L44" s="1"/>
      <c r="M44" s="1"/>
      <c r="N44" s="1"/>
      <c r="O44" s="1"/>
      <c r="P44" s="1"/>
      <c r="Q44" s="1"/>
      <c r="R44" s="1"/>
      <c r="S44" s="1"/>
    </row>
    <row r="45" spans="1:19" ht="6" customHeight="1" x14ac:dyDescent="0.2">
      <c r="L45" s="1"/>
      <c r="M45" s="1"/>
      <c r="N45" s="1"/>
      <c r="O45" s="1"/>
      <c r="P45" s="1"/>
      <c r="Q45" s="1"/>
      <c r="R45" s="1"/>
      <c r="S45" s="1"/>
    </row>
    <row r="46" spans="1:19" ht="108" customHeight="1" x14ac:dyDescent="0.2">
      <c r="A46" s="158" t="e">
        <f>VLOOKUP(A49,PicTable,2,FALSE)</f>
        <v>#N/A</v>
      </c>
      <c r="B46" s="159"/>
      <c r="C46" s="160"/>
      <c r="D46" s="16"/>
      <c r="E46" s="158" t="e">
        <f>VLOOKUP(E49,PicTable,2,FALSE)</f>
        <v>#N/A</v>
      </c>
      <c r="F46" s="159"/>
      <c r="G46" s="160"/>
      <c r="H46" s="16"/>
      <c r="I46" s="158" t="e">
        <f>VLOOKUP(I49,PicTable,2,FALSE)</f>
        <v>#N/A</v>
      </c>
      <c r="J46" s="159"/>
      <c r="K46" s="160"/>
      <c r="L46" s="1"/>
      <c r="M46" s="1"/>
      <c r="N46" s="1"/>
      <c r="O46" s="1"/>
      <c r="P46" s="1"/>
      <c r="Q46" s="1"/>
      <c r="R46" s="1"/>
      <c r="S46" s="1"/>
    </row>
    <row r="47" spans="1:19" s="22" customFormat="1" x14ac:dyDescent="0.2">
      <c r="A47" s="155" t="e">
        <f>VLOOKUP(A49,'Price List'!$C:$BB,2,FALSE)</f>
        <v>#N/A</v>
      </c>
      <c r="B47" s="156"/>
      <c r="C47" s="157"/>
      <c r="D47" s="20"/>
      <c r="E47" s="155" t="e">
        <f>VLOOKUP(E49,'Price List'!$C:$BB,2,FALSE)</f>
        <v>#N/A</v>
      </c>
      <c r="F47" s="156"/>
      <c r="G47" s="157"/>
      <c r="H47" s="20"/>
      <c r="I47" s="155" t="e">
        <f>VLOOKUP(I49,'Price List'!$C:$BB,2,FALSE)</f>
        <v>#N/A</v>
      </c>
      <c r="J47" s="156"/>
      <c r="K47" s="157"/>
      <c r="L47" s="21"/>
      <c r="M47" s="21"/>
      <c r="N47" s="21"/>
      <c r="O47" s="21"/>
      <c r="P47" s="21"/>
      <c r="Q47" s="21"/>
      <c r="R47" s="21"/>
      <c r="S47" s="21"/>
    </row>
    <row r="48" spans="1:19" x14ac:dyDescent="0.2">
      <c r="A48" s="4" t="s">
        <v>18</v>
      </c>
      <c r="B48" s="7" t="s">
        <v>0</v>
      </c>
      <c r="C48" s="9" t="s">
        <v>19</v>
      </c>
      <c r="D48" s="17"/>
      <c r="E48" s="4" t="s">
        <v>18</v>
      </c>
      <c r="F48" s="7" t="s">
        <v>0</v>
      </c>
      <c r="G48" s="9" t="s">
        <v>19</v>
      </c>
      <c r="H48" s="17"/>
      <c r="I48" s="4" t="s">
        <v>18</v>
      </c>
      <c r="J48" s="7" t="s">
        <v>0</v>
      </c>
      <c r="K48" s="9" t="s">
        <v>19</v>
      </c>
      <c r="L48" s="1"/>
      <c r="M48" s="1"/>
      <c r="N48" s="1"/>
      <c r="O48" s="1"/>
      <c r="P48" s="1"/>
      <c r="Q48" s="1"/>
      <c r="R48" s="1"/>
      <c r="S48" s="1"/>
    </row>
    <row r="49" spans="1:19" x14ac:dyDescent="0.2">
      <c r="A49" s="5"/>
      <c r="B49" s="18" t="e">
        <f>VLOOKUP(A49,'Price List'!$C:$BB,3,FALSE)</f>
        <v>#N/A</v>
      </c>
      <c r="C49" s="9" t="e">
        <f>VLOOKUP(A49,'Price List'!$C:$BB,10,FALSE)</f>
        <v>#N/A</v>
      </c>
      <c r="D49" s="17"/>
      <c r="E49" s="5"/>
      <c r="F49" s="18" t="e">
        <f>VLOOKUP(E49,'Price List'!$C:$BB,3,FALSE)</f>
        <v>#N/A</v>
      </c>
      <c r="G49" s="9" t="e">
        <f>VLOOKUP(E49,'Price List'!$C:$BB,10,FALSE)</f>
        <v>#N/A</v>
      </c>
      <c r="H49" s="17"/>
      <c r="I49" s="5"/>
      <c r="J49" s="18" t="e">
        <f>VLOOKUP(I49,'Price List'!$C:$BB,3,FALSE)</f>
        <v>#N/A</v>
      </c>
      <c r="K49" s="9" t="e">
        <f>VLOOKUP(I49,'Price List'!$C:$BB,10,FALSE)</f>
        <v>#N/A</v>
      </c>
      <c r="L49" s="1"/>
      <c r="M49" s="1"/>
      <c r="N49" s="1"/>
      <c r="O49" s="1"/>
      <c r="P49" s="1"/>
      <c r="Q49" s="1"/>
      <c r="R49" s="1"/>
      <c r="S49" s="1"/>
    </row>
    <row r="50" spans="1:19" ht="12.75" customHeight="1" x14ac:dyDescent="0.2">
      <c r="A50" s="4" t="s">
        <v>22</v>
      </c>
      <c r="B50" s="10" t="s">
        <v>21</v>
      </c>
      <c r="C50" s="11" t="s">
        <v>20</v>
      </c>
      <c r="D50" s="17"/>
      <c r="E50" s="4" t="s">
        <v>22</v>
      </c>
      <c r="F50" s="10" t="s">
        <v>21</v>
      </c>
      <c r="G50" s="11" t="s">
        <v>20</v>
      </c>
      <c r="H50" s="17"/>
      <c r="I50" s="4" t="s">
        <v>22</v>
      </c>
      <c r="J50" s="10" t="s">
        <v>21</v>
      </c>
      <c r="K50" s="11" t="s">
        <v>20</v>
      </c>
      <c r="L50" s="1"/>
      <c r="M50" s="1"/>
      <c r="N50" s="1"/>
      <c r="O50" s="1"/>
      <c r="P50" s="1"/>
      <c r="Q50" s="1"/>
      <c r="R50" s="1"/>
      <c r="S50" s="1"/>
    </row>
    <row r="51" spans="1:19" ht="12.75" customHeight="1" x14ac:dyDescent="0.2">
      <c r="A51" s="6" t="e">
        <f>CONCATENATE(VLOOKUP(A49,'Price List'!$C:$BB,8,FALSE),"/",VLOOKUP(A49,'Price List'!$C:$BB,9,FALSE))</f>
        <v>#N/A</v>
      </c>
      <c r="B51" s="19" t="e">
        <f>IF(ISBLANK(VLOOKUP(A49,'Price List'!$C:$BB,5,FALSE)),VLOOKUP(A49,'Price List'!$C:$BB,5,FALSE),VLOOKUP(A49,'Price List'!$C:$BB,5,FALSE))</f>
        <v>#N/A</v>
      </c>
      <c r="C51" s="12" t="e">
        <f>VLOOKUP(A49,'Price List'!$C:$BB,6,FALSE)</f>
        <v>#N/A</v>
      </c>
      <c r="D51" s="17"/>
      <c r="E51" s="6" t="e">
        <f>CONCATENATE(VLOOKUP(E49,'Price List'!$C:$BB,8,FALSE),"/",VLOOKUP(E49,'Price List'!$C:$BB,9,FALSE))</f>
        <v>#N/A</v>
      </c>
      <c r="F51" s="19" t="e">
        <f>IF(ISBLANK(VLOOKUP(E49,'Price List'!$C:$BB,5,FALSE)),VLOOKUP(E49,'Price List'!$C:$BB,5,FALSE),VLOOKUP(E49,'Price List'!$C:$BB,5,FALSE))</f>
        <v>#N/A</v>
      </c>
      <c r="G51" s="12" t="e">
        <f>VLOOKUP(E49,'Price List'!$C:$BB,6,FALSE)</f>
        <v>#N/A</v>
      </c>
      <c r="H51" s="17"/>
      <c r="I51" s="6" t="e">
        <f>CONCATENATE(VLOOKUP(I49,'Price List'!$C:$BB,8,FALSE),"/",VLOOKUP(I49,'Price List'!$C:$BB,9,FALSE))</f>
        <v>#N/A</v>
      </c>
      <c r="J51" s="19" t="e">
        <f>IF(ISBLANK(VLOOKUP(I49,'Price List'!$C:$BB,5,FALSE)),VLOOKUP(I49,'Price List'!$C:$BB,5,FALSE),VLOOKUP(I49,'Price List'!$C:$BB,5,FALSE))</f>
        <v>#N/A</v>
      </c>
      <c r="K51" s="12" t="e">
        <f>VLOOKUP(I49,'Price List'!$C:$BB,6,FALSE)</f>
        <v>#N/A</v>
      </c>
      <c r="L51" s="1"/>
      <c r="M51" s="1"/>
      <c r="N51" s="1"/>
      <c r="O51" s="1"/>
      <c r="P51" s="1"/>
      <c r="Q51" s="1"/>
      <c r="R51" s="1"/>
      <c r="S51" s="1"/>
    </row>
    <row r="52" spans="1:19" ht="6" customHeight="1" x14ac:dyDescent="0.2">
      <c r="L52" s="1"/>
      <c r="M52" s="1"/>
      <c r="N52" s="1"/>
      <c r="O52" s="1"/>
      <c r="P52" s="1"/>
      <c r="Q52" s="1"/>
      <c r="R52" s="1"/>
      <c r="S52" s="1"/>
    </row>
    <row r="53" spans="1:19" ht="108" customHeight="1" x14ac:dyDescent="0.2">
      <c r="A53" s="158" t="e">
        <f>VLOOKUP(A56,PicTable,2,FALSE)</f>
        <v>#N/A</v>
      </c>
      <c r="B53" s="159"/>
      <c r="C53" s="160"/>
      <c r="D53" s="16"/>
      <c r="E53" s="158" t="e">
        <f>VLOOKUP(E56,PicTable,2,FALSE)</f>
        <v>#N/A</v>
      </c>
      <c r="F53" s="159"/>
      <c r="G53" s="160"/>
      <c r="H53" s="16"/>
      <c r="I53" s="158" t="e">
        <f>VLOOKUP(I56,PicTable,2,FALSE)</f>
        <v>#N/A</v>
      </c>
      <c r="J53" s="159"/>
      <c r="K53" s="160"/>
      <c r="L53" s="1"/>
      <c r="M53" s="1"/>
      <c r="N53" s="1"/>
      <c r="O53" s="1"/>
      <c r="P53" s="1"/>
      <c r="Q53" s="1"/>
      <c r="R53" s="1"/>
      <c r="S53" s="1"/>
    </row>
    <row r="54" spans="1:19" s="22" customFormat="1" x14ac:dyDescent="0.2">
      <c r="A54" s="155" t="e">
        <f>VLOOKUP(A56,'Price List'!$C:$BB,2,FALSE)</f>
        <v>#N/A</v>
      </c>
      <c r="B54" s="156"/>
      <c r="C54" s="157"/>
      <c r="D54" s="20"/>
      <c r="E54" s="155" t="e">
        <f>VLOOKUP(E56,'Price List'!$C:$BB,2,FALSE)</f>
        <v>#N/A</v>
      </c>
      <c r="F54" s="156"/>
      <c r="G54" s="157"/>
      <c r="H54" s="20"/>
      <c r="I54" s="155" t="e">
        <f>VLOOKUP(I56,'Price List'!$C:$BB,2,FALSE)</f>
        <v>#N/A</v>
      </c>
      <c r="J54" s="156"/>
      <c r="K54" s="157"/>
      <c r="L54" s="21"/>
      <c r="M54" s="21"/>
      <c r="N54" s="21"/>
      <c r="O54" s="21"/>
      <c r="P54" s="21"/>
      <c r="Q54" s="21"/>
      <c r="R54" s="21"/>
      <c r="S54" s="21"/>
    </row>
    <row r="55" spans="1:19" x14ac:dyDescent="0.2">
      <c r="A55" s="4" t="s">
        <v>18</v>
      </c>
      <c r="B55" s="7" t="s">
        <v>0</v>
      </c>
      <c r="C55" s="9" t="s">
        <v>19</v>
      </c>
      <c r="D55" s="17"/>
      <c r="E55" s="4" t="s">
        <v>18</v>
      </c>
      <c r="F55" s="7" t="s">
        <v>0</v>
      </c>
      <c r="G55" s="9" t="s">
        <v>19</v>
      </c>
      <c r="H55" s="17"/>
      <c r="I55" s="4" t="s">
        <v>18</v>
      </c>
      <c r="J55" s="7" t="s">
        <v>0</v>
      </c>
      <c r="K55" s="9" t="s">
        <v>19</v>
      </c>
      <c r="L55" s="1"/>
      <c r="M55" s="1"/>
      <c r="N55" s="1"/>
      <c r="O55" s="1"/>
      <c r="P55" s="1"/>
      <c r="Q55" s="1"/>
      <c r="R55" s="1"/>
      <c r="S55" s="1"/>
    </row>
    <row r="56" spans="1:19" x14ac:dyDescent="0.2">
      <c r="A56" s="5"/>
      <c r="B56" s="18" t="e">
        <f>VLOOKUP(A56,'Price List'!$C:$BB,3,FALSE)</f>
        <v>#N/A</v>
      </c>
      <c r="C56" s="9" t="e">
        <f>VLOOKUP(A56,'Price List'!$C:$BB,10,FALSE)</f>
        <v>#N/A</v>
      </c>
      <c r="D56" s="17"/>
      <c r="E56" s="5"/>
      <c r="F56" s="18" t="e">
        <f>VLOOKUP(E56,'Price List'!$C:$BB,3,FALSE)</f>
        <v>#N/A</v>
      </c>
      <c r="G56" s="9" t="e">
        <f>VLOOKUP(E56,'Price List'!$C:$BB,10,FALSE)</f>
        <v>#N/A</v>
      </c>
      <c r="H56" s="17"/>
      <c r="I56" s="5"/>
      <c r="J56" s="18" t="e">
        <f>VLOOKUP(I56,'Price List'!$C:$BB,3,FALSE)</f>
        <v>#N/A</v>
      </c>
      <c r="K56" s="9" t="e">
        <f>VLOOKUP(I56,'Price List'!$C:$BB,10,FALSE)</f>
        <v>#N/A</v>
      </c>
      <c r="L56" s="1"/>
      <c r="M56" s="1"/>
      <c r="N56" s="1"/>
      <c r="O56" s="1"/>
      <c r="P56" s="1"/>
      <c r="Q56" s="1"/>
      <c r="R56" s="1"/>
      <c r="S56" s="1"/>
    </row>
    <row r="57" spans="1:19" ht="12.75" customHeight="1" x14ac:dyDescent="0.2">
      <c r="A57" s="4" t="s">
        <v>22</v>
      </c>
      <c r="B57" s="10" t="s">
        <v>21</v>
      </c>
      <c r="C57" s="11" t="s">
        <v>20</v>
      </c>
      <c r="D57" s="17"/>
      <c r="E57" s="4" t="s">
        <v>22</v>
      </c>
      <c r="F57" s="10" t="s">
        <v>21</v>
      </c>
      <c r="G57" s="11" t="s">
        <v>20</v>
      </c>
      <c r="H57" s="17"/>
      <c r="I57" s="4" t="s">
        <v>22</v>
      </c>
      <c r="J57" s="10" t="s">
        <v>21</v>
      </c>
      <c r="K57" s="11" t="s">
        <v>20</v>
      </c>
      <c r="L57" s="1"/>
      <c r="M57" s="1"/>
      <c r="N57" s="1"/>
      <c r="O57" s="1"/>
      <c r="P57" s="1"/>
      <c r="Q57" s="1"/>
      <c r="R57" s="1"/>
      <c r="S57" s="1"/>
    </row>
    <row r="58" spans="1:19" ht="12.75" customHeight="1" x14ac:dyDescent="0.2">
      <c r="A58" s="6" t="e">
        <f>CONCATENATE(VLOOKUP(A56,'Price List'!$C:$BB,8,FALSE),"/",VLOOKUP(A56,'Price List'!$C:$BB,9,FALSE))</f>
        <v>#N/A</v>
      </c>
      <c r="B58" s="19" t="e">
        <f>IF(ISBLANK(VLOOKUP(A56,'Price List'!$C:$BB,5,FALSE)),VLOOKUP(A56,'Price List'!$C:$BB,5,FALSE),VLOOKUP(A56,'Price List'!$C:$BB,5,FALSE))</f>
        <v>#N/A</v>
      </c>
      <c r="C58" s="12" t="e">
        <f>VLOOKUP(A56,'Price List'!$C:$BB,6,FALSE)</f>
        <v>#N/A</v>
      </c>
      <c r="D58" s="17"/>
      <c r="E58" s="6" t="e">
        <f>CONCATENATE(VLOOKUP(E56,'Price List'!$C:$BB,8,FALSE),"/",VLOOKUP(E56,'Price List'!$C:$BB,9,FALSE))</f>
        <v>#N/A</v>
      </c>
      <c r="F58" s="19" t="e">
        <f>IF(ISBLANK(VLOOKUP(E56,'Price List'!$C:$BB,5,FALSE)),VLOOKUP(E56,'Price List'!$C:$BB,5,FALSE),VLOOKUP(E56,'Price List'!$C:$BB,5,FALSE))</f>
        <v>#N/A</v>
      </c>
      <c r="G58" s="12" t="e">
        <f>VLOOKUP(E56,'Price List'!$C:$BB,6,FALSE)</f>
        <v>#N/A</v>
      </c>
      <c r="H58" s="17"/>
      <c r="I58" s="6" t="e">
        <f>CONCATENATE(VLOOKUP(I56,'Price List'!$C:$BB,8,FALSE),"/",VLOOKUP(I56,'Price List'!$C:$BB,9,FALSE))</f>
        <v>#N/A</v>
      </c>
      <c r="J58" s="19" t="e">
        <f>IF(ISBLANK(VLOOKUP(I56,'Price List'!$C:$BB,5,FALSE)),VLOOKUP(I56,'Price List'!$C:$BB,5,FALSE),VLOOKUP(I56,'Price List'!$C:$BB,5,FALSE))</f>
        <v>#N/A</v>
      </c>
      <c r="K58" s="12" t="e">
        <f>VLOOKUP(I56,'Price List'!$C:$BB,6,FALSE)</f>
        <v>#N/A</v>
      </c>
      <c r="L58" s="1"/>
      <c r="M58" s="1"/>
      <c r="N58" s="1"/>
      <c r="O58" s="1"/>
      <c r="P58" s="1"/>
      <c r="Q58" s="1"/>
      <c r="R58" s="1"/>
      <c r="S58" s="1"/>
    </row>
    <row r="59" spans="1:19" ht="6" customHeight="1" x14ac:dyDescent="0.2">
      <c r="L59" s="1"/>
      <c r="M59" s="1"/>
      <c r="N59" s="1"/>
      <c r="O59" s="1"/>
      <c r="P59" s="1"/>
      <c r="Q59" s="1"/>
      <c r="R59" s="1"/>
      <c r="S59" s="1"/>
    </row>
    <row r="60" spans="1:19" ht="108" customHeight="1" x14ac:dyDescent="0.2">
      <c r="A60" s="158" t="e">
        <f>VLOOKUP(A63,PicTable,2,FALSE)</f>
        <v>#N/A</v>
      </c>
      <c r="B60" s="159"/>
      <c r="C60" s="160"/>
      <c r="D60" s="16"/>
      <c r="E60" s="158" t="e">
        <f>VLOOKUP(E63,PicTable,2,FALSE)</f>
        <v>#N/A</v>
      </c>
      <c r="F60" s="159"/>
      <c r="G60" s="160"/>
      <c r="H60" s="16"/>
      <c r="I60" s="158" t="e">
        <f>VLOOKUP(I63,PicTable,2,FALSE)</f>
        <v>#N/A</v>
      </c>
      <c r="J60" s="159"/>
      <c r="K60" s="160"/>
      <c r="L60" s="1"/>
      <c r="M60" s="1"/>
      <c r="N60" s="1"/>
      <c r="O60" s="1"/>
      <c r="P60" s="1"/>
      <c r="Q60" s="1"/>
      <c r="R60" s="1"/>
      <c r="S60" s="1"/>
    </row>
    <row r="61" spans="1:19" s="22" customFormat="1" x14ac:dyDescent="0.2">
      <c r="A61" s="155" t="e">
        <f>VLOOKUP(A63,'Price List'!$C:$BB,2,FALSE)</f>
        <v>#N/A</v>
      </c>
      <c r="B61" s="156"/>
      <c r="C61" s="157"/>
      <c r="D61" s="20"/>
      <c r="E61" s="155" t="e">
        <f>VLOOKUP(E63,'Price List'!$C:$BB,2,FALSE)</f>
        <v>#N/A</v>
      </c>
      <c r="F61" s="156"/>
      <c r="G61" s="157"/>
      <c r="H61" s="20"/>
      <c r="I61" s="155" t="e">
        <f>VLOOKUP(I63,'Price List'!$C:$BB,2,FALSE)</f>
        <v>#N/A</v>
      </c>
      <c r="J61" s="156"/>
      <c r="K61" s="157"/>
      <c r="L61" s="21"/>
      <c r="M61" s="21"/>
      <c r="N61" s="21"/>
      <c r="O61" s="21"/>
      <c r="P61" s="21"/>
      <c r="Q61" s="21"/>
      <c r="R61" s="21"/>
      <c r="S61" s="21"/>
    </row>
    <row r="62" spans="1:19" x14ac:dyDescent="0.2">
      <c r="A62" s="4" t="s">
        <v>18</v>
      </c>
      <c r="B62" s="7" t="s">
        <v>0</v>
      </c>
      <c r="C62" s="9" t="s">
        <v>19</v>
      </c>
      <c r="D62" s="17"/>
      <c r="E62" s="4" t="s">
        <v>18</v>
      </c>
      <c r="F62" s="7" t="s">
        <v>0</v>
      </c>
      <c r="G62" s="9" t="s">
        <v>19</v>
      </c>
      <c r="H62" s="17"/>
      <c r="I62" s="4" t="s">
        <v>18</v>
      </c>
      <c r="J62" s="7" t="s">
        <v>0</v>
      </c>
      <c r="K62" s="9" t="s">
        <v>19</v>
      </c>
      <c r="L62" s="1"/>
      <c r="M62" s="1"/>
      <c r="N62" s="1"/>
      <c r="O62" s="1"/>
      <c r="P62" s="1"/>
      <c r="Q62" s="1"/>
      <c r="R62" s="1"/>
      <c r="S62" s="1"/>
    </row>
    <row r="63" spans="1:19" x14ac:dyDescent="0.2">
      <c r="A63" s="5"/>
      <c r="B63" s="18" t="e">
        <f>VLOOKUP(A63,'Price List'!$C:$BB,3,FALSE)</f>
        <v>#N/A</v>
      </c>
      <c r="C63" s="9" t="e">
        <f>VLOOKUP(A63,'Price List'!$C:$BB,10,FALSE)</f>
        <v>#N/A</v>
      </c>
      <c r="D63" s="17"/>
      <c r="E63" s="5"/>
      <c r="F63" s="18" t="e">
        <f>VLOOKUP(E63,'Price List'!$C:$BB,3,FALSE)</f>
        <v>#N/A</v>
      </c>
      <c r="G63" s="9" t="e">
        <f>VLOOKUP(E63,'Price List'!$C:$BB,10,FALSE)</f>
        <v>#N/A</v>
      </c>
      <c r="H63" s="17"/>
      <c r="I63" s="5"/>
      <c r="J63" s="18" t="e">
        <f>VLOOKUP(I63,'Price List'!$C:$BB,3,FALSE)</f>
        <v>#N/A</v>
      </c>
      <c r="K63" s="9" t="e">
        <f>VLOOKUP(I63,'Price List'!$C:$BB,10,FALSE)</f>
        <v>#N/A</v>
      </c>
      <c r="L63" s="1"/>
      <c r="M63" s="1"/>
      <c r="N63" s="1"/>
      <c r="O63" s="1"/>
      <c r="P63" s="1"/>
      <c r="Q63" s="1"/>
      <c r="R63" s="1"/>
      <c r="S63" s="1"/>
    </row>
    <row r="64" spans="1:19" ht="12.75" customHeight="1" x14ac:dyDescent="0.2">
      <c r="A64" s="4" t="s">
        <v>22</v>
      </c>
      <c r="B64" s="10" t="s">
        <v>21</v>
      </c>
      <c r="C64" s="11" t="s">
        <v>20</v>
      </c>
      <c r="D64" s="17"/>
      <c r="E64" s="4" t="s">
        <v>22</v>
      </c>
      <c r="F64" s="10" t="s">
        <v>21</v>
      </c>
      <c r="G64" s="11" t="s">
        <v>20</v>
      </c>
      <c r="H64" s="17"/>
      <c r="I64" s="4" t="s">
        <v>22</v>
      </c>
      <c r="J64" s="10" t="s">
        <v>21</v>
      </c>
      <c r="K64" s="11" t="s">
        <v>20</v>
      </c>
      <c r="L64" s="1"/>
      <c r="M64" s="1"/>
      <c r="N64" s="1"/>
      <c r="O64" s="1"/>
      <c r="P64" s="1"/>
      <c r="Q64" s="1"/>
      <c r="R64" s="1"/>
      <c r="S64" s="1"/>
    </row>
    <row r="65" spans="1:19" ht="12.75" customHeight="1" x14ac:dyDescent="0.2">
      <c r="A65" s="6" t="e">
        <f>CONCATENATE(VLOOKUP(A63,'Price List'!$C:$BB,8,FALSE),"/",VLOOKUP(A63,'Price List'!$C:$BB,9,FALSE))</f>
        <v>#N/A</v>
      </c>
      <c r="B65" s="19" t="e">
        <f>IF(ISBLANK(VLOOKUP(A63,'Price List'!$C:$BB,5,FALSE)),VLOOKUP(A63,'Price List'!$C:$BB,5,FALSE),VLOOKUP(A63,'Price List'!$C:$BB,5,FALSE))</f>
        <v>#N/A</v>
      </c>
      <c r="C65" s="12" t="e">
        <f>VLOOKUP(A63,'Price List'!$C:$BB,6,FALSE)</f>
        <v>#N/A</v>
      </c>
      <c r="D65" s="17"/>
      <c r="E65" s="6" t="e">
        <f>CONCATENATE(VLOOKUP(E63,'Price List'!$C:$BB,8,FALSE),"/",VLOOKUP(E63,'Price List'!$C:$BB,9,FALSE))</f>
        <v>#N/A</v>
      </c>
      <c r="F65" s="19" t="e">
        <f>IF(ISBLANK(VLOOKUP(E63,'Price List'!$C:$BB,5,FALSE)),VLOOKUP(E63,'Price List'!$C:$BB,5,FALSE),VLOOKUP(E63,'Price List'!$C:$BB,5,FALSE))</f>
        <v>#N/A</v>
      </c>
      <c r="G65" s="12" t="e">
        <f>VLOOKUP(E63,'Price List'!$C:$BB,6,FALSE)</f>
        <v>#N/A</v>
      </c>
      <c r="H65" s="17"/>
      <c r="I65" s="6" t="e">
        <f>CONCATENATE(VLOOKUP(I63,'Price List'!$C:$BB,8,FALSE),"/",VLOOKUP(I63,'Price List'!$C:$BB,9,FALSE))</f>
        <v>#N/A</v>
      </c>
      <c r="J65" s="19" t="e">
        <f>IF(ISBLANK(VLOOKUP(I63,'Price List'!$C:$BB,5,FALSE)),VLOOKUP(I63,'Price List'!$C:$BB,5,FALSE),VLOOKUP(I63,'Price List'!$C:$BB,5,FALSE))</f>
        <v>#N/A</v>
      </c>
      <c r="K65" s="12" t="e">
        <f>VLOOKUP(I63,'Price List'!$C:$BB,6,FALSE)</f>
        <v>#N/A</v>
      </c>
      <c r="L65" s="1"/>
      <c r="M65" s="1"/>
      <c r="N65" s="1"/>
      <c r="O65" s="1"/>
      <c r="P65" s="1"/>
      <c r="Q65" s="1"/>
      <c r="R65" s="1"/>
      <c r="S65" s="1"/>
    </row>
    <row r="66" spans="1:19" ht="6" customHeight="1" x14ac:dyDescent="0.2">
      <c r="L66" s="1"/>
      <c r="M66" s="1"/>
      <c r="N66" s="1"/>
      <c r="O66" s="1"/>
      <c r="P66" s="1"/>
      <c r="Q66" s="1"/>
      <c r="R66" s="1"/>
      <c r="S66" s="1"/>
    </row>
    <row r="67" spans="1:19" ht="108" customHeight="1" x14ac:dyDescent="0.2">
      <c r="A67" s="158" t="e">
        <f>VLOOKUP(A70,PicTable,2,FALSE)</f>
        <v>#N/A</v>
      </c>
      <c r="B67" s="159"/>
      <c r="C67" s="160"/>
      <c r="D67" s="16"/>
      <c r="E67" s="158" t="e">
        <f>VLOOKUP(E70,PicTable,2,FALSE)</f>
        <v>#N/A</v>
      </c>
      <c r="F67" s="159"/>
      <c r="G67" s="160"/>
      <c r="H67" s="16"/>
      <c r="I67" s="158" t="e">
        <f>VLOOKUP(I70,PicTable,2,FALSE)</f>
        <v>#N/A</v>
      </c>
      <c r="J67" s="159"/>
      <c r="K67" s="160"/>
      <c r="L67" s="1"/>
      <c r="M67" s="1"/>
      <c r="N67" s="1"/>
      <c r="O67" s="1"/>
      <c r="P67" s="1"/>
      <c r="Q67" s="1"/>
      <c r="R67" s="1"/>
      <c r="S67" s="1"/>
    </row>
    <row r="68" spans="1:19" s="22" customFormat="1" x14ac:dyDescent="0.2">
      <c r="A68" s="155" t="e">
        <f>VLOOKUP(A70,'Price List'!$C:$BB,2,FALSE)</f>
        <v>#N/A</v>
      </c>
      <c r="B68" s="156"/>
      <c r="C68" s="157"/>
      <c r="D68" s="20"/>
      <c r="E68" s="155" t="e">
        <f>VLOOKUP(E70,'Price List'!$C:$BB,2,FALSE)</f>
        <v>#N/A</v>
      </c>
      <c r="F68" s="156"/>
      <c r="G68" s="157"/>
      <c r="H68" s="20"/>
      <c r="I68" s="155" t="e">
        <f>VLOOKUP(I70,'Price List'!$C:$BB,2,FALSE)</f>
        <v>#N/A</v>
      </c>
      <c r="J68" s="156"/>
      <c r="K68" s="157"/>
      <c r="L68" s="21"/>
      <c r="M68" s="21"/>
      <c r="N68" s="21"/>
      <c r="O68" s="21"/>
      <c r="P68" s="21"/>
      <c r="Q68" s="21"/>
      <c r="R68" s="21"/>
      <c r="S68" s="21"/>
    </row>
    <row r="69" spans="1:19" x14ac:dyDescent="0.2">
      <c r="A69" s="4" t="s">
        <v>18</v>
      </c>
      <c r="B69" s="7" t="s">
        <v>0</v>
      </c>
      <c r="C69" s="9" t="s">
        <v>19</v>
      </c>
      <c r="D69" s="17"/>
      <c r="E69" s="4" t="s">
        <v>18</v>
      </c>
      <c r="F69" s="7" t="s">
        <v>0</v>
      </c>
      <c r="G69" s="9" t="s">
        <v>19</v>
      </c>
      <c r="H69" s="17"/>
      <c r="I69" s="4" t="s">
        <v>18</v>
      </c>
      <c r="J69" s="7" t="s">
        <v>0</v>
      </c>
      <c r="K69" s="9" t="s">
        <v>19</v>
      </c>
      <c r="L69" s="1"/>
      <c r="M69" s="1"/>
      <c r="N69" s="1"/>
      <c r="O69" s="1"/>
      <c r="P69" s="1"/>
      <c r="Q69" s="1"/>
      <c r="R69" s="1"/>
      <c r="S69" s="1"/>
    </row>
    <row r="70" spans="1:19" x14ac:dyDescent="0.2">
      <c r="A70" s="5"/>
      <c r="B70" s="18" t="e">
        <f>VLOOKUP(A70,'Price List'!$C:$BB,3,FALSE)</f>
        <v>#N/A</v>
      </c>
      <c r="C70" s="9" t="e">
        <f>VLOOKUP(A70,'Price List'!$C:$BB,10,FALSE)</f>
        <v>#N/A</v>
      </c>
      <c r="D70" s="17"/>
      <c r="E70" s="5"/>
      <c r="F70" s="18" t="e">
        <f>VLOOKUP(E70,'Price List'!$C:$BB,3,FALSE)</f>
        <v>#N/A</v>
      </c>
      <c r="G70" s="9" t="e">
        <f>VLOOKUP(E70,'Price List'!$C:$BB,10,FALSE)</f>
        <v>#N/A</v>
      </c>
      <c r="H70" s="17"/>
      <c r="I70" s="5"/>
      <c r="J70" s="18" t="e">
        <f>VLOOKUP(I70,'Price List'!$C:$BB,3,FALSE)</f>
        <v>#N/A</v>
      </c>
      <c r="K70" s="9" t="e">
        <f>VLOOKUP(I70,'Price List'!$C:$BB,10,FALSE)</f>
        <v>#N/A</v>
      </c>
      <c r="L70" s="1"/>
      <c r="M70" s="1"/>
      <c r="N70" s="1"/>
      <c r="O70" s="1"/>
      <c r="P70" s="1"/>
      <c r="Q70" s="1"/>
      <c r="R70" s="1"/>
      <c r="S70" s="1"/>
    </row>
    <row r="71" spans="1:19" ht="12.75" customHeight="1" x14ac:dyDescent="0.2">
      <c r="A71" s="4" t="s">
        <v>22</v>
      </c>
      <c r="B71" s="10" t="s">
        <v>21</v>
      </c>
      <c r="C71" s="11" t="s">
        <v>20</v>
      </c>
      <c r="D71" s="17"/>
      <c r="E71" s="4" t="s">
        <v>22</v>
      </c>
      <c r="F71" s="10" t="s">
        <v>21</v>
      </c>
      <c r="G71" s="11" t="s">
        <v>20</v>
      </c>
      <c r="H71" s="17"/>
      <c r="I71" s="4" t="s">
        <v>22</v>
      </c>
      <c r="J71" s="10" t="s">
        <v>21</v>
      </c>
      <c r="K71" s="11" t="s">
        <v>20</v>
      </c>
      <c r="L71" s="1"/>
      <c r="M71" s="1"/>
      <c r="N71" s="1"/>
      <c r="O71" s="1"/>
      <c r="P71" s="1"/>
      <c r="Q71" s="1"/>
      <c r="R71" s="1"/>
      <c r="S71" s="1"/>
    </row>
    <row r="72" spans="1:19" ht="12.75" customHeight="1" x14ac:dyDescent="0.2">
      <c r="A72" s="6" t="e">
        <f>CONCATENATE(VLOOKUP(A70,'Price List'!$C:$BB,8,FALSE),"/",VLOOKUP(A70,'Price List'!$C:$BB,9,FALSE))</f>
        <v>#N/A</v>
      </c>
      <c r="B72" s="19" t="e">
        <f>IF(ISBLANK(VLOOKUP(A70,'Price List'!$C:$BB,5,FALSE)),VLOOKUP(A70,'Price List'!$C:$BB,5,FALSE),VLOOKUP(A70,'Price List'!$C:$BB,5,FALSE))</f>
        <v>#N/A</v>
      </c>
      <c r="C72" s="12" t="e">
        <f>VLOOKUP(A70,'Price List'!$C:$BB,6,FALSE)</f>
        <v>#N/A</v>
      </c>
      <c r="D72" s="17"/>
      <c r="E72" s="6" t="e">
        <f>CONCATENATE(VLOOKUP(E70,'Price List'!$C:$BB,8,FALSE),"/",VLOOKUP(E70,'Price List'!$C:$BB,9,FALSE))</f>
        <v>#N/A</v>
      </c>
      <c r="F72" s="19" t="e">
        <f>IF(ISBLANK(VLOOKUP(E70,'Price List'!$C:$BB,5,FALSE)),VLOOKUP(E70,'Price List'!$C:$BB,5,FALSE),VLOOKUP(E70,'Price List'!$C:$BB,5,FALSE))</f>
        <v>#N/A</v>
      </c>
      <c r="G72" s="12" t="e">
        <f>VLOOKUP(E70,'Price List'!$C:$BB,6,FALSE)</f>
        <v>#N/A</v>
      </c>
      <c r="H72" s="17"/>
      <c r="I72" s="6" t="e">
        <f>CONCATENATE(VLOOKUP(I70,'Price List'!$C:$BB,8,FALSE),"/",VLOOKUP(I70,'Price List'!$C:$BB,9,FALSE))</f>
        <v>#N/A</v>
      </c>
      <c r="J72" s="19" t="e">
        <f>IF(ISBLANK(VLOOKUP(I70,'Price List'!$C:$BB,5,FALSE)),VLOOKUP(I70,'Price List'!$C:$BB,5,FALSE),VLOOKUP(I70,'Price List'!$C:$BB,5,FALSE))</f>
        <v>#N/A</v>
      </c>
      <c r="K72" s="12" t="e">
        <f>VLOOKUP(I70,'Price List'!$C:$BB,6,FALSE)</f>
        <v>#N/A</v>
      </c>
      <c r="L72" s="1"/>
      <c r="M72" s="1"/>
      <c r="N72" s="1"/>
      <c r="O72" s="1"/>
      <c r="P72" s="1"/>
      <c r="Q72" s="1"/>
      <c r="R72" s="1"/>
      <c r="S72" s="1"/>
    </row>
    <row r="73" spans="1:19" ht="6" customHeight="1" x14ac:dyDescent="0.2">
      <c r="L73" s="1"/>
      <c r="M73" s="1"/>
      <c r="N73" s="1"/>
      <c r="O73" s="1"/>
      <c r="P73" s="1"/>
      <c r="Q73" s="1"/>
      <c r="R73" s="1"/>
      <c r="S73" s="1"/>
    </row>
    <row r="74" spans="1:19" ht="108" customHeight="1" x14ac:dyDescent="0.2">
      <c r="A74" s="158" t="e">
        <f>VLOOKUP(A77,PicTable,2,FALSE)</f>
        <v>#N/A</v>
      </c>
      <c r="B74" s="159"/>
      <c r="C74" s="160"/>
      <c r="D74" s="16"/>
      <c r="E74" s="158" t="e">
        <f>VLOOKUP(E77,PicTable,2,FALSE)</f>
        <v>#N/A</v>
      </c>
      <c r="F74" s="159"/>
      <c r="G74" s="160"/>
      <c r="H74" s="16"/>
      <c r="I74" s="158" t="e">
        <f>VLOOKUP(I77,PicTable,2,FALSE)</f>
        <v>#N/A</v>
      </c>
      <c r="J74" s="159"/>
      <c r="K74" s="160"/>
      <c r="L74" s="1"/>
      <c r="M74" s="1"/>
      <c r="N74" s="1"/>
      <c r="O74" s="1"/>
      <c r="P74" s="1"/>
      <c r="Q74" s="1"/>
      <c r="R74" s="1"/>
      <c r="S74" s="1"/>
    </row>
    <row r="75" spans="1:19" s="22" customFormat="1" x14ac:dyDescent="0.2">
      <c r="A75" s="155" t="e">
        <f>VLOOKUP(A77,'Price List'!$C:$BB,2,FALSE)</f>
        <v>#N/A</v>
      </c>
      <c r="B75" s="156"/>
      <c r="C75" s="157"/>
      <c r="D75" s="20"/>
      <c r="E75" s="155" t="e">
        <f>VLOOKUP(E77,'Price List'!$C:$BB,2,FALSE)</f>
        <v>#N/A</v>
      </c>
      <c r="F75" s="156"/>
      <c r="G75" s="157"/>
      <c r="H75" s="20"/>
      <c r="I75" s="155" t="e">
        <f>VLOOKUP(I77,'Price List'!$C:$BB,2,FALSE)</f>
        <v>#N/A</v>
      </c>
      <c r="J75" s="156"/>
      <c r="K75" s="157"/>
      <c r="L75" s="21"/>
      <c r="M75" s="21"/>
      <c r="N75" s="21"/>
      <c r="O75" s="21"/>
      <c r="P75" s="21"/>
      <c r="Q75" s="21"/>
      <c r="R75" s="21"/>
      <c r="S75" s="21"/>
    </row>
    <row r="76" spans="1:19" x14ac:dyDescent="0.2">
      <c r="A76" s="4" t="s">
        <v>18</v>
      </c>
      <c r="B76" s="7" t="s">
        <v>0</v>
      </c>
      <c r="C76" s="9" t="s">
        <v>19</v>
      </c>
      <c r="D76" s="17"/>
      <c r="E76" s="4" t="s">
        <v>18</v>
      </c>
      <c r="F76" s="7" t="s">
        <v>0</v>
      </c>
      <c r="G76" s="9" t="s">
        <v>19</v>
      </c>
      <c r="H76" s="17"/>
      <c r="I76" s="4" t="s">
        <v>18</v>
      </c>
      <c r="J76" s="7" t="s">
        <v>0</v>
      </c>
      <c r="K76" s="9" t="s">
        <v>19</v>
      </c>
      <c r="L76" s="1"/>
      <c r="M76" s="1"/>
      <c r="N76" s="1"/>
      <c r="O76" s="1"/>
      <c r="P76" s="1"/>
      <c r="Q76" s="1"/>
      <c r="R76" s="1"/>
      <c r="S76" s="1"/>
    </row>
    <row r="77" spans="1:19" x14ac:dyDescent="0.2">
      <c r="A77" s="5"/>
      <c r="B77" s="18" t="e">
        <f>VLOOKUP(A77,'Price List'!$C:$BB,3,FALSE)</f>
        <v>#N/A</v>
      </c>
      <c r="C77" s="9" t="e">
        <f>VLOOKUP(A77,'Price List'!$C:$BB,10,FALSE)</f>
        <v>#N/A</v>
      </c>
      <c r="D77" s="17"/>
      <c r="E77" s="5"/>
      <c r="F77" s="18" t="e">
        <f>VLOOKUP(E77,'Price List'!$C:$BB,3,FALSE)</f>
        <v>#N/A</v>
      </c>
      <c r="G77" s="9" t="e">
        <f>VLOOKUP(E77,'Price List'!$C:$BB,10,FALSE)</f>
        <v>#N/A</v>
      </c>
      <c r="H77" s="17"/>
      <c r="I77" s="5"/>
      <c r="J77" s="18" t="e">
        <f>VLOOKUP(I77,'Price List'!$C:$BB,3,FALSE)</f>
        <v>#N/A</v>
      </c>
      <c r="K77" s="9" t="e">
        <f>VLOOKUP(I77,'Price List'!$C:$BB,10,FALSE)</f>
        <v>#N/A</v>
      </c>
      <c r="L77" s="1"/>
      <c r="M77" s="1"/>
      <c r="N77" s="1"/>
      <c r="O77" s="1"/>
      <c r="P77" s="1"/>
      <c r="Q77" s="1"/>
      <c r="R77" s="1"/>
      <c r="S77" s="1"/>
    </row>
    <row r="78" spans="1:19" ht="12.75" customHeight="1" x14ac:dyDescent="0.2">
      <c r="A78" s="4" t="s">
        <v>22</v>
      </c>
      <c r="B78" s="10" t="s">
        <v>21</v>
      </c>
      <c r="C78" s="11" t="s">
        <v>20</v>
      </c>
      <c r="D78" s="17"/>
      <c r="E78" s="4" t="s">
        <v>22</v>
      </c>
      <c r="F78" s="10" t="s">
        <v>21</v>
      </c>
      <c r="G78" s="11" t="s">
        <v>20</v>
      </c>
      <c r="H78" s="17"/>
      <c r="I78" s="4" t="s">
        <v>22</v>
      </c>
      <c r="J78" s="10" t="s">
        <v>21</v>
      </c>
      <c r="K78" s="11" t="s">
        <v>20</v>
      </c>
      <c r="L78" s="1"/>
      <c r="M78" s="1"/>
      <c r="N78" s="1"/>
      <c r="O78" s="1"/>
      <c r="P78" s="1"/>
      <c r="Q78" s="1"/>
      <c r="R78" s="1"/>
      <c r="S78" s="1"/>
    </row>
    <row r="79" spans="1:19" ht="12.75" customHeight="1" x14ac:dyDescent="0.2">
      <c r="A79" s="6" t="e">
        <f>CONCATENATE(VLOOKUP(A77,'Price List'!$C:$BB,8,FALSE),"/",VLOOKUP(A77,'Price List'!$C:$BB,9,FALSE))</f>
        <v>#N/A</v>
      </c>
      <c r="B79" s="19" t="e">
        <f>IF(ISBLANK(VLOOKUP(A77,'Price List'!$C:$BB,5,FALSE)),VLOOKUP(A77,'Price List'!$C:$BB,5,FALSE),VLOOKUP(A77,'Price List'!$C:$BB,5,FALSE))</f>
        <v>#N/A</v>
      </c>
      <c r="C79" s="12" t="e">
        <f>VLOOKUP(A77,'Price List'!$C:$BB,6,FALSE)</f>
        <v>#N/A</v>
      </c>
      <c r="D79" s="17"/>
      <c r="E79" s="6" t="e">
        <f>CONCATENATE(VLOOKUP(E77,'Price List'!$C:$BB,8,FALSE),"/",VLOOKUP(E77,'Price List'!$C:$BB,9,FALSE))</f>
        <v>#N/A</v>
      </c>
      <c r="F79" s="19" t="e">
        <f>IF(ISBLANK(VLOOKUP(E77,'Price List'!$C:$BB,5,FALSE)),VLOOKUP(E77,'Price List'!$C:$BB,5,FALSE),VLOOKUP(E77,'Price List'!$C:$BB,5,FALSE))</f>
        <v>#N/A</v>
      </c>
      <c r="G79" s="12" t="e">
        <f>VLOOKUP(E77,'Price List'!$C:$BB,6,FALSE)</f>
        <v>#N/A</v>
      </c>
      <c r="H79" s="17"/>
      <c r="I79" s="6" t="e">
        <f>CONCATENATE(VLOOKUP(I77,'Price List'!$C:$BB,8,FALSE),"/",VLOOKUP(I77,'Price List'!$C:$BB,9,FALSE))</f>
        <v>#N/A</v>
      </c>
      <c r="J79" s="19" t="e">
        <f>IF(ISBLANK(VLOOKUP(I77,'Price List'!$C:$BB,5,FALSE)),VLOOKUP(I77,'Price List'!$C:$BB,5,FALSE),VLOOKUP(I77,'Price List'!$C:$BB,5,FALSE))</f>
        <v>#N/A</v>
      </c>
      <c r="K79" s="12" t="e">
        <f>VLOOKUP(I77,'Price List'!$C:$BB,6,FALSE)</f>
        <v>#N/A</v>
      </c>
      <c r="L79" s="1"/>
      <c r="M79" s="1"/>
      <c r="N79" s="1"/>
      <c r="O79" s="1"/>
      <c r="P79" s="1"/>
      <c r="Q79" s="1"/>
      <c r="R79" s="1"/>
      <c r="S79" s="1"/>
    </row>
    <row r="80" spans="1:19" ht="6" customHeight="1" x14ac:dyDescent="0.2">
      <c r="L80" s="1"/>
      <c r="M80" s="1"/>
      <c r="N80" s="1"/>
      <c r="O80" s="1"/>
      <c r="P80" s="1"/>
      <c r="Q80" s="1"/>
      <c r="R80" s="1"/>
      <c r="S80" s="1"/>
    </row>
    <row r="81" spans="1:19" ht="108" customHeight="1" x14ac:dyDescent="0.2">
      <c r="A81" s="158" t="e">
        <f>VLOOKUP(A84,PicTable,2,FALSE)</f>
        <v>#N/A</v>
      </c>
      <c r="B81" s="159"/>
      <c r="C81" s="160"/>
      <c r="D81" s="16"/>
      <c r="E81" s="158" t="e">
        <f>VLOOKUP(E84,PicTable,2,FALSE)</f>
        <v>#N/A</v>
      </c>
      <c r="F81" s="159"/>
      <c r="G81" s="160"/>
      <c r="H81" s="16"/>
      <c r="I81" s="158" t="e">
        <f>VLOOKUP(I84,PicTable,2,FALSE)</f>
        <v>#N/A</v>
      </c>
      <c r="J81" s="159"/>
      <c r="K81" s="160"/>
      <c r="L81" s="1"/>
      <c r="M81" s="1"/>
      <c r="N81" s="1"/>
      <c r="O81" s="1"/>
      <c r="P81" s="1"/>
      <c r="Q81" s="1"/>
      <c r="R81" s="1"/>
      <c r="S81" s="1"/>
    </row>
    <row r="82" spans="1:19" s="22" customFormat="1" x14ac:dyDescent="0.2">
      <c r="A82" s="155" t="e">
        <f>VLOOKUP(A84,'Price List'!$C:$BB,2,FALSE)</f>
        <v>#N/A</v>
      </c>
      <c r="B82" s="156"/>
      <c r="C82" s="157"/>
      <c r="D82" s="20"/>
      <c r="E82" s="155" t="e">
        <f>VLOOKUP(E84,'Price List'!$C:$BB,2,FALSE)</f>
        <v>#N/A</v>
      </c>
      <c r="F82" s="156"/>
      <c r="G82" s="157"/>
      <c r="H82" s="20"/>
      <c r="I82" s="155" t="e">
        <f>VLOOKUP(I84,'Price List'!$C:$BB,2,FALSE)</f>
        <v>#N/A</v>
      </c>
      <c r="J82" s="156"/>
      <c r="K82" s="157"/>
      <c r="L82" s="21"/>
      <c r="M82" s="21"/>
      <c r="N82" s="21"/>
      <c r="O82" s="21"/>
      <c r="P82" s="21"/>
      <c r="Q82" s="21"/>
      <c r="R82" s="21"/>
      <c r="S82" s="21"/>
    </row>
    <row r="83" spans="1:19" x14ac:dyDescent="0.2">
      <c r="A83" s="4" t="s">
        <v>18</v>
      </c>
      <c r="B83" s="7" t="s">
        <v>0</v>
      </c>
      <c r="C83" s="9" t="s">
        <v>19</v>
      </c>
      <c r="D83" s="17"/>
      <c r="E83" s="4" t="s">
        <v>18</v>
      </c>
      <c r="F83" s="7" t="s">
        <v>0</v>
      </c>
      <c r="G83" s="9" t="s">
        <v>19</v>
      </c>
      <c r="H83" s="17"/>
      <c r="I83" s="4" t="s">
        <v>18</v>
      </c>
      <c r="J83" s="7" t="s">
        <v>0</v>
      </c>
      <c r="K83" s="9" t="s">
        <v>19</v>
      </c>
      <c r="L83" s="1"/>
      <c r="M83" s="1"/>
      <c r="N83" s="1"/>
      <c r="O83" s="1"/>
      <c r="P83" s="1"/>
      <c r="Q83" s="1"/>
      <c r="R83" s="1"/>
      <c r="S83" s="1"/>
    </row>
    <row r="84" spans="1:19" x14ac:dyDescent="0.2">
      <c r="A84" s="5"/>
      <c r="B84" s="18" t="e">
        <f>VLOOKUP(A84,'Price List'!$C:$BB,3,FALSE)</f>
        <v>#N/A</v>
      </c>
      <c r="C84" s="9" t="e">
        <f>VLOOKUP(A84,'Price List'!$C:$BB,10,FALSE)</f>
        <v>#N/A</v>
      </c>
      <c r="D84" s="17"/>
      <c r="E84" s="5"/>
      <c r="F84" s="18" t="e">
        <f>VLOOKUP(E84,'Price List'!$C:$BB,3,FALSE)</f>
        <v>#N/A</v>
      </c>
      <c r="G84" s="9" t="e">
        <f>VLOOKUP(E84,'Price List'!$C:$BB,10,FALSE)</f>
        <v>#N/A</v>
      </c>
      <c r="H84" s="17"/>
      <c r="I84" s="5"/>
      <c r="J84" s="18" t="e">
        <f>VLOOKUP(I84,'Price List'!$C:$BB,3,FALSE)</f>
        <v>#N/A</v>
      </c>
      <c r="K84" s="9" t="e">
        <f>VLOOKUP(I84,'Price List'!$C:$BB,10,FALSE)</f>
        <v>#N/A</v>
      </c>
      <c r="L84" s="1"/>
      <c r="M84" s="1"/>
      <c r="N84" s="1"/>
      <c r="O84" s="1"/>
      <c r="P84" s="1"/>
      <c r="Q84" s="1"/>
      <c r="R84" s="1"/>
      <c r="S84" s="1"/>
    </row>
    <row r="85" spans="1:19" ht="12.75" customHeight="1" x14ac:dyDescent="0.2">
      <c r="A85" s="4" t="s">
        <v>22</v>
      </c>
      <c r="B85" s="10" t="s">
        <v>21</v>
      </c>
      <c r="C85" s="11" t="s">
        <v>20</v>
      </c>
      <c r="D85" s="17"/>
      <c r="E85" s="4" t="s">
        <v>22</v>
      </c>
      <c r="F85" s="10" t="s">
        <v>21</v>
      </c>
      <c r="G85" s="11" t="s">
        <v>20</v>
      </c>
      <c r="H85" s="17"/>
      <c r="I85" s="4" t="s">
        <v>22</v>
      </c>
      <c r="J85" s="10" t="s">
        <v>21</v>
      </c>
      <c r="K85" s="11" t="s">
        <v>20</v>
      </c>
      <c r="L85" s="1"/>
      <c r="M85" s="1"/>
      <c r="N85" s="1"/>
      <c r="O85" s="1"/>
      <c r="P85" s="1"/>
      <c r="Q85" s="1"/>
      <c r="R85" s="1"/>
      <c r="S85" s="1"/>
    </row>
    <row r="86" spans="1:19" ht="12.75" customHeight="1" x14ac:dyDescent="0.2">
      <c r="A86" s="6" t="e">
        <f>CONCATENATE(VLOOKUP(A84,'Price List'!$C:$BB,8,FALSE),"/",VLOOKUP(A84,'Price List'!$C:$BB,9,FALSE))</f>
        <v>#N/A</v>
      </c>
      <c r="B86" s="19" t="e">
        <f>IF(ISBLANK(VLOOKUP(A84,'Price List'!$C:$BB,5,FALSE)),VLOOKUP(A84,'Price List'!$C:$BB,5,FALSE),VLOOKUP(A84,'Price List'!$C:$BB,5,FALSE))</f>
        <v>#N/A</v>
      </c>
      <c r="C86" s="12" t="e">
        <f>VLOOKUP(A84,'Price List'!$C:$BB,6,FALSE)</f>
        <v>#N/A</v>
      </c>
      <c r="D86" s="17"/>
      <c r="E86" s="6" t="e">
        <f>CONCATENATE(VLOOKUP(E84,'Price List'!$C:$BB,8,FALSE),"/",VLOOKUP(E84,'Price List'!$C:$BB,9,FALSE))</f>
        <v>#N/A</v>
      </c>
      <c r="F86" s="19" t="e">
        <f>IF(ISBLANK(VLOOKUP(E84,'Price List'!$C:$BB,5,FALSE)),VLOOKUP(E84,'Price List'!$C:$BB,5,FALSE),VLOOKUP(E84,'Price List'!$C:$BB,5,FALSE))</f>
        <v>#N/A</v>
      </c>
      <c r="G86" s="12" t="e">
        <f>VLOOKUP(E84,'Price List'!$C:$BB,6,FALSE)</f>
        <v>#N/A</v>
      </c>
      <c r="H86" s="17"/>
      <c r="I86" s="6" t="e">
        <f>CONCATENATE(VLOOKUP(I84,'Price List'!$C:$BB,8,FALSE),"/",VLOOKUP(I84,'Price List'!$C:$BB,9,FALSE))</f>
        <v>#N/A</v>
      </c>
      <c r="J86" s="19" t="e">
        <f>IF(ISBLANK(VLOOKUP(I84,'Price List'!$C:$BB,5,FALSE)),VLOOKUP(I84,'Price List'!$C:$BB,5,FALSE),VLOOKUP(I84,'Price List'!$C:$BB,5,FALSE))</f>
        <v>#N/A</v>
      </c>
      <c r="K86" s="12" t="e">
        <f>VLOOKUP(I84,'Price List'!$C:$BB,6,FALSE)</f>
        <v>#N/A</v>
      </c>
      <c r="L86" s="1"/>
      <c r="M86" s="1"/>
      <c r="N86" s="1"/>
      <c r="O86" s="1"/>
      <c r="P86" s="1"/>
      <c r="Q86" s="1"/>
      <c r="R86" s="1"/>
      <c r="S86" s="1"/>
    </row>
    <row r="87" spans="1:19" ht="6" customHeight="1" x14ac:dyDescent="0.2">
      <c r="L87" s="1"/>
      <c r="M87" s="1"/>
      <c r="N87" s="1"/>
      <c r="O87" s="1"/>
      <c r="P87" s="1"/>
      <c r="Q87" s="1"/>
      <c r="R87" s="1"/>
      <c r="S87" s="1"/>
    </row>
    <row r="88" spans="1:19" ht="108" customHeight="1" x14ac:dyDescent="0.2">
      <c r="A88" s="158" t="e">
        <f>VLOOKUP(A91,PicTable,2,FALSE)</f>
        <v>#N/A</v>
      </c>
      <c r="B88" s="159"/>
      <c r="C88" s="160"/>
      <c r="D88" s="16"/>
      <c r="E88" s="158" t="e">
        <f>VLOOKUP(E91,PicTable,2,FALSE)</f>
        <v>#N/A</v>
      </c>
      <c r="F88" s="159"/>
      <c r="G88" s="160"/>
      <c r="H88" s="16"/>
      <c r="I88" s="158" t="e">
        <f>VLOOKUP(I91,PicTable,2,FALSE)</f>
        <v>#N/A</v>
      </c>
      <c r="J88" s="159"/>
      <c r="K88" s="160"/>
      <c r="L88" s="1"/>
      <c r="M88" s="1"/>
      <c r="N88" s="1"/>
      <c r="O88" s="1"/>
      <c r="P88" s="1"/>
      <c r="Q88" s="1"/>
      <c r="R88" s="1"/>
      <c r="S88" s="1"/>
    </row>
    <row r="89" spans="1:19" s="22" customFormat="1" x14ac:dyDescent="0.2">
      <c r="A89" s="155" t="e">
        <f>VLOOKUP(A91,'Price List'!$C:$BB,2,FALSE)</f>
        <v>#N/A</v>
      </c>
      <c r="B89" s="156"/>
      <c r="C89" s="157"/>
      <c r="D89" s="20"/>
      <c r="E89" s="155" t="e">
        <f>VLOOKUP(E91,'Price List'!$C:$BB,2,FALSE)</f>
        <v>#N/A</v>
      </c>
      <c r="F89" s="156"/>
      <c r="G89" s="157"/>
      <c r="H89" s="20"/>
      <c r="I89" s="155" t="e">
        <f>VLOOKUP(I91,'Price List'!$C:$BB,2,FALSE)</f>
        <v>#N/A</v>
      </c>
      <c r="J89" s="156"/>
      <c r="K89" s="157"/>
      <c r="L89" s="21"/>
      <c r="M89" s="21"/>
      <c r="N89" s="21"/>
      <c r="O89" s="21"/>
      <c r="P89" s="21"/>
      <c r="Q89" s="21"/>
      <c r="R89" s="21"/>
      <c r="S89" s="21"/>
    </row>
    <row r="90" spans="1:19" x14ac:dyDescent="0.2">
      <c r="A90" s="4" t="s">
        <v>18</v>
      </c>
      <c r="B90" s="7" t="s">
        <v>0</v>
      </c>
      <c r="C90" s="9" t="s">
        <v>19</v>
      </c>
      <c r="D90" s="17"/>
      <c r="E90" s="4" t="s">
        <v>18</v>
      </c>
      <c r="F90" s="7" t="s">
        <v>0</v>
      </c>
      <c r="G90" s="9" t="s">
        <v>19</v>
      </c>
      <c r="H90" s="17"/>
      <c r="I90" s="4" t="s">
        <v>18</v>
      </c>
      <c r="J90" s="7" t="s">
        <v>0</v>
      </c>
      <c r="K90" s="9" t="s">
        <v>19</v>
      </c>
      <c r="L90" s="1"/>
      <c r="M90" s="1"/>
      <c r="N90" s="1"/>
      <c r="O90" s="1"/>
      <c r="P90" s="1"/>
      <c r="Q90" s="1"/>
      <c r="R90" s="1"/>
      <c r="S90" s="1"/>
    </row>
    <row r="91" spans="1:19" x14ac:dyDescent="0.2">
      <c r="A91" s="5"/>
      <c r="B91" s="18" t="e">
        <f>VLOOKUP(A91,'Price List'!$C:$BB,3,FALSE)</f>
        <v>#N/A</v>
      </c>
      <c r="C91" s="9" t="e">
        <f>VLOOKUP(A91,'Price List'!$C:$BB,10,FALSE)</f>
        <v>#N/A</v>
      </c>
      <c r="D91" s="17"/>
      <c r="E91" s="5"/>
      <c r="F91" s="18" t="e">
        <f>VLOOKUP(E91,'Price List'!$C:$BB,3,FALSE)</f>
        <v>#N/A</v>
      </c>
      <c r="G91" s="9" t="e">
        <f>VLOOKUP(E91,'Price List'!$C:$BB,10,FALSE)</f>
        <v>#N/A</v>
      </c>
      <c r="H91" s="17"/>
      <c r="I91" s="5"/>
      <c r="J91" s="18" t="e">
        <f>VLOOKUP(I91,'Price List'!$C:$BB,3,FALSE)</f>
        <v>#N/A</v>
      </c>
      <c r="K91" s="9" t="e">
        <f>VLOOKUP(I91,'Price List'!$C:$BB,10,FALSE)</f>
        <v>#N/A</v>
      </c>
      <c r="L91" s="1"/>
      <c r="M91" s="1"/>
      <c r="N91" s="1"/>
      <c r="O91" s="1"/>
      <c r="P91" s="1"/>
      <c r="Q91" s="1"/>
      <c r="R91" s="1"/>
      <c r="S91" s="1"/>
    </row>
    <row r="92" spans="1:19" ht="12.75" customHeight="1" x14ac:dyDescent="0.2">
      <c r="A92" s="4" t="s">
        <v>22</v>
      </c>
      <c r="B92" s="10" t="s">
        <v>21</v>
      </c>
      <c r="C92" s="11" t="s">
        <v>20</v>
      </c>
      <c r="D92" s="17"/>
      <c r="E92" s="4" t="s">
        <v>22</v>
      </c>
      <c r="F92" s="10" t="s">
        <v>21</v>
      </c>
      <c r="G92" s="11" t="s">
        <v>20</v>
      </c>
      <c r="H92" s="17"/>
      <c r="I92" s="4" t="s">
        <v>22</v>
      </c>
      <c r="J92" s="10" t="s">
        <v>21</v>
      </c>
      <c r="K92" s="11" t="s">
        <v>20</v>
      </c>
      <c r="L92" s="1"/>
      <c r="M92" s="1"/>
      <c r="N92" s="1"/>
      <c r="O92" s="1"/>
      <c r="P92" s="1"/>
      <c r="Q92" s="1"/>
      <c r="R92" s="1"/>
      <c r="S92" s="1"/>
    </row>
    <row r="93" spans="1:19" ht="12.75" customHeight="1" x14ac:dyDescent="0.2">
      <c r="A93" s="6" t="e">
        <f>CONCATENATE(VLOOKUP(A91,'Price List'!$C:$BB,8,FALSE),"/",VLOOKUP(A91,'Price List'!$C:$BB,9,FALSE))</f>
        <v>#N/A</v>
      </c>
      <c r="B93" s="19" t="e">
        <f>IF(ISBLANK(VLOOKUP(A91,'Price List'!$C:$BB,5,FALSE)),VLOOKUP(A91,'Price List'!$C:$BB,5,FALSE),VLOOKUP(A91,'Price List'!$C:$BB,5,FALSE))</f>
        <v>#N/A</v>
      </c>
      <c r="C93" s="12" t="e">
        <f>VLOOKUP(A91,'Price List'!$C:$BB,6,FALSE)</f>
        <v>#N/A</v>
      </c>
      <c r="D93" s="17"/>
      <c r="E93" s="6" t="e">
        <f>CONCATENATE(VLOOKUP(E91,'Price List'!$C:$BB,8,FALSE),"/",VLOOKUP(E91,'Price List'!$C:$BB,9,FALSE))</f>
        <v>#N/A</v>
      </c>
      <c r="F93" s="19" t="e">
        <f>IF(ISBLANK(VLOOKUP(E91,'Price List'!$C:$BB,5,FALSE)),VLOOKUP(E91,'Price List'!$C:$BB,5,FALSE),VLOOKUP(E91,'Price List'!$C:$BB,5,FALSE))</f>
        <v>#N/A</v>
      </c>
      <c r="G93" s="12" t="e">
        <f>VLOOKUP(E91,'Price List'!$C:$BB,6,FALSE)</f>
        <v>#N/A</v>
      </c>
      <c r="H93" s="17"/>
      <c r="I93" s="6" t="e">
        <f>CONCATENATE(VLOOKUP(I91,'Price List'!$C:$BB,8,FALSE),"/",VLOOKUP(I91,'Price List'!$C:$BB,9,FALSE))</f>
        <v>#N/A</v>
      </c>
      <c r="J93" s="19" t="e">
        <f>IF(ISBLANK(VLOOKUP(I91,'Price List'!$C:$BB,5,FALSE)),VLOOKUP(I91,'Price List'!$C:$BB,5,FALSE),VLOOKUP(I91,'Price List'!$C:$BB,5,FALSE))</f>
        <v>#N/A</v>
      </c>
      <c r="K93" s="12" t="e">
        <f>VLOOKUP(I91,'Price List'!$C:$BB,6,FALSE)</f>
        <v>#N/A</v>
      </c>
      <c r="L93" s="1"/>
      <c r="M93" s="1"/>
      <c r="N93" s="1"/>
      <c r="O93" s="1"/>
      <c r="P93" s="1"/>
      <c r="Q93" s="1"/>
      <c r="R93" s="1"/>
      <c r="S93" s="1"/>
    </row>
    <row r="94" spans="1:19" ht="6" customHeight="1" x14ac:dyDescent="0.2">
      <c r="L94" s="1"/>
      <c r="M94" s="1"/>
      <c r="N94" s="1"/>
      <c r="O94" s="1"/>
      <c r="P94" s="1"/>
      <c r="Q94" s="1"/>
      <c r="R94" s="1"/>
      <c r="S94" s="1"/>
    </row>
    <row r="95" spans="1:19" ht="108" customHeight="1" x14ac:dyDescent="0.2">
      <c r="A95" s="158" t="e">
        <f>VLOOKUP(A98,PicTable,2,FALSE)</f>
        <v>#N/A</v>
      </c>
      <c r="B95" s="159"/>
      <c r="C95" s="160"/>
      <c r="D95" s="16"/>
      <c r="E95" s="158" t="e">
        <f>VLOOKUP(E98,PicTable,2,FALSE)</f>
        <v>#N/A</v>
      </c>
      <c r="F95" s="159"/>
      <c r="G95" s="160"/>
      <c r="H95" s="16"/>
      <c r="I95" s="158" t="e">
        <f>VLOOKUP(I98,PicTable,2,FALSE)</f>
        <v>#N/A</v>
      </c>
      <c r="J95" s="159"/>
      <c r="K95" s="160"/>
      <c r="L95" s="1"/>
      <c r="M95" s="1"/>
      <c r="N95" s="1"/>
      <c r="O95" s="1"/>
      <c r="P95" s="1"/>
      <c r="Q95" s="1"/>
      <c r="R95" s="1"/>
      <c r="S95" s="1"/>
    </row>
    <row r="96" spans="1:19" s="22" customFormat="1" x14ac:dyDescent="0.2">
      <c r="A96" s="155" t="e">
        <f>VLOOKUP(A98,'Price List'!$C:$BB,2,FALSE)</f>
        <v>#N/A</v>
      </c>
      <c r="B96" s="156"/>
      <c r="C96" s="157"/>
      <c r="D96" s="20"/>
      <c r="E96" s="155" t="e">
        <f>VLOOKUP(E98,'Price List'!$C:$BB,2,FALSE)</f>
        <v>#N/A</v>
      </c>
      <c r="F96" s="156"/>
      <c r="G96" s="157"/>
      <c r="H96" s="20"/>
      <c r="I96" s="155" t="e">
        <f>VLOOKUP(I98,'Price List'!$C:$BB,2,FALSE)</f>
        <v>#N/A</v>
      </c>
      <c r="J96" s="156"/>
      <c r="K96" s="157"/>
      <c r="L96" s="21"/>
      <c r="M96" s="21"/>
      <c r="N96" s="21"/>
      <c r="O96" s="21"/>
      <c r="P96" s="21"/>
      <c r="Q96" s="21"/>
      <c r="R96" s="21"/>
      <c r="S96" s="21"/>
    </row>
    <row r="97" spans="1:19" x14ac:dyDescent="0.2">
      <c r="A97" s="4" t="s">
        <v>18</v>
      </c>
      <c r="B97" s="7" t="s">
        <v>0</v>
      </c>
      <c r="C97" s="9" t="s">
        <v>19</v>
      </c>
      <c r="D97" s="17"/>
      <c r="E97" s="4" t="s">
        <v>18</v>
      </c>
      <c r="F97" s="7" t="s">
        <v>0</v>
      </c>
      <c r="G97" s="9" t="s">
        <v>19</v>
      </c>
      <c r="H97" s="17"/>
      <c r="I97" s="4" t="s">
        <v>18</v>
      </c>
      <c r="J97" s="7" t="s">
        <v>0</v>
      </c>
      <c r="K97" s="9" t="s">
        <v>19</v>
      </c>
      <c r="L97" s="1"/>
      <c r="M97" s="1"/>
      <c r="N97" s="1"/>
      <c r="O97" s="1"/>
      <c r="P97" s="1"/>
      <c r="Q97" s="1"/>
      <c r="R97" s="1"/>
      <c r="S97" s="1"/>
    </row>
    <row r="98" spans="1:19" x14ac:dyDescent="0.2">
      <c r="A98" s="5"/>
      <c r="B98" s="18" t="e">
        <f>VLOOKUP(A98,'Price List'!$C:$BB,3,FALSE)</f>
        <v>#N/A</v>
      </c>
      <c r="C98" s="9" t="e">
        <f>VLOOKUP(A98,'Price List'!$C:$BB,10,FALSE)</f>
        <v>#N/A</v>
      </c>
      <c r="D98" s="17"/>
      <c r="E98" s="5"/>
      <c r="F98" s="18" t="e">
        <f>VLOOKUP(E98,'Price List'!$C:$BB,3,FALSE)</f>
        <v>#N/A</v>
      </c>
      <c r="G98" s="9" t="e">
        <f>VLOOKUP(E98,'Price List'!$C:$BB,10,FALSE)</f>
        <v>#N/A</v>
      </c>
      <c r="H98" s="17"/>
      <c r="I98" s="5"/>
      <c r="J98" s="18" t="e">
        <f>VLOOKUP(I98,'Price List'!$C:$BB,3,FALSE)</f>
        <v>#N/A</v>
      </c>
      <c r="K98" s="9" t="e">
        <f>VLOOKUP(I98,'Price List'!$C:$BB,10,FALSE)</f>
        <v>#N/A</v>
      </c>
      <c r="L98" s="1"/>
      <c r="M98" s="1"/>
      <c r="N98" s="1"/>
      <c r="O98" s="1"/>
      <c r="P98" s="1"/>
      <c r="Q98" s="1"/>
      <c r="R98" s="1"/>
      <c r="S98" s="1"/>
    </row>
    <row r="99" spans="1:19" ht="12.75" customHeight="1" x14ac:dyDescent="0.2">
      <c r="A99" s="4" t="s">
        <v>22</v>
      </c>
      <c r="B99" s="10" t="s">
        <v>21</v>
      </c>
      <c r="C99" s="11" t="s">
        <v>20</v>
      </c>
      <c r="D99" s="17"/>
      <c r="E99" s="4" t="s">
        <v>22</v>
      </c>
      <c r="F99" s="10" t="s">
        <v>21</v>
      </c>
      <c r="G99" s="11" t="s">
        <v>20</v>
      </c>
      <c r="H99" s="17"/>
      <c r="I99" s="4" t="s">
        <v>22</v>
      </c>
      <c r="J99" s="10" t="s">
        <v>21</v>
      </c>
      <c r="K99" s="11" t="s">
        <v>20</v>
      </c>
      <c r="L99" s="1"/>
      <c r="M99" s="1"/>
      <c r="N99" s="1"/>
      <c r="O99" s="1"/>
      <c r="P99" s="1"/>
      <c r="Q99" s="1"/>
      <c r="R99" s="1"/>
      <c r="S99" s="1"/>
    </row>
    <row r="100" spans="1:19" ht="12.75" customHeight="1" x14ac:dyDescent="0.2">
      <c r="A100" s="6" t="e">
        <f>CONCATENATE(VLOOKUP(A98,'Price List'!$C:$BB,8,FALSE),"/",VLOOKUP(A98,'Price List'!$C:$BB,9,FALSE))</f>
        <v>#N/A</v>
      </c>
      <c r="B100" s="19" t="e">
        <f>IF(ISBLANK(VLOOKUP(A98,'Price List'!$C:$BB,5,FALSE)),VLOOKUP(A98,'Price List'!$C:$BB,5,FALSE),VLOOKUP(A98,'Price List'!$C:$BB,5,FALSE))</f>
        <v>#N/A</v>
      </c>
      <c r="C100" s="12" t="e">
        <f>VLOOKUP(A98,'Price List'!$C:$BB,6,FALSE)</f>
        <v>#N/A</v>
      </c>
      <c r="D100" s="17"/>
      <c r="E100" s="6" t="e">
        <f>CONCATENATE(VLOOKUP(E98,'Price List'!$C:$BB,8,FALSE),"/",VLOOKUP(E98,'Price List'!$C:$BB,9,FALSE))</f>
        <v>#N/A</v>
      </c>
      <c r="F100" s="19" t="e">
        <f>IF(ISBLANK(VLOOKUP(E98,'Price List'!$C:$BB,5,FALSE)),VLOOKUP(E98,'Price List'!$C:$BB,5,FALSE),VLOOKUP(E98,'Price List'!$C:$BB,5,FALSE))</f>
        <v>#N/A</v>
      </c>
      <c r="G100" s="12" t="e">
        <f>VLOOKUP(E98,'Price List'!$C:$BB,6,FALSE)</f>
        <v>#N/A</v>
      </c>
      <c r="H100" s="17"/>
      <c r="I100" s="6" t="e">
        <f>CONCATENATE(VLOOKUP(I98,'Price List'!$C:$BB,8,FALSE),"/",VLOOKUP(I98,'Price List'!$C:$BB,9,FALSE))</f>
        <v>#N/A</v>
      </c>
      <c r="J100" s="19" t="e">
        <f>IF(ISBLANK(VLOOKUP(I98,'Price List'!$C:$BB,5,FALSE)),VLOOKUP(I98,'Price List'!$C:$BB,5,FALSE),VLOOKUP(I98,'Price List'!$C:$BB,5,FALSE))</f>
        <v>#N/A</v>
      </c>
      <c r="K100" s="12" t="e">
        <f>VLOOKUP(I98,'Price List'!$C:$BB,6,FALSE)</f>
        <v>#N/A</v>
      </c>
      <c r="L100" s="1"/>
      <c r="M100" s="1"/>
      <c r="N100" s="1"/>
      <c r="O100" s="1"/>
      <c r="P100" s="1"/>
      <c r="Q100" s="1"/>
      <c r="R100" s="1"/>
      <c r="S100" s="1"/>
    </row>
    <row r="101" spans="1:19" ht="6" customHeight="1" x14ac:dyDescent="0.2">
      <c r="L101" s="1"/>
      <c r="M101" s="1"/>
      <c r="N101" s="1"/>
      <c r="O101" s="1"/>
      <c r="P101" s="1"/>
      <c r="Q101" s="1"/>
      <c r="R101" s="1"/>
      <c r="S101" s="1"/>
    </row>
    <row r="102" spans="1:19" ht="108" customHeight="1" x14ac:dyDescent="0.2">
      <c r="A102" s="158" t="e">
        <f>VLOOKUP(A105,PicTable,2,FALSE)</f>
        <v>#N/A</v>
      </c>
      <c r="B102" s="159"/>
      <c r="C102" s="160"/>
      <c r="D102" s="16"/>
      <c r="E102" s="158" t="e">
        <f>VLOOKUP(E105,PicTable,2,FALSE)</f>
        <v>#N/A</v>
      </c>
      <c r="F102" s="159"/>
      <c r="G102" s="160"/>
      <c r="H102" s="16"/>
      <c r="I102" s="158" t="e">
        <f>VLOOKUP(I105,PicTable,2,FALSE)</f>
        <v>#N/A</v>
      </c>
      <c r="J102" s="159"/>
      <c r="K102" s="160"/>
      <c r="L102" s="1"/>
      <c r="M102" s="1"/>
      <c r="N102" s="1"/>
      <c r="O102" s="1"/>
      <c r="P102" s="1"/>
      <c r="Q102" s="1"/>
      <c r="R102" s="1"/>
      <c r="S102" s="1"/>
    </row>
    <row r="103" spans="1:19" s="22" customFormat="1" x14ac:dyDescent="0.2">
      <c r="A103" s="155" t="e">
        <f>VLOOKUP(A105,'Price List'!$C:$BB,2,FALSE)</f>
        <v>#N/A</v>
      </c>
      <c r="B103" s="156"/>
      <c r="C103" s="157"/>
      <c r="D103" s="20"/>
      <c r="E103" s="155" t="e">
        <f>VLOOKUP(E105,'Price List'!$C:$BB,2,FALSE)</f>
        <v>#N/A</v>
      </c>
      <c r="F103" s="156"/>
      <c r="G103" s="157"/>
      <c r="H103" s="20"/>
      <c r="I103" s="155" t="e">
        <f>VLOOKUP(I105,'Price List'!$C:$BB,2,FALSE)</f>
        <v>#N/A</v>
      </c>
      <c r="J103" s="156"/>
      <c r="K103" s="157"/>
      <c r="L103" s="21"/>
      <c r="M103" s="21"/>
      <c r="N103" s="21"/>
      <c r="O103" s="21"/>
      <c r="P103" s="21"/>
      <c r="Q103" s="21"/>
      <c r="R103" s="21"/>
      <c r="S103" s="21"/>
    </row>
    <row r="104" spans="1:19" x14ac:dyDescent="0.2">
      <c r="A104" s="4" t="s">
        <v>18</v>
      </c>
      <c r="B104" s="7" t="s">
        <v>0</v>
      </c>
      <c r="C104" s="9" t="s">
        <v>19</v>
      </c>
      <c r="D104" s="17"/>
      <c r="E104" s="4" t="s">
        <v>18</v>
      </c>
      <c r="F104" s="7" t="s">
        <v>0</v>
      </c>
      <c r="G104" s="9" t="s">
        <v>19</v>
      </c>
      <c r="H104" s="17"/>
      <c r="I104" s="4" t="s">
        <v>18</v>
      </c>
      <c r="J104" s="7" t="s">
        <v>0</v>
      </c>
      <c r="K104" s="9" t="s">
        <v>19</v>
      </c>
      <c r="L104" s="1"/>
      <c r="M104" s="1"/>
      <c r="N104" s="1"/>
      <c r="O104" s="1"/>
      <c r="P104" s="1"/>
      <c r="Q104" s="1"/>
      <c r="R104" s="1"/>
      <c r="S104" s="1"/>
    </row>
    <row r="105" spans="1:19" x14ac:dyDescent="0.2">
      <c r="A105" s="5"/>
      <c r="B105" s="18" t="e">
        <f>VLOOKUP(A105,'Price List'!$C:$BB,3,FALSE)</f>
        <v>#N/A</v>
      </c>
      <c r="C105" s="9" t="e">
        <f>VLOOKUP(A105,'Price List'!$C:$BB,10,FALSE)</f>
        <v>#N/A</v>
      </c>
      <c r="D105" s="17"/>
      <c r="E105" s="5"/>
      <c r="F105" s="18" t="e">
        <f>VLOOKUP(E105,'Price List'!$C:$BB,3,FALSE)</f>
        <v>#N/A</v>
      </c>
      <c r="G105" s="9" t="e">
        <f>VLOOKUP(E105,'Price List'!$C:$BB,10,FALSE)</f>
        <v>#N/A</v>
      </c>
      <c r="H105" s="17"/>
      <c r="I105" s="5"/>
      <c r="J105" s="18" t="e">
        <f>VLOOKUP(I105,'Price List'!$C:$BB,3,FALSE)</f>
        <v>#N/A</v>
      </c>
      <c r="K105" s="9" t="e">
        <f>VLOOKUP(I105,'Price List'!$C:$BB,10,FALSE)</f>
        <v>#N/A</v>
      </c>
      <c r="L105" s="1"/>
      <c r="M105" s="1"/>
      <c r="N105" s="1"/>
      <c r="O105" s="1"/>
      <c r="P105" s="1"/>
      <c r="Q105" s="1"/>
      <c r="R105" s="1"/>
      <c r="S105" s="1"/>
    </row>
    <row r="106" spans="1:19" ht="12.75" customHeight="1" x14ac:dyDescent="0.2">
      <c r="A106" s="4" t="s">
        <v>22</v>
      </c>
      <c r="B106" s="10" t="s">
        <v>21</v>
      </c>
      <c r="C106" s="11" t="s">
        <v>20</v>
      </c>
      <c r="D106" s="17"/>
      <c r="E106" s="4" t="s">
        <v>22</v>
      </c>
      <c r="F106" s="10" t="s">
        <v>21</v>
      </c>
      <c r="G106" s="11" t="s">
        <v>20</v>
      </c>
      <c r="H106" s="17"/>
      <c r="I106" s="4" t="s">
        <v>22</v>
      </c>
      <c r="J106" s="10" t="s">
        <v>21</v>
      </c>
      <c r="K106" s="11" t="s">
        <v>20</v>
      </c>
      <c r="L106" s="1"/>
      <c r="M106" s="1"/>
      <c r="N106" s="1"/>
      <c r="O106" s="1"/>
      <c r="P106" s="1"/>
      <c r="Q106" s="1"/>
      <c r="R106" s="1"/>
      <c r="S106" s="1"/>
    </row>
    <row r="107" spans="1:19" ht="12.75" customHeight="1" x14ac:dyDescent="0.2">
      <c r="A107" s="6" t="e">
        <f>CONCATENATE(VLOOKUP(A105,'Price List'!$C:$BB,8,FALSE),"/",VLOOKUP(A105,'Price List'!$C:$BB,9,FALSE))</f>
        <v>#N/A</v>
      </c>
      <c r="B107" s="19" t="e">
        <f>IF(ISBLANK(VLOOKUP(A105,'Price List'!$C:$BB,5,FALSE)),VLOOKUP(A105,'Price List'!$C:$BB,5,FALSE),VLOOKUP(A105,'Price List'!$C:$BB,5,FALSE))</f>
        <v>#N/A</v>
      </c>
      <c r="C107" s="12" t="e">
        <f>VLOOKUP(A105,'Price List'!$C:$BB,6,FALSE)</f>
        <v>#N/A</v>
      </c>
      <c r="D107" s="17"/>
      <c r="E107" s="6" t="e">
        <f>CONCATENATE(VLOOKUP(E105,'Price List'!$C:$BB,8,FALSE),"/",VLOOKUP(E105,'Price List'!$C:$BB,9,FALSE))</f>
        <v>#N/A</v>
      </c>
      <c r="F107" s="19" t="e">
        <f>IF(ISBLANK(VLOOKUP(E105,'Price List'!$C:$BB,5,FALSE)),VLOOKUP(E105,'Price List'!$C:$BB,5,FALSE),VLOOKUP(E105,'Price List'!$C:$BB,5,FALSE))</f>
        <v>#N/A</v>
      </c>
      <c r="G107" s="12" t="e">
        <f>VLOOKUP(E105,'Price List'!$C:$BB,6,FALSE)</f>
        <v>#N/A</v>
      </c>
      <c r="H107" s="17"/>
      <c r="I107" s="6" t="e">
        <f>CONCATENATE(VLOOKUP(I105,'Price List'!$C:$BB,8,FALSE),"/",VLOOKUP(I105,'Price List'!$C:$BB,9,FALSE))</f>
        <v>#N/A</v>
      </c>
      <c r="J107" s="19" t="e">
        <f>IF(ISBLANK(VLOOKUP(I105,'Price List'!$C:$BB,5,FALSE)),VLOOKUP(I105,'Price List'!$C:$BB,5,FALSE),VLOOKUP(I105,'Price List'!$C:$BB,5,FALSE))</f>
        <v>#N/A</v>
      </c>
      <c r="K107" s="12" t="e">
        <f>VLOOKUP(I105,'Price List'!$C:$BB,6,FALSE)</f>
        <v>#N/A</v>
      </c>
      <c r="L107" s="1"/>
      <c r="M107" s="1"/>
      <c r="N107" s="1"/>
      <c r="O107" s="1"/>
      <c r="P107" s="1"/>
      <c r="Q107" s="1"/>
      <c r="R107" s="1"/>
      <c r="S107" s="1"/>
    </row>
    <row r="108" spans="1:19" ht="6" customHeight="1" x14ac:dyDescent="0.2">
      <c r="L108" s="1"/>
      <c r="M108" s="1"/>
      <c r="N108" s="1"/>
      <c r="O108" s="1"/>
      <c r="P108" s="1"/>
      <c r="Q108" s="1"/>
      <c r="R108" s="1"/>
      <c r="S108" s="1"/>
    </row>
    <row r="109" spans="1:19" ht="108" customHeight="1" x14ac:dyDescent="0.2">
      <c r="A109" s="158" t="e">
        <f>VLOOKUP(A112,PicTable,2,FALSE)</f>
        <v>#N/A</v>
      </c>
      <c r="B109" s="159"/>
      <c r="C109" s="160"/>
      <c r="D109" s="16"/>
      <c r="E109" s="158" t="e">
        <f>VLOOKUP(E112,PicTable,2,FALSE)</f>
        <v>#N/A</v>
      </c>
      <c r="F109" s="159"/>
      <c r="G109" s="160"/>
      <c r="H109" s="16"/>
      <c r="I109" s="158" t="e">
        <f>VLOOKUP(I112,PicTable,2,FALSE)</f>
        <v>#N/A</v>
      </c>
      <c r="J109" s="159"/>
      <c r="K109" s="160"/>
      <c r="L109" s="1"/>
      <c r="M109" s="1"/>
      <c r="N109" s="1"/>
      <c r="O109" s="1"/>
      <c r="P109" s="1"/>
      <c r="Q109" s="1"/>
      <c r="R109" s="1"/>
      <c r="S109" s="1"/>
    </row>
    <row r="110" spans="1:19" s="22" customFormat="1" x14ac:dyDescent="0.2">
      <c r="A110" s="155" t="e">
        <f>VLOOKUP(A112,'Price List'!$C:$BB,2,FALSE)</f>
        <v>#N/A</v>
      </c>
      <c r="B110" s="156"/>
      <c r="C110" s="157"/>
      <c r="D110" s="20"/>
      <c r="E110" s="155" t="e">
        <f>VLOOKUP(E112,'Price List'!$C:$BB,2,FALSE)</f>
        <v>#N/A</v>
      </c>
      <c r="F110" s="156"/>
      <c r="G110" s="157"/>
      <c r="H110" s="20"/>
      <c r="I110" s="155" t="e">
        <f>VLOOKUP(I112,'Price List'!$C:$BB,2,FALSE)</f>
        <v>#N/A</v>
      </c>
      <c r="J110" s="156"/>
      <c r="K110" s="157"/>
      <c r="L110" s="21"/>
      <c r="M110" s="21"/>
      <c r="N110" s="21"/>
      <c r="O110" s="21"/>
      <c r="P110" s="21"/>
      <c r="Q110" s="21"/>
      <c r="R110" s="21"/>
      <c r="S110" s="21"/>
    </row>
    <row r="111" spans="1:19" x14ac:dyDescent="0.2">
      <c r="A111" s="4" t="s">
        <v>18</v>
      </c>
      <c r="B111" s="7" t="s">
        <v>0</v>
      </c>
      <c r="C111" s="9" t="s">
        <v>19</v>
      </c>
      <c r="D111" s="17"/>
      <c r="E111" s="4" t="s">
        <v>18</v>
      </c>
      <c r="F111" s="7" t="s">
        <v>0</v>
      </c>
      <c r="G111" s="9" t="s">
        <v>19</v>
      </c>
      <c r="H111" s="17"/>
      <c r="I111" s="4" t="s">
        <v>18</v>
      </c>
      <c r="J111" s="7" t="s">
        <v>0</v>
      </c>
      <c r="K111" s="9" t="s">
        <v>19</v>
      </c>
      <c r="L111" s="1"/>
      <c r="M111" s="1"/>
      <c r="N111" s="1"/>
      <c r="O111" s="1"/>
      <c r="P111" s="1"/>
      <c r="Q111" s="1"/>
      <c r="R111" s="1"/>
      <c r="S111" s="1"/>
    </row>
    <row r="112" spans="1:19" x14ac:dyDescent="0.2">
      <c r="A112" s="5"/>
      <c r="B112" s="18" t="e">
        <f>VLOOKUP(A112,'Price List'!$C:$BB,3,FALSE)</f>
        <v>#N/A</v>
      </c>
      <c r="C112" s="9" t="e">
        <f>VLOOKUP(A112,'Price List'!$C:$BB,10,FALSE)</f>
        <v>#N/A</v>
      </c>
      <c r="D112" s="17"/>
      <c r="E112" s="5"/>
      <c r="F112" s="18" t="e">
        <f>VLOOKUP(E112,'Price List'!$C:$BB,3,FALSE)</f>
        <v>#N/A</v>
      </c>
      <c r="G112" s="9" t="e">
        <f>VLOOKUP(E112,'Price List'!$C:$BB,10,FALSE)</f>
        <v>#N/A</v>
      </c>
      <c r="H112" s="17"/>
      <c r="I112" s="5"/>
      <c r="J112" s="18" t="e">
        <f>VLOOKUP(I112,'Price List'!$C:$BB,3,FALSE)</f>
        <v>#N/A</v>
      </c>
      <c r="K112" s="9" t="e">
        <f>VLOOKUP(I112,'Price List'!$C:$BB,10,FALSE)</f>
        <v>#N/A</v>
      </c>
      <c r="L112" s="1"/>
      <c r="M112" s="1"/>
      <c r="N112" s="1"/>
      <c r="O112" s="1"/>
      <c r="P112" s="1"/>
      <c r="Q112" s="1"/>
      <c r="R112" s="1"/>
      <c r="S112" s="1"/>
    </row>
    <row r="113" spans="1:19" ht="12.75" customHeight="1" x14ac:dyDescent="0.2">
      <c r="A113" s="4" t="s">
        <v>22</v>
      </c>
      <c r="B113" s="10" t="s">
        <v>21</v>
      </c>
      <c r="C113" s="11" t="s">
        <v>20</v>
      </c>
      <c r="D113" s="17"/>
      <c r="E113" s="4" t="s">
        <v>22</v>
      </c>
      <c r="F113" s="10" t="s">
        <v>21</v>
      </c>
      <c r="G113" s="11" t="s">
        <v>20</v>
      </c>
      <c r="H113" s="17"/>
      <c r="I113" s="4" t="s">
        <v>22</v>
      </c>
      <c r="J113" s="10" t="s">
        <v>21</v>
      </c>
      <c r="K113" s="11" t="s">
        <v>20</v>
      </c>
      <c r="L113" s="1"/>
      <c r="M113" s="1"/>
      <c r="N113" s="1"/>
      <c r="O113" s="1"/>
      <c r="P113" s="1"/>
      <c r="Q113" s="1"/>
      <c r="R113" s="1"/>
      <c r="S113" s="1"/>
    </row>
    <row r="114" spans="1:19" ht="12.75" customHeight="1" x14ac:dyDescent="0.2">
      <c r="A114" s="6" t="e">
        <f>CONCATENATE(VLOOKUP(A112,'Price List'!$C:$BB,8,FALSE),"/",VLOOKUP(A112,'Price List'!$C:$BB,9,FALSE))</f>
        <v>#N/A</v>
      </c>
      <c r="B114" s="19" t="e">
        <f>IF(ISBLANK(VLOOKUP(A112,'Price List'!$C:$BB,5,FALSE)),VLOOKUP(A112,'Price List'!$C:$BB,5,FALSE),VLOOKUP(A112,'Price List'!$C:$BB,5,FALSE))</f>
        <v>#N/A</v>
      </c>
      <c r="C114" s="12" t="e">
        <f>VLOOKUP(A112,'Price List'!$C:$BB,6,FALSE)</f>
        <v>#N/A</v>
      </c>
      <c r="D114" s="17"/>
      <c r="E114" s="6" t="e">
        <f>CONCATENATE(VLOOKUP(E112,'Price List'!$C:$BB,8,FALSE),"/",VLOOKUP(E112,'Price List'!$C:$BB,9,FALSE))</f>
        <v>#N/A</v>
      </c>
      <c r="F114" s="19" t="e">
        <f>IF(ISBLANK(VLOOKUP(E112,'Price List'!$C:$BB,5,FALSE)),VLOOKUP(E112,'Price List'!$C:$BB,5,FALSE),VLOOKUP(E112,'Price List'!$C:$BB,5,FALSE))</f>
        <v>#N/A</v>
      </c>
      <c r="G114" s="12" t="e">
        <f>VLOOKUP(E112,'Price List'!$C:$BB,6,FALSE)</f>
        <v>#N/A</v>
      </c>
      <c r="H114" s="17"/>
      <c r="I114" s="6" t="e">
        <f>CONCATENATE(VLOOKUP(I112,'Price List'!$C:$BB,8,FALSE),"/",VLOOKUP(I112,'Price List'!$C:$BB,9,FALSE))</f>
        <v>#N/A</v>
      </c>
      <c r="J114" s="19" t="e">
        <f>IF(ISBLANK(VLOOKUP(I112,'Price List'!$C:$BB,5,FALSE)),VLOOKUP(I112,'Price List'!$C:$BB,5,FALSE),VLOOKUP(I112,'Price List'!$C:$BB,5,FALSE))</f>
        <v>#N/A</v>
      </c>
      <c r="K114" s="12" t="e">
        <f>VLOOKUP(I112,'Price List'!$C:$BB,6,FALSE)</f>
        <v>#N/A</v>
      </c>
      <c r="L114" s="1"/>
      <c r="M114" s="1"/>
      <c r="N114" s="1"/>
      <c r="O114" s="1"/>
      <c r="P114" s="1"/>
      <c r="Q114" s="1"/>
      <c r="R114" s="1"/>
      <c r="S114" s="1"/>
    </row>
    <row r="115" spans="1:19" ht="6" customHeight="1" x14ac:dyDescent="0.2">
      <c r="L115" s="1"/>
      <c r="M115" s="1"/>
      <c r="N115" s="1"/>
      <c r="O115" s="1"/>
      <c r="P115" s="1"/>
      <c r="Q115" s="1"/>
      <c r="R115" s="1"/>
      <c r="S115" s="1"/>
    </row>
    <row r="116" spans="1:19" ht="108" customHeight="1" x14ac:dyDescent="0.2">
      <c r="A116" s="158" t="e">
        <f>VLOOKUP(A119,PicTable,2,FALSE)</f>
        <v>#N/A</v>
      </c>
      <c r="B116" s="159"/>
      <c r="C116" s="160"/>
      <c r="D116" s="16"/>
      <c r="E116" s="158" t="e">
        <f>VLOOKUP(E119,PicTable,2,FALSE)</f>
        <v>#N/A</v>
      </c>
      <c r="F116" s="159"/>
      <c r="G116" s="160"/>
      <c r="H116" s="16"/>
      <c r="I116" s="158" t="e">
        <f>VLOOKUP(I119,PicTable,2,FALSE)</f>
        <v>#N/A</v>
      </c>
      <c r="J116" s="159"/>
      <c r="K116" s="160"/>
      <c r="L116" s="1"/>
      <c r="M116" s="1"/>
      <c r="N116" s="1"/>
      <c r="O116" s="1"/>
      <c r="P116" s="1"/>
      <c r="Q116" s="1"/>
      <c r="R116" s="1"/>
      <c r="S116" s="1"/>
    </row>
    <row r="117" spans="1:19" s="22" customFormat="1" x14ac:dyDescent="0.2">
      <c r="A117" s="155" t="e">
        <f>VLOOKUP(A119,'Price List'!$C:$BB,2,FALSE)</f>
        <v>#N/A</v>
      </c>
      <c r="B117" s="156"/>
      <c r="C117" s="157"/>
      <c r="D117" s="20"/>
      <c r="E117" s="155" t="e">
        <f>VLOOKUP(E119,'Price List'!$C:$BB,2,FALSE)</f>
        <v>#N/A</v>
      </c>
      <c r="F117" s="156"/>
      <c r="G117" s="157"/>
      <c r="H117" s="20"/>
      <c r="I117" s="155" t="e">
        <f>VLOOKUP(I119,'Price List'!$C:$BB,2,FALSE)</f>
        <v>#N/A</v>
      </c>
      <c r="J117" s="156"/>
      <c r="K117" s="157"/>
      <c r="L117" s="21"/>
      <c r="M117" s="21"/>
      <c r="N117" s="21"/>
      <c r="O117" s="21"/>
      <c r="P117" s="21"/>
      <c r="Q117" s="21"/>
      <c r="R117" s="21"/>
      <c r="S117" s="21"/>
    </row>
    <row r="118" spans="1:19" x14ac:dyDescent="0.2">
      <c r="A118" s="4" t="s">
        <v>18</v>
      </c>
      <c r="B118" s="7" t="s">
        <v>0</v>
      </c>
      <c r="C118" s="9" t="s">
        <v>19</v>
      </c>
      <c r="D118" s="17"/>
      <c r="E118" s="4" t="s">
        <v>18</v>
      </c>
      <c r="F118" s="7" t="s">
        <v>0</v>
      </c>
      <c r="G118" s="9" t="s">
        <v>19</v>
      </c>
      <c r="H118" s="17"/>
      <c r="I118" s="4" t="s">
        <v>18</v>
      </c>
      <c r="J118" s="7" t="s">
        <v>0</v>
      </c>
      <c r="K118" s="9" t="s">
        <v>19</v>
      </c>
      <c r="L118" s="1"/>
      <c r="M118" s="1"/>
      <c r="N118" s="1"/>
      <c r="O118" s="1"/>
      <c r="P118" s="1"/>
      <c r="Q118" s="1"/>
      <c r="R118" s="1"/>
      <c r="S118" s="1"/>
    </row>
    <row r="119" spans="1:19" x14ac:dyDescent="0.2">
      <c r="A119" s="5"/>
      <c r="B119" s="18" t="e">
        <f>VLOOKUP(A119,'Price List'!$C:$BB,3,FALSE)</f>
        <v>#N/A</v>
      </c>
      <c r="C119" s="9" t="e">
        <f>VLOOKUP(A119,'Price List'!$C:$BB,10,FALSE)</f>
        <v>#N/A</v>
      </c>
      <c r="D119" s="17"/>
      <c r="E119" s="5"/>
      <c r="F119" s="18" t="e">
        <f>VLOOKUP(E119,'Price List'!$C:$BB,3,FALSE)</f>
        <v>#N/A</v>
      </c>
      <c r="G119" s="9" t="e">
        <f>VLOOKUP(E119,'Price List'!$C:$BB,10,FALSE)</f>
        <v>#N/A</v>
      </c>
      <c r="H119" s="17"/>
      <c r="I119" s="5"/>
      <c r="J119" s="18" t="e">
        <f>VLOOKUP(I119,'Price List'!$C:$BB,3,FALSE)</f>
        <v>#N/A</v>
      </c>
      <c r="K119" s="9" t="e">
        <f>VLOOKUP(I119,'Price List'!$C:$BB,10,FALSE)</f>
        <v>#N/A</v>
      </c>
      <c r="L119" s="1"/>
      <c r="M119" s="1"/>
      <c r="N119" s="1"/>
      <c r="O119" s="1"/>
      <c r="P119" s="1"/>
      <c r="Q119" s="1"/>
      <c r="R119" s="1"/>
      <c r="S119" s="1"/>
    </row>
    <row r="120" spans="1:19" ht="12.75" customHeight="1" x14ac:dyDescent="0.2">
      <c r="A120" s="4" t="s">
        <v>22</v>
      </c>
      <c r="B120" s="10" t="s">
        <v>21</v>
      </c>
      <c r="C120" s="11" t="s">
        <v>20</v>
      </c>
      <c r="D120" s="17"/>
      <c r="E120" s="4" t="s">
        <v>22</v>
      </c>
      <c r="F120" s="10" t="s">
        <v>21</v>
      </c>
      <c r="G120" s="11" t="s">
        <v>20</v>
      </c>
      <c r="H120" s="17"/>
      <c r="I120" s="4" t="s">
        <v>22</v>
      </c>
      <c r="J120" s="10" t="s">
        <v>21</v>
      </c>
      <c r="K120" s="11" t="s">
        <v>20</v>
      </c>
      <c r="L120" s="1"/>
      <c r="M120" s="1"/>
      <c r="N120" s="1"/>
      <c r="O120" s="1"/>
      <c r="P120" s="1"/>
      <c r="Q120" s="1"/>
      <c r="R120" s="1"/>
      <c r="S120" s="1"/>
    </row>
    <row r="121" spans="1:19" ht="12.75" customHeight="1" x14ac:dyDescent="0.2">
      <c r="A121" s="6" t="e">
        <f>CONCATENATE(VLOOKUP(A119,'Price List'!$C:$BB,8,FALSE),"/",VLOOKUP(A119,'Price List'!$C:$BB,9,FALSE))</f>
        <v>#N/A</v>
      </c>
      <c r="B121" s="19" t="e">
        <f>IF(ISBLANK(VLOOKUP(A119,'Price List'!$C:$BB,5,FALSE)),VLOOKUP(A119,'Price List'!$C:$BB,5,FALSE),VLOOKUP(A119,'Price List'!$C:$BB,5,FALSE))</f>
        <v>#N/A</v>
      </c>
      <c r="C121" s="12" t="e">
        <f>VLOOKUP(A119,'Price List'!$C:$BB,6,FALSE)</f>
        <v>#N/A</v>
      </c>
      <c r="D121" s="17"/>
      <c r="E121" s="6" t="e">
        <f>CONCATENATE(VLOOKUP(E119,'Price List'!$C:$BB,8,FALSE),"/",VLOOKUP(E119,'Price List'!$C:$BB,9,FALSE))</f>
        <v>#N/A</v>
      </c>
      <c r="F121" s="19" t="e">
        <f>IF(ISBLANK(VLOOKUP(E119,'Price List'!$C:$BB,5,FALSE)),VLOOKUP(E119,'Price List'!$C:$BB,5,FALSE),VLOOKUP(E119,'Price List'!$C:$BB,5,FALSE))</f>
        <v>#N/A</v>
      </c>
      <c r="G121" s="12" t="e">
        <f>VLOOKUP(E119,'Price List'!$C:$BB,6,FALSE)</f>
        <v>#N/A</v>
      </c>
      <c r="H121" s="17"/>
      <c r="I121" s="6" t="e">
        <f>CONCATENATE(VLOOKUP(I119,'Price List'!$C:$BB,8,FALSE),"/",VLOOKUP(I119,'Price List'!$C:$BB,9,FALSE))</f>
        <v>#N/A</v>
      </c>
      <c r="J121" s="19" t="e">
        <f>IF(ISBLANK(VLOOKUP(I119,'Price List'!$C:$BB,5,FALSE)),VLOOKUP(I119,'Price List'!$C:$BB,5,FALSE),VLOOKUP(I119,'Price List'!$C:$BB,5,FALSE))</f>
        <v>#N/A</v>
      </c>
      <c r="K121" s="12" t="e">
        <f>VLOOKUP(I119,'Price List'!$C:$BB,6,FALSE)</f>
        <v>#N/A</v>
      </c>
      <c r="L121" s="1"/>
      <c r="M121" s="1"/>
      <c r="N121" s="1"/>
      <c r="O121" s="1"/>
      <c r="P121" s="1"/>
      <c r="Q121" s="1"/>
      <c r="R121" s="1"/>
      <c r="S121" s="1"/>
    </row>
    <row r="122" spans="1:19" ht="6" customHeight="1" x14ac:dyDescent="0.2">
      <c r="L122" s="1"/>
      <c r="M122" s="1"/>
      <c r="N122" s="1"/>
      <c r="O122" s="1"/>
      <c r="P122" s="1"/>
      <c r="Q122" s="1"/>
      <c r="R122" s="1"/>
      <c r="S122" s="1"/>
    </row>
    <row r="123" spans="1:19" ht="108" customHeight="1" x14ac:dyDescent="0.2">
      <c r="A123" s="158" t="e">
        <f>VLOOKUP(A126,PicTable,2,FALSE)</f>
        <v>#N/A</v>
      </c>
      <c r="B123" s="159"/>
      <c r="C123" s="160"/>
      <c r="D123" s="16"/>
      <c r="E123" s="158" t="e">
        <f>VLOOKUP(E126,PicTable,2,FALSE)</f>
        <v>#N/A</v>
      </c>
      <c r="F123" s="159"/>
      <c r="G123" s="160"/>
      <c r="H123" s="16"/>
      <c r="I123" s="158" t="e">
        <f>VLOOKUP(I126,PicTable,2,FALSE)</f>
        <v>#N/A</v>
      </c>
      <c r="J123" s="159"/>
      <c r="K123" s="160"/>
      <c r="L123" s="1"/>
      <c r="M123" s="1"/>
      <c r="N123" s="1"/>
      <c r="O123" s="1"/>
      <c r="P123" s="1"/>
      <c r="Q123" s="1"/>
      <c r="R123" s="1"/>
      <c r="S123" s="1"/>
    </row>
    <row r="124" spans="1:19" x14ac:dyDescent="0.2">
      <c r="A124" s="155" t="e">
        <f>VLOOKUP(A126,'Price List'!$C:$BB,2,FALSE)</f>
        <v>#N/A</v>
      </c>
      <c r="B124" s="156"/>
      <c r="C124" s="157"/>
      <c r="D124" s="20"/>
      <c r="E124" s="155" t="e">
        <f>VLOOKUP(E126,'Price List'!$C:$BB,2,FALSE)</f>
        <v>#N/A</v>
      </c>
      <c r="F124" s="156"/>
      <c r="G124" s="157"/>
      <c r="H124" s="20"/>
      <c r="I124" s="155" t="e">
        <f>VLOOKUP(I126,'Price List'!$C:$BB,2,FALSE)</f>
        <v>#N/A</v>
      </c>
      <c r="J124" s="156"/>
      <c r="K124" s="157"/>
      <c r="L124" s="1"/>
      <c r="M124" s="1"/>
      <c r="N124" s="1"/>
      <c r="O124" s="1"/>
      <c r="P124" s="1"/>
      <c r="Q124" s="1"/>
      <c r="R124" s="1"/>
      <c r="S124" s="1"/>
    </row>
    <row r="125" spans="1:19" x14ac:dyDescent="0.2">
      <c r="A125" s="4" t="s">
        <v>18</v>
      </c>
      <c r="B125" s="7" t="s">
        <v>0</v>
      </c>
      <c r="C125" s="9" t="s">
        <v>19</v>
      </c>
      <c r="D125" s="17"/>
      <c r="E125" s="4" t="s">
        <v>18</v>
      </c>
      <c r="F125" s="7" t="s">
        <v>0</v>
      </c>
      <c r="G125" s="9" t="s">
        <v>19</v>
      </c>
      <c r="H125" s="17"/>
      <c r="I125" s="4" t="s">
        <v>18</v>
      </c>
      <c r="J125" s="7" t="s">
        <v>0</v>
      </c>
      <c r="K125" s="9" t="s">
        <v>19</v>
      </c>
      <c r="L125" s="1"/>
      <c r="M125" s="1"/>
      <c r="N125" s="1"/>
      <c r="O125" s="1"/>
      <c r="P125" s="1"/>
      <c r="Q125" s="1"/>
      <c r="R125" s="1"/>
      <c r="S125" s="1"/>
    </row>
    <row r="126" spans="1:19" x14ac:dyDescent="0.2">
      <c r="A126" s="5"/>
      <c r="B126" s="18" t="e">
        <f>VLOOKUP(A126,'Price List'!$C:$BB,3,FALSE)</f>
        <v>#N/A</v>
      </c>
      <c r="C126" s="9" t="e">
        <f>VLOOKUP(A126,'Price List'!$C:$BB,10,FALSE)</f>
        <v>#N/A</v>
      </c>
      <c r="D126" s="17"/>
      <c r="E126" s="5"/>
      <c r="F126" s="18" t="e">
        <f>VLOOKUP(E126,'Price List'!$C:$BB,3,FALSE)</f>
        <v>#N/A</v>
      </c>
      <c r="G126" s="9" t="e">
        <f>VLOOKUP(E126,'Price List'!$C:$BB,10,FALSE)</f>
        <v>#N/A</v>
      </c>
      <c r="H126" s="17"/>
      <c r="I126" s="5"/>
      <c r="J126" s="18" t="e">
        <f>VLOOKUP(I126,'Price List'!$C:$BB,3,FALSE)</f>
        <v>#N/A</v>
      </c>
      <c r="K126" s="9" t="e">
        <f>VLOOKUP(I126,'Price List'!$C:$BB,10,FALSE)</f>
        <v>#N/A</v>
      </c>
      <c r="L126" s="1"/>
      <c r="M126" s="1"/>
      <c r="N126" s="1"/>
      <c r="O126" s="1"/>
      <c r="P126" s="1"/>
      <c r="Q126" s="1"/>
      <c r="R126" s="1"/>
      <c r="S126" s="1"/>
    </row>
    <row r="127" spans="1:19" ht="12.75" customHeight="1" x14ac:dyDescent="0.2">
      <c r="A127" s="4" t="s">
        <v>22</v>
      </c>
      <c r="B127" s="10" t="s">
        <v>21</v>
      </c>
      <c r="C127" s="11" t="s">
        <v>20</v>
      </c>
      <c r="D127" s="17"/>
      <c r="E127" s="4" t="s">
        <v>22</v>
      </c>
      <c r="F127" s="10" t="s">
        <v>21</v>
      </c>
      <c r="G127" s="11" t="s">
        <v>20</v>
      </c>
      <c r="H127" s="17"/>
      <c r="I127" s="4" t="s">
        <v>22</v>
      </c>
      <c r="J127" s="10" t="s">
        <v>21</v>
      </c>
      <c r="K127" s="11" t="s">
        <v>20</v>
      </c>
      <c r="L127" s="1"/>
      <c r="M127" s="1"/>
      <c r="N127" s="1"/>
      <c r="O127" s="1"/>
      <c r="P127" s="1"/>
      <c r="Q127" s="1"/>
      <c r="R127" s="1"/>
      <c r="S127" s="1"/>
    </row>
    <row r="128" spans="1:19" ht="12.75" customHeight="1" x14ac:dyDescent="0.2">
      <c r="A128" s="6" t="e">
        <f>CONCATENATE(VLOOKUP(A126,'Price List'!$C:$BB,8,FALSE),"/",VLOOKUP(A126,'Price List'!$C:$BB,9,FALSE))</f>
        <v>#N/A</v>
      </c>
      <c r="B128" s="19" t="e">
        <f>IF(ISBLANK(VLOOKUP(A126,'Price List'!$C:$BB,5,FALSE)),VLOOKUP(A126,'Price List'!$C:$BB,5,FALSE),VLOOKUP(A126,'Price List'!$C:$BB,5,FALSE))</f>
        <v>#N/A</v>
      </c>
      <c r="C128" s="12" t="e">
        <f>VLOOKUP(A126,'Price List'!$C:$BB,6,FALSE)</f>
        <v>#N/A</v>
      </c>
      <c r="D128" s="17"/>
      <c r="E128" s="6" t="e">
        <f>CONCATENATE(VLOOKUP(E126,'Price List'!$C:$BB,8,FALSE),"/",VLOOKUP(E126,'Price List'!$C:$BB,9,FALSE))</f>
        <v>#N/A</v>
      </c>
      <c r="F128" s="19" t="e">
        <f>IF(ISBLANK(VLOOKUP(E126,'Price List'!$C:$BB,5,FALSE)),VLOOKUP(E126,'Price List'!$C:$BB,5,FALSE),VLOOKUP(E126,'Price List'!$C:$BB,5,FALSE))</f>
        <v>#N/A</v>
      </c>
      <c r="G128" s="12" t="e">
        <f>VLOOKUP(E126,'Price List'!$C:$BB,6,FALSE)</f>
        <v>#N/A</v>
      </c>
      <c r="H128" s="17"/>
      <c r="I128" s="6" t="e">
        <f>CONCATENATE(VLOOKUP(I126,'Price List'!$C:$BB,8,FALSE),"/",VLOOKUP(I126,'Price List'!$C:$BB,9,FALSE))</f>
        <v>#N/A</v>
      </c>
      <c r="J128" s="19" t="e">
        <f>IF(ISBLANK(VLOOKUP(I126,'Price List'!$C:$BB,5,FALSE)),VLOOKUP(I126,'Price List'!$C:$BB,5,FALSE),VLOOKUP(I126,'Price List'!$C:$BB,5,FALSE))</f>
        <v>#N/A</v>
      </c>
      <c r="K128" s="12" t="e">
        <f>VLOOKUP(I126,'Price List'!$C:$BB,6,FALSE)</f>
        <v>#N/A</v>
      </c>
      <c r="L128" s="1"/>
      <c r="M128" s="1"/>
      <c r="N128" s="1"/>
      <c r="O128" s="1"/>
      <c r="P128" s="1"/>
      <c r="Q128" s="1"/>
      <c r="R128" s="1"/>
      <c r="S128" s="1"/>
    </row>
    <row r="129" spans="1:19" ht="6" customHeight="1" x14ac:dyDescent="0.2">
      <c r="L129" s="1"/>
      <c r="M129" s="1"/>
      <c r="N129" s="1"/>
      <c r="O129" s="1"/>
      <c r="P129" s="1"/>
      <c r="Q129" s="1"/>
      <c r="R129" s="1"/>
      <c r="S129" s="1"/>
    </row>
    <row r="130" spans="1:19" ht="108" customHeight="1" x14ac:dyDescent="0.2">
      <c r="A130" s="158" t="e">
        <f>VLOOKUP(A133,PicTable,2,FALSE)</f>
        <v>#N/A</v>
      </c>
      <c r="B130" s="159"/>
      <c r="C130" s="160"/>
      <c r="D130" s="16"/>
      <c r="E130" s="158" t="e">
        <f>VLOOKUP(E133,PicTable,2,FALSE)</f>
        <v>#N/A</v>
      </c>
      <c r="F130" s="159"/>
      <c r="G130" s="160"/>
      <c r="H130" s="16"/>
      <c r="I130" s="158" t="e">
        <f>VLOOKUP(I133,PicTable,2,FALSE)</f>
        <v>#N/A</v>
      </c>
      <c r="J130" s="159"/>
      <c r="K130" s="160"/>
      <c r="L130" s="1"/>
      <c r="M130" s="1"/>
      <c r="N130" s="1"/>
      <c r="O130" s="1"/>
      <c r="P130" s="1"/>
      <c r="Q130" s="1"/>
      <c r="R130" s="1"/>
      <c r="S130" s="1"/>
    </row>
    <row r="131" spans="1:19" x14ac:dyDescent="0.2">
      <c r="A131" s="155" t="e">
        <f>VLOOKUP(A133,'Price List'!$C:$BB,2,FALSE)</f>
        <v>#N/A</v>
      </c>
      <c r="B131" s="156"/>
      <c r="C131" s="157"/>
      <c r="D131" s="20"/>
      <c r="E131" s="155" t="e">
        <f>VLOOKUP(E133,'Price List'!$C:$BB,2,FALSE)</f>
        <v>#N/A</v>
      </c>
      <c r="F131" s="156"/>
      <c r="G131" s="157"/>
      <c r="H131" s="20"/>
      <c r="I131" s="155" t="e">
        <f>VLOOKUP(I133,'Price List'!$C:$BB,2,FALSE)</f>
        <v>#N/A</v>
      </c>
      <c r="J131" s="156"/>
      <c r="K131" s="157"/>
      <c r="L131" s="1"/>
      <c r="M131" s="1"/>
      <c r="N131" s="1"/>
      <c r="O131" s="1"/>
      <c r="P131" s="1"/>
      <c r="Q131" s="1"/>
      <c r="R131" s="1"/>
      <c r="S131" s="1"/>
    </row>
    <row r="132" spans="1:19" x14ac:dyDescent="0.2">
      <c r="A132" s="4" t="s">
        <v>18</v>
      </c>
      <c r="B132" s="7" t="s">
        <v>0</v>
      </c>
      <c r="C132" s="9" t="s">
        <v>19</v>
      </c>
      <c r="D132" s="17"/>
      <c r="E132" s="4" t="s">
        <v>18</v>
      </c>
      <c r="F132" s="7" t="s">
        <v>0</v>
      </c>
      <c r="G132" s="9" t="s">
        <v>19</v>
      </c>
      <c r="H132" s="17"/>
      <c r="I132" s="4" t="s">
        <v>18</v>
      </c>
      <c r="J132" s="7" t="s">
        <v>0</v>
      </c>
      <c r="K132" s="9" t="s">
        <v>19</v>
      </c>
      <c r="L132" s="1"/>
      <c r="M132" s="1"/>
      <c r="N132" s="1"/>
      <c r="O132" s="1"/>
      <c r="P132" s="1"/>
      <c r="Q132" s="1"/>
      <c r="R132" s="1"/>
      <c r="S132" s="1"/>
    </row>
    <row r="133" spans="1:19" x14ac:dyDescent="0.2">
      <c r="A133" s="5"/>
      <c r="B133" s="18" t="e">
        <f>VLOOKUP(A133,'Price List'!$C:$BB,3,FALSE)</f>
        <v>#N/A</v>
      </c>
      <c r="C133" s="9" t="e">
        <f>VLOOKUP(A133,'Price List'!$C:$BB,10,FALSE)</f>
        <v>#N/A</v>
      </c>
      <c r="D133" s="17"/>
      <c r="E133" s="5"/>
      <c r="F133" s="18" t="e">
        <f>VLOOKUP(E133,'Price List'!$C:$BB,3,FALSE)</f>
        <v>#N/A</v>
      </c>
      <c r="G133" s="9" t="e">
        <f>VLOOKUP(E133,'Price List'!$C:$BB,10,FALSE)</f>
        <v>#N/A</v>
      </c>
      <c r="H133" s="17"/>
      <c r="I133" s="5"/>
      <c r="J133" s="18" t="e">
        <f>VLOOKUP(I133,'Price List'!$C:$BB,3,FALSE)</f>
        <v>#N/A</v>
      </c>
      <c r="K133" s="9" t="e">
        <f>VLOOKUP(I133,'Price List'!$C:$BB,10,FALSE)</f>
        <v>#N/A</v>
      </c>
      <c r="L133" s="1"/>
      <c r="M133" s="1"/>
      <c r="N133" s="1"/>
      <c r="O133" s="1"/>
      <c r="P133" s="1"/>
      <c r="Q133" s="1"/>
      <c r="R133" s="1"/>
      <c r="S133" s="1"/>
    </row>
    <row r="134" spans="1:19" ht="12.75" customHeight="1" x14ac:dyDescent="0.2">
      <c r="A134" s="4" t="s">
        <v>22</v>
      </c>
      <c r="B134" s="10" t="s">
        <v>21</v>
      </c>
      <c r="C134" s="11" t="s">
        <v>20</v>
      </c>
      <c r="D134" s="17"/>
      <c r="E134" s="4" t="s">
        <v>22</v>
      </c>
      <c r="F134" s="10" t="s">
        <v>21</v>
      </c>
      <c r="G134" s="11" t="s">
        <v>20</v>
      </c>
      <c r="H134" s="17"/>
      <c r="I134" s="4" t="s">
        <v>22</v>
      </c>
      <c r="J134" s="10" t="s">
        <v>21</v>
      </c>
      <c r="K134" s="11" t="s">
        <v>20</v>
      </c>
      <c r="L134" s="1"/>
      <c r="M134" s="1"/>
      <c r="N134" s="1"/>
      <c r="O134" s="1"/>
      <c r="P134" s="1"/>
      <c r="Q134" s="1"/>
      <c r="R134" s="1"/>
      <c r="S134" s="1"/>
    </row>
    <row r="135" spans="1:19" ht="12.75" customHeight="1" x14ac:dyDescent="0.2">
      <c r="A135" s="6" t="e">
        <f>CONCATENATE(VLOOKUP(A133,'Price List'!$C:$BB,8,FALSE),"/",VLOOKUP(A133,'Price List'!$C:$BB,9,FALSE))</f>
        <v>#N/A</v>
      </c>
      <c r="B135" s="19" t="e">
        <f>IF(ISBLANK(VLOOKUP(A133,'Price List'!$C:$BB,5,FALSE)),VLOOKUP(A133,'Price List'!$C:$BB,5,FALSE),VLOOKUP(A133,'Price List'!$C:$BB,5,FALSE))</f>
        <v>#N/A</v>
      </c>
      <c r="C135" s="12" t="e">
        <f>VLOOKUP(A133,'Price List'!$C:$BB,6,FALSE)</f>
        <v>#N/A</v>
      </c>
      <c r="D135" s="17"/>
      <c r="E135" s="6" t="e">
        <f>CONCATENATE(VLOOKUP(E133,'Price List'!$C:$BB,8,FALSE),"/",VLOOKUP(E133,'Price List'!$C:$BB,9,FALSE))</f>
        <v>#N/A</v>
      </c>
      <c r="F135" s="19" t="e">
        <f>IF(ISBLANK(VLOOKUP(E133,'Price List'!$C:$BB,5,FALSE)),VLOOKUP(E133,'Price List'!$C:$BB,5,FALSE),VLOOKUP(E133,'Price List'!$C:$BB,5,FALSE))</f>
        <v>#N/A</v>
      </c>
      <c r="G135" s="12" t="e">
        <f>VLOOKUP(E133,'Price List'!$C:$BB,6,FALSE)</f>
        <v>#N/A</v>
      </c>
      <c r="H135" s="17"/>
      <c r="I135" s="6" t="e">
        <f>CONCATENATE(VLOOKUP(I133,'Price List'!$C:$BB,8,FALSE),"/",VLOOKUP(I133,'Price List'!$C:$BB,9,FALSE))</f>
        <v>#N/A</v>
      </c>
      <c r="J135" s="19" t="e">
        <f>IF(ISBLANK(VLOOKUP(I133,'Price List'!$C:$BB,5,FALSE)),VLOOKUP(I133,'Price List'!$C:$BB,5,FALSE),VLOOKUP(I133,'Price List'!$C:$BB,5,FALSE))</f>
        <v>#N/A</v>
      </c>
      <c r="K135" s="12" t="e">
        <f>VLOOKUP(I133,'Price List'!$C:$BB,6,FALSE)</f>
        <v>#N/A</v>
      </c>
      <c r="L135" s="1"/>
      <c r="M135" s="1"/>
      <c r="N135" s="1"/>
      <c r="O135" s="1"/>
      <c r="P135" s="1"/>
      <c r="Q135" s="1"/>
      <c r="R135" s="1"/>
      <c r="S135" s="1"/>
    </row>
    <row r="136" spans="1:19" ht="6" customHeight="1" x14ac:dyDescent="0.2">
      <c r="L136" s="1"/>
      <c r="M136" s="1"/>
      <c r="N136" s="1"/>
      <c r="O136" s="1"/>
      <c r="P136" s="1"/>
      <c r="Q136" s="1"/>
      <c r="R136" s="1"/>
      <c r="S136" s="1"/>
    </row>
    <row r="137" spans="1:19" ht="108" customHeight="1" x14ac:dyDescent="0.2">
      <c r="A137" s="158" t="e">
        <f>VLOOKUP(A140,PicTable,2,FALSE)</f>
        <v>#N/A</v>
      </c>
      <c r="B137" s="159"/>
      <c r="C137" s="160"/>
      <c r="D137" s="16"/>
      <c r="E137" s="158" t="e">
        <f>VLOOKUP(E140,PicTable,2,FALSE)</f>
        <v>#N/A</v>
      </c>
      <c r="F137" s="159"/>
      <c r="G137" s="160"/>
      <c r="H137" s="16"/>
      <c r="I137" s="158" t="e">
        <f>VLOOKUP(I140,PicTable,2,FALSE)</f>
        <v>#N/A</v>
      </c>
      <c r="J137" s="159"/>
      <c r="K137" s="160"/>
      <c r="L137" s="1"/>
      <c r="M137" s="1"/>
      <c r="N137" s="1"/>
      <c r="O137" s="1"/>
      <c r="P137" s="1"/>
      <c r="Q137" s="1"/>
      <c r="R137" s="1"/>
      <c r="S137" s="1"/>
    </row>
    <row r="138" spans="1:19" x14ac:dyDescent="0.2">
      <c r="A138" s="155" t="e">
        <f>VLOOKUP(A140,'Price List'!$C:$BB,2,FALSE)</f>
        <v>#N/A</v>
      </c>
      <c r="B138" s="156"/>
      <c r="C138" s="157"/>
      <c r="D138" s="20"/>
      <c r="E138" s="155" t="e">
        <f>VLOOKUP(E140,'Price List'!$C:$BB,2,FALSE)</f>
        <v>#N/A</v>
      </c>
      <c r="F138" s="156"/>
      <c r="G138" s="157"/>
      <c r="H138" s="20"/>
      <c r="I138" s="155" t="e">
        <f>VLOOKUP(I140,'Price List'!$C:$BB,2,FALSE)</f>
        <v>#N/A</v>
      </c>
      <c r="J138" s="156"/>
      <c r="K138" s="157"/>
      <c r="L138" s="1"/>
      <c r="M138" s="1"/>
      <c r="N138" s="1"/>
      <c r="O138" s="1"/>
      <c r="P138" s="1"/>
      <c r="Q138" s="1"/>
      <c r="R138" s="1"/>
      <c r="S138" s="1"/>
    </row>
    <row r="139" spans="1:19" x14ac:dyDescent="0.2">
      <c r="A139" s="4" t="s">
        <v>18</v>
      </c>
      <c r="B139" s="7" t="s">
        <v>0</v>
      </c>
      <c r="C139" s="9" t="s">
        <v>19</v>
      </c>
      <c r="D139" s="17"/>
      <c r="E139" s="4" t="s">
        <v>18</v>
      </c>
      <c r="F139" s="7" t="s">
        <v>0</v>
      </c>
      <c r="G139" s="9" t="s">
        <v>19</v>
      </c>
      <c r="H139" s="17"/>
      <c r="I139" s="4" t="s">
        <v>18</v>
      </c>
      <c r="J139" s="7" t="s">
        <v>0</v>
      </c>
      <c r="K139" s="9" t="s">
        <v>19</v>
      </c>
      <c r="L139" s="1"/>
      <c r="M139" s="1"/>
      <c r="N139" s="1"/>
      <c r="O139" s="1"/>
      <c r="P139" s="1"/>
      <c r="Q139" s="1"/>
      <c r="R139" s="1"/>
      <c r="S139" s="1"/>
    </row>
    <row r="140" spans="1:19" x14ac:dyDescent="0.2">
      <c r="A140" s="5"/>
      <c r="B140" s="18" t="e">
        <f>VLOOKUP(A140,'Price List'!$C:$BB,3,FALSE)</f>
        <v>#N/A</v>
      </c>
      <c r="C140" s="9" t="e">
        <f>VLOOKUP(A140,'Price List'!$C:$BB,10,FALSE)</f>
        <v>#N/A</v>
      </c>
      <c r="D140" s="17"/>
      <c r="E140" s="5"/>
      <c r="F140" s="18" t="e">
        <f>VLOOKUP(E140,'Price List'!$C:$BB,3,FALSE)</f>
        <v>#N/A</v>
      </c>
      <c r="G140" s="9" t="e">
        <f>VLOOKUP(E140,'Price List'!$C:$BB,10,FALSE)</f>
        <v>#N/A</v>
      </c>
      <c r="H140" s="17"/>
      <c r="I140" s="5"/>
      <c r="J140" s="18" t="e">
        <f>VLOOKUP(I140,'Price List'!$C:$BB,3,FALSE)</f>
        <v>#N/A</v>
      </c>
      <c r="K140" s="9" t="e">
        <f>VLOOKUP(I140,'Price List'!$C:$BB,10,FALSE)</f>
        <v>#N/A</v>
      </c>
      <c r="L140" s="1"/>
      <c r="M140" s="1"/>
      <c r="N140" s="1"/>
      <c r="O140" s="1"/>
      <c r="P140" s="1"/>
      <c r="Q140" s="1"/>
      <c r="R140" s="1"/>
      <c r="S140" s="1"/>
    </row>
    <row r="141" spans="1:19" ht="12.75" customHeight="1" x14ac:dyDescent="0.2">
      <c r="A141" s="4" t="s">
        <v>22</v>
      </c>
      <c r="B141" s="10" t="s">
        <v>21</v>
      </c>
      <c r="C141" s="11" t="s">
        <v>20</v>
      </c>
      <c r="D141" s="17"/>
      <c r="E141" s="4" t="s">
        <v>22</v>
      </c>
      <c r="F141" s="10" t="s">
        <v>21</v>
      </c>
      <c r="G141" s="11" t="s">
        <v>20</v>
      </c>
      <c r="H141" s="17"/>
      <c r="I141" s="4" t="s">
        <v>22</v>
      </c>
      <c r="J141" s="10" t="s">
        <v>21</v>
      </c>
      <c r="K141" s="11" t="s">
        <v>20</v>
      </c>
      <c r="L141" s="1"/>
      <c r="M141" s="1"/>
      <c r="N141" s="1"/>
      <c r="O141" s="1"/>
      <c r="P141" s="1"/>
      <c r="Q141" s="1"/>
      <c r="R141" s="1"/>
      <c r="S141" s="1"/>
    </row>
    <row r="142" spans="1:19" ht="12.75" customHeight="1" x14ac:dyDescent="0.2">
      <c r="A142" s="6" t="e">
        <f>CONCATENATE(VLOOKUP(A140,'Price List'!$C:$BB,8,FALSE),"/",VLOOKUP(A140,'Price List'!$C:$BB,9,FALSE))</f>
        <v>#N/A</v>
      </c>
      <c r="B142" s="19" t="e">
        <f>IF(ISBLANK(VLOOKUP(A140,'Price List'!$C:$BB,5,FALSE)),VLOOKUP(A140,'Price List'!$C:$BB,5,FALSE),VLOOKUP(A140,'Price List'!$C:$BB,5,FALSE))</f>
        <v>#N/A</v>
      </c>
      <c r="C142" s="12" t="e">
        <f>VLOOKUP(A140,'Price List'!$C:$BB,6,FALSE)</f>
        <v>#N/A</v>
      </c>
      <c r="D142" s="17"/>
      <c r="E142" s="6" t="e">
        <f>CONCATENATE(VLOOKUP(E140,'Price List'!$C:$BB,8,FALSE),"/",VLOOKUP(E140,'Price List'!$C:$BB,9,FALSE))</f>
        <v>#N/A</v>
      </c>
      <c r="F142" s="19" t="e">
        <f>IF(ISBLANK(VLOOKUP(E140,'Price List'!$C:$BB,5,FALSE)),VLOOKUP(E140,'Price List'!$C:$BB,5,FALSE),VLOOKUP(E140,'Price List'!$C:$BB,5,FALSE))</f>
        <v>#N/A</v>
      </c>
      <c r="G142" s="12" t="e">
        <f>VLOOKUP(E140,'Price List'!$C:$BB,6,FALSE)</f>
        <v>#N/A</v>
      </c>
      <c r="H142" s="17"/>
      <c r="I142" s="6" t="e">
        <f>CONCATENATE(VLOOKUP(I140,'Price List'!$C:$BB,8,FALSE),"/",VLOOKUP(I140,'Price List'!$C:$BB,9,FALSE))</f>
        <v>#N/A</v>
      </c>
      <c r="J142" s="19" t="e">
        <f>IF(ISBLANK(VLOOKUP(I140,'Price List'!$C:$BB,5,FALSE)),VLOOKUP(I140,'Price List'!$C:$BB,5,FALSE),VLOOKUP(I140,'Price List'!$C:$BB,5,FALSE))</f>
        <v>#N/A</v>
      </c>
      <c r="K142" s="12" t="e">
        <f>VLOOKUP(I140,'Price List'!$C:$BB,6,FALSE)</f>
        <v>#N/A</v>
      </c>
      <c r="L142" s="1"/>
      <c r="M142" s="1"/>
      <c r="N142" s="1"/>
      <c r="O142" s="1"/>
      <c r="P142" s="1"/>
      <c r="Q142" s="1"/>
      <c r="R142" s="1"/>
      <c r="S142" s="1"/>
    </row>
    <row r="143" spans="1:19" ht="6" customHeight="1" x14ac:dyDescent="0.2">
      <c r="L143" s="1"/>
      <c r="M143" s="1"/>
      <c r="N143" s="1"/>
      <c r="O143" s="1"/>
      <c r="P143" s="1"/>
      <c r="Q143" s="1"/>
      <c r="R143" s="1"/>
      <c r="S143" s="1"/>
    </row>
    <row r="144" spans="1:19" ht="108" customHeight="1" x14ac:dyDescent="0.2">
      <c r="A144" s="158" t="e">
        <f>VLOOKUP(A147,PicTable,2,FALSE)</f>
        <v>#N/A</v>
      </c>
      <c r="B144" s="159"/>
      <c r="C144" s="160"/>
      <c r="D144" s="16"/>
      <c r="E144" s="158" t="e">
        <f>VLOOKUP(E147,PicTable,2,FALSE)</f>
        <v>#N/A</v>
      </c>
      <c r="F144" s="159"/>
      <c r="G144" s="160"/>
      <c r="H144" s="16"/>
      <c r="I144" s="158" t="e">
        <f>VLOOKUP(I147,PicTable,2,FALSE)</f>
        <v>#N/A</v>
      </c>
      <c r="J144" s="159"/>
      <c r="K144" s="160"/>
      <c r="L144" s="1"/>
      <c r="M144" s="1"/>
      <c r="N144" s="1"/>
      <c r="O144" s="1"/>
      <c r="P144" s="1"/>
      <c r="Q144" s="1"/>
      <c r="R144" s="1"/>
      <c r="S144" s="1"/>
    </row>
    <row r="145" spans="1:19" x14ac:dyDescent="0.2">
      <c r="A145" s="155" t="e">
        <f>VLOOKUP(A147,'Price List'!$C:$BB,2,FALSE)</f>
        <v>#N/A</v>
      </c>
      <c r="B145" s="156"/>
      <c r="C145" s="157"/>
      <c r="D145" s="20"/>
      <c r="E145" s="155" t="e">
        <f>VLOOKUP(E147,'Price List'!$C:$BB,2,FALSE)</f>
        <v>#N/A</v>
      </c>
      <c r="F145" s="156"/>
      <c r="G145" s="157"/>
      <c r="H145" s="20"/>
      <c r="I145" s="155" t="e">
        <f>VLOOKUP(I147,'Price List'!$C:$BB,2,FALSE)</f>
        <v>#N/A</v>
      </c>
      <c r="J145" s="156"/>
      <c r="K145" s="157"/>
      <c r="L145" s="1"/>
      <c r="M145" s="1"/>
      <c r="N145" s="1"/>
      <c r="O145" s="1"/>
      <c r="P145" s="1"/>
      <c r="Q145" s="1"/>
      <c r="R145" s="1"/>
      <c r="S145" s="1"/>
    </row>
    <row r="146" spans="1:19" x14ac:dyDescent="0.2">
      <c r="A146" s="4" t="s">
        <v>18</v>
      </c>
      <c r="B146" s="7" t="s">
        <v>0</v>
      </c>
      <c r="C146" s="9" t="s">
        <v>19</v>
      </c>
      <c r="D146" s="17"/>
      <c r="E146" s="4" t="s">
        <v>18</v>
      </c>
      <c r="F146" s="7" t="s">
        <v>0</v>
      </c>
      <c r="G146" s="9" t="s">
        <v>19</v>
      </c>
      <c r="H146" s="17"/>
      <c r="I146" s="4" t="s">
        <v>18</v>
      </c>
      <c r="J146" s="7" t="s">
        <v>0</v>
      </c>
      <c r="K146" s="9" t="s">
        <v>19</v>
      </c>
      <c r="L146" s="1"/>
      <c r="M146" s="1"/>
      <c r="N146" s="1"/>
      <c r="O146" s="1"/>
      <c r="P146" s="1"/>
      <c r="Q146" s="1"/>
      <c r="R146" s="1"/>
      <c r="S146" s="1"/>
    </row>
    <row r="147" spans="1:19" x14ac:dyDescent="0.2">
      <c r="A147" s="5"/>
      <c r="B147" s="18" t="e">
        <f>VLOOKUP(A147,'Price List'!$C:$BB,3,FALSE)</f>
        <v>#N/A</v>
      </c>
      <c r="C147" s="9" t="e">
        <f>VLOOKUP(A147,'Price List'!$C:$BB,10,FALSE)</f>
        <v>#N/A</v>
      </c>
      <c r="D147" s="17"/>
      <c r="E147" s="5"/>
      <c r="F147" s="18" t="e">
        <f>VLOOKUP(E147,'Price List'!$C:$BB,3,FALSE)</f>
        <v>#N/A</v>
      </c>
      <c r="G147" s="9" t="e">
        <f>VLOOKUP(E147,'Price List'!$C:$BB,10,FALSE)</f>
        <v>#N/A</v>
      </c>
      <c r="H147" s="17"/>
      <c r="I147" s="5"/>
      <c r="J147" s="18" t="e">
        <f>VLOOKUP(I147,'Price List'!$C:$BB,3,FALSE)</f>
        <v>#N/A</v>
      </c>
      <c r="K147" s="9" t="e">
        <f>VLOOKUP(I147,'Price List'!$C:$BB,10,FALSE)</f>
        <v>#N/A</v>
      </c>
      <c r="L147" s="1"/>
      <c r="M147" s="1"/>
      <c r="N147" s="1"/>
      <c r="O147" s="1"/>
      <c r="P147" s="1"/>
      <c r="Q147" s="1"/>
      <c r="R147" s="1"/>
      <c r="S147" s="1"/>
    </row>
    <row r="148" spans="1:19" ht="12.75" customHeight="1" x14ac:dyDescent="0.2">
      <c r="A148" s="4" t="s">
        <v>22</v>
      </c>
      <c r="B148" s="10" t="s">
        <v>21</v>
      </c>
      <c r="C148" s="11" t="s">
        <v>20</v>
      </c>
      <c r="D148" s="17"/>
      <c r="E148" s="4" t="s">
        <v>22</v>
      </c>
      <c r="F148" s="10" t="s">
        <v>21</v>
      </c>
      <c r="G148" s="11" t="s">
        <v>20</v>
      </c>
      <c r="H148" s="17"/>
      <c r="I148" s="4" t="s">
        <v>22</v>
      </c>
      <c r="J148" s="10" t="s">
        <v>21</v>
      </c>
      <c r="K148" s="11" t="s">
        <v>20</v>
      </c>
      <c r="L148" s="1"/>
      <c r="M148" s="1"/>
      <c r="N148" s="1"/>
      <c r="O148" s="1"/>
      <c r="P148" s="1"/>
      <c r="Q148" s="1"/>
      <c r="R148" s="1"/>
      <c r="S148" s="1"/>
    </row>
    <row r="149" spans="1:19" ht="12.75" customHeight="1" x14ac:dyDescent="0.2">
      <c r="A149" s="6" t="e">
        <f>CONCATENATE(VLOOKUP(A147,'Price List'!$C:$BB,8,FALSE),"/",VLOOKUP(A147,'Price List'!$C:$BB,9,FALSE))</f>
        <v>#N/A</v>
      </c>
      <c r="B149" s="19" t="e">
        <f>IF(ISBLANK(VLOOKUP(A147,'Price List'!$C:$BB,5,FALSE)),VLOOKUP(A147,'Price List'!$C:$BB,5,FALSE),VLOOKUP(A147,'Price List'!$C:$BB,5,FALSE))</f>
        <v>#N/A</v>
      </c>
      <c r="C149" s="12" t="e">
        <f>VLOOKUP(A147,'Price List'!$C:$BB,6,FALSE)</f>
        <v>#N/A</v>
      </c>
      <c r="D149" s="17"/>
      <c r="E149" s="6" t="e">
        <f>CONCATENATE(VLOOKUP(E147,'Price List'!$C:$BB,8,FALSE),"/",VLOOKUP(E147,'Price List'!$C:$BB,9,FALSE))</f>
        <v>#N/A</v>
      </c>
      <c r="F149" s="19" t="e">
        <f>IF(ISBLANK(VLOOKUP(E147,'Price List'!$C:$BB,5,FALSE)),VLOOKUP(E147,'Price List'!$C:$BB,5,FALSE),VLOOKUP(E147,'Price List'!$C:$BB,5,FALSE))</f>
        <v>#N/A</v>
      </c>
      <c r="G149" s="12" t="e">
        <f>VLOOKUP(E147,'Price List'!$C:$BB,6,FALSE)</f>
        <v>#N/A</v>
      </c>
      <c r="H149" s="17"/>
      <c r="I149" s="6" t="e">
        <f>CONCATENATE(VLOOKUP(I147,'Price List'!$C:$BB,8,FALSE),"/",VLOOKUP(I147,'Price List'!$C:$BB,9,FALSE))</f>
        <v>#N/A</v>
      </c>
      <c r="J149" s="19" t="e">
        <f>IF(ISBLANK(VLOOKUP(I147,'Price List'!$C:$BB,5,FALSE)),VLOOKUP(I147,'Price List'!$C:$BB,5,FALSE),VLOOKUP(I147,'Price List'!$C:$BB,5,FALSE))</f>
        <v>#N/A</v>
      </c>
      <c r="K149" s="12" t="e">
        <f>VLOOKUP(I147,'Price List'!$C:$BB,6,FALSE)</f>
        <v>#N/A</v>
      </c>
      <c r="L149" s="1"/>
      <c r="M149" s="1"/>
      <c r="N149" s="1"/>
      <c r="O149" s="1"/>
      <c r="P149" s="1"/>
      <c r="Q149" s="1"/>
      <c r="R149" s="1"/>
      <c r="S149" s="1"/>
    </row>
    <row r="150" spans="1:19" ht="6" customHeight="1" x14ac:dyDescent="0.2">
      <c r="L150" s="1"/>
      <c r="M150" s="1"/>
      <c r="N150" s="1"/>
      <c r="O150" s="1"/>
      <c r="P150" s="1"/>
      <c r="Q150" s="1"/>
      <c r="R150" s="1"/>
      <c r="S150" s="1"/>
    </row>
    <row r="151" spans="1:19" ht="108" customHeight="1" x14ac:dyDescent="0.2">
      <c r="A151" s="158" t="e">
        <f>VLOOKUP(A154,PicTable,2,FALSE)</f>
        <v>#N/A</v>
      </c>
      <c r="B151" s="159"/>
      <c r="C151" s="160"/>
      <c r="D151" s="16"/>
      <c r="E151" s="158" t="e">
        <f>VLOOKUP(E154,PicTable,2,FALSE)</f>
        <v>#N/A</v>
      </c>
      <c r="F151" s="159"/>
      <c r="G151" s="160"/>
      <c r="H151" s="16"/>
      <c r="I151" s="158" t="e">
        <f>VLOOKUP(I154,PicTable,2,FALSE)</f>
        <v>#N/A</v>
      </c>
      <c r="J151" s="159"/>
      <c r="K151" s="160"/>
      <c r="L151" s="1"/>
      <c r="M151" s="1"/>
      <c r="N151" s="1"/>
      <c r="O151" s="1"/>
      <c r="P151" s="1"/>
      <c r="Q151" s="1"/>
      <c r="R151" s="1"/>
      <c r="S151" s="1"/>
    </row>
    <row r="152" spans="1:19" x14ac:dyDescent="0.2">
      <c r="A152" s="155" t="e">
        <f>VLOOKUP(A154,'Price List'!$C:$BB,2,FALSE)</f>
        <v>#N/A</v>
      </c>
      <c r="B152" s="156"/>
      <c r="C152" s="157"/>
      <c r="D152" s="20"/>
      <c r="E152" s="155" t="e">
        <f>VLOOKUP(E154,'Price List'!$C:$BB,2,FALSE)</f>
        <v>#N/A</v>
      </c>
      <c r="F152" s="156"/>
      <c r="G152" s="157"/>
      <c r="H152" s="20"/>
      <c r="I152" s="155" t="e">
        <f>VLOOKUP(I154,'Price List'!$C:$BB,2,FALSE)</f>
        <v>#N/A</v>
      </c>
      <c r="J152" s="156"/>
      <c r="K152" s="157"/>
      <c r="L152" s="1"/>
      <c r="M152" s="1"/>
      <c r="N152" s="1"/>
      <c r="O152" s="1"/>
      <c r="P152" s="1"/>
      <c r="Q152" s="1"/>
      <c r="R152" s="1"/>
      <c r="S152" s="1"/>
    </row>
    <row r="153" spans="1:19" x14ac:dyDescent="0.2">
      <c r="A153" s="4" t="s">
        <v>18</v>
      </c>
      <c r="B153" s="7" t="s">
        <v>0</v>
      </c>
      <c r="C153" s="9" t="s">
        <v>19</v>
      </c>
      <c r="D153" s="17"/>
      <c r="E153" s="4" t="s">
        <v>18</v>
      </c>
      <c r="F153" s="7" t="s">
        <v>0</v>
      </c>
      <c r="G153" s="9" t="s">
        <v>19</v>
      </c>
      <c r="H153" s="17"/>
      <c r="I153" s="4" t="s">
        <v>18</v>
      </c>
      <c r="J153" s="7" t="s">
        <v>0</v>
      </c>
      <c r="K153" s="9" t="s">
        <v>19</v>
      </c>
      <c r="L153" s="1"/>
      <c r="M153" s="1"/>
      <c r="N153" s="1"/>
      <c r="O153" s="1"/>
      <c r="P153" s="1"/>
      <c r="Q153" s="1"/>
      <c r="R153" s="1"/>
      <c r="S153" s="1"/>
    </row>
    <row r="154" spans="1:19" x14ac:dyDescent="0.2">
      <c r="A154" s="5"/>
      <c r="B154" s="18" t="e">
        <f>VLOOKUP(A154,'Price List'!$C:$BB,3,FALSE)</f>
        <v>#N/A</v>
      </c>
      <c r="C154" s="9" t="e">
        <f>VLOOKUP(A154,'Price List'!$C:$BB,10,FALSE)</f>
        <v>#N/A</v>
      </c>
      <c r="D154" s="17"/>
      <c r="E154" s="5"/>
      <c r="F154" s="18" t="e">
        <f>VLOOKUP(E154,'Price List'!$C:$BB,3,FALSE)</f>
        <v>#N/A</v>
      </c>
      <c r="G154" s="9" t="e">
        <f>VLOOKUP(E154,'Price List'!$C:$BB,10,FALSE)</f>
        <v>#N/A</v>
      </c>
      <c r="H154" s="17"/>
      <c r="I154" s="5"/>
      <c r="J154" s="18" t="e">
        <f>VLOOKUP(I154,'Price List'!$C:$BB,3,FALSE)</f>
        <v>#N/A</v>
      </c>
      <c r="K154" s="9" t="e">
        <f>VLOOKUP(I154,'Price List'!$C:$BB,10,FALSE)</f>
        <v>#N/A</v>
      </c>
      <c r="L154" s="1"/>
      <c r="M154" s="1"/>
      <c r="N154" s="1"/>
      <c r="O154" s="1"/>
      <c r="P154" s="1"/>
      <c r="Q154" s="1"/>
      <c r="R154" s="1"/>
      <c r="S154" s="1"/>
    </row>
    <row r="155" spans="1:19" ht="12.75" customHeight="1" x14ac:dyDescent="0.2">
      <c r="A155" s="4" t="s">
        <v>22</v>
      </c>
      <c r="B155" s="10" t="s">
        <v>21</v>
      </c>
      <c r="C155" s="11" t="s">
        <v>20</v>
      </c>
      <c r="D155" s="17"/>
      <c r="E155" s="4" t="s">
        <v>22</v>
      </c>
      <c r="F155" s="10" t="s">
        <v>21</v>
      </c>
      <c r="G155" s="11" t="s">
        <v>20</v>
      </c>
      <c r="H155" s="17"/>
      <c r="I155" s="4" t="s">
        <v>22</v>
      </c>
      <c r="J155" s="10" t="s">
        <v>21</v>
      </c>
      <c r="K155" s="11" t="s">
        <v>20</v>
      </c>
      <c r="L155" s="1"/>
      <c r="M155" s="1"/>
      <c r="N155" s="1"/>
      <c r="O155" s="1"/>
      <c r="P155" s="1"/>
      <c r="Q155" s="1"/>
      <c r="R155" s="1"/>
      <c r="S155" s="1"/>
    </row>
    <row r="156" spans="1:19" ht="12.75" customHeight="1" x14ac:dyDescent="0.2">
      <c r="A156" s="6" t="e">
        <f>CONCATENATE(VLOOKUP(A154,'Price List'!$C:$BB,8,FALSE),"/",VLOOKUP(A154,'Price List'!$C:$BB,9,FALSE))</f>
        <v>#N/A</v>
      </c>
      <c r="B156" s="19" t="e">
        <f>IF(ISBLANK(VLOOKUP(A154,'Price List'!$C:$BB,5,FALSE)),VLOOKUP(A154,'Price List'!$C:$BB,5,FALSE),VLOOKUP(A154,'Price List'!$C:$BB,5,FALSE))</f>
        <v>#N/A</v>
      </c>
      <c r="C156" s="12" t="e">
        <f>VLOOKUP(A154,'Price List'!$C:$BB,6,FALSE)</f>
        <v>#N/A</v>
      </c>
      <c r="D156" s="17"/>
      <c r="E156" s="6" t="e">
        <f>CONCATENATE(VLOOKUP(E154,'Price List'!$C:$BB,8,FALSE),"/",VLOOKUP(E154,'Price List'!$C:$BB,9,FALSE))</f>
        <v>#N/A</v>
      </c>
      <c r="F156" s="19" t="e">
        <f>IF(ISBLANK(VLOOKUP(E154,'Price List'!$C:$BB,5,FALSE)),VLOOKUP(E154,'Price List'!$C:$BB,5,FALSE),VLOOKUP(E154,'Price List'!$C:$BB,5,FALSE))</f>
        <v>#N/A</v>
      </c>
      <c r="G156" s="12" t="e">
        <f>VLOOKUP(E154,'Price List'!$C:$BB,6,FALSE)</f>
        <v>#N/A</v>
      </c>
      <c r="H156" s="17"/>
      <c r="I156" s="6" t="e">
        <f>CONCATENATE(VLOOKUP(I154,'Price List'!$C:$BB,8,FALSE),"/",VLOOKUP(I154,'Price List'!$C:$BB,9,FALSE))</f>
        <v>#N/A</v>
      </c>
      <c r="J156" s="19" t="e">
        <f>IF(ISBLANK(VLOOKUP(I154,'Price List'!$C:$BB,5,FALSE)),VLOOKUP(I154,'Price List'!$C:$BB,5,FALSE),VLOOKUP(I154,'Price List'!$C:$BB,5,FALSE))</f>
        <v>#N/A</v>
      </c>
      <c r="K156" s="12" t="e">
        <f>VLOOKUP(I154,'Price List'!$C:$BB,6,FALSE)</f>
        <v>#N/A</v>
      </c>
      <c r="L156" s="1"/>
      <c r="M156" s="1"/>
      <c r="N156" s="1"/>
      <c r="O156" s="1"/>
      <c r="P156" s="1"/>
      <c r="Q156" s="1"/>
      <c r="R156" s="1"/>
      <c r="S156" s="1"/>
    </row>
    <row r="157" spans="1:19" ht="6" customHeight="1" x14ac:dyDescent="0.2">
      <c r="L157" s="1"/>
      <c r="M157" s="1"/>
      <c r="N157" s="1"/>
      <c r="O157" s="1"/>
      <c r="P157" s="1"/>
      <c r="Q157" s="1"/>
      <c r="R157" s="1"/>
      <c r="S157" s="1"/>
    </row>
    <row r="158" spans="1:19" ht="108" customHeight="1" x14ac:dyDescent="0.2">
      <c r="A158" s="158" t="e">
        <f>VLOOKUP(A161,PicTable,2,FALSE)</f>
        <v>#N/A</v>
      </c>
      <c r="B158" s="159"/>
      <c r="C158" s="160"/>
      <c r="D158" s="16"/>
      <c r="E158" s="158" t="e">
        <f>VLOOKUP(E161,PicTable,2,FALSE)</f>
        <v>#N/A</v>
      </c>
      <c r="F158" s="159"/>
      <c r="G158" s="160"/>
      <c r="H158" s="16"/>
      <c r="I158" s="158" t="e">
        <f>VLOOKUP(I161,PicTable,2,FALSE)</f>
        <v>#N/A</v>
      </c>
      <c r="J158" s="159"/>
      <c r="K158" s="160"/>
      <c r="L158" s="1"/>
      <c r="M158" s="1"/>
      <c r="N158" s="1"/>
      <c r="O158" s="1"/>
      <c r="P158" s="1"/>
      <c r="Q158" s="1"/>
      <c r="R158" s="1"/>
      <c r="S158" s="1"/>
    </row>
    <row r="159" spans="1:19" x14ac:dyDescent="0.2">
      <c r="A159" s="155" t="e">
        <f>VLOOKUP(A161,'Price List'!$C:$BB,2,FALSE)</f>
        <v>#N/A</v>
      </c>
      <c r="B159" s="156"/>
      <c r="C159" s="157"/>
      <c r="D159" s="20"/>
      <c r="E159" s="155" t="e">
        <f>VLOOKUP(E161,'Price List'!$C:$BB,2,FALSE)</f>
        <v>#N/A</v>
      </c>
      <c r="F159" s="156"/>
      <c r="G159" s="157"/>
      <c r="H159" s="20"/>
      <c r="I159" s="155" t="e">
        <f>VLOOKUP(I161,'Price List'!$C:$BB,2,FALSE)</f>
        <v>#N/A</v>
      </c>
      <c r="J159" s="156"/>
      <c r="K159" s="157"/>
      <c r="L159" s="1"/>
      <c r="M159" s="1"/>
      <c r="N159" s="1"/>
      <c r="O159" s="1"/>
      <c r="P159" s="1"/>
      <c r="Q159" s="1"/>
      <c r="R159" s="1"/>
      <c r="S159" s="1"/>
    </row>
    <row r="160" spans="1:19" x14ac:dyDescent="0.2">
      <c r="A160" s="4" t="s">
        <v>18</v>
      </c>
      <c r="B160" s="7" t="s">
        <v>0</v>
      </c>
      <c r="C160" s="9" t="s">
        <v>19</v>
      </c>
      <c r="D160" s="17"/>
      <c r="E160" s="4" t="s">
        <v>18</v>
      </c>
      <c r="F160" s="7" t="s">
        <v>0</v>
      </c>
      <c r="G160" s="9" t="s">
        <v>19</v>
      </c>
      <c r="H160" s="17"/>
      <c r="I160" s="4" t="s">
        <v>18</v>
      </c>
      <c r="J160" s="7" t="s">
        <v>0</v>
      </c>
      <c r="K160" s="9" t="s">
        <v>19</v>
      </c>
      <c r="L160" s="1"/>
      <c r="M160" s="1"/>
      <c r="N160" s="1"/>
      <c r="O160" s="1"/>
      <c r="P160" s="1"/>
      <c r="Q160" s="1"/>
      <c r="R160" s="1"/>
      <c r="S160" s="1"/>
    </row>
    <row r="161" spans="1:19" x14ac:dyDescent="0.2">
      <c r="A161" s="5"/>
      <c r="B161" s="18" t="e">
        <f>VLOOKUP(A161,'Price List'!$C:$BB,3,FALSE)</f>
        <v>#N/A</v>
      </c>
      <c r="C161" s="9" t="e">
        <f>VLOOKUP(A161,'Price List'!$C:$BB,10,FALSE)</f>
        <v>#N/A</v>
      </c>
      <c r="D161" s="17"/>
      <c r="E161" s="5"/>
      <c r="F161" s="18" t="e">
        <f>VLOOKUP(E161,'Price List'!$C:$BB,3,FALSE)</f>
        <v>#N/A</v>
      </c>
      <c r="G161" s="9" t="e">
        <f>VLOOKUP(E161,'Price List'!$C:$BB,10,FALSE)</f>
        <v>#N/A</v>
      </c>
      <c r="H161" s="17"/>
      <c r="I161" s="5"/>
      <c r="J161" s="18" t="e">
        <f>VLOOKUP(I161,'Price List'!$C:$BB,3,FALSE)</f>
        <v>#N/A</v>
      </c>
      <c r="K161" s="9" t="e">
        <f>VLOOKUP(I161,'Price List'!$C:$BB,10,FALSE)</f>
        <v>#N/A</v>
      </c>
      <c r="L161" s="1"/>
      <c r="M161" s="1"/>
      <c r="N161" s="1"/>
      <c r="O161" s="1"/>
      <c r="P161" s="1"/>
      <c r="Q161" s="1"/>
      <c r="R161" s="1"/>
      <c r="S161" s="1"/>
    </row>
    <row r="162" spans="1:19" ht="12.75" customHeight="1" x14ac:dyDescent="0.2">
      <c r="A162" s="4" t="s">
        <v>22</v>
      </c>
      <c r="B162" s="10" t="s">
        <v>21</v>
      </c>
      <c r="C162" s="11" t="s">
        <v>20</v>
      </c>
      <c r="D162" s="17"/>
      <c r="E162" s="4" t="s">
        <v>22</v>
      </c>
      <c r="F162" s="10" t="s">
        <v>21</v>
      </c>
      <c r="G162" s="11" t="s">
        <v>20</v>
      </c>
      <c r="H162" s="17"/>
      <c r="I162" s="4" t="s">
        <v>22</v>
      </c>
      <c r="J162" s="10" t="s">
        <v>21</v>
      </c>
      <c r="K162" s="11" t="s">
        <v>20</v>
      </c>
      <c r="L162" s="1"/>
      <c r="M162" s="1"/>
      <c r="N162" s="1"/>
      <c r="O162" s="1"/>
      <c r="P162" s="1"/>
      <c r="Q162" s="1"/>
      <c r="R162" s="1"/>
      <c r="S162" s="1"/>
    </row>
    <row r="163" spans="1:19" ht="12.75" customHeight="1" x14ac:dyDescent="0.2">
      <c r="A163" s="6" t="e">
        <f>CONCATENATE(VLOOKUP(A161,'Price List'!$C:$BB,8,FALSE),"/",VLOOKUP(A161,'Price List'!$C:$BB,9,FALSE))</f>
        <v>#N/A</v>
      </c>
      <c r="B163" s="19" t="e">
        <f>IF(ISBLANK(VLOOKUP(A161,'Price List'!$C:$BB,5,FALSE)),VLOOKUP(A161,'Price List'!$C:$BB,5,FALSE),VLOOKUP(A161,'Price List'!$C:$BB,5,FALSE))</f>
        <v>#N/A</v>
      </c>
      <c r="C163" s="12" t="e">
        <f>VLOOKUP(A161,'Price List'!$C:$BB,6,FALSE)</f>
        <v>#N/A</v>
      </c>
      <c r="D163" s="17"/>
      <c r="E163" s="6" t="e">
        <f>CONCATENATE(VLOOKUP(E161,'Price List'!$C:$BB,8,FALSE),"/",VLOOKUP(E161,'Price List'!$C:$BB,9,FALSE))</f>
        <v>#N/A</v>
      </c>
      <c r="F163" s="19" t="e">
        <f>IF(ISBLANK(VLOOKUP(E161,'Price List'!$C:$BB,5,FALSE)),VLOOKUP(E161,'Price List'!$C:$BB,5,FALSE),VLOOKUP(E161,'Price List'!$C:$BB,5,FALSE))</f>
        <v>#N/A</v>
      </c>
      <c r="G163" s="12" t="e">
        <f>VLOOKUP(E161,'Price List'!$C:$BB,6,FALSE)</f>
        <v>#N/A</v>
      </c>
      <c r="H163" s="17"/>
      <c r="I163" s="6" t="e">
        <f>CONCATENATE(VLOOKUP(I161,'Price List'!$C:$BB,8,FALSE),"/",VLOOKUP(I161,'Price List'!$C:$BB,9,FALSE))</f>
        <v>#N/A</v>
      </c>
      <c r="J163" s="19" t="e">
        <f>IF(ISBLANK(VLOOKUP(I161,'Price List'!$C:$BB,5,FALSE)),VLOOKUP(I161,'Price List'!$C:$BB,5,FALSE),VLOOKUP(I161,'Price List'!$C:$BB,5,FALSE))</f>
        <v>#N/A</v>
      </c>
      <c r="K163" s="12" t="e">
        <f>VLOOKUP(I161,'Price List'!$C:$BB,6,FALSE)</f>
        <v>#N/A</v>
      </c>
      <c r="L163" s="1"/>
      <c r="M163" s="1"/>
      <c r="N163" s="1"/>
      <c r="O163" s="1"/>
      <c r="P163" s="1"/>
      <c r="Q163" s="1"/>
      <c r="R163" s="1"/>
      <c r="S163" s="1"/>
    </row>
    <row r="164" spans="1:19" ht="6" customHeight="1" x14ac:dyDescent="0.2">
      <c r="L164" s="1"/>
      <c r="M164" s="1"/>
      <c r="N164" s="1"/>
      <c r="O164" s="1"/>
      <c r="P164" s="1"/>
      <c r="Q164" s="1"/>
      <c r="R164" s="1"/>
      <c r="S164" s="1"/>
    </row>
    <row r="165" spans="1:19" ht="108" customHeight="1" x14ac:dyDescent="0.2">
      <c r="A165" s="158" t="e">
        <f>VLOOKUP(A168,PicTable,2,FALSE)</f>
        <v>#N/A</v>
      </c>
      <c r="B165" s="159"/>
      <c r="C165" s="160"/>
      <c r="D165" s="16"/>
      <c r="E165" s="158" t="e">
        <f>VLOOKUP(E168,PicTable,2,FALSE)</f>
        <v>#N/A</v>
      </c>
      <c r="F165" s="159"/>
      <c r="G165" s="160"/>
      <c r="H165" s="16"/>
      <c r="I165" s="158" t="e">
        <f>VLOOKUP(I168,PicTable,2,FALSE)</f>
        <v>#N/A</v>
      </c>
      <c r="J165" s="159"/>
      <c r="K165" s="160"/>
      <c r="L165" s="1"/>
      <c r="M165" s="1"/>
      <c r="N165" s="1"/>
      <c r="O165" s="1"/>
      <c r="P165" s="1"/>
      <c r="Q165" s="1"/>
      <c r="R165" s="1"/>
      <c r="S165" s="1"/>
    </row>
    <row r="166" spans="1:19" x14ac:dyDescent="0.2">
      <c r="A166" s="155" t="e">
        <f>VLOOKUP(A168,'Price List'!$C:$BB,2,FALSE)</f>
        <v>#N/A</v>
      </c>
      <c r="B166" s="156"/>
      <c r="C166" s="157"/>
      <c r="D166" s="20"/>
      <c r="E166" s="155" t="e">
        <f>VLOOKUP(E168,'Price List'!$C:$BB,2,FALSE)</f>
        <v>#N/A</v>
      </c>
      <c r="F166" s="156"/>
      <c r="G166" s="157"/>
      <c r="H166" s="20"/>
      <c r="I166" s="155" t="e">
        <f>VLOOKUP(I168,'Price List'!$C:$BB,2,FALSE)</f>
        <v>#N/A</v>
      </c>
      <c r="J166" s="156"/>
      <c r="K166" s="157"/>
      <c r="L166" s="1"/>
      <c r="M166" s="1"/>
      <c r="N166" s="1"/>
      <c r="O166" s="1"/>
      <c r="P166" s="1"/>
      <c r="Q166" s="1"/>
      <c r="R166" s="1"/>
      <c r="S166" s="1"/>
    </row>
    <row r="167" spans="1:19" x14ac:dyDescent="0.2">
      <c r="A167" s="4" t="s">
        <v>18</v>
      </c>
      <c r="B167" s="7" t="s">
        <v>0</v>
      </c>
      <c r="C167" s="9" t="s">
        <v>19</v>
      </c>
      <c r="D167" s="17"/>
      <c r="E167" s="4" t="s">
        <v>18</v>
      </c>
      <c r="F167" s="7" t="s">
        <v>0</v>
      </c>
      <c r="G167" s="9" t="s">
        <v>19</v>
      </c>
      <c r="H167" s="17"/>
      <c r="I167" s="4" t="s">
        <v>18</v>
      </c>
      <c r="J167" s="7" t="s">
        <v>0</v>
      </c>
      <c r="K167" s="9" t="s">
        <v>19</v>
      </c>
      <c r="L167" s="1"/>
      <c r="M167" s="1"/>
      <c r="N167" s="1"/>
      <c r="O167" s="1"/>
      <c r="P167" s="1"/>
      <c r="Q167" s="1"/>
      <c r="R167" s="1"/>
      <c r="S167" s="1"/>
    </row>
    <row r="168" spans="1:19" x14ac:dyDescent="0.2">
      <c r="A168" s="5"/>
      <c r="B168" s="18" t="e">
        <f>VLOOKUP(A168,'Price List'!$C:$BB,3,FALSE)</f>
        <v>#N/A</v>
      </c>
      <c r="C168" s="9" t="e">
        <f>VLOOKUP(A168,'Price List'!$C:$BB,10,FALSE)</f>
        <v>#N/A</v>
      </c>
      <c r="D168" s="17"/>
      <c r="E168" s="5"/>
      <c r="F168" s="18" t="e">
        <f>VLOOKUP(E168,'Price List'!$C:$BB,3,FALSE)</f>
        <v>#N/A</v>
      </c>
      <c r="G168" s="9" t="e">
        <f>VLOOKUP(E168,'Price List'!$C:$BB,10,FALSE)</f>
        <v>#N/A</v>
      </c>
      <c r="H168" s="17"/>
      <c r="I168" s="5"/>
      <c r="J168" s="18" t="e">
        <f>VLOOKUP(I168,'Price List'!$C:$BB,3,FALSE)</f>
        <v>#N/A</v>
      </c>
      <c r="K168" s="9" t="e">
        <f>VLOOKUP(I168,'Price List'!$C:$BB,10,FALSE)</f>
        <v>#N/A</v>
      </c>
      <c r="L168" s="1"/>
      <c r="M168" s="1"/>
      <c r="N168" s="1"/>
      <c r="O168" s="1"/>
      <c r="P168" s="1"/>
      <c r="Q168" s="1"/>
      <c r="R168" s="1"/>
      <c r="S168" s="1"/>
    </row>
    <row r="169" spans="1:19" ht="12.75" customHeight="1" x14ac:dyDescent="0.2">
      <c r="A169" s="4" t="s">
        <v>22</v>
      </c>
      <c r="B169" s="10" t="s">
        <v>21</v>
      </c>
      <c r="C169" s="11" t="s">
        <v>20</v>
      </c>
      <c r="D169" s="17"/>
      <c r="E169" s="4" t="s">
        <v>22</v>
      </c>
      <c r="F169" s="10" t="s">
        <v>21</v>
      </c>
      <c r="G169" s="11" t="s">
        <v>20</v>
      </c>
      <c r="H169" s="17"/>
      <c r="I169" s="4" t="s">
        <v>22</v>
      </c>
      <c r="J169" s="10" t="s">
        <v>21</v>
      </c>
      <c r="K169" s="11" t="s">
        <v>20</v>
      </c>
      <c r="L169" s="1"/>
      <c r="M169" s="1"/>
      <c r="N169" s="1"/>
      <c r="O169" s="1"/>
      <c r="P169" s="1"/>
      <c r="Q169" s="1"/>
      <c r="R169" s="1"/>
      <c r="S169" s="1"/>
    </row>
    <row r="170" spans="1:19" ht="12.75" customHeight="1" x14ac:dyDescent="0.2">
      <c r="A170" s="6" t="e">
        <f>CONCATENATE(VLOOKUP(A168,'Price List'!$C:$BB,8,FALSE),"/",VLOOKUP(A168,'Price List'!$C:$BB,9,FALSE))</f>
        <v>#N/A</v>
      </c>
      <c r="B170" s="19" t="e">
        <f>IF(ISBLANK(VLOOKUP(A168,'Price List'!$C:$BB,5,FALSE)),VLOOKUP(A168,'Price List'!$C:$BB,5,FALSE),VLOOKUP(A168,'Price List'!$C:$BB,5,FALSE))</f>
        <v>#N/A</v>
      </c>
      <c r="C170" s="12" t="e">
        <f>VLOOKUP(A168,'Price List'!$C:$BB,6,FALSE)</f>
        <v>#N/A</v>
      </c>
      <c r="D170" s="17"/>
      <c r="E170" s="6" t="e">
        <f>CONCATENATE(VLOOKUP(E168,'Price List'!$C:$BB,8,FALSE),"/",VLOOKUP(E168,'Price List'!$C:$BB,9,FALSE))</f>
        <v>#N/A</v>
      </c>
      <c r="F170" s="19" t="e">
        <f>IF(ISBLANK(VLOOKUP(E168,'Price List'!$C:$BB,5,FALSE)),VLOOKUP(E168,'Price List'!$C:$BB,5,FALSE),VLOOKUP(E168,'Price List'!$C:$BB,5,FALSE))</f>
        <v>#N/A</v>
      </c>
      <c r="G170" s="12" t="e">
        <f>VLOOKUP(E168,'Price List'!$C:$BB,6,FALSE)</f>
        <v>#N/A</v>
      </c>
      <c r="H170" s="17"/>
      <c r="I170" s="6" t="e">
        <f>CONCATENATE(VLOOKUP(I168,'Price List'!$C:$BB,8,FALSE),"/",VLOOKUP(I168,'Price List'!$C:$BB,9,FALSE))</f>
        <v>#N/A</v>
      </c>
      <c r="J170" s="19" t="e">
        <f>IF(ISBLANK(VLOOKUP(I168,'Price List'!$C:$BB,5,FALSE)),VLOOKUP(I168,'Price List'!$C:$BB,5,FALSE),VLOOKUP(I168,'Price List'!$C:$BB,5,FALSE))</f>
        <v>#N/A</v>
      </c>
      <c r="K170" s="12" t="e">
        <f>VLOOKUP(I168,'Price List'!$C:$BB,6,FALSE)</f>
        <v>#N/A</v>
      </c>
      <c r="L170" s="1"/>
      <c r="M170" s="1"/>
      <c r="N170" s="1"/>
      <c r="O170" s="1"/>
      <c r="P170" s="1"/>
      <c r="Q170" s="1"/>
      <c r="R170" s="1"/>
      <c r="S170" s="1"/>
    </row>
    <row r="171" spans="1:19" ht="6" customHeight="1" x14ac:dyDescent="0.2">
      <c r="L171" s="1"/>
      <c r="M171" s="1"/>
      <c r="N171" s="1"/>
      <c r="O171" s="1"/>
      <c r="P171" s="1"/>
      <c r="Q171" s="1"/>
      <c r="R171" s="1"/>
      <c r="S171" s="1"/>
    </row>
    <row r="172" spans="1:19" ht="108" customHeight="1" x14ac:dyDescent="0.2">
      <c r="A172" s="158" t="e">
        <f>VLOOKUP(A175,PicTable,2,FALSE)</f>
        <v>#N/A</v>
      </c>
      <c r="B172" s="159"/>
      <c r="C172" s="160"/>
      <c r="D172" s="16"/>
      <c r="E172" s="158" t="e">
        <f>VLOOKUP(E175,PicTable,2,FALSE)</f>
        <v>#N/A</v>
      </c>
      <c r="F172" s="159"/>
      <c r="G172" s="160"/>
      <c r="H172" s="16"/>
      <c r="I172" s="158" t="e">
        <f>VLOOKUP(I175,PicTable,2,FALSE)</f>
        <v>#N/A</v>
      </c>
      <c r="J172" s="159"/>
      <c r="K172" s="160"/>
      <c r="L172" s="1"/>
      <c r="M172" s="1"/>
      <c r="N172" s="1"/>
      <c r="O172" s="1"/>
      <c r="P172" s="1"/>
      <c r="Q172" s="1"/>
      <c r="R172" s="1"/>
      <c r="S172" s="1"/>
    </row>
    <row r="173" spans="1:19" x14ac:dyDescent="0.2">
      <c r="A173" s="155" t="e">
        <f>VLOOKUP(A175,'Price List'!$C:$BB,2,FALSE)</f>
        <v>#N/A</v>
      </c>
      <c r="B173" s="156"/>
      <c r="C173" s="157"/>
      <c r="D173" s="20"/>
      <c r="E173" s="155" t="e">
        <f>VLOOKUP(E175,'Price List'!$C:$BB,2,FALSE)</f>
        <v>#N/A</v>
      </c>
      <c r="F173" s="156"/>
      <c r="G173" s="157"/>
      <c r="H173" s="20"/>
      <c r="I173" s="155" t="e">
        <f>VLOOKUP(I175,'Price List'!$C:$BB,2,FALSE)</f>
        <v>#N/A</v>
      </c>
      <c r="J173" s="156"/>
      <c r="K173" s="157"/>
      <c r="L173" s="1"/>
      <c r="M173" s="1"/>
      <c r="N173" s="1"/>
      <c r="O173" s="1"/>
      <c r="P173" s="1"/>
      <c r="Q173" s="1"/>
      <c r="R173" s="1"/>
      <c r="S173" s="1"/>
    </row>
    <row r="174" spans="1:19" x14ac:dyDescent="0.2">
      <c r="A174" s="4" t="s">
        <v>18</v>
      </c>
      <c r="B174" s="7" t="s">
        <v>0</v>
      </c>
      <c r="C174" s="9" t="s">
        <v>19</v>
      </c>
      <c r="D174" s="17"/>
      <c r="E174" s="4" t="s">
        <v>18</v>
      </c>
      <c r="F174" s="7" t="s">
        <v>0</v>
      </c>
      <c r="G174" s="9" t="s">
        <v>19</v>
      </c>
      <c r="H174" s="17"/>
      <c r="I174" s="4" t="s">
        <v>18</v>
      </c>
      <c r="J174" s="7" t="s">
        <v>0</v>
      </c>
      <c r="K174" s="9" t="s">
        <v>19</v>
      </c>
      <c r="L174" s="1"/>
      <c r="M174" s="1"/>
      <c r="N174" s="1"/>
      <c r="O174" s="1"/>
      <c r="P174" s="1"/>
      <c r="Q174" s="1"/>
      <c r="R174" s="1"/>
      <c r="S174" s="1"/>
    </row>
    <row r="175" spans="1:19" x14ac:dyDescent="0.2">
      <c r="A175" s="5"/>
      <c r="B175" s="18" t="e">
        <f>VLOOKUP(A175,'Price List'!$C:$BB,3,FALSE)</f>
        <v>#N/A</v>
      </c>
      <c r="C175" s="9" t="e">
        <f>VLOOKUP(A175,'Price List'!$C:$BB,10,FALSE)</f>
        <v>#N/A</v>
      </c>
      <c r="D175" s="17"/>
      <c r="E175" s="5"/>
      <c r="F175" s="18" t="e">
        <f>VLOOKUP(E175,'Price List'!$C:$BB,3,FALSE)</f>
        <v>#N/A</v>
      </c>
      <c r="G175" s="9" t="e">
        <f>VLOOKUP(E175,'Price List'!$C:$BB,10,FALSE)</f>
        <v>#N/A</v>
      </c>
      <c r="H175" s="17"/>
      <c r="I175" s="5"/>
      <c r="J175" s="18" t="e">
        <f>VLOOKUP(I175,'Price List'!$C:$BB,3,FALSE)</f>
        <v>#N/A</v>
      </c>
      <c r="K175" s="9" t="e">
        <f>VLOOKUP(I175,'Price List'!$C:$BB,10,FALSE)</f>
        <v>#N/A</v>
      </c>
      <c r="L175" s="1"/>
      <c r="M175" s="1"/>
      <c r="N175" s="1"/>
      <c r="O175" s="1"/>
      <c r="P175" s="1"/>
      <c r="Q175" s="1"/>
      <c r="R175" s="1"/>
      <c r="S175" s="1"/>
    </row>
    <row r="176" spans="1:19" ht="12.75" customHeight="1" x14ac:dyDescent="0.2">
      <c r="A176" s="4" t="s">
        <v>22</v>
      </c>
      <c r="B176" s="10" t="s">
        <v>21</v>
      </c>
      <c r="C176" s="11" t="s">
        <v>20</v>
      </c>
      <c r="D176" s="17"/>
      <c r="E176" s="4" t="s">
        <v>22</v>
      </c>
      <c r="F176" s="10" t="s">
        <v>21</v>
      </c>
      <c r="G176" s="11" t="s">
        <v>20</v>
      </c>
      <c r="H176" s="17"/>
      <c r="I176" s="4" t="s">
        <v>22</v>
      </c>
      <c r="J176" s="10" t="s">
        <v>21</v>
      </c>
      <c r="K176" s="11" t="s">
        <v>20</v>
      </c>
      <c r="L176" s="1"/>
      <c r="M176" s="1"/>
      <c r="N176" s="1"/>
      <c r="O176" s="1"/>
      <c r="P176" s="1"/>
      <c r="Q176" s="1"/>
      <c r="R176" s="1"/>
      <c r="S176" s="1"/>
    </row>
    <row r="177" spans="1:19" ht="12.75" customHeight="1" x14ac:dyDescent="0.2">
      <c r="A177" s="6" t="e">
        <f>CONCATENATE(VLOOKUP(A175,'Price List'!$C:$BB,8,FALSE),"/",VLOOKUP(A175,'Price List'!$C:$BB,9,FALSE))</f>
        <v>#N/A</v>
      </c>
      <c r="B177" s="19" t="e">
        <f>IF(ISBLANK(VLOOKUP(A175,'Price List'!$C:$BB,5,FALSE)),VLOOKUP(A175,'Price List'!$C:$BB,5,FALSE),VLOOKUP(A175,'Price List'!$C:$BB,5,FALSE))</f>
        <v>#N/A</v>
      </c>
      <c r="C177" s="12" t="e">
        <f>VLOOKUP(A175,'Price List'!$C:$BB,6,FALSE)</f>
        <v>#N/A</v>
      </c>
      <c r="D177" s="17"/>
      <c r="E177" s="6" t="e">
        <f>CONCATENATE(VLOOKUP(E175,'Price List'!$C:$BB,8,FALSE),"/",VLOOKUP(E175,'Price List'!$C:$BB,9,FALSE))</f>
        <v>#N/A</v>
      </c>
      <c r="F177" s="19" t="e">
        <f>IF(ISBLANK(VLOOKUP(E175,'Price List'!$C:$BB,5,FALSE)),VLOOKUP(E175,'Price List'!$C:$BB,5,FALSE),VLOOKUP(E175,'Price List'!$C:$BB,5,FALSE))</f>
        <v>#N/A</v>
      </c>
      <c r="G177" s="12" t="e">
        <f>VLOOKUP(E175,'Price List'!$C:$BB,6,FALSE)</f>
        <v>#N/A</v>
      </c>
      <c r="H177" s="17"/>
      <c r="I177" s="6" t="e">
        <f>CONCATENATE(VLOOKUP(I175,'Price List'!$C:$BB,8,FALSE),"/",VLOOKUP(I175,'Price List'!$C:$BB,9,FALSE))</f>
        <v>#N/A</v>
      </c>
      <c r="J177" s="19" t="e">
        <f>IF(ISBLANK(VLOOKUP(I175,'Price List'!$C:$BB,5,FALSE)),VLOOKUP(I175,'Price List'!$C:$BB,5,FALSE),VLOOKUP(I175,'Price List'!$C:$BB,5,FALSE))</f>
        <v>#N/A</v>
      </c>
      <c r="K177" s="12" t="e">
        <f>VLOOKUP(I175,'Price List'!$C:$BB,6,FALSE)</f>
        <v>#N/A</v>
      </c>
      <c r="L177" s="1"/>
      <c r="M177" s="1"/>
      <c r="N177" s="1"/>
      <c r="O177" s="1"/>
      <c r="P177" s="1"/>
      <c r="Q177" s="1"/>
      <c r="R177" s="1"/>
      <c r="S177" s="1"/>
    </row>
    <row r="178" spans="1:19" ht="6" customHeight="1" x14ac:dyDescent="0.2">
      <c r="L178" s="1"/>
      <c r="M178" s="1"/>
      <c r="N178" s="1"/>
      <c r="O178" s="1"/>
      <c r="P178" s="1"/>
      <c r="Q178" s="1"/>
      <c r="R178" s="1"/>
      <c r="S178" s="1"/>
    </row>
    <row r="179" spans="1:19" ht="108" customHeight="1" x14ac:dyDescent="0.2">
      <c r="A179" s="158" t="e">
        <f>VLOOKUP(A182,PicTable,2,FALSE)</f>
        <v>#N/A</v>
      </c>
      <c r="B179" s="159"/>
      <c r="C179" s="160"/>
      <c r="D179" s="16"/>
      <c r="E179" s="158" t="e">
        <f>VLOOKUP(E182,PicTable,2,FALSE)</f>
        <v>#N/A</v>
      </c>
      <c r="F179" s="159"/>
      <c r="G179" s="160"/>
      <c r="H179" s="16"/>
      <c r="I179" s="158" t="e">
        <f>VLOOKUP(I182,PicTable,2,FALSE)</f>
        <v>#N/A</v>
      </c>
      <c r="J179" s="159"/>
      <c r="K179" s="160"/>
      <c r="L179" s="1"/>
      <c r="M179" s="1"/>
      <c r="N179" s="1"/>
      <c r="O179" s="1"/>
      <c r="P179" s="1"/>
      <c r="Q179" s="1"/>
      <c r="R179" s="1"/>
      <c r="S179" s="1"/>
    </row>
    <row r="180" spans="1:19" x14ac:dyDescent="0.2">
      <c r="A180" s="155" t="e">
        <f>VLOOKUP(A182,'Price List'!$C:$BB,2,FALSE)</f>
        <v>#N/A</v>
      </c>
      <c r="B180" s="156"/>
      <c r="C180" s="157"/>
      <c r="D180" s="20"/>
      <c r="E180" s="155" t="e">
        <f>VLOOKUP(E182,'Price List'!$C:$BB,2,FALSE)</f>
        <v>#N/A</v>
      </c>
      <c r="F180" s="156"/>
      <c r="G180" s="157"/>
      <c r="H180" s="20"/>
      <c r="I180" s="155" t="e">
        <f>VLOOKUP(I182,'Price List'!$C:$BB,2,FALSE)</f>
        <v>#N/A</v>
      </c>
      <c r="J180" s="156"/>
      <c r="K180" s="157"/>
      <c r="L180" s="1"/>
      <c r="M180" s="1"/>
      <c r="N180" s="1"/>
      <c r="O180" s="1"/>
      <c r="P180" s="1"/>
      <c r="Q180" s="1"/>
      <c r="R180" s="1"/>
      <c r="S180" s="1"/>
    </row>
    <row r="181" spans="1:19" x14ac:dyDescent="0.2">
      <c r="A181" s="4" t="s">
        <v>18</v>
      </c>
      <c r="B181" s="7" t="s">
        <v>0</v>
      </c>
      <c r="C181" s="9" t="s">
        <v>19</v>
      </c>
      <c r="D181" s="17"/>
      <c r="E181" s="4" t="s">
        <v>18</v>
      </c>
      <c r="F181" s="7" t="s">
        <v>0</v>
      </c>
      <c r="G181" s="9" t="s">
        <v>19</v>
      </c>
      <c r="H181" s="17"/>
      <c r="I181" s="4" t="s">
        <v>18</v>
      </c>
      <c r="J181" s="7" t="s">
        <v>0</v>
      </c>
      <c r="K181" s="9" t="s">
        <v>19</v>
      </c>
      <c r="L181" s="1"/>
      <c r="M181" s="1"/>
      <c r="N181" s="1"/>
      <c r="O181" s="1"/>
      <c r="P181" s="1"/>
      <c r="Q181" s="1"/>
      <c r="R181" s="1"/>
      <c r="S181" s="1"/>
    </row>
    <row r="182" spans="1:19" x14ac:dyDescent="0.2">
      <c r="A182" s="5"/>
      <c r="B182" s="18" t="e">
        <f>VLOOKUP(A182,'Price List'!$C:$BB,3,FALSE)</f>
        <v>#N/A</v>
      </c>
      <c r="C182" s="9" t="e">
        <f>VLOOKUP(A182,'Price List'!$C:$BB,10,FALSE)</f>
        <v>#N/A</v>
      </c>
      <c r="D182" s="17"/>
      <c r="E182" s="5"/>
      <c r="F182" s="18" t="e">
        <f>VLOOKUP(E182,'Price List'!$C:$BB,3,FALSE)</f>
        <v>#N/A</v>
      </c>
      <c r="G182" s="9" t="e">
        <f>VLOOKUP(E182,'Price List'!$C:$BB,10,FALSE)</f>
        <v>#N/A</v>
      </c>
      <c r="H182" s="17"/>
      <c r="I182" s="5"/>
      <c r="J182" s="18" t="e">
        <f>VLOOKUP(I182,'Price List'!$C:$BB,3,FALSE)</f>
        <v>#N/A</v>
      </c>
      <c r="K182" s="9" t="e">
        <f>VLOOKUP(I182,'Price List'!$C:$BB,10,FALSE)</f>
        <v>#N/A</v>
      </c>
      <c r="L182" s="1"/>
      <c r="M182" s="1"/>
      <c r="N182" s="1"/>
      <c r="O182" s="1"/>
      <c r="P182" s="1"/>
      <c r="Q182" s="1"/>
      <c r="R182" s="1"/>
      <c r="S182" s="1"/>
    </row>
    <row r="183" spans="1:19" ht="12.75" customHeight="1" x14ac:dyDescent="0.2">
      <c r="A183" s="4" t="s">
        <v>22</v>
      </c>
      <c r="B183" s="10" t="s">
        <v>21</v>
      </c>
      <c r="C183" s="11" t="s">
        <v>20</v>
      </c>
      <c r="D183" s="17"/>
      <c r="E183" s="4" t="s">
        <v>22</v>
      </c>
      <c r="F183" s="10" t="s">
        <v>21</v>
      </c>
      <c r="G183" s="11" t="s">
        <v>20</v>
      </c>
      <c r="H183" s="17"/>
      <c r="I183" s="4" t="s">
        <v>22</v>
      </c>
      <c r="J183" s="10" t="s">
        <v>21</v>
      </c>
      <c r="K183" s="11" t="s">
        <v>20</v>
      </c>
      <c r="L183" s="1"/>
      <c r="M183" s="1"/>
      <c r="N183" s="1"/>
      <c r="O183" s="1"/>
      <c r="P183" s="1"/>
      <c r="Q183" s="1"/>
      <c r="R183" s="1"/>
      <c r="S183" s="1"/>
    </row>
    <row r="184" spans="1:19" ht="12.75" customHeight="1" x14ac:dyDescent="0.2">
      <c r="A184" s="6" t="e">
        <f>CONCATENATE(VLOOKUP(A182,'Price List'!$C:$BB,8,FALSE),"/",VLOOKUP(A182,'Price List'!$C:$BB,9,FALSE))</f>
        <v>#N/A</v>
      </c>
      <c r="B184" s="19" t="e">
        <f>IF(ISBLANK(VLOOKUP(A182,'Price List'!$C:$BB,5,FALSE)),VLOOKUP(A182,'Price List'!$C:$BB,5,FALSE),VLOOKUP(A182,'Price List'!$C:$BB,5,FALSE))</f>
        <v>#N/A</v>
      </c>
      <c r="C184" s="12" t="e">
        <f>VLOOKUP(A182,'Price List'!$C:$BB,6,FALSE)</f>
        <v>#N/A</v>
      </c>
      <c r="D184" s="17"/>
      <c r="E184" s="6" t="e">
        <f>CONCATENATE(VLOOKUP(E182,'Price List'!$C:$BB,8,FALSE),"/",VLOOKUP(E182,'Price List'!$C:$BB,9,FALSE))</f>
        <v>#N/A</v>
      </c>
      <c r="F184" s="19" t="e">
        <f>IF(ISBLANK(VLOOKUP(E182,'Price List'!$C:$BB,5,FALSE)),VLOOKUP(E182,'Price List'!$C:$BB,5,FALSE),VLOOKUP(E182,'Price List'!$C:$BB,5,FALSE))</f>
        <v>#N/A</v>
      </c>
      <c r="G184" s="12" t="e">
        <f>VLOOKUP(E182,'Price List'!$C:$BB,6,FALSE)</f>
        <v>#N/A</v>
      </c>
      <c r="H184" s="17"/>
      <c r="I184" s="6" t="e">
        <f>CONCATENATE(VLOOKUP(I182,'Price List'!$C:$BB,8,FALSE),"/",VLOOKUP(I182,'Price List'!$C:$BB,9,FALSE))</f>
        <v>#N/A</v>
      </c>
      <c r="J184" s="19" t="e">
        <f>IF(ISBLANK(VLOOKUP(I182,'Price List'!$C:$BB,5,FALSE)),VLOOKUP(I182,'Price List'!$C:$BB,5,FALSE),VLOOKUP(I182,'Price List'!$C:$BB,5,FALSE))</f>
        <v>#N/A</v>
      </c>
      <c r="K184" s="12" t="e">
        <f>VLOOKUP(I182,'Price List'!$C:$BB,6,FALSE)</f>
        <v>#N/A</v>
      </c>
      <c r="L184" s="1"/>
      <c r="M184" s="1"/>
      <c r="N184" s="1"/>
      <c r="O184" s="1"/>
      <c r="P184" s="1"/>
      <c r="Q184" s="1"/>
      <c r="R184" s="1"/>
      <c r="S184" s="1"/>
    </row>
    <row r="185" spans="1:19" ht="6" customHeight="1" x14ac:dyDescent="0.2">
      <c r="L185" s="1"/>
      <c r="M185" s="1"/>
      <c r="N185" s="1"/>
      <c r="O185" s="1"/>
      <c r="P185" s="1"/>
      <c r="Q185" s="1"/>
      <c r="R185" s="1"/>
      <c r="S185" s="1"/>
    </row>
    <row r="186" spans="1:19" ht="108" customHeight="1" x14ac:dyDescent="0.2">
      <c r="A186" s="158" t="e">
        <f>VLOOKUP(A189,PicTable,2,FALSE)</f>
        <v>#N/A</v>
      </c>
      <c r="B186" s="159"/>
      <c r="C186" s="160"/>
      <c r="D186" s="16"/>
      <c r="E186" s="158" t="e">
        <f>VLOOKUP(E189,PicTable,2,FALSE)</f>
        <v>#N/A</v>
      </c>
      <c r="F186" s="159"/>
      <c r="G186" s="160"/>
      <c r="H186" s="16"/>
      <c r="I186" s="158" t="e">
        <f>VLOOKUP(I189,PicTable,2,FALSE)</f>
        <v>#N/A</v>
      </c>
      <c r="J186" s="159"/>
      <c r="K186" s="160"/>
      <c r="L186" s="1"/>
      <c r="M186" s="1"/>
      <c r="N186" s="1"/>
      <c r="O186" s="1"/>
      <c r="P186" s="1"/>
      <c r="Q186" s="1"/>
      <c r="R186" s="1"/>
      <c r="S186" s="1"/>
    </row>
    <row r="187" spans="1:19" x14ac:dyDescent="0.2">
      <c r="A187" s="155" t="e">
        <f>VLOOKUP(A189,'Price List'!$C:$BB,2,FALSE)</f>
        <v>#N/A</v>
      </c>
      <c r="B187" s="156"/>
      <c r="C187" s="157"/>
      <c r="D187" s="20"/>
      <c r="E187" s="155" t="e">
        <f>VLOOKUP(E189,'Price List'!$C:$BB,2,FALSE)</f>
        <v>#N/A</v>
      </c>
      <c r="F187" s="156"/>
      <c r="G187" s="157"/>
      <c r="H187" s="20"/>
      <c r="I187" s="155" t="e">
        <f>VLOOKUP(I189,'Price List'!$C:$BB,2,FALSE)</f>
        <v>#N/A</v>
      </c>
      <c r="J187" s="156"/>
      <c r="K187" s="157"/>
      <c r="L187" s="1"/>
      <c r="M187" s="1"/>
      <c r="N187" s="1"/>
      <c r="O187" s="1"/>
      <c r="P187" s="1"/>
      <c r="Q187" s="1"/>
      <c r="R187" s="1"/>
      <c r="S187" s="1"/>
    </row>
    <row r="188" spans="1:19" x14ac:dyDescent="0.2">
      <c r="A188" s="4" t="s">
        <v>18</v>
      </c>
      <c r="B188" s="7" t="s">
        <v>0</v>
      </c>
      <c r="C188" s="9" t="s">
        <v>19</v>
      </c>
      <c r="D188" s="17"/>
      <c r="E188" s="4" t="s">
        <v>18</v>
      </c>
      <c r="F188" s="7" t="s">
        <v>0</v>
      </c>
      <c r="G188" s="9" t="s">
        <v>19</v>
      </c>
      <c r="H188" s="17"/>
      <c r="I188" s="4" t="s">
        <v>18</v>
      </c>
      <c r="J188" s="7" t="s">
        <v>0</v>
      </c>
      <c r="K188" s="9" t="s">
        <v>19</v>
      </c>
      <c r="L188" s="1"/>
      <c r="M188" s="1"/>
      <c r="N188" s="1"/>
      <c r="O188" s="1"/>
      <c r="P188" s="1"/>
      <c r="Q188" s="1"/>
      <c r="R188" s="1"/>
      <c r="S188" s="1"/>
    </row>
    <row r="189" spans="1:19" x14ac:dyDescent="0.2">
      <c r="A189" s="5"/>
      <c r="B189" s="18" t="e">
        <f>VLOOKUP(A189,'Price List'!$C:$BB,3,FALSE)</f>
        <v>#N/A</v>
      </c>
      <c r="C189" s="9" t="e">
        <f>VLOOKUP(A189,'Price List'!$C:$BB,10,FALSE)</f>
        <v>#N/A</v>
      </c>
      <c r="D189" s="17"/>
      <c r="E189" s="5"/>
      <c r="F189" s="18" t="e">
        <f>VLOOKUP(E189,'Price List'!$C:$BB,3,FALSE)</f>
        <v>#N/A</v>
      </c>
      <c r="G189" s="9" t="e">
        <f>VLOOKUP(E189,'Price List'!$C:$BB,10,FALSE)</f>
        <v>#N/A</v>
      </c>
      <c r="H189" s="17"/>
      <c r="I189" s="5"/>
      <c r="J189" s="18" t="e">
        <f>VLOOKUP(I189,'Price List'!$C:$BB,3,FALSE)</f>
        <v>#N/A</v>
      </c>
      <c r="K189" s="9" t="e">
        <f>VLOOKUP(I189,'Price List'!$C:$BB,10,FALSE)</f>
        <v>#N/A</v>
      </c>
      <c r="L189" s="1"/>
      <c r="M189" s="1"/>
      <c r="N189" s="1"/>
      <c r="O189" s="1"/>
      <c r="P189" s="1"/>
      <c r="Q189" s="1"/>
      <c r="R189" s="1"/>
      <c r="S189" s="1"/>
    </row>
    <row r="190" spans="1:19" ht="12.75" customHeight="1" x14ac:dyDescent="0.2">
      <c r="A190" s="4" t="s">
        <v>22</v>
      </c>
      <c r="B190" s="10" t="s">
        <v>21</v>
      </c>
      <c r="C190" s="11" t="s">
        <v>20</v>
      </c>
      <c r="D190" s="17"/>
      <c r="E190" s="4" t="s">
        <v>22</v>
      </c>
      <c r="F190" s="10" t="s">
        <v>21</v>
      </c>
      <c r="G190" s="11" t="s">
        <v>20</v>
      </c>
      <c r="H190" s="17"/>
      <c r="I190" s="4" t="s">
        <v>22</v>
      </c>
      <c r="J190" s="10" t="s">
        <v>21</v>
      </c>
      <c r="K190" s="11" t="s">
        <v>20</v>
      </c>
      <c r="L190" s="1"/>
      <c r="M190" s="1"/>
      <c r="N190" s="1"/>
      <c r="O190" s="1"/>
      <c r="P190" s="1"/>
      <c r="Q190" s="1"/>
      <c r="R190" s="1"/>
      <c r="S190" s="1"/>
    </row>
    <row r="191" spans="1:19" ht="12.75" customHeight="1" x14ac:dyDescent="0.2">
      <c r="A191" s="6" t="e">
        <f>CONCATENATE(VLOOKUP(A189,'Price List'!$C:$BB,8,FALSE),"/",VLOOKUP(A189,'Price List'!$C:$BB,9,FALSE))</f>
        <v>#N/A</v>
      </c>
      <c r="B191" s="19" t="e">
        <f>IF(ISBLANK(VLOOKUP(A189,'Price List'!$C:$BB,5,FALSE)),VLOOKUP(A189,'Price List'!$C:$BB,5,FALSE),VLOOKUP(A189,'Price List'!$C:$BB,5,FALSE))</f>
        <v>#N/A</v>
      </c>
      <c r="C191" s="12" t="e">
        <f>VLOOKUP(A189,'Price List'!$C:$BB,6,FALSE)</f>
        <v>#N/A</v>
      </c>
      <c r="D191" s="17"/>
      <c r="E191" s="6" t="e">
        <f>CONCATENATE(VLOOKUP(E189,'Price List'!$C:$BB,8,FALSE),"/",VLOOKUP(E189,'Price List'!$C:$BB,9,FALSE))</f>
        <v>#N/A</v>
      </c>
      <c r="F191" s="19" t="e">
        <f>IF(ISBLANK(VLOOKUP(E189,'Price List'!$C:$BB,5,FALSE)),VLOOKUP(E189,'Price List'!$C:$BB,5,FALSE),VLOOKUP(E189,'Price List'!$C:$BB,5,FALSE))</f>
        <v>#N/A</v>
      </c>
      <c r="G191" s="12" t="e">
        <f>VLOOKUP(E189,'Price List'!$C:$BB,6,FALSE)</f>
        <v>#N/A</v>
      </c>
      <c r="H191" s="17"/>
      <c r="I191" s="6" t="e">
        <f>CONCATENATE(VLOOKUP(I189,'Price List'!$C:$BB,8,FALSE),"/",VLOOKUP(I189,'Price List'!$C:$BB,9,FALSE))</f>
        <v>#N/A</v>
      </c>
      <c r="J191" s="19" t="e">
        <f>IF(ISBLANK(VLOOKUP(I189,'Price List'!$C:$BB,5,FALSE)),VLOOKUP(I189,'Price List'!$C:$BB,5,FALSE),VLOOKUP(I189,'Price List'!$C:$BB,5,FALSE))</f>
        <v>#N/A</v>
      </c>
      <c r="K191" s="12" t="e">
        <f>VLOOKUP(I189,'Price List'!$C:$BB,6,FALSE)</f>
        <v>#N/A</v>
      </c>
      <c r="L191" s="1"/>
      <c r="M191" s="1"/>
      <c r="N191" s="1"/>
      <c r="O191" s="1"/>
      <c r="P191" s="1"/>
      <c r="Q191" s="1"/>
      <c r="R191" s="1"/>
      <c r="S191" s="1"/>
    </row>
    <row r="192" spans="1:19" ht="6" customHeight="1" x14ac:dyDescent="0.2">
      <c r="L192" s="1"/>
      <c r="M192" s="1"/>
      <c r="N192" s="1"/>
      <c r="O192" s="1"/>
      <c r="P192" s="1"/>
      <c r="Q192" s="1"/>
      <c r="R192" s="1"/>
      <c r="S192" s="1"/>
    </row>
    <row r="193" spans="1:19" ht="108" customHeight="1" x14ac:dyDescent="0.2">
      <c r="A193" s="158" t="e">
        <f>VLOOKUP(A196,PicTable,2,FALSE)</f>
        <v>#N/A</v>
      </c>
      <c r="B193" s="159"/>
      <c r="C193" s="160"/>
      <c r="D193" s="16"/>
      <c r="E193" s="158" t="e">
        <f>VLOOKUP(E196,PicTable,2,FALSE)</f>
        <v>#N/A</v>
      </c>
      <c r="F193" s="159"/>
      <c r="G193" s="160"/>
      <c r="H193" s="16"/>
      <c r="I193" s="158" t="e">
        <f>VLOOKUP(I196,PicTable,2,FALSE)</f>
        <v>#N/A</v>
      </c>
      <c r="J193" s="159"/>
      <c r="K193" s="160"/>
      <c r="L193" s="1"/>
      <c r="M193" s="1"/>
      <c r="N193" s="1"/>
      <c r="O193" s="1"/>
      <c r="P193" s="1"/>
      <c r="Q193" s="1"/>
      <c r="R193" s="1"/>
      <c r="S193" s="1"/>
    </row>
    <row r="194" spans="1:19" x14ac:dyDescent="0.2">
      <c r="A194" s="155" t="e">
        <f>VLOOKUP(A196,'Price List'!$C:$BB,2,FALSE)</f>
        <v>#N/A</v>
      </c>
      <c r="B194" s="156"/>
      <c r="C194" s="157"/>
      <c r="D194" s="20"/>
      <c r="E194" s="155" t="e">
        <f>VLOOKUP(E196,'Price List'!$C:$BB,2,FALSE)</f>
        <v>#N/A</v>
      </c>
      <c r="F194" s="156"/>
      <c r="G194" s="157"/>
      <c r="H194" s="20"/>
      <c r="I194" s="155" t="e">
        <f>VLOOKUP(I196,'Price List'!$C:$BB,2,FALSE)</f>
        <v>#N/A</v>
      </c>
      <c r="J194" s="156"/>
      <c r="K194" s="157"/>
      <c r="L194" s="1"/>
      <c r="M194" s="1"/>
      <c r="N194" s="1"/>
      <c r="O194" s="1"/>
      <c r="P194" s="1"/>
      <c r="Q194" s="1"/>
      <c r="R194" s="1"/>
      <c r="S194" s="1"/>
    </row>
    <row r="195" spans="1:19" x14ac:dyDescent="0.2">
      <c r="A195" s="4" t="s">
        <v>18</v>
      </c>
      <c r="B195" s="7" t="s">
        <v>0</v>
      </c>
      <c r="C195" s="9" t="s">
        <v>19</v>
      </c>
      <c r="D195" s="17"/>
      <c r="E195" s="4" t="s">
        <v>18</v>
      </c>
      <c r="F195" s="7" t="s">
        <v>0</v>
      </c>
      <c r="G195" s="9" t="s">
        <v>19</v>
      </c>
      <c r="H195" s="17"/>
      <c r="I195" s="4" t="s">
        <v>18</v>
      </c>
      <c r="J195" s="7" t="s">
        <v>0</v>
      </c>
      <c r="K195" s="9" t="s">
        <v>19</v>
      </c>
      <c r="L195" s="1"/>
      <c r="M195" s="1"/>
      <c r="N195" s="1"/>
      <c r="O195" s="1"/>
      <c r="P195" s="1"/>
      <c r="Q195" s="1"/>
      <c r="R195" s="1"/>
      <c r="S195" s="1"/>
    </row>
    <row r="196" spans="1:19" x14ac:dyDescent="0.2">
      <c r="A196" s="5"/>
      <c r="B196" s="18" t="e">
        <f>VLOOKUP(A196,'Price List'!$C:$BB,3,FALSE)</f>
        <v>#N/A</v>
      </c>
      <c r="C196" s="9" t="e">
        <f>VLOOKUP(A196,'Price List'!$C:$BB,10,FALSE)</f>
        <v>#N/A</v>
      </c>
      <c r="D196" s="17"/>
      <c r="E196" s="5"/>
      <c r="F196" s="18" t="e">
        <f>VLOOKUP(E196,'Price List'!$C:$BB,3,FALSE)</f>
        <v>#N/A</v>
      </c>
      <c r="G196" s="9" t="e">
        <f>VLOOKUP(E196,'Price List'!$C:$BB,10,FALSE)</f>
        <v>#N/A</v>
      </c>
      <c r="H196" s="17"/>
      <c r="I196" s="5"/>
      <c r="J196" s="18" t="e">
        <f>VLOOKUP(I196,'Price List'!$C:$BB,3,FALSE)</f>
        <v>#N/A</v>
      </c>
      <c r="K196" s="9" t="e">
        <f>VLOOKUP(I196,'Price List'!$C:$BB,10,FALSE)</f>
        <v>#N/A</v>
      </c>
      <c r="L196" s="1"/>
      <c r="M196" s="1"/>
      <c r="N196" s="1"/>
      <c r="O196" s="1"/>
      <c r="P196" s="1"/>
      <c r="Q196" s="1"/>
      <c r="R196" s="1"/>
      <c r="S196" s="1"/>
    </row>
    <row r="197" spans="1:19" ht="12.75" customHeight="1" x14ac:dyDescent="0.2">
      <c r="A197" s="4" t="s">
        <v>22</v>
      </c>
      <c r="B197" s="10" t="s">
        <v>21</v>
      </c>
      <c r="C197" s="11" t="s">
        <v>20</v>
      </c>
      <c r="D197" s="17"/>
      <c r="E197" s="4" t="s">
        <v>22</v>
      </c>
      <c r="F197" s="10" t="s">
        <v>21</v>
      </c>
      <c r="G197" s="11" t="s">
        <v>20</v>
      </c>
      <c r="H197" s="17"/>
      <c r="I197" s="4" t="s">
        <v>22</v>
      </c>
      <c r="J197" s="10" t="s">
        <v>21</v>
      </c>
      <c r="K197" s="11" t="s">
        <v>20</v>
      </c>
      <c r="L197" s="1"/>
      <c r="M197" s="1"/>
      <c r="N197" s="1"/>
      <c r="O197" s="1"/>
      <c r="P197" s="1"/>
      <c r="Q197" s="1"/>
      <c r="R197" s="1"/>
      <c r="S197" s="1"/>
    </row>
    <row r="198" spans="1:19" ht="12.75" customHeight="1" x14ac:dyDescent="0.2">
      <c r="A198" s="6" t="e">
        <f>CONCATENATE(VLOOKUP(A196,'Price List'!$C:$BB,8,FALSE),"/",VLOOKUP(A196,'Price List'!$C:$BB,9,FALSE))</f>
        <v>#N/A</v>
      </c>
      <c r="B198" s="19" t="e">
        <f>IF(ISBLANK(VLOOKUP(A196,'Price List'!$C:$BB,5,FALSE)),VLOOKUP(A196,'Price List'!$C:$BB,5,FALSE),VLOOKUP(A196,'Price List'!$C:$BB,5,FALSE))</f>
        <v>#N/A</v>
      </c>
      <c r="C198" s="12" t="e">
        <f>VLOOKUP(A196,'Price List'!$C:$BB,6,FALSE)</f>
        <v>#N/A</v>
      </c>
      <c r="D198" s="17"/>
      <c r="E198" s="6" t="e">
        <f>CONCATENATE(VLOOKUP(E196,'Price List'!$C:$BB,8,FALSE),"/",VLOOKUP(E196,'Price List'!$C:$BB,9,FALSE))</f>
        <v>#N/A</v>
      </c>
      <c r="F198" s="19" t="e">
        <f>IF(ISBLANK(VLOOKUP(E196,'Price List'!$C:$BB,5,FALSE)),VLOOKUP(E196,'Price List'!$C:$BB,5,FALSE),VLOOKUP(E196,'Price List'!$C:$BB,5,FALSE))</f>
        <v>#N/A</v>
      </c>
      <c r="G198" s="12" t="e">
        <f>VLOOKUP(E196,'Price List'!$C:$BB,6,FALSE)</f>
        <v>#N/A</v>
      </c>
      <c r="H198" s="17"/>
      <c r="I198" s="6" t="e">
        <f>CONCATENATE(VLOOKUP(I196,'Price List'!$C:$BB,8,FALSE),"/",VLOOKUP(I196,'Price List'!$C:$BB,9,FALSE))</f>
        <v>#N/A</v>
      </c>
      <c r="J198" s="19" t="e">
        <f>IF(ISBLANK(VLOOKUP(I196,'Price List'!$C:$BB,5,FALSE)),VLOOKUP(I196,'Price List'!$C:$BB,5,FALSE),VLOOKUP(I196,'Price List'!$C:$BB,5,FALSE))</f>
        <v>#N/A</v>
      </c>
      <c r="K198" s="12" t="e">
        <f>VLOOKUP(I196,'Price List'!$C:$BB,6,FALSE)</f>
        <v>#N/A</v>
      </c>
      <c r="L198" s="1"/>
      <c r="M198" s="1"/>
      <c r="N198" s="1"/>
      <c r="O198" s="1"/>
      <c r="P198" s="1"/>
      <c r="Q198" s="1"/>
      <c r="R198" s="1"/>
      <c r="S198" s="1"/>
    </row>
    <row r="199" spans="1:19" ht="6" customHeight="1" x14ac:dyDescent="0.2">
      <c r="L199" s="1"/>
      <c r="M199" s="1"/>
      <c r="N199" s="1"/>
      <c r="O199" s="1"/>
      <c r="P199" s="1"/>
      <c r="Q199" s="1"/>
      <c r="R199" s="1"/>
      <c r="S199" s="1"/>
    </row>
    <row r="200" spans="1:19" ht="108" customHeight="1" x14ac:dyDescent="0.2">
      <c r="A200" s="158" t="e">
        <f>VLOOKUP(A203,PicTable,2,FALSE)</f>
        <v>#N/A</v>
      </c>
      <c r="B200" s="159"/>
      <c r="C200" s="160"/>
      <c r="D200" s="16"/>
      <c r="E200" s="158" t="e">
        <f>VLOOKUP(E203,PicTable,2,FALSE)</f>
        <v>#N/A</v>
      </c>
      <c r="F200" s="159"/>
      <c r="G200" s="160"/>
      <c r="H200" s="16"/>
      <c r="I200" s="158" t="e">
        <f>VLOOKUP(I203,PicTable,2,FALSE)</f>
        <v>#N/A</v>
      </c>
      <c r="J200" s="159"/>
      <c r="K200" s="160"/>
      <c r="L200" s="1"/>
      <c r="M200" s="1"/>
      <c r="N200" s="1"/>
      <c r="O200" s="1"/>
      <c r="P200" s="1"/>
      <c r="Q200" s="1"/>
      <c r="R200" s="1"/>
      <c r="S200" s="1"/>
    </row>
    <row r="201" spans="1:19" x14ac:dyDescent="0.2">
      <c r="A201" s="155" t="e">
        <f>VLOOKUP(A203,'Price List'!$C:$BB,2,FALSE)</f>
        <v>#N/A</v>
      </c>
      <c r="B201" s="156"/>
      <c r="C201" s="157"/>
      <c r="D201" s="20"/>
      <c r="E201" s="155" t="e">
        <f>VLOOKUP(E203,'Price List'!$C:$BB,2,FALSE)</f>
        <v>#N/A</v>
      </c>
      <c r="F201" s="156"/>
      <c r="G201" s="157"/>
      <c r="H201" s="20"/>
      <c r="I201" s="155" t="e">
        <f>VLOOKUP(I203,'Price List'!$C:$BB,2,FALSE)</f>
        <v>#N/A</v>
      </c>
      <c r="J201" s="156"/>
      <c r="K201" s="157"/>
      <c r="L201" s="1"/>
      <c r="M201" s="1"/>
      <c r="N201" s="1"/>
      <c r="O201" s="1"/>
      <c r="P201" s="1"/>
      <c r="Q201" s="1"/>
      <c r="R201" s="1"/>
      <c r="S201" s="1"/>
    </row>
    <row r="202" spans="1:19" x14ac:dyDescent="0.2">
      <c r="A202" s="4" t="s">
        <v>18</v>
      </c>
      <c r="B202" s="7" t="s">
        <v>0</v>
      </c>
      <c r="C202" s="9" t="s">
        <v>19</v>
      </c>
      <c r="D202" s="17"/>
      <c r="E202" s="4" t="s">
        <v>18</v>
      </c>
      <c r="F202" s="7" t="s">
        <v>0</v>
      </c>
      <c r="G202" s="9" t="s">
        <v>19</v>
      </c>
      <c r="H202" s="17"/>
      <c r="I202" s="4" t="s">
        <v>18</v>
      </c>
      <c r="J202" s="7" t="s">
        <v>0</v>
      </c>
      <c r="K202" s="9" t="s">
        <v>19</v>
      </c>
      <c r="L202" s="1"/>
      <c r="M202" s="1"/>
      <c r="N202" s="1"/>
      <c r="O202" s="1"/>
      <c r="P202" s="1"/>
      <c r="Q202" s="1"/>
      <c r="R202" s="1"/>
      <c r="S202" s="1"/>
    </row>
    <row r="203" spans="1:19" x14ac:dyDescent="0.2">
      <c r="A203" s="5"/>
      <c r="B203" s="18" t="e">
        <f>VLOOKUP(A203,'Price List'!$C:$BB,3,FALSE)</f>
        <v>#N/A</v>
      </c>
      <c r="C203" s="9" t="e">
        <f>VLOOKUP(A203,'Price List'!$C:$BB,10,FALSE)</f>
        <v>#N/A</v>
      </c>
      <c r="D203" s="17"/>
      <c r="E203" s="5"/>
      <c r="F203" s="18" t="e">
        <f>VLOOKUP(E203,'Price List'!$C:$BB,3,FALSE)</f>
        <v>#N/A</v>
      </c>
      <c r="G203" s="9" t="e">
        <f>VLOOKUP(E203,'Price List'!$C:$BB,10,FALSE)</f>
        <v>#N/A</v>
      </c>
      <c r="H203" s="17"/>
      <c r="I203" s="5"/>
      <c r="J203" s="18" t="e">
        <f>VLOOKUP(I203,'Price List'!$C:$BB,3,FALSE)</f>
        <v>#N/A</v>
      </c>
      <c r="K203" s="9" t="e">
        <f>VLOOKUP(I203,'Price List'!$C:$BB,10,FALSE)</f>
        <v>#N/A</v>
      </c>
      <c r="L203" s="1"/>
      <c r="M203" s="1"/>
      <c r="N203" s="1"/>
      <c r="O203" s="1"/>
      <c r="P203" s="1"/>
      <c r="Q203" s="1"/>
      <c r="R203" s="1"/>
      <c r="S203" s="1"/>
    </row>
    <row r="204" spans="1:19" ht="12.75" customHeight="1" x14ac:dyDescent="0.2">
      <c r="A204" s="4" t="s">
        <v>22</v>
      </c>
      <c r="B204" s="10" t="s">
        <v>21</v>
      </c>
      <c r="C204" s="11" t="s">
        <v>20</v>
      </c>
      <c r="D204" s="17"/>
      <c r="E204" s="4" t="s">
        <v>22</v>
      </c>
      <c r="F204" s="10" t="s">
        <v>21</v>
      </c>
      <c r="G204" s="11" t="s">
        <v>20</v>
      </c>
      <c r="H204" s="17"/>
      <c r="I204" s="4" t="s">
        <v>22</v>
      </c>
      <c r="J204" s="10" t="s">
        <v>21</v>
      </c>
      <c r="K204" s="11" t="s">
        <v>20</v>
      </c>
      <c r="L204" s="1"/>
      <c r="M204" s="1"/>
      <c r="N204" s="1"/>
      <c r="O204" s="1"/>
      <c r="P204" s="1"/>
      <c r="Q204" s="1"/>
      <c r="R204" s="1"/>
      <c r="S204" s="1"/>
    </row>
    <row r="205" spans="1:19" ht="12.75" customHeight="1" x14ac:dyDescent="0.2">
      <c r="A205" s="6" t="e">
        <f>CONCATENATE(VLOOKUP(A203,'Price List'!$C:$BB,8,FALSE),"/",VLOOKUP(A203,'Price List'!$C:$BB,9,FALSE))</f>
        <v>#N/A</v>
      </c>
      <c r="B205" s="19" t="e">
        <f>IF(ISBLANK(VLOOKUP(A203,'Price List'!$C:$BB,5,FALSE)),VLOOKUP(A203,'Price List'!$C:$BB,5,FALSE),VLOOKUP(A203,'Price List'!$C:$BB,5,FALSE))</f>
        <v>#N/A</v>
      </c>
      <c r="C205" s="12" t="e">
        <f>VLOOKUP(A203,'Price List'!$C:$BB,6,FALSE)</f>
        <v>#N/A</v>
      </c>
      <c r="D205" s="17"/>
      <c r="E205" s="6" t="e">
        <f>CONCATENATE(VLOOKUP(E203,'Price List'!$C:$BB,8,FALSE),"/",VLOOKUP(E203,'Price List'!$C:$BB,9,FALSE))</f>
        <v>#N/A</v>
      </c>
      <c r="F205" s="19" t="e">
        <f>IF(ISBLANK(VLOOKUP(E203,'Price List'!$C:$BB,5,FALSE)),VLOOKUP(E203,'Price List'!$C:$BB,5,FALSE),VLOOKUP(E203,'Price List'!$C:$BB,5,FALSE))</f>
        <v>#N/A</v>
      </c>
      <c r="G205" s="12" t="e">
        <f>VLOOKUP(E203,'Price List'!$C:$BB,6,FALSE)</f>
        <v>#N/A</v>
      </c>
      <c r="H205" s="17"/>
      <c r="I205" s="6" t="e">
        <f>CONCATENATE(VLOOKUP(I203,'Price List'!$C:$BB,8,FALSE),"/",VLOOKUP(I203,'Price List'!$C:$BB,9,FALSE))</f>
        <v>#N/A</v>
      </c>
      <c r="J205" s="19" t="e">
        <f>IF(ISBLANK(VLOOKUP(I203,'Price List'!$C:$BB,5,FALSE)),VLOOKUP(I203,'Price List'!$C:$BB,5,FALSE),VLOOKUP(I203,'Price List'!$C:$BB,5,FALSE))</f>
        <v>#N/A</v>
      </c>
      <c r="K205" s="12" t="e">
        <f>VLOOKUP(I203,'Price List'!$C:$BB,6,FALSE)</f>
        <v>#N/A</v>
      </c>
      <c r="L205" s="1"/>
      <c r="M205" s="1"/>
      <c r="N205" s="1"/>
      <c r="O205" s="1"/>
      <c r="P205" s="1"/>
      <c r="Q205" s="1"/>
      <c r="R205" s="1"/>
      <c r="S205" s="1"/>
    </row>
    <row r="206" spans="1:19" ht="6" customHeight="1" x14ac:dyDescent="0.2">
      <c r="L206" s="1"/>
      <c r="M206" s="1"/>
      <c r="N206" s="1"/>
      <c r="O206" s="1"/>
      <c r="P206" s="1"/>
      <c r="Q206" s="1"/>
      <c r="R206" s="1"/>
      <c r="S206" s="1"/>
    </row>
    <row r="207" spans="1:19" ht="108" customHeight="1" x14ac:dyDescent="0.2">
      <c r="A207" s="158" t="e">
        <f>VLOOKUP(A210,PicTable,2,FALSE)</f>
        <v>#N/A</v>
      </c>
      <c r="B207" s="159"/>
      <c r="C207" s="160"/>
      <c r="D207" s="16"/>
      <c r="E207" s="158" t="e">
        <f>VLOOKUP(E210,PicTable,2,FALSE)</f>
        <v>#N/A</v>
      </c>
      <c r="F207" s="159"/>
      <c r="G207" s="160"/>
      <c r="H207" s="16"/>
      <c r="I207" s="158" t="e">
        <f>VLOOKUP(I210,PicTable,2,FALSE)</f>
        <v>#N/A</v>
      </c>
      <c r="J207" s="159"/>
      <c r="K207" s="160"/>
      <c r="L207" s="1"/>
      <c r="M207" s="1"/>
      <c r="N207" s="1"/>
      <c r="O207" s="1"/>
      <c r="P207" s="1"/>
      <c r="Q207" s="1"/>
      <c r="R207" s="1"/>
      <c r="S207" s="1"/>
    </row>
    <row r="208" spans="1:19" x14ac:dyDescent="0.2">
      <c r="A208" s="155" t="e">
        <f>VLOOKUP(A210,'Price List'!$C:$BB,2,FALSE)</f>
        <v>#N/A</v>
      </c>
      <c r="B208" s="156"/>
      <c r="C208" s="157"/>
      <c r="D208" s="20"/>
      <c r="E208" s="155" t="e">
        <f>VLOOKUP(E210,'Price List'!$C:$BB,2,FALSE)</f>
        <v>#N/A</v>
      </c>
      <c r="F208" s="156"/>
      <c r="G208" s="157"/>
      <c r="H208" s="20"/>
      <c r="I208" s="155" t="e">
        <f>VLOOKUP(I210,'Price List'!$C:$BB,2,FALSE)</f>
        <v>#N/A</v>
      </c>
      <c r="J208" s="156"/>
      <c r="K208" s="157"/>
      <c r="L208" s="1"/>
      <c r="M208" s="1"/>
      <c r="N208" s="1"/>
      <c r="O208" s="1"/>
      <c r="P208" s="1"/>
      <c r="Q208" s="1"/>
      <c r="R208" s="1"/>
      <c r="S208" s="1"/>
    </row>
    <row r="209" spans="1:19" x14ac:dyDescent="0.2">
      <c r="A209" s="4" t="s">
        <v>18</v>
      </c>
      <c r="B209" s="7" t="s">
        <v>0</v>
      </c>
      <c r="C209" s="9" t="s">
        <v>19</v>
      </c>
      <c r="D209" s="17"/>
      <c r="E209" s="4" t="s">
        <v>18</v>
      </c>
      <c r="F209" s="7" t="s">
        <v>0</v>
      </c>
      <c r="G209" s="9" t="s">
        <v>19</v>
      </c>
      <c r="H209" s="17"/>
      <c r="I209" s="4" t="s">
        <v>18</v>
      </c>
      <c r="J209" s="7" t="s">
        <v>0</v>
      </c>
      <c r="K209" s="9" t="s">
        <v>19</v>
      </c>
      <c r="L209" s="1"/>
      <c r="M209" s="1"/>
      <c r="N209" s="1"/>
      <c r="O209" s="1"/>
      <c r="P209" s="1"/>
      <c r="Q209" s="1"/>
      <c r="R209" s="1"/>
      <c r="S209" s="1"/>
    </row>
    <row r="210" spans="1:19" x14ac:dyDescent="0.2">
      <c r="A210" s="5"/>
      <c r="B210" s="18" t="e">
        <f>VLOOKUP(A210,'Price List'!$C:$BB,3,FALSE)</f>
        <v>#N/A</v>
      </c>
      <c r="C210" s="9" t="e">
        <f>VLOOKUP(A210,'Price List'!$C:$BB,10,FALSE)</f>
        <v>#N/A</v>
      </c>
      <c r="D210" s="17"/>
      <c r="E210" s="5"/>
      <c r="F210" s="18" t="e">
        <f>VLOOKUP(E210,'Price List'!$C:$BB,3,FALSE)</f>
        <v>#N/A</v>
      </c>
      <c r="G210" s="9" t="e">
        <f>VLOOKUP(E210,'Price List'!$C:$BB,10,FALSE)</f>
        <v>#N/A</v>
      </c>
      <c r="H210" s="17"/>
      <c r="I210" s="5"/>
      <c r="J210" s="18" t="e">
        <f>VLOOKUP(I210,'Price List'!$C:$BB,3,FALSE)</f>
        <v>#N/A</v>
      </c>
      <c r="K210" s="9" t="e">
        <f>VLOOKUP(I210,'Price List'!$C:$BB,10,FALSE)</f>
        <v>#N/A</v>
      </c>
      <c r="L210" s="1"/>
      <c r="M210" s="1"/>
      <c r="N210" s="1"/>
      <c r="O210" s="1"/>
      <c r="P210" s="1"/>
      <c r="Q210" s="1"/>
      <c r="R210" s="1"/>
      <c r="S210" s="1"/>
    </row>
    <row r="211" spans="1:19" ht="12.75" customHeight="1" x14ac:dyDescent="0.2">
      <c r="A211" s="4" t="s">
        <v>22</v>
      </c>
      <c r="B211" s="10" t="s">
        <v>21</v>
      </c>
      <c r="C211" s="11" t="s">
        <v>20</v>
      </c>
      <c r="D211" s="17"/>
      <c r="E211" s="4" t="s">
        <v>22</v>
      </c>
      <c r="F211" s="10" t="s">
        <v>21</v>
      </c>
      <c r="G211" s="11" t="s">
        <v>20</v>
      </c>
      <c r="H211" s="17"/>
      <c r="I211" s="4" t="s">
        <v>22</v>
      </c>
      <c r="J211" s="10" t="s">
        <v>21</v>
      </c>
      <c r="K211" s="11" t="s">
        <v>20</v>
      </c>
      <c r="L211" s="1"/>
      <c r="M211" s="1"/>
      <c r="N211" s="1"/>
      <c r="O211" s="1"/>
      <c r="P211" s="1"/>
      <c r="Q211" s="1"/>
      <c r="R211" s="1"/>
      <c r="S211" s="1"/>
    </row>
    <row r="212" spans="1:19" ht="12.75" customHeight="1" x14ac:dyDescent="0.2">
      <c r="A212" s="6" t="e">
        <f>CONCATENATE(VLOOKUP(A210,'Price List'!$C:$BB,8,FALSE),"/",VLOOKUP(A210,'Price List'!$C:$BB,9,FALSE))</f>
        <v>#N/A</v>
      </c>
      <c r="B212" s="19" t="e">
        <f>IF(ISBLANK(VLOOKUP(A210,'Price List'!$C:$BB,5,FALSE)),VLOOKUP(A210,'Price List'!$C:$BB,5,FALSE),VLOOKUP(A210,'Price List'!$C:$BB,5,FALSE))</f>
        <v>#N/A</v>
      </c>
      <c r="C212" s="12" t="e">
        <f>VLOOKUP(A210,'Price List'!$C:$BB,6,FALSE)</f>
        <v>#N/A</v>
      </c>
      <c r="D212" s="17"/>
      <c r="E212" s="6" t="e">
        <f>CONCATENATE(VLOOKUP(E210,'Price List'!$C:$BB,8,FALSE),"/",VLOOKUP(E210,'Price List'!$C:$BB,9,FALSE))</f>
        <v>#N/A</v>
      </c>
      <c r="F212" s="19" t="e">
        <f>IF(ISBLANK(VLOOKUP(E210,'Price List'!$C:$BB,5,FALSE)),VLOOKUP(E210,'Price List'!$C:$BB,5,FALSE),VLOOKUP(E210,'Price List'!$C:$BB,5,FALSE))</f>
        <v>#N/A</v>
      </c>
      <c r="G212" s="12" t="e">
        <f>VLOOKUP(E210,'Price List'!$C:$BB,6,FALSE)</f>
        <v>#N/A</v>
      </c>
      <c r="H212" s="17"/>
      <c r="I212" s="6" t="e">
        <f>CONCATENATE(VLOOKUP(I210,'Price List'!$C:$BB,8,FALSE),"/",VLOOKUP(I210,'Price List'!$C:$BB,9,FALSE))</f>
        <v>#N/A</v>
      </c>
      <c r="J212" s="19" t="e">
        <f>IF(ISBLANK(VLOOKUP(I210,'Price List'!$C:$BB,5,FALSE)),VLOOKUP(I210,'Price List'!$C:$BB,5,FALSE),VLOOKUP(I210,'Price List'!$C:$BB,5,FALSE))</f>
        <v>#N/A</v>
      </c>
      <c r="K212" s="12" t="e">
        <f>VLOOKUP(I210,'Price List'!$C:$BB,6,FALSE)</f>
        <v>#N/A</v>
      </c>
      <c r="L212" s="1"/>
      <c r="M212" s="1"/>
      <c r="N212" s="1"/>
      <c r="O212" s="1"/>
      <c r="P212" s="1"/>
      <c r="Q212" s="1"/>
      <c r="R212" s="1"/>
      <c r="S212" s="1"/>
    </row>
    <row r="213" spans="1:19" ht="6" customHeight="1" x14ac:dyDescent="0.2">
      <c r="L213" s="1"/>
      <c r="M213" s="1"/>
      <c r="N213" s="1"/>
      <c r="O213" s="1"/>
      <c r="P213" s="1"/>
      <c r="Q213" s="1"/>
      <c r="R213" s="1"/>
      <c r="S213" s="1"/>
    </row>
    <row r="214" spans="1:19" ht="108" customHeight="1" x14ac:dyDescent="0.2">
      <c r="A214" s="158" t="e">
        <f>VLOOKUP(A217,PicTable,2,FALSE)</f>
        <v>#N/A</v>
      </c>
      <c r="B214" s="159"/>
      <c r="C214" s="160"/>
      <c r="D214" s="16"/>
      <c r="E214" s="158" t="e">
        <f>VLOOKUP(E217,PicTable,2,FALSE)</f>
        <v>#N/A</v>
      </c>
      <c r="F214" s="159"/>
      <c r="G214" s="160"/>
      <c r="H214" s="16"/>
      <c r="I214" s="158" t="e">
        <f>VLOOKUP(I217,PicTable,2,FALSE)</f>
        <v>#N/A</v>
      </c>
      <c r="J214" s="159"/>
      <c r="K214" s="160"/>
      <c r="L214" s="1"/>
      <c r="M214" s="1"/>
      <c r="N214" s="1"/>
      <c r="O214" s="1"/>
      <c r="P214" s="1"/>
      <c r="Q214" s="1"/>
      <c r="R214" s="1"/>
      <c r="S214" s="1"/>
    </row>
    <row r="215" spans="1:19" x14ac:dyDescent="0.2">
      <c r="A215" s="155" t="e">
        <f>VLOOKUP(A217,'Price List'!$C:$BB,2,FALSE)</f>
        <v>#N/A</v>
      </c>
      <c r="B215" s="156"/>
      <c r="C215" s="157"/>
      <c r="D215" s="20"/>
      <c r="E215" s="155" t="e">
        <f>VLOOKUP(E217,'Price List'!$C:$BB,2,FALSE)</f>
        <v>#N/A</v>
      </c>
      <c r="F215" s="156"/>
      <c r="G215" s="157"/>
      <c r="H215" s="20"/>
      <c r="I215" s="155" t="e">
        <f>VLOOKUP(I217,'Price List'!$C:$BB,2,FALSE)</f>
        <v>#N/A</v>
      </c>
      <c r="J215" s="156"/>
      <c r="K215" s="157"/>
      <c r="L215" s="1"/>
      <c r="M215" s="1"/>
      <c r="N215" s="1"/>
      <c r="O215" s="1"/>
      <c r="P215" s="1"/>
      <c r="Q215" s="1"/>
      <c r="R215" s="1"/>
      <c r="S215" s="1"/>
    </row>
    <row r="216" spans="1:19" x14ac:dyDescent="0.2">
      <c r="A216" s="4" t="s">
        <v>18</v>
      </c>
      <c r="B216" s="7" t="s">
        <v>0</v>
      </c>
      <c r="C216" s="9" t="s">
        <v>19</v>
      </c>
      <c r="D216" s="17"/>
      <c r="E216" s="4" t="s">
        <v>18</v>
      </c>
      <c r="F216" s="7" t="s">
        <v>0</v>
      </c>
      <c r="G216" s="9" t="s">
        <v>19</v>
      </c>
      <c r="H216" s="17"/>
      <c r="I216" s="4" t="s">
        <v>18</v>
      </c>
      <c r="J216" s="7" t="s">
        <v>0</v>
      </c>
      <c r="K216" s="9" t="s">
        <v>19</v>
      </c>
      <c r="L216" s="1"/>
      <c r="M216" s="1"/>
      <c r="N216" s="1"/>
      <c r="O216" s="1"/>
      <c r="P216" s="1"/>
      <c r="Q216" s="1"/>
      <c r="R216" s="1"/>
      <c r="S216" s="1"/>
    </row>
    <row r="217" spans="1:19" x14ac:dyDescent="0.2">
      <c r="A217" s="5"/>
      <c r="B217" s="18" t="e">
        <f>VLOOKUP(A217,'Price List'!$C:$BB,3,FALSE)</f>
        <v>#N/A</v>
      </c>
      <c r="C217" s="9" t="e">
        <f>VLOOKUP(A217,'Price List'!$C:$BB,10,FALSE)</f>
        <v>#N/A</v>
      </c>
      <c r="D217" s="17"/>
      <c r="E217" s="5"/>
      <c r="F217" s="18" t="e">
        <f>VLOOKUP(E217,'Price List'!$C:$BB,3,FALSE)</f>
        <v>#N/A</v>
      </c>
      <c r="G217" s="9" t="e">
        <f>VLOOKUP(E217,'Price List'!$C:$BB,10,FALSE)</f>
        <v>#N/A</v>
      </c>
      <c r="H217" s="17"/>
      <c r="I217" s="5"/>
      <c r="J217" s="18" t="e">
        <f>VLOOKUP(I217,'Price List'!$C:$BB,3,FALSE)</f>
        <v>#N/A</v>
      </c>
      <c r="K217" s="9" t="e">
        <f>VLOOKUP(I217,'Price List'!$C:$BB,10,FALSE)</f>
        <v>#N/A</v>
      </c>
      <c r="L217" s="1"/>
      <c r="M217" s="1"/>
      <c r="N217" s="1"/>
      <c r="O217" s="1"/>
      <c r="P217" s="1"/>
      <c r="Q217" s="1"/>
      <c r="R217" s="1"/>
      <c r="S217" s="1"/>
    </row>
    <row r="218" spans="1:19" ht="12.75" customHeight="1" x14ac:dyDescent="0.2">
      <c r="A218" s="4" t="s">
        <v>22</v>
      </c>
      <c r="B218" s="10" t="s">
        <v>21</v>
      </c>
      <c r="C218" s="11" t="s">
        <v>20</v>
      </c>
      <c r="D218" s="17"/>
      <c r="E218" s="4" t="s">
        <v>22</v>
      </c>
      <c r="F218" s="10" t="s">
        <v>21</v>
      </c>
      <c r="G218" s="11" t="s">
        <v>20</v>
      </c>
      <c r="H218" s="17"/>
      <c r="I218" s="4" t="s">
        <v>22</v>
      </c>
      <c r="J218" s="10" t="s">
        <v>21</v>
      </c>
      <c r="K218" s="11" t="s">
        <v>20</v>
      </c>
      <c r="L218" s="1"/>
      <c r="M218" s="1"/>
      <c r="N218" s="1"/>
      <c r="O218" s="1"/>
      <c r="P218" s="1"/>
      <c r="Q218" s="1"/>
      <c r="R218" s="1"/>
      <c r="S218" s="1"/>
    </row>
    <row r="219" spans="1:19" ht="12.75" customHeight="1" x14ac:dyDescent="0.2">
      <c r="A219" s="6" t="e">
        <f>CONCATENATE(VLOOKUP(A217,'Price List'!$C:$BB,8,FALSE),"/",VLOOKUP(A217,'Price List'!$C:$BB,9,FALSE))</f>
        <v>#N/A</v>
      </c>
      <c r="B219" s="19" t="e">
        <f>IF(ISBLANK(VLOOKUP(A217,'Price List'!$C:$BB,5,FALSE)),VLOOKUP(A217,'Price List'!$C:$BB,5,FALSE),VLOOKUP(A217,'Price List'!$C:$BB,5,FALSE))</f>
        <v>#N/A</v>
      </c>
      <c r="C219" s="12" t="e">
        <f>VLOOKUP(A217,'Price List'!$C:$BB,6,FALSE)</f>
        <v>#N/A</v>
      </c>
      <c r="D219" s="17"/>
      <c r="E219" s="6" t="e">
        <f>CONCATENATE(VLOOKUP(E217,'Price List'!$C:$BB,8,FALSE),"/",VLOOKUP(E217,'Price List'!$C:$BB,9,FALSE))</f>
        <v>#N/A</v>
      </c>
      <c r="F219" s="19" t="e">
        <f>IF(ISBLANK(VLOOKUP(E217,'Price List'!$C:$BB,5,FALSE)),VLOOKUP(E217,'Price List'!$C:$BB,5,FALSE),VLOOKUP(E217,'Price List'!$C:$BB,5,FALSE))</f>
        <v>#N/A</v>
      </c>
      <c r="G219" s="12" t="e">
        <f>VLOOKUP(E217,'Price List'!$C:$BB,6,FALSE)</f>
        <v>#N/A</v>
      </c>
      <c r="H219" s="17"/>
      <c r="I219" s="6" t="e">
        <f>CONCATENATE(VLOOKUP(I217,'Price List'!$C:$BB,8,FALSE),"/",VLOOKUP(I217,'Price List'!$C:$BB,9,FALSE))</f>
        <v>#N/A</v>
      </c>
      <c r="J219" s="19" t="e">
        <f>IF(ISBLANK(VLOOKUP(I217,'Price List'!$C:$BB,5,FALSE)),VLOOKUP(I217,'Price List'!$C:$BB,5,FALSE),VLOOKUP(I217,'Price List'!$C:$BB,5,FALSE))</f>
        <v>#N/A</v>
      </c>
      <c r="K219" s="12" t="e">
        <f>VLOOKUP(I217,'Price List'!$C:$BB,6,FALSE)</f>
        <v>#N/A</v>
      </c>
      <c r="L219" s="1"/>
      <c r="M219" s="1"/>
      <c r="N219" s="1"/>
      <c r="O219" s="1"/>
      <c r="P219" s="1"/>
      <c r="Q219" s="1"/>
      <c r="R219" s="1"/>
      <c r="S219" s="1"/>
    </row>
    <row r="220" spans="1:19" ht="6" customHeight="1" x14ac:dyDescent="0.2">
      <c r="L220" s="1"/>
      <c r="M220" s="1"/>
      <c r="N220" s="1"/>
      <c r="O220" s="1"/>
      <c r="P220" s="1"/>
      <c r="Q220" s="1"/>
      <c r="R220" s="1"/>
      <c r="S220" s="1"/>
    </row>
    <row r="221" spans="1:19" ht="108" customHeight="1" x14ac:dyDescent="0.2">
      <c r="A221" s="158" t="e">
        <f>VLOOKUP(A224,PicTable,2,FALSE)</f>
        <v>#N/A</v>
      </c>
      <c r="B221" s="159"/>
      <c r="C221" s="160"/>
      <c r="D221" s="16"/>
      <c r="E221" s="158" t="e">
        <f>VLOOKUP(E224,PicTable,2,FALSE)</f>
        <v>#N/A</v>
      </c>
      <c r="F221" s="159"/>
      <c r="G221" s="160"/>
      <c r="H221" s="16"/>
      <c r="I221" s="158" t="e">
        <f>VLOOKUP(I224,PicTable,2,FALSE)</f>
        <v>#N/A</v>
      </c>
      <c r="J221" s="159"/>
      <c r="K221" s="160"/>
      <c r="L221" s="1"/>
      <c r="M221" s="1"/>
      <c r="N221" s="1"/>
      <c r="O221" s="1"/>
      <c r="P221" s="1"/>
      <c r="Q221" s="1"/>
      <c r="R221" s="1"/>
      <c r="S221" s="1"/>
    </row>
    <row r="222" spans="1:19" x14ac:dyDescent="0.2">
      <c r="A222" s="155" t="e">
        <f>VLOOKUP(A224,'Price List'!$C:$BB,2,FALSE)</f>
        <v>#N/A</v>
      </c>
      <c r="B222" s="156"/>
      <c r="C222" s="157"/>
      <c r="D222" s="20"/>
      <c r="E222" s="155" t="e">
        <f>VLOOKUP(E224,'Price List'!$C:$BB,2,FALSE)</f>
        <v>#N/A</v>
      </c>
      <c r="F222" s="156"/>
      <c r="G222" s="157"/>
      <c r="H222" s="20"/>
      <c r="I222" s="155" t="e">
        <f>VLOOKUP(I224,'Price List'!$C:$BB,2,FALSE)</f>
        <v>#N/A</v>
      </c>
      <c r="J222" s="156"/>
      <c r="K222" s="157"/>
      <c r="L222" s="1"/>
      <c r="M222" s="1"/>
      <c r="N222" s="1"/>
      <c r="O222" s="1"/>
      <c r="P222" s="1"/>
      <c r="Q222" s="1"/>
      <c r="R222" s="1"/>
      <c r="S222" s="1"/>
    </row>
    <row r="223" spans="1:19" x14ac:dyDescent="0.2">
      <c r="A223" s="4" t="s">
        <v>18</v>
      </c>
      <c r="B223" s="7" t="s">
        <v>0</v>
      </c>
      <c r="C223" s="9" t="s">
        <v>19</v>
      </c>
      <c r="D223" s="17"/>
      <c r="E223" s="4" t="s">
        <v>18</v>
      </c>
      <c r="F223" s="7" t="s">
        <v>0</v>
      </c>
      <c r="G223" s="9" t="s">
        <v>19</v>
      </c>
      <c r="H223" s="17"/>
      <c r="I223" s="4" t="s">
        <v>18</v>
      </c>
      <c r="J223" s="7" t="s">
        <v>0</v>
      </c>
      <c r="K223" s="9" t="s">
        <v>19</v>
      </c>
      <c r="L223" s="1"/>
      <c r="M223" s="1"/>
      <c r="N223" s="1"/>
      <c r="O223" s="1"/>
      <c r="P223" s="1"/>
      <c r="Q223" s="1"/>
      <c r="R223" s="1"/>
      <c r="S223" s="1"/>
    </row>
    <row r="224" spans="1:19" x14ac:dyDescent="0.2">
      <c r="A224" s="5"/>
      <c r="B224" s="18" t="e">
        <f>VLOOKUP(A224,'Price List'!$C:$BB,3,FALSE)</f>
        <v>#N/A</v>
      </c>
      <c r="C224" s="9" t="e">
        <f>VLOOKUP(A224,'Price List'!$C:$BB,10,FALSE)</f>
        <v>#N/A</v>
      </c>
      <c r="D224" s="17"/>
      <c r="E224" s="5"/>
      <c r="F224" s="18" t="e">
        <f>VLOOKUP(E224,'Price List'!$C:$BB,3,FALSE)</f>
        <v>#N/A</v>
      </c>
      <c r="G224" s="9" t="e">
        <f>VLOOKUP(E224,'Price List'!$C:$BB,10,FALSE)</f>
        <v>#N/A</v>
      </c>
      <c r="H224" s="17"/>
      <c r="I224" s="5"/>
      <c r="J224" s="18" t="e">
        <f>VLOOKUP(I224,'Price List'!$C:$BB,3,FALSE)</f>
        <v>#N/A</v>
      </c>
      <c r="K224" s="9" t="e">
        <f>VLOOKUP(I224,'Price List'!$C:$BB,10,FALSE)</f>
        <v>#N/A</v>
      </c>
      <c r="L224" s="1"/>
      <c r="M224" s="1"/>
      <c r="N224" s="1"/>
      <c r="O224" s="1"/>
      <c r="P224" s="1"/>
      <c r="Q224" s="1"/>
      <c r="R224" s="1"/>
      <c r="S224" s="1"/>
    </row>
    <row r="225" spans="1:19" ht="12.75" customHeight="1" x14ac:dyDescent="0.2">
      <c r="A225" s="4" t="s">
        <v>22</v>
      </c>
      <c r="B225" s="10" t="s">
        <v>21</v>
      </c>
      <c r="C225" s="11" t="s">
        <v>20</v>
      </c>
      <c r="D225" s="17"/>
      <c r="E225" s="4" t="s">
        <v>22</v>
      </c>
      <c r="F225" s="10" t="s">
        <v>21</v>
      </c>
      <c r="G225" s="11" t="s">
        <v>20</v>
      </c>
      <c r="H225" s="17"/>
      <c r="I225" s="4" t="s">
        <v>22</v>
      </c>
      <c r="J225" s="10" t="s">
        <v>21</v>
      </c>
      <c r="K225" s="11" t="s">
        <v>20</v>
      </c>
      <c r="L225" s="1"/>
      <c r="M225" s="1"/>
      <c r="N225" s="1"/>
      <c r="O225" s="1"/>
      <c r="P225" s="1"/>
      <c r="Q225" s="1"/>
      <c r="R225" s="1"/>
      <c r="S225" s="1"/>
    </row>
    <row r="226" spans="1:19" ht="12.75" customHeight="1" x14ac:dyDescent="0.2">
      <c r="A226" s="6" t="e">
        <f>CONCATENATE(VLOOKUP(A224,'Price List'!$C:$BB,8,FALSE),"/",VLOOKUP(A224,'Price List'!$C:$BB,9,FALSE))</f>
        <v>#N/A</v>
      </c>
      <c r="B226" s="19" t="e">
        <f>IF(ISBLANK(VLOOKUP(A224,'Price List'!$C:$BB,5,FALSE)),VLOOKUP(A224,'Price List'!$C:$BB,5,FALSE),VLOOKUP(A224,'Price List'!$C:$BB,5,FALSE))</f>
        <v>#N/A</v>
      </c>
      <c r="C226" s="12" t="e">
        <f>VLOOKUP(A224,'Price List'!$C:$BB,6,FALSE)</f>
        <v>#N/A</v>
      </c>
      <c r="D226" s="17"/>
      <c r="E226" s="6" t="e">
        <f>CONCATENATE(VLOOKUP(E224,'Price List'!$C:$BB,8,FALSE),"/",VLOOKUP(E224,'Price List'!$C:$BB,9,FALSE))</f>
        <v>#N/A</v>
      </c>
      <c r="F226" s="19" t="e">
        <f>IF(ISBLANK(VLOOKUP(E224,'Price List'!$C:$BB,5,FALSE)),VLOOKUP(E224,'Price List'!$C:$BB,5,FALSE),VLOOKUP(E224,'Price List'!$C:$BB,5,FALSE))</f>
        <v>#N/A</v>
      </c>
      <c r="G226" s="12" t="e">
        <f>VLOOKUP(E224,'Price List'!$C:$BB,6,FALSE)</f>
        <v>#N/A</v>
      </c>
      <c r="H226" s="17"/>
      <c r="I226" s="6" t="e">
        <f>CONCATENATE(VLOOKUP(I224,'Price List'!$C:$BB,8,FALSE),"/",VLOOKUP(I224,'Price List'!$C:$BB,9,FALSE))</f>
        <v>#N/A</v>
      </c>
      <c r="J226" s="19" t="e">
        <f>IF(ISBLANK(VLOOKUP(I224,'Price List'!$C:$BB,5,FALSE)),VLOOKUP(I224,'Price List'!$C:$BB,5,FALSE),VLOOKUP(I224,'Price List'!$C:$BB,5,FALSE))</f>
        <v>#N/A</v>
      </c>
      <c r="K226" s="12" t="e">
        <f>VLOOKUP(I224,'Price List'!$C:$BB,6,FALSE)</f>
        <v>#N/A</v>
      </c>
      <c r="L226" s="1"/>
      <c r="M226" s="1"/>
      <c r="N226" s="1"/>
      <c r="O226" s="1"/>
      <c r="P226" s="1"/>
      <c r="Q226" s="1"/>
      <c r="R226" s="1"/>
      <c r="S226" s="1"/>
    </row>
    <row r="227" spans="1:19" ht="6" customHeight="1" x14ac:dyDescent="0.2">
      <c r="L227" s="1"/>
      <c r="M227" s="1"/>
      <c r="N227" s="1"/>
      <c r="O227" s="1"/>
      <c r="P227" s="1"/>
      <c r="Q227" s="1"/>
      <c r="R227" s="1"/>
      <c r="S227" s="1"/>
    </row>
    <row r="228" spans="1:19" ht="108" customHeight="1" x14ac:dyDescent="0.2">
      <c r="A228" s="158" t="e">
        <f>VLOOKUP(A231,PicTable,2,FALSE)</f>
        <v>#N/A</v>
      </c>
      <c r="B228" s="159"/>
      <c r="C228" s="160"/>
      <c r="D228" s="16"/>
      <c r="E228" s="158" t="e">
        <f>VLOOKUP(E231,PicTable,2,FALSE)</f>
        <v>#N/A</v>
      </c>
      <c r="F228" s="159"/>
      <c r="G228" s="160"/>
      <c r="H228" s="16"/>
      <c r="I228" s="158" t="e">
        <f>VLOOKUP(I231,PicTable,2,FALSE)</f>
        <v>#N/A</v>
      </c>
      <c r="J228" s="159"/>
      <c r="K228" s="160"/>
      <c r="L228" s="1"/>
      <c r="M228" s="1"/>
      <c r="N228" s="1"/>
      <c r="O228" s="1"/>
      <c r="P228" s="1"/>
      <c r="Q228" s="1"/>
      <c r="R228" s="1"/>
      <c r="S228" s="1"/>
    </row>
    <row r="229" spans="1:19" x14ac:dyDescent="0.2">
      <c r="A229" s="155" t="e">
        <f>VLOOKUP(A231,'Price List'!$C:$BB,2,FALSE)</f>
        <v>#N/A</v>
      </c>
      <c r="B229" s="156"/>
      <c r="C229" s="157"/>
      <c r="D229" s="20"/>
      <c r="E229" s="155" t="e">
        <f>VLOOKUP(E231,'Price List'!$C:$BB,2,FALSE)</f>
        <v>#N/A</v>
      </c>
      <c r="F229" s="156"/>
      <c r="G229" s="157"/>
      <c r="H229" s="20"/>
      <c r="I229" s="155" t="e">
        <f>VLOOKUP(I231,'Price List'!$C:$BB,2,FALSE)</f>
        <v>#N/A</v>
      </c>
      <c r="J229" s="156"/>
      <c r="K229" s="157"/>
      <c r="L229" s="1"/>
      <c r="M229" s="1"/>
      <c r="N229" s="1"/>
      <c r="O229" s="1"/>
      <c r="P229" s="1"/>
      <c r="Q229" s="1"/>
      <c r="R229" s="1"/>
      <c r="S229" s="1"/>
    </row>
    <row r="230" spans="1:19" x14ac:dyDescent="0.2">
      <c r="A230" s="4" t="s">
        <v>18</v>
      </c>
      <c r="B230" s="7" t="s">
        <v>0</v>
      </c>
      <c r="C230" s="9" t="s">
        <v>19</v>
      </c>
      <c r="D230" s="17"/>
      <c r="E230" s="4" t="s">
        <v>18</v>
      </c>
      <c r="F230" s="7" t="s">
        <v>0</v>
      </c>
      <c r="G230" s="9" t="s">
        <v>19</v>
      </c>
      <c r="H230" s="17"/>
      <c r="I230" s="4" t="s">
        <v>18</v>
      </c>
      <c r="J230" s="7" t="s">
        <v>0</v>
      </c>
      <c r="K230" s="9" t="s">
        <v>19</v>
      </c>
      <c r="L230" s="1"/>
      <c r="M230" s="1"/>
      <c r="N230" s="1"/>
      <c r="O230" s="1"/>
      <c r="P230" s="1"/>
      <c r="Q230" s="1"/>
      <c r="R230" s="1"/>
      <c r="S230" s="1"/>
    </row>
    <row r="231" spans="1:19" x14ac:dyDescent="0.2">
      <c r="A231" s="5"/>
      <c r="B231" s="18" t="e">
        <f>VLOOKUP(A231,'Price List'!$C:$BB,3,FALSE)</f>
        <v>#N/A</v>
      </c>
      <c r="C231" s="9" t="e">
        <f>VLOOKUP(A231,'Price List'!$C:$BB,10,FALSE)</f>
        <v>#N/A</v>
      </c>
      <c r="D231" s="17"/>
      <c r="E231" s="5"/>
      <c r="F231" s="18" t="e">
        <f>VLOOKUP(E231,'Price List'!$C:$BB,3,FALSE)</f>
        <v>#N/A</v>
      </c>
      <c r="G231" s="9" t="e">
        <f>VLOOKUP(E231,'Price List'!$C:$BB,10,FALSE)</f>
        <v>#N/A</v>
      </c>
      <c r="H231" s="17"/>
      <c r="I231" s="5"/>
      <c r="J231" s="18" t="e">
        <f>VLOOKUP(I231,'Price List'!$C:$BB,3,FALSE)</f>
        <v>#N/A</v>
      </c>
      <c r="K231" s="9" t="e">
        <f>VLOOKUP(I231,'Price List'!$C:$BB,10,FALSE)</f>
        <v>#N/A</v>
      </c>
      <c r="L231" s="1"/>
      <c r="M231" s="1"/>
      <c r="N231" s="1"/>
      <c r="O231" s="1"/>
      <c r="P231" s="1"/>
      <c r="Q231" s="1"/>
      <c r="R231" s="1"/>
      <c r="S231" s="1"/>
    </row>
    <row r="232" spans="1:19" ht="12.75" customHeight="1" x14ac:dyDescent="0.2">
      <c r="A232" s="4" t="s">
        <v>22</v>
      </c>
      <c r="B232" s="10" t="s">
        <v>21</v>
      </c>
      <c r="C232" s="11" t="s">
        <v>20</v>
      </c>
      <c r="D232" s="17"/>
      <c r="E232" s="4" t="s">
        <v>22</v>
      </c>
      <c r="F232" s="10" t="s">
        <v>21</v>
      </c>
      <c r="G232" s="11" t="s">
        <v>20</v>
      </c>
      <c r="H232" s="17"/>
      <c r="I232" s="4" t="s">
        <v>22</v>
      </c>
      <c r="J232" s="10" t="s">
        <v>21</v>
      </c>
      <c r="K232" s="11" t="s">
        <v>20</v>
      </c>
      <c r="L232" s="1"/>
      <c r="M232" s="1"/>
      <c r="N232" s="1"/>
      <c r="O232" s="1"/>
      <c r="P232" s="1"/>
      <c r="Q232" s="1"/>
      <c r="R232" s="1"/>
      <c r="S232" s="1"/>
    </row>
    <row r="233" spans="1:19" ht="12.75" customHeight="1" x14ac:dyDescent="0.2">
      <c r="A233" s="6" t="e">
        <f>CONCATENATE(VLOOKUP(A231,'Price List'!$C:$BB,8,FALSE),"/",VLOOKUP(A231,'Price List'!$C:$BB,9,FALSE))</f>
        <v>#N/A</v>
      </c>
      <c r="B233" s="19" t="e">
        <f>IF(ISBLANK(VLOOKUP(A231,'Price List'!$C:$BB,5,FALSE)),VLOOKUP(A231,'Price List'!$C:$BB,5,FALSE),VLOOKUP(A231,'Price List'!$C:$BB,5,FALSE))</f>
        <v>#N/A</v>
      </c>
      <c r="C233" s="12" t="e">
        <f>VLOOKUP(A231,'Price List'!$C:$BB,6,FALSE)</f>
        <v>#N/A</v>
      </c>
      <c r="D233" s="17"/>
      <c r="E233" s="6" t="e">
        <f>CONCATENATE(VLOOKUP(E231,'Price List'!$C:$BB,8,FALSE),"/",VLOOKUP(E231,'Price List'!$C:$BB,9,FALSE))</f>
        <v>#N/A</v>
      </c>
      <c r="F233" s="19" t="e">
        <f>IF(ISBLANK(VLOOKUP(E231,'Price List'!$C:$BB,5,FALSE)),VLOOKUP(E231,'Price List'!$C:$BB,5,FALSE),VLOOKUP(E231,'Price List'!$C:$BB,5,FALSE))</f>
        <v>#N/A</v>
      </c>
      <c r="G233" s="12" t="e">
        <f>VLOOKUP(E231,'Price List'!$C:$BB,6,FALSE)</f>
        <v>#N/A</v>
      </c>
      <c r="H233" s="17"/>
      <c r="I233" s="6" t="e">
        <f>CONCATENATE(VLOOKUP(I231,'Price List'!$C:$BB,8,FALSE),"/",VLOOKUP(I231,'Price List'!$C:$BB,9,FALSE))</f>
        <v>#N/A</v>
      </c>
      <c r="J233" s="19" t="e">
        <f>IF(ISBLANK(VLOOKUP(I231,'Price List'!$C:$BB,5,FALSE)),VLOOKUP(I231,'Price List'!$C:$BB,5,FALSE),VLOOKUP(I231,'Price List'!$C:$BB,5,FALSE))</f>
        <v>#N/A</v>
      </c>
      <c r="K233" s="12" t="e">
        <f>VLOOKUP(I231,'Price List'!$C:$BB,6,FALSE)</f>
        <v>#N/A</v>
      </c>
      <c r="L233" s="1"/>
      <c r="M233" s="1"/>
      <c r="N233" s="1"/>
      <c r="O233" s="1"/>
      <c r="P233" s="1"/>
      <c r="Q233" s="1"/>
      <c r="R233" s="1"/>
      <c r="S233" s="1"/>
    </row>
    <row r="234" spans="1:19" ht="6" customHeight="1" x14ac:dyDescent="0.2">
      <c r="L234" s="1"/>
      <c r="M234" s="1"/>
      <c r="N234" s="1"/>
      <c r="O234" s="1"/>
      <c r="P234" s="1"/>
      <c r="Q234" s="1"/>
      <c r="R234" s="1"/>
      <c r="S234" s="1"/>
    </row>
    <row r="235" spans="1:19" ht="108" customHeight="1" x14ac:dyDescent="0.2">
      <c r="A235" s="158" t="e">
        <f>VLOOKUP(A238,PicTable,2,FALSE)</f>
        <v>#N/A</v>
      </c>
      <c r="B235" s="159"/>
      <c r="C235" s="160"/>
      <c r="D235" s="16"/>
      <c r="E235" s="158" t="e">
        <f>VLOOKUP(E238,PicTable,2,FALSE)</f>
        <v>#N/A</v>
      </c>
      <c r="F235" s="159"/>
      <c r="G235" s="160"/>
      <c r="H235" s="16"/>
      <c r="I235" s="158" t="e">
        <f>VLOOKUP(I238,PicTable,2,FALSE)</f>
        <v>#N/A</v>
      </c>
      <c r="J235" s="159"/>
      <c r="K235" s="160"/>
      <c r="L235" s="1"/>
      <c r="M235" s="1"/>
      <c r="N235" s="1"/>
      <c r="O235" s="1"/>
      <c r="P235" s="1"/>
      <c r="Q235" s="1"/>
      <c r="R235" s="1"/>
      <c r="S235" s="1"/>
    </row>
    <row r="236" spans="1:19" x14ac:dyDescent="0.2">
      <c r="A236" s="155" t="e">
        <f>VLOOKUP(A238,'Price List'!$C:$BB,2,FALSE)</f>
        <v>#N/A</v>
      </c>
      <c r="B236" s="156"/>
      <c r="C236" s="157"/>
      <c r="D236" s="20"/>
      <c r="E236" s="155" t="e">
        <f>VLOOKUP(E238,'Price List'!$C:$BB,2,FALSE)</f>
        <v>#N/A</v>
      </c>
      <c r="F236" s="156"/>
      <c r="G236" s="157"/>
      <c r="H236" s="20"/>
      <c r="I236" s="155" t="e">
        <f>VLOOKUP(I238,'Price List'!$C:$BB,2,FALSE)</f>
        <v>#N/A</v>
      </c>
      <c r="J236" s="156"/>
      <c r="K236" s="157"/>
      <c r="L236" s="1"/>
      <c r="M236" s="1"/>
      <c r="N236" s="1"/>
      <c r="O236" s="1"/>
      <c r="P236" s="1"/>
      <c r="Q236" s="1"/>
      <c r="R236" s="1"/>
      <c r="S236" s="1"/>
    </row>
    <row r="237" spans="1:19" x14ac:dyDescent="0.2">
      <c r="A237" s="4" t="s">
        <v>18</v>
      </c>
      <c r="B237" s="7" t="s">
        <v>0</v>
      </c>
      <c r="C237" s="9" t="s">
        <v>19</v>
      </c>
      <c r="D237" s="17"/>
      <c r="E237" s="4" t="s">
        <v>18</v>
      </c>
      <c r="F237" s="7" t="s">
        <v>0</v>
      </c>
      <c r="G237" s="9" t="s">
        <v>19</v>
      </c>
      <c r="H237" s="17"/>
      <c r="I237" s="4" t="s">
        <v>18</v>
      </c>
      <c r="J237" s="7" t="s">
        <v>0</v>
      </c>
      <c r="K237" s="9" t="s">
        <v>19</v>
      </c>
      <c r="L237" s="1"/>
      <c r="M237" s="1"/>
      <c r="N237" s="1"/>
      <c r="O237" s="1"/>
      <c r="P237" s="1"/>
      <c r="Q237" s="1"/>
      <c r="R237" s="1"/>
      <c r="S237" s="1"/>
    </row>
    <row r="238" spans="1:19" x14ac:dyDescent="0.2">
      <c r="A238" s="5"/>
      <c r="B238" s="18" t="e">
        <f>VLOOKUP(A238,'Price List'!$C:$BB,3,FALSE)</f>
        <v>#N/A</v>
      </c>
      <c r="C238" s="9" t="e">
        <f>VLOOKUP(A238,'Price List'!$C:$BB,10,FALSE)</f>
        <v>#N/A</v>
      </c>
      <c r="D238" s="17"/>
      <c r="E238" s="5"/>
      <c r="F238" s="18" t="e">
        <f>VLOOKUP(E238,'Price List'!$C:$BB,3,FALSE)</f>
        <v>#N/A</v>
      </c>
      <c r="G238" s="9" t="e">
        <f>VLOOKUP(E238,'Price List'!$C:$BB,10,FALSE)</f>
        <v>#N/A</v>
      </c>
      <c r="H238" s="17"/>
      <c r="I238" s="5"/>
      <c r="J238" s="18" t="e">
        <f>VLOOKUP(I238,'Price List'!$C:$BB,3,FALSE)</f>
        <v>#N/A</v>
      </c>
      <c r="K238" s="9" t="e">
        <f>VLOOKUP(I238,'Price List'!$C:$BB,10,FALSE)</f>
        <v>#N/A</v>
      </c>
      <c r="L238" s="1"/>
      <c r="M238" s="1"/>
      <c r="N238" s="1"/>
      <c r="O238" s="1"/>
      <c r="P238" s="1"/>
      <c r="Q238" s="1"/>
      <c r="R238" s="1"/>
      <c r="S238" s="1"/>
    </row>
    <row r="239" spans="1:19" ht="12.75" customHeight="1" x14ac:dyDescent="0.2">
      <c r="A239" s="4" t="s">
        <v>22</v>
      </c>
      <c r="B239" s="10" t="s">
        <v>21</v>
      </c>
      <c r="C239" s="11" t="s">
        <v>20</v>
      </c>
      <c r="D239" s="17"/>
      <c r="E239" s="4" t="s">
        <v>22</v>
      </c>
      <c r="F239" s="10" t="s">
        <v>21</v>
      </c>
      <c r="G239" s="11" t="s">
        <v>20</v>
      </c>
      <c r="H239" s="17"/>
      <c r="I239" s="4" t="s">
        <v>22</v>
      </c>
      <c r="J239" s="10" t="s">
        <v>21</v>
      </c>
      <c r="K239" s="11" t="s">
        <v>20</v>
      </c>
      <c r="L239" s="1"/>
      <c r="M239" s="1"/>
      <c r="N239" s="1"/>
      <c r="O239" s="1"/>
      <c r="P239" s="1"/>
      <c r="Q239" s="1"/>
      <c r="R239" s="1"/>
      <c r="S239" s="1"/>
    </row>
    <row r="240" spans="1:19" ht="12.75" customHeight="1" x14ac:dyDescent="0.2">
      <c r="A240" s="6" t="e">
        <f>CONCATENATE(VLOOKUP(A238,'Price List'!$C:$BB,8,FALSE),"/",VLOOKUP(A238,'Price List'!$C:$BB,9,FALSE))</f>
        <v>#N/A</v>
      </c>
      <c r="B240" s="19" t="e">
        <f>IF(ISBLANK(VLOOKUP(A238,'Price List'!$C:$BB,5,FALSE)),VLOOKUP(A238,'Price List'!$C:$BB,5,FALSE),VLOOKUP(A238,'Price List'!$C:$BB,5,FALSE))</f>
        <v>#N/A</v>
      </c>
      <c r="C240" s="12" t="e">
        <f>VLOOKUP(A238,'Price List'!$C:$BB,6,FALSE)</f>
        <v>#N/A</v>
      </c>
      <c r="D240" s="17"/>
      <c r="E240" s="6" t="e">
        <f>CONCATENATE(VLOOKUP(E238,'Price List'!$C:$BB,8,FALSE),"/",VLOOKUP(E238,'Price List'!$C:$BB,9,FALSE))</f>
        <v>#N/A</v>
      </c>
      <c r="F240" s="19" t="e">
        <f>IF(ISBLANK(VLOOKUP(E238,'Price List'!$C:$BB,5,FALSE)),VLOOKUP(E238,'Price List'!$C:$BB,5,FALSE),VLOOKUP(E238,'Price List'!$C:$BB,5,FALSE))</f>
        <v>#N/A</v>
      </c>
      <c r="G240" s="12" t="e">
        <f>VLOOKUP(E238,'Price List'!$C:$BB,6,FALSE)</f>
        <v>#N/A</v>
      </c>
      <c r="H240" s="17"/>
      <c r="I240" s="6" t="e">
        <f>CONCATENATE(VLOOKUP(I238,'Price List'!$C:$BB,8,FALSE),"/",VLOOKUP(I238,'Price List'!$C:$BB,9,FALSE))</f>
        <v>#N/A</v>
      </c>
      <c r="J240" s="19" t="e">
        <f>IF(ISBLANK(VLOOKUP(I238,'Price List'!$C:$BB,5,FALSE)),VLOOKUP(I238,'Price List'!$C:$BB,5,FALSE),VLOOKUP(I238,'Price List'!$C:$BB,5,FALSE))</f>
        <v>#N/A</v>
      </c>
      <c r="K240" s="12" t="e">
        <f>VLOOKUP(I238,'Price List'!$C:$BB,6,FALSE)</f>
        <v>#N/A</v>
      </c>
      <c r="L240" s="1"/>
      <c r="M240" s="1"/>
      <c r="N240" s="1"/>
      <c r="O240" s="1"/>
      <c r="P240" s="1"/>
      <c r="Q240" s="1"/>
      <c r="R240" s="1"/>
      <c r="S240" s="1"/>
    </row>
    <row r="241" spans="1:19" ht="6" customHeight="1" x14ac:dyDescent="0.2">
      <c r="L241" s="1"/>
      <c r="M241" s="1"/>
      <c r="N241" s="1"/>
      <c r="O241" s="1"/>
      <c r="P241" s="1"/>
      <c r="Q241" s="1"/>
      <c r="R241" s="1"/>
      <c r="S241" s="1"/>
    </row>
    <row r="242" spans="1:19" ht="108" customHeight="1" x14ac:dyDescent="0.2">
      <c r="A242" s="158" t="e">
        <f>VLOOKUP(A245,PicTable,2,FALSE)</f>
        <v>#N/A</v>
      </c>
      <c r="B242" s="159"/>
      <c r="C242" s="160"/>
      <c r="D242" s="16"/>
      <c r="E242" s="158" t="e">
        <f>VLOOKUP(E245,PicTable,2,FALSE)</f>
        <v>#N/A</v>
      </c>
      <c r="F242" s="159"/>
      <c r="G242" s="160"/>
      <c r="H242" s="16"/>
      <c r="I242" s="158" t="e">
        <f>VLOOKUP(I245,PicTable,2,FALSE)</f>
        <v>#N/A</v>
      </c>
      <c r="J242" s="159"/>
      <c r="K242" s="160"/>
      <c r="L242" s="1"/>
      <c r="M242" s="1"/>
      <c r="N242" s="1"/>
      <c r="O242" s="1"/>
      <c r="P242" s="1"/>
      <c r="Q242" s="1"/>
      <c r="R242" s="1"/>
      <c r="S242" s="1"/>
    </row>
    <row r="243" spans="1:19" x14ac:dyDescent="0.2">
      <c r="A243" s="155" t="e">
        <f>VLOOKUP(A245,'Price List'!$C:$BB,2,FALSE)</f>
        <v>#N/A</v>
      </c>
      <c r="B243" s="156"/>
      <c r="C243" s="157"/>
      <c r="D243" s="20"/>
      <c r="E243" s="155" t="e">
        <f>VLOOKUP(E245,'Price List'!$C:$BB,2,FALSE)</f>
        <v>#N/A</v>
      </c>
      <c r="F243" s="156"/>
      <c r="G243" s="157"/>
      <c r="H243" s="20"/>
      <c r="I243" s="155" t="e">
        <f>VLOOKUP(I245,'Price List'!$C:$BB,2,FALSE)</f>
        <v>#N/A</v>
      </c>
      <c r="J243" s="156"/>
      <c r="K243" s="157"/>
      <c r="L243" s="1"/>
      <c r="M243" s="1"/>
      <c r="N243" s="1"/>
      <c r="O243" s="1"/>
      <c r="P243" s="1"/>
      <c r="Q243" s="1"/>
      <c r="R243" s="1"/>
      <c r="S243" s="1"/>
    </row>
    <row r="244" spans="1:19" x14ac:dyDescent="0.2">
      <c r="A244" s="4" t="s">
        <v>18</v>
      </c>
      <c r="B244" s="7" t="s">
        <v>0</v>
      </c>
      <c r="C244" s="9" t="s">
        <v>19</v>
      </c>
      <c r="D244" s="17"/>
      <c r="E244" s="4" t="s">
        <v>18</v>
      </c>
      <c r="F244" s="7" t="s">
        <v>0</v>
      </c>
      <c r="G244" s="9" t="s">
        <v>19</v>
      </c>
      <c r="H244" s="17"/>
      <c r="I244" s="4" t="s">
        <v>18</v>
      </c>
      <c r="J244" s="7" t="s">
        <v>0</v>
      </c>
      <c r="K244" s="9" t="s">
        <v>19</v>
      </c>
      <c r="L244" s="1"/>
      <c r="M244" s="1"/>
      <c r="N244" s="1"/>
      <c r="O244" s="1"/>
      <c r="P244" s="1"/>
      <c r="Q244" s="1"/>
      <c r="R244" s="1"/>
      <c r="S244" s="1"/>
    </row>
    <row r="245" spans="1:19" x14ac:dyDescent="0.2">
      <c r="A245" s="5"/>
      <c r="B245" s="18" t="e">
        <f>VLOOKUP(A245,'Price List'!$C:$BB,3,FALSE)</f>
        <v>#N/A</v>
      </c>
      <c r="C245" s="9" t="e">
        <f>VLOOKUP(A245,'Price List'!$C:$BB,10,FALSE)</f>
        <v>#N/A</v>
      </c>
      <c r="D245" s="17"/>
      <c r="E245" s="5"/>
      <c r="F245" s="18" t="e">
        <f>VLOOKUP(E245,'Price List'!$C:$BB,3,FALSE)</f>
        <v>#N/A</v>
      </c>
      <c r="G245" s="9" t="e">
        <f>VLOOKUP(E245,'Price List'!$C:$BB,10,FALSE)</f>
        <v>#N/A</v>
      </c>
      <c r="H245" s="17"/>
      <c r="I245" s="5"/>
      <c r="J245" s="18" t="e">
        <f>VLOOKUP(I245,'Price List'!$C:$BB,3,FALSE)</f>
        <v>#N/A</v>
      </c>
      <c r="K245" s="9" t="e">
        <f>VLOOKUP(I245,'Price List'!$C:$BB,10,FALSE)</f>
        <v>#N/A</v>
      </c>
      <c r="L245" s="1"/>
      <c r="M245" s="1"/>
      <c r="N245" s="1"/>
      <c r="O245" s="1"/>
      <c r="P245" s="1"/>
      <c r="Q245" s="1"/>
      <c r="R245" s="1"/>
      <c r="S245" s="1"/>
    </row>
    <row r="246" spans="1:19" ht="12.75" customHeight="1" x14ac:dyDescent="0.2">
      <c r="A246" s="4" t="s">
        <v>22</v>
      </c>
      <c r="B246" s="10" t="s">
        <v>21</v>
      </c>
      <c r="C246" s="11" t="s">
        <v>20</v>
      </c>
      <c r="D246" s="17"/>
      <c r="E246" s="4" t="s">
        <v>22</v>
      </c>
      <c r="F246" s="10" t="s">
        <v>21</v>
      </c>
      <c r="G246" s="11" t="s">
        <v>20</v>
      </c>
      <c r="H246" s="17"/>
      <c r="I246" s="4" t="s">
        <v>22</v>
      </c>
      <c r="J246" s="10" t="s">
        <v>21</v>
      </c>
      <c r="K246" s="11" t="s">
        <v>20</v>
      </c>
      <c r="L246" s="1"/>
      <c r="M246" s="1"/>
      <c r="N246" s="1"/>
      <c r="O246" s="1"/>
      <c r="P246" s="1"/>
      <c r="Q246" s="1"/>
      <c r="R246" s="1"/>
      <c r="S246" s="1"/>
    </row>
    <row r="247" spans="1:19" ht="12.75" customHeight="1" x14ac:dyDescent="0.2">
      <c r="A247" s="6" t="e">
        <f>CONCATENATE(VLOOKUP(A245,'Price List'!$C:$BB,8,FALSE),"/",VLOOKUP(A245,'Price List'!$C:$BB,9,FALSE))</f>
        <v>#N/A</v>
      </c>
      <c r="B247" s="19" t="e">
        <f>IF(ISBLANK(VLOOKUP(A245,'Price List'!$C:$BB,5,FALSE)),VLOOKUP(A245,'Price List'!$C:$BB,5,FALSE),VLOOKUP(A245,'Price List'!$C:$BB,5,FALSE))</f>
        <v>#N/A</v>
      </c>
      <c r="C247" s="12" t="e">
        <f>VLOOKUP(A245,'Price List'!$C:$BB,6,FALSE)</f>
        <v>#N/A</v>
      </c>
      <c r="D247" s="17"/>
      <c r="E247" s="6" t="e">
        <f>CONCATENATE(VLOOKUP(E245,'Price List'!$C:$BB,8,FALSE),"/",VLOOKUP(E245,'Price List'!$C:$BB,9,FALSE))</f>
        <v>#N/A</v>
      </c>
      <c r="F247" s="19" t="e">
        <f>IF(ISBLANK(VLOOKUP(E245,'Price List'!$C:$BB,5,FALSE)),VLOOKUP(E245,'Price List'!$C:$BB,5,FALSE),VLOOKUP(E245,'Price List'!$C:$BB,5,FALSE))</f>
        <v>#N/A</v>
      </c>
      <c r="G247" s="12" t="e">
        <f>VLOOKUP(E245,'Price List'!$C:$BB,6,FALSE)</f>
        <v>#N/A</v>
      </c>
      <c r="H247" s="17"/>
      <c r="I247" s="6" t="e">
        <f>CONCATENATE(VLOOKUP(I245,'Price List'!$C:$BB,8,FALSE),"/",VLOOKUP(I245,'Price List'!$C:$BB,9,FALSE))</f>
        <v>#N/A</v>
      </c>
      <c r="J247" s="19" t="e">
        <f>IF(ISBLANK(VLOOKUP(I245,'Price List'!$C:$BB,5,FALSE)),VLOOKUP(I245,'Price List'!$C:$BB,5,FALSE),VLOOKUP(I245,'Price List'!$C:$BB,5,FALSE))</f>
        <v>#N/A</v>
      </c>
      <c r="K247" s="12" t="e">
        <f>VLOOKUP(I245,'Price List'!$C:$BB,6,FALSE)</f>
        <v>#N/A</v>
      </c>
      <c r="L247" s="1"/>
      <c r="M247" s="1"/>
      <c r="N247" s="1"/>
      <c r="O247" s="1"/>
      <c r="P247" s="1"/>
      <c r="Q247" s="1"/>
      <c r="R247" s="1"/>
      <c r="S247" s="1"/>
    </row>
    <row r="248" spans="1:19" ht="6" customHeight="1" x14ac:dyDescent="0.2">
      <c r="L248" s="1"/>
      <c r="M248" s="1"/>
      <c r="N248" s="1"/>
      <c r="O248" s="1"/>
      <c r="P248" s="1"/>
      <c r="Q248" s="1"/>
      <c r="R248" s="1"/>
      <c r="S248" s="1"/>
    </row>
    <row r="249" spans="1:19" ht="108" customHeight="1" x14ac:dyDescent="0.2">
      <c r="A249" s="158" t="e">
        <f>VLOOKUP(A252,PicTable,2,FALSE)</f>
        <v>#N/A</v>
      </c>
      <c r="B249" s="159"/>
      <c r="C249" s="160"/>
      <c r="D249" s="16"/>
      <c r="E249" s="158" t="e">
        <f>VLOOKUP(E252,PicTable,2,FALSE)</f>
        <v>#N/A</v>
      </c>
      <c r="F249" s="159"/>
      <c r="G249" s="160"/>
      <c r="H249" s="16"/>
      <c r="I249" s="158" t="e">
        <f>VLOOKUP(I252,PicTable,2,FALSE)</f>
        <v>#N/A</v>
      </c>
      <c r="J249" s="159"/>
      <c r="K249" s="160"/>
      <c r="L249" s="1"/>
      <c r="M249" s="1"/>
      <c r="N249" s="1"/>
      <c r="O249" s="1"/>
      <c r="P249" s="1"/>
      <c r="Q249" s="1"/>
      <c r="R249" s="1"/>
      <c r="S249" s="1"/>
    </row>
    <row r="250" spans="1:19" x14ac:dyDescent="0.2">
      <c r="A250" s="155" t="e">
        <f>VLOOKUP(A252,'Price List'!$C:$BB,2,FALSE)</f>
        <v>#N/A</v>
      </c>
      <c r="B250" s="156"/>
      <c r="C250" s="157"/>
      <c r="D250" s="20"/>
      <c r="E250" s="155" t="e">
        <f>VLOOKUP(E252,'Price List'!$C:$BB,2,FALSE)</f>
        <v>#N/A</v>
      </c>
      <c r="F250" s="156"/>
      <c r="G250" s="157"/>
      <c r="H250" s="20"/>
      <c r="I250" s="155" t="e">
        <f>VLOOKUP(I252,'Price List'!$C:$BB,2,FALSE)</f>
        <v>#N/A</v>
      </c>
      <c r="J250" s="156"/>
      <c r="K250" s="157"/>
      <c r="L250" s="1"/>
      <c r="M250" s="1"/>
      <c r="N250" s="1"/>
      <c r="O250" s="1"/>
      <c r="P250" s="1"/>
      <c r="Q250" s="1"/>
      <c r="R250" s="1"/>
      <c r="S250" s="1"/>
    </row>
    <row r="251" spans="1:19" x14ac:dyDescent="0.2">
      <c r="A251" s="4" t="s">
        <v>18</v>
      </c>
      <c r="B251" s="7" t="s">
        <v>0</v>
      </c>
      <c r="C251" s="9" t="s">
        <v>19</v>
      </c>
      <c r="D251" s="17"/>
      <c r="E251" s="4" t="s">
        <v>18</v>
      </c>
      <c r="F251" s="7" t="s">
        <v>0</v>
      </c>
      <c r="G251" s="9" t="s">
        <v>19</v>
      </c>
      <c r="H251" s="17"/>
      <c r="I251" s="4" t="s">
        <v>18</v>
      </c>
      <c r="J251" s="7" t="s">
        <v>0</v>
      </c>
      <c r="K251" s="9" t="s">
        <v>19</v>
      </c>
      <c r="L251" s="1"/>
      <c r="M251" s="1"/>
      <c r="N251" s="1"/>
      <c r="O251" s="1"/>
      <c r="P251" s="1"/>
      <c r="Q251" s="1"/>
      <c r="R251" s="1"/>
      <c r="S251" s="1"/>
    </row>
    <row r="252" spans="1:19" x14ac:dyDescent="0.2">
      <c r="A252" s="5"/>
      <c r="B252" s="18" t="e">
        <f>VLOOKUP(A252,'Price List'!$C:$BB,3,FALSE)</f>
        <v>#N/A</v>
      </c>
      <c r="C252" s="9" t="e">
        <f>VLOOKUP(A252,'Price List'!$C:$BB,10,FALSE)</f>
        <v>#N/A</v>
      </c>
      <c r="D252" s="17"/>
      <c r="E252" s="5"/>
      <c r="F252" s="18" t="e">
        <f>VLOOKUP(E252,'Price List'!$C:$BB,3,FALSE)</f>
        <v>#N/A</v>
      </c>
      <c r="G252" s="9" t="e">
        <f>VLOOKUP(E252,'Price List'!$C:$BB,10,FALSE)</f>
        <v>#N/A</v>
      </c>
      <c r="H252" s="17"/>
      <c r="I252" s="5"/>
      <c r="J252" s="18" t="e">
        <f>VLOOKUP(I252,'Price List'!$C:$BB,3,FALSE)</f>
        <v>#N/A</v>
      </c>
      <c r="K252" s="9" t="e">
        <f>VLOOKUP(I252,'Price List'!$C:$BB,10,FALSE)</f>
        <v>#N/A</v>
      </c>
      <c r="L252" s="1"/>
      <c r="M252" s="1"/>
      <c r="N252" s="1"/>
      <c r="O252" s="1"/>
      <c r="P252" s="1"/>
      <c r="Q252" s="1"/>
      <c r="R252" s="1"/>
      <c r="S252" s="1"/>
    </row>
    <row r="253" spans="1:19" ht="12.75" customHeight="1" x14ac:dyDescent="0.2">
      <c r="A253" s="4" t="s">
        <v>22</v>
      </c>
      <c r="B253" s="10" t="s">
        <v>21</v>
      </c>
      <c r="C253" s="11" t="s">
        <v>20</v>
      </c>
      <c r="D253" s="17"/>
      <c r="E253" s="4" t="s">
        <v>22</v>
      </c>
      <c r="F253" s="10" t="s">
        <v>21</v>
      </c>
      <c r="G253" s="11" t="s">
        <v>20</v>
      </c>
      <c r="H253" s="17"/>
      <c r="I253" s="4" t="s">
        <v>22</v>
      </c>
      <c r="J253" s="10" t="s">
        <v>21</v>
      </c>
      <c r="K253" s="11" t="s">
        <v>20</v>
      </c>
      <c r="L253" s="1"/>
      <c r="M253" s="1"/>
      <c r="N253" s="1"/>
      <c r="O253" s="1"/>
      <c r="P253" s="1"/>
      <c r="Q253" s="1"/>
      <c r="R253" s="1"/>
      <c r="S253" s="1"/>
    </row>
    <row r="254" spans="1:19" ht="12.75" customHeight="1" x14ac:dyDescent="0.2">
      <c r="A254" s="6" t="e">
        <f>CONCATENATE(VLOOKUP(A252,'Price List'!$C:$BB,8,FALSE),"/",VLOOKUP(A252,'Price List'!$C:$BB,9,FALSE))</f>
        <v>#N/A</v>
      </c>
      <c r="B254" s="19" t="e">
        <f>IF(ISBLANK(VLOOKUP(A252,'Price List'!$C:$BB,5,FALSE)),VLOOKUP(A252,'Price List'!$C:$BB,5,FALSE),VLOOKUP(A252,'Price List'!$C:$BB,5,FALSE))</f>
        <v>#N/A</v>
      </c>
      <c r="C254" s="12" t="e">
        <f>VLOOKUP(A252,'Price List'!$C:$BB,6,FALSE)</f>
        <v>#N/A</v>
      </c>
      <c r="D254" s="17"/>
      <c r="E254" s="6" t="e">
        <f>CONCATENATE(VLOOKUP(E252,'Price List'!$C:$BB,8,FALSE),"/",VLOOKUP(E252,'Price List'!$C:$BB,9,FALSE))</f>
        <v>#N/A</v>
      </c>
      <c r="F254" s="19" t="e">
        <f>IF(ISBLANK(VLOOKUP(E252,'Price List'!$C:$BB,5,FALSE)),VLOOKUP(E252,'Price List'!$C:$BB,5,FALSE),VLOOKUP(E252,'Price List'!$C:$BB,5,FALSE))</f>
        <v>#N/A</v>
      </c>
      <c r="G254" s="12" t="e">
        <f>VLOOKUP(E252,'Price List'!$C:$BB,6,FALSE)</f>
        <v>#N/A</v>
      </c>
      <c r="H254" s="17"/>
      <c r="I254" s="6" t="e">
        <f>CONCATENATE(VLOOKUP(I252,'Price List'!$C:$BB,8,FALSE),"/",VLOOKUP(I252,'Price List'!$C:$BB,9,FALSE))</f>
        <v>#N/A</v>
      </c>
      <c r="J254" s="19" t="e">
        <f>IF(ISBLANK(VLOOKUP(I252,'Price List'!$C:$BB,5,FALSE)),VLOOKUP(I252,'Price List'!$C:$BB,5,FALSE),VLOOKUP(I252,'Price List'!$C:$BB,5,FALSE))</f>
        <v>#N/A</v>
      </c>
      <c r="K254" s="12" t="e">
        <f>VLOOKUP(I252,'Price List'!$C:$BB,6,FALSE)</f>
        <v>#N/A</v>
      </c>
      <c r="L254" s="1"/>
      <c r="M254" s="1"/>
      <c r="N254" s="1"/>
      <c r="O254" s="1"/>
      <c r="P254" s="1"/>
      <c r="Q254" s="1"/>
      <c r="R254" s="1"/>
      <c r="S254" s="1"/>
    </row>
    <row r="255" spans="1:19" ht="6" customHeight="1" x14ac:dyDescent="0.2">
      <c r="L255" s="1"/>
      <c r="M255" s="1"/>
      <c r="N255" s="1"/>
      <c r="O255" s="1"/>
      <c r="P255" s="1"/>
      <c r="Q255" s="1"/>
      <c r="R255" s="1"/>
      <c r="S255" s="1"/>
    </row>
    <row r="256" spans="1:19" ht="108" customHeight="1" x14ac:dyDescent="0.2">
      <c r="A256" s="158" t="e">
        <f>VLOOKUP(A259,PicTable,2,FALSE)</f>
        <v>#N/A</v>
      </c>
      <c r="B256" s="159"/>
      <c r="C256" s="160"/>
      <c r="D256" s="16"/>
      <c r="E256" s="158" t="e">
        <f>VLOOKUP(E259,PicTable,2,FALSE)</f>
        <v>#N/A</v>
      </c>
      <c r="F256" s="159"/>
      <c r="G256" s="160"/>
      <c r="H256" s="16"/>
      <c r="I256" s="158" t="e">
        <f>VLOOKUP(I259,PicTable,2,FALSE)</f>
        <v>#N/A</v>
      </c>
      <c r="J256" s="159"/>
      <c r="K256" s="160"/>
      <c r="L256" s="1"/>
      <c r="M256" s="1"/>
      <c r="N256" s="1"/>
      <c r="O256" s="1"/>
      <c r="P256" s="1"/>
      <c r="Q256" s="1"/>
      <c r="R256" s="1"/>
      <c r="S256" s="1"/>
    </row>
    <row r="257" spans="1:19" x14ac:dyDescent="0.2">
      <c r="A257" s="155" t="e">
        <f>VLOOKUP(A259,'Price List'!$C:$BB,2,FALSE)</f>
        <v>#N/A</v>
      </c>
      <c r="B257" s="156"/>
      <c r="C257" s="157"/>
      <c r="D257" s="20"/>
      <c r="E257" s="155" t="e">
        <f>VLOOKUP(E259,'Price List'!$C:$BB,2,FALSE)</f>
        <v>#N/A</v>
      </c>
      <c r="F257" s="156"/>
      <c r="G257" s="157"/>
      <c r="H257" s="20"/>
      <c r="I257" s="155" t="e">
        <f>VLOOKUP(I259,'Price List'!$C:$BB,2,FALSE)</f>
        <v>#N/A</v>
      </c>
      <c r="J257" s="156"/>
      <c r="K257" s="157"/>
      <c r="L257" s="1"/>
      <c r="M257" s="1"/>
      <c r="N257" s="1"/>
      <c r="O257" s="1"/>
      <c r="P257" s="1"/>
      <c r="Q257" s="1"/>
      <c r="R257" s="1"/>
      <c r="S257" s="1"/>
    </row>
    <row r="258" spans="1:19" x14ac:dyDescent="0.2">
      <c r="A258" s="4" t="s">
        <v>18</v>
      </c>
      <c r="B258" s="7" t="s">
        <v>0</v>
      </c>
      <c r="C258" s="9" t="s">
        <v>19</v>
      </c>
      <c r="D258" s="17"/>
      <c r="E258" s="4" t="s">
        <v>18</v>
      </c>
      <c r="F258" s="7" t="s">
        <v>0</v>
      </c>
      <c r="G258" s="9" t="s">
        <v>19</v>
      </c>
      <c r="H258" s="17"/>
      <c r="I258" s="4" t="s">
        <v>18</v>
      </c>
      <c r="J258" s="7" t="s">
        <v>0</v>
      </c>
      <c r="K258" s="9" t="s">
        <v>19</v>
      </c>
      <c r="L258" s="1"/>
      <c r="M258" s="1"/>
      <c r="N258" s="1"/>
      <c r="O258" s="1"/>
      <c r="P258" s="1"/>
      <c r="Q258" s="1"/>
      <c r="R258" s="1"/>
      <c r="S258" s="1"/>
    </row>
    <row r="259" spans="1:19" ht="12.75" customHeight="1" x14ac:dyDescent="0.2">
      <c r="A259" s="5"/>
      <c r="B259" s="18" t="e">
        <f>VLOOKUP(A259,'Price List'!$C:$BB,3,FALSE)</f>
        <v>#N/A</v>
      </c>
      <c r="C259" s="9" t="e">
        <f>VLOOKUP(A259,'Price List'!$C:$BB,10,FALSE)</f>
        <v>#N/A</v>
      </c>
      <c r="D259" s="17"/>
      <c r="E259" s="5"/>
      <c r="F259" s="18" t="e">
        <f>VLOOKUP(E259,'Price List'!$C:$BB,3,FALSE)</f>
        <v>#N/A</v>
      </c>
      <c r="G259" s="9" t="e">
        <f>VLOOKUP(E259,'Price List'!$C:$BB,10,FALSE)</f>
        <v>#N/A</v>
      </c>
      <c r="H259" s="17"/>
      <c r="I259" s="5"/>
      <c r="J259" s="18" t="e">
        <f>VLOOKUP(I259,'Price List'!$C:$BB,3,FALSE)</f>
        <v>#N/A</v>
      </c>
      <c r="K259" s="9" t="e">
        <f>VLOOKUP(I259,'Price List'!$C:$BB,10,FALSE)</f>
        <v>#N/A</v>
      </c>
      <c r="L259" s="1"/>
      <c r="M259" s="1"/>
      <c r="N259" s="1"/>
      <c r="O259" s="1"/>
      <c r="P259" s="1"/>
      <c r="Q259" s="1"/>
      <c r="R259" s="1"/>
      <c r="S259" s="1"/>
    </row>
    <row r="260" spans="1:19" ht="12.75" customHeight="1" x14ac:dyDescent="0.2">
      <c r="A260" s="4" t="s">
        <v>22</v>
      </c>
      <c r="B260" s="10" t="s">
        <v>21</v>
      </c>
      <c r="C260" s="11" t="s">
        <v>20</v>
      </c>
      <c r="D260" s="17"/>
      <c r="E260" s="4" t="s">
        <v>22</v>
      </c>
      <c r="F260" s="10" t="s">
        <v>21</v>
      </c>
      <c r="G260" s="11" t="s">
        <v>20</v>
      </c>
      <c r="H260" s="17"/>
      <c r="I260" s="4" t="s">
        <v>22</v>
      </c>
      <c r="J260" s="10" t="s">
        <v>21</v>
      </c>
      <c r="K260" s="11" t="s">
        <v>20</v>
      </c>
      <c r="L260" s="1"/>
      <c r="M260" s="1"/>
      <c r="N260" s="1"/>
      <c r="O260" s="1"/>
      <c r="P260" s="1"/>
      <c r="Q260" s="1"/>
      <c r="R260" s="1"/>
      <c r="S260" s="1"/>
    </row>
    <row r="261" spans="1:19" ht="12.75" customHeight="1" x14ac:dyDescent="0.2">
      <c r="A261" s="6" t="e">
        <f>CONCATENATE(VLOOKUP(A259,'Price List'!$C:$BB,8,FALSE),"/",VLOOKUP(A259,'Price List'!$C:$BB,9,FALSE))</f>
        <v>#N/A</v>
      </c>
      <c r="B261" s="19" t="e">
        <f>IF(ISBLANK(VLOOKUP(A259,'Price List'!$C:$BB,5,FALSE)),VLOOKUP(A259,'Price List'!$C:$BB,5,FALSE),VLOOKUP(A259,'Price List'!$C:$BB,5,FALSE))</f>
        <v>#N/A</v>
      </c>
      <c r="C261" s="12" t="e">
        <f>VLOOKUP(A259,'Price List'!$C:$BB,6,FALSE)</f>
        <v>#N/A</v>
      </c>
      <c r="D261" s="17"/>
      <c r="E261" s="6" t="e">
        <f>CONCATENATE(VLOOKUP(E259,'Price List'!$C:$BB,8,FALSE),"/",VLOOKUP(E259,'Price List'!$C:$BB,9,FALSE))</f>
        <v>#N/A</v>
      </c>
      <c r="F261" s="19" t="e">
        <f>IF(ISBLANK(VLOOKUP(E259,'Price List'!$C:$BB,5,FALSE)),VLOOKUP(E259,'Price List'!$C:$BB,5,FALSE),VLOOKUP(E259,'Price List'!$C:$BB,5,FALSE))</f>
        <v>#N/A</v>
      </c>
      <c r="G261" s="12" t="e">
        <f>VLOOKUP(E259,'Price List'!$C:$BB,6,FALSE)</f>
        <v>#N/A</v>
      </c>
      <c r="H261" s="17"/>
      <c r="I261" s="6" t="e">
        <f>CONCATENATE(VLOOKUP(I259,'Price List'!$C:$BB,8,FALSE),"/",VLOOKUP(I259,'Price List'!$C:$BB,9,FALSE))</f>
        <v>#N/A</v>
      </c>
      <c r="J261" s="19" t="e">
        <f>IF(ISBLANK(VLOOKUP(I259,'Price List'!$C:$BB,5,FALSE)),VLOOKUP(I259,'Price List'!$C:$BB,5,FALSE),VLOOKUP(I259,'Price List'!$C:$BB,5,FALSE))</f>
        <v>#N/A</v>
      </c>
      <c r="K261" s="12" t="e">
        <f>VLOOKUP(I259,'Price List'!$C:$BB,6,FALSE)</f>
        <v>#N/A</v>
      </c>
      <c r="L261" s="1"/>
      <c r="M261" s="1"/>
      <c r="N261" s="1"/>
      <c r="O261" s="1"/>
      <c r="P261" s="1"/>
      <c r="Q261" s="1"/>
      <c r="R261" s="1"/>
      <c r="S261" s="1"/>
    </row>
    <row r="262" spans="1:19" ht="6" customHeight="1" x14ac:dyDescent="0.2">
      <c r="L262" s="1"/>
      <c r="M262" s="1"/>
      <c r="N262" s="1"/>
      <c r="O262" s="1"/>
      <c r="P262" s="1"/>
      <c r="Q262" s="1"/>
      <c r="R262" s="1"/>
      <c r="S262" s="1"/>
    </row>
    <row r="263" spans="1:19" ht="108" customHeight="1" x14ac:dyDescent="0.2">
      <c r="A263" s="158" t="e">
        <f>VLOOKUP(A266,PicTable,2,FALSE)</f>
        <v>#N/A</v>
      </c>
      <c r="B263" s="159"/>
      <c r="C263" s="160"/>
      <c r="D263" s="16"/>
      <c r="E263" s="158" t="e">
        <f>VLOOKUP(E266,PicTable,2,FALSE)</f>
        <v>#N/A</v>
      </c>
      <c r="F263" s="159"/>
      <c r="G263" s="160"/>
      <c r="H263" s="16"/>
      <c r="I263" s="158" t="e">
        <f>VLOOKUP(I266,PicTable,2,FALSE)</f>
        <v>#N/A</v>
      </c>
      <c r="J263" s="159"/>
      <c r="K263" s="160"/>
      <c r="L263" s="1"/>
      <c r="M263" s="1"/>
      <c r="N263" s="1"/>
      <c r="O263" s="1"/>
      <c r="P263" s="1"/>
      <c r="Q263" s="1"/>
      <c r="R263" s="1"/>
      <c r="S263" s="1"/>
    </row>
    <row r="264" spans="1:19" x14ac:dyDescent="0.2">
      <c r="A264" s="155" t="e">
        <f>VLOOKUP(A266,'Price List'!$C:$BB,2,FALSE)</f>
        <v>#N/A</v>
      </c>
      <c r="B264" s="156"/>
      <c r="C264" s="157"/>
      <c r="D264" s="20"/>
      <c r="E264" s="155" t="e">
        <f>VLOOKUP(E266,'Price List'!$C:$BB,2,FALSE)</f>
        <v>#N/A</v>
      </c>
      <c r="F264" s="156"/>
      <c r="G264" s="157"/>
      <c r="H264" s="20"/>
      <c r="I264" s="155" t="e">
        <f>VLOOKUP(I266,'Price List'!$C:$BB,2,FALSE)</f>
        <v>#N/A</v>
      </c>
      <c r="J264" s="156"/>
      <c r="K264" s="157"/>
      <c r="L264" s="1"/>
      <c r="M264" s="1"/>
      <c r="N264" s="1"/>
      <c r="O264" s="1"/>
      <c r="P264" s="1"/>
      <c r="Q264" s="1"/>
      <c r="R264" s="1"/>
      <c r="S264" s="1"/>
    </row>
    <row r="265" spans="1:19" x14ac:dyDescent="0.2">
      <c r="A265" s="4" t="s">
        <v>18</v>
      </c>
      <c r="B265" s="7" t="s">
        <v>0</v>
      </c>
      <c r="C265" s="9" t="s">
        <v>19</v>
      </c>
      <c r="D265" s="17"/>
      <c r="E265" s="4" t="s">
        <v>18</v>
      </c>
      <c r="F265" s="7" t="s">
        <v>0</v>
      </c>
      <c r="G265" s="9" t="s">
        <v>19</v>
      </c>
      <c r="H265" s="17"/>
      <c r="I265" s="4" t="s">
        <v>18</v>
      </c>
      <c r="J265" s="7" t="s">
        <v>0</v>
      </c>
      <c r="K265" s="9" t="s">
        <v>19</v>
      </c>
      <c r="L265" s="1"/>
      <c r="M265" s="1"/>
      <c r="N265" s="1"/>
      <c r="O265" s="1"/>
      <c r="P265" s="1"/>
      <c r="Q265" s="1"/>
      <c r="R265" s="1"/>
      <c r="S265" s="1"/>
    </row>
    <row r="266" spans="1:19" ht="12.75" customHeight="1" x14ac:dyDescent="0.2">
      <c r="A266" s="5"/>
      <c r="B266" s="18" t="e">
        <f>VLOOKUP(A266,'Price List'!$C:$BB,3,FALSE)</f>
        <v>#N/A</v>
      </c>
      <c r="C266" s="9" t="e">
        <f>VLOOKUP(A266,'Price List'!$C:$BB,10,FALSE)</f>
        <v>#N/A</v>
      </c>
      <c r="D266" s="17"/>
      <c r="E266" s="5"/>
      <c r="F266" s="18" t="e">
        <f>VLOOKUP(E266,'Price List'!$C:$BB,3,FALSE)</f>
        <v>#N/A</v>
      </c>
      <c r="G266" s="9" t="e">
        <f>VLOOKUP(E266,'Price List'!$C:$BB,10,FALSE)</f>
        <v>#N/A</v>
      </c>
      <c r="H266" s="17"/>
      <c r="I266" s="5"/>
      <c r="J266" s="18" t="e">
        <f>VLOOKUP(I266,'Price List'!$C:$BB,3,FALSE)</f>
        <v>#N/A</v>
      </c>
      <c r="K266" s="9" t="e">
        <f>VLOOKUP(I266,'Price List'!$C:$BB,10,FALSE)</f>
        <v>#N/A</v>
      </c>
      <c r="L266" s="1"/>
      <c r="M266" s="1"/>
      <c r="N266" s="1"/>
      <c r="O266" s="1"/>
      <c r="P266" s="1"/>
      <c r="Q266" s="1"/>
      <c r="R266" s="1"/>
      <c r="S266" s="1"/>
    </row>
    <row r="267" spans="1:19" ht="12.75" customHeight="1" x14ac:dyDescent="0.2">
      <c r="A267" s="4" t="s">
        <v>22</v>
      </c>
      <c r="B267" s="10" t="s">
        <v>21</v>
      </c>
      <c r="C267" s="11" t="s">
        <v>20</v>
      </c>
      <c r="D267" s="17"/>
      <c r="E267" s="4" t="s">
        <v>22</v>
      </c>
      <c r="F267" s="10" t="s">
        <v>21</v>
      </c>
      <c r="G267" s="11" t="s">
        <v>20</v>
      </c>
      <c r="H267" s="17"/>
      <c r="I267" s="4" t="s">
        <v>22</v>
      </c>
      <c r="J267" s="10" t="s">
        <v>21</v>
      </c>
      <c r="K267" s="11" t="s">
        <v>20</v>
      </c>
      <c r="L267" s="1"/>
      <c r="M267" s="1"/>
      <c r="N267" s="1"/>
      <c r="O267" s="1"/>
      <c r="P267" s="1"/>
      <c r="Q267" s="1"/>
      <c r="R267" s="1"/>
      <c r="S267" s="1"/>
    </row>
    <row r="268" spans="1:19" ht="12.75" customHeight="1" x14ac:dyDescent="0.2">
      <c r="A268" s="6" t="e">
        <f>CONCATENATE(VLOOKUP(A266,'Price List'!$C:$BB,8,FALSE),"/",VLOOKUP(A266,'Price List'!$C:$BB,9,FALSE))</f>
        <v>#N/A</v>
      </c>
      <c r="B268" s="19" t="e">
        <f>IF(ISBLANK(VLOOKUP(A266,'Price List'!$C:$BB,5,FALSE)),VLOOKUP(A266,'Price List'!$C:$BB,5,FALSE),VLOOKUP(A266,'Price List'!$C:$BB,5,FALSE))</f>
        <v>#N/A</v>
      </c>
      <c r="C268" s="12" t="e">
        <f>VLOOKUP(A266,'Price List'!$C:$BB,6,FALSE)</f>
        <v>#N/A</v>
      </c>
      <c r="D268" s="17"/>
      <c r="E268" s="6" t="e">
        <f>CONCATENATE(VLOOKUP(E266,'Price List'!$C:$BB,8,FALSE),"/",VLOOKUP(E266,'Price List'!$C:$BB,9,FALSE))</f>
        <v>#N/A</v>
      </c>
      <c r="F268" s="19" t="e">
        <f>IF(ISBLANK(VLOOKUP(E266,'Price List'!$C:$BB,5,FALSE)),VLOOKUP(E266,'Price List'!$C:$BB,5,FALSE),VLOOKUP(E266,'Price List'!$C:$BB,5,FALSE))</f>
        <v>#N/A</v>
      </c>
      <c r="G268" s="12" t="e">
        <f>VLOOKUP(E266,'Price List'!$C:$BB,6,FALSE)</f>
        <v>#N/A</v>
      </c>
      <c r="H268" s="17"/>
      <c r="I268" s="6" t="e">
        <f>CONCATENATE(VLOOKUP(I266,'Price List'!$C:$BB,8,FALSE),"/",VLOOKUP(I266,'Price List'!$C:$BB,9,FALSE))</f>
        <v>#N/A</v>
      </c>
      <c r="J268" s="19" t="e">
        <f>IF(ISBLANK(VLOOKUP(I266,'Price List'!$C:$BB,5,FALSE)),VLOOKUP(I266,'Price List'!$C:$BB,5,FALSE),VLOOKUP(I266,'Price List'!$C:$BB,5,FALSE))</f>
        <v>#N/A</v>
      </c>
      <c r="K268" s="12" t="e">
        <f>VLOOKUP(I266,'Price List'!$C:$BB,6,FALSE)</f>
        <v>#N/A</v>
      </c>
      <c r="L268" s="1"/>
      <c r="M268" s="1"/>
      <c r="N268" s="1"/>
      <c r="O268" s="1"/>
      <c r="P268" s="1"/>
      <c r="Q268" s="1"/>
      <c r="R268" s="1"/>
      <c r="S268" s="1"/>
    </row>
    <row r="269" spans="1:19" ht="6" customHeight="1" x14ac:dyDescent="0.2">
      <c r="L269" s="1"/>
      <c r="M269" s="1"/>
      <c r="N269" s="1"/>
      <c r="O269" s="1"/>
      <c r="P269" s="1"/>
      <c r="Q269" s="1"/>
      <c r="R269" s="1"/>
      <c r="S269" s="1"/>
    </row>
    <row r="270" spans="1:19" ht="108" customHeight="1" x14ac:dyDescent="0.2">
      <c r="A270" s="158" t="e">
        <f>VLOOKUP(A273,PicTable,2,FALSE)</f>
        <v>#N/A</v>
      </c>
      <c r="B270" s="159"/>
      <c r="C270" s="160"/>
      <c r="D270" s="16"/>
      <c r="E270" s="158" t="e">
        <f>VLOOKUP(E273,PicTable,2,FALSE)</f>
        <v>#N/A</v>
      </c>
      <c r="F270" s="159"/>
      <c r="G270" s="160"/>
      <c r="H270" s="16"/>
      <c r="I270" s="158" t="e">
        <f>VLOOKUP(I273,PicTable,2,FALSE)</f>
        <v>#N/A</v>
      </c>
      <c r="J270" s="159"/>
      <c r="K270" s="160"/>
      <c r="L270" s="1"/>
      <c r="M270" s="1"/>
      <c r="N270" s="1"/>
      <c r="O270" s="1"/>
      <c r="P270" s="1"/>
      <c r="Q270" s="1"/>
      <c r="R270" s="1"/>
      <c r="S270" s="1"/>
    </row>
    <row r="271" spans="1:19" x14ac:dyDescent="0.2">
      <c r="A271" s="155" t="e">
        <f>VLOOKUP(A273,'Price List'!$C:$BB,2,FALSE)</f>
        <v>#N/A</v>
      </c>
      <c r="B271" s="156"/>
      <c r="C271" s="157"/>
      <c r="D271" s="20"/>
      <c r="E271" s="155" t="e">
        <f>VLOOKUP(E273,'Price List'!$C:$BB,2,FALSE)</f>
        <v>#N/A</v>
      </c>
      <c r="F271" s="156"/>
      <c r="G271" s="157"/>
      <c r="H271" s="20"/>
      <c r="I271" s="155" t="e">
        <f>VLOOKUP(I273,'Price List'!$C:$BB,2,FALSE)</f>
        <v>#N/A</v>
      </c>
      <c r="J271" s="156"/>
      <c r="K271" s="157"/>
      <c r="L271" s="1"/>
      <c r="M271" s="1"/>
      <c r="N271" s="1"/>
      <c r="O271" s="1"/>
      <c r="P271" s="1"/>
      <c r="Q271" s="1"/>
      <c r="R271" s="1"/>
      <c r="S271" s="1"/>
    </row>
    <row r="272" spans="1:19" x14ac:dyDescent="0.2">
      <c r="A272" s="4" t="s">
        <v>18</v>
      </c>
      <c r="B272" s="7" t="s">
        <v>0</v>
      </c>
      <c r="C272" s="9" t="s">
        <v>19</v>
      </c>
      <c r="D272" s="17"/>
      <c r="E272" s="4" t="s">
        <v>18</v>
      </c>
      <c r="F272" s="7" t="s">
        <v>0</v>
      </c>
      <c r="G272" s="9" t="s">
        <v>19</v>
      </c>
      <c r="H272" s="17"/>
      <c r="I272" s="4" t="s">
        <v>18</v>
      </c>
      <c r="J272" s="7" t="s">
        <v>0</v>
      </c>
      <c r="K272" s="9" t="s">
        <v>19</v>
      </c>
      <c r="L272" s="1"/>
      <c r="M272" s="1"/>
      <c r="N272" s="1"/>
      <c r="O272" s="1"/>
      <c r="P272" s="1"/>
      <c r="Q272" s="1"/>
      <c r="R272" s="1"/>
      <c r="S272" s="1"/>
    </row>
    <row r="273" spans="1:19" x14ac:dyDescent="0.2">
      <c r="A273" s="5"/>
      <c r="B273" s="18" t="e">
        <f>VLOOKUP(A273,'Price List'!$C:$BB,3,FALSE)</f>
        <v>#N/A</v>
      </c>
      <c r="C273" s="9" t="e">
        <f>VLOOKUP(A273,'Price List'!$C:$BB,10,FALSE)</f>
        <v>#N/A</v>
      </c>
      <c r="D273" s="17"/>
      <c r="E273" s="5"/>
      <c r="F273" s="18" t="e">
        <f>VLOOKUP(E273,'Price List'!$C:$BB,3,FALSE)</f>
        <v>#N/A</v>
      </c>
      <c r="G273" s="9" t="e">
        <f>VLOOKUP(E273,'Price List'!$C:$BB,10,FALSE)</f>
        <v>#N/A</v>
      </c>
      <c r="H273" s="17"/>
      <c r="I273" s="5"/>
      <c r="J273" s="18" t="e">
        <f>VLOOKUP(I273,'Price List'!$C:$BB,3,FALSE)</f>
        <v>#N/A</v>
      </c>
      <c r="K273" s="9" t="e">
        <f>VLOOKUP(I273,'Price List'!$C:$BB,10,FALSE)</f>
        <v>#N/A</v>
      </c>
      <c r="L273" s="1"/>
      <c r="M273" s="1"/>
      <c r="N273" s="1"/>
      <c r="O273" s="1"/>
      <c r="P273" s="1"/>
      <c r="Q273" s="1"/>
      <c r="R273" s="1"/>
      <c r="S273" s="1"/>
    </row>
    <row r="274" spans="1:19" ht="12.75" customHeight="1" x14ac:dyDescent="0.2">
      <c r="A274" s="4" t="s">
        <v>22</v>
      </c>
      <c r="B274" s="10" t="s">
        <v>21</v>
      </c>
      <c r="C274" s="11" t="s">
        <v>20</v>
      </c>
      <c r="D274" s="17"/>
      <c r="E274" s="4" t="s">
        <v>22</v>
      </c>
      <c r="F274" s="10" t="s">
        <v>21</v>
      </c>
      <c r="G274" s="11" t="s">
        <v>20</v>
      </c>
      <c r="H274" s="17"/>
      <c r="I274" s="4" t="s">
        <v>22</v>
      </c>
      <c r="J274" s="10" t="s">
        <v>21</v>
      </c>
      <c r="K274" s="11" t="s">
        <v>20</v>
      </c>
      <c r="L274" s="1"/>
      <c r="M274" s="1"/>
      <c r="N274" s="1"/>
      <c r="O274" s="1"/>
      <c r="P274" s="1"/>
      <c r="Q274" s="1"/>
      <c r="R274" s="1"/>
      <c r="S274" s="1"/>
    </row>
    <row r="275" spans="1:19" ht="12.75" customHeight="1" x14ac:dyDescent="0.2">
      <c r="A275" s="6" t="e">
        <f>CONCATENATE(VLOOKUP(A273,'Price List'!$C:$BB,8,FALSE),"/",VLOOKUP(A273,'Price List'!$C:$BB,9,FALSE))</f>
        <v>#N/A</v>
      </c>
      <c r="B275" s="19" t="e">
        <f>IF(ISBLANK(VLOOKUP(A273,'Price List'!$C:$BB,5,FALSE)),VLOOKUP(A273,'Price List'!$C:$BB,5,FALSE),VLOOKUP(A273,'Price List'!$C:$BB,5,FALSE))</f>
        <v>#N/A</v>
      </c>
      <c r="C275" s="12" t="e">
        <f>VLOOKUP(A273,'Price List'!$C:$BB,6,FALSE)</f>
        <v>#N/A</v>
      </c>
      <c r="D275" s="17"/>
      <c r="E275" s="6" t="e">
        <f>CONCATENATE(VLOOKUP(E273,'Price List'!$C:$BB,8,FALSE),"/",VLOOKUP(E273,'Price List'!$C:$BB,9,FALSE))</f>
        <v>#N/A</v>
      </c>
      <c r="F275" s="19" t="e">
        <f>IF(ISBLANK(VLOOKUP(E273,'Price List'!$C:$BB,5,FALSE)),VLOOKUP(E273,'Price List'!$C:$BB,5,FALSE),VLOOKUP(E273,'Price List'!$C:$BB,5,FALSE))</f>
        <v>#N/A</v>
      </c>
      <c r="G275" s="12" t="e">
        <f>VLOOKUP(E273,'Price List'!$C:$BB,6,FALSE)</f>
        <v>#N/A</v>
      </c>
      <c r="H275" s="17"/>
      <c r="I275" s="6" t="e">
        <f>CONCATENATE(VLOOKUP(I273,'Price List'!$C:$BB,8,FALSE),"/",VLOOKUP(I273,'Price List'!$C:$BB,9,FALSE))</f>
        <v>#N/A</v>
      </c>
      <c r="J275" s="19" t="e">
        <f>IF(ISBLANK(VLOOKUP(I273,'Price List'!$C:$BB,5,FALSE)),VLOOKUP(I273,'Price List'!$C:$BB,5,FALSE),VLOOKUP(I273,'Price List'!$C:$BB,5,FALSE))</f>
        <v>#N/A</v>
      </c>
      <c r="K275" s="12" t="e">
        <f>VLOOKUP(I273,'Price List'!$C:$BB,6,FALSE)</f>
        <v>#N/A</v>
      </c>
      <c r="L275" s="1"/>
      <c r="M275" s="1"/>
      <c r="N275" s="1"/>
      <c r="O275" s="1"/>
      <c r="P275" s="1"/>
      <c r="Q275" s="1"/>
      <c r="R275" s="1"/>
      <c r="S275" s="1"/>
    </row>
    <row r="276" spans="1:19" ht="6" customHeight="1" x14ac:dyDescent="0.2">
      <c r="L276" s="1"/>
      <c r="M276" s="1"/>
      <c r="N276" s="1"/>
      <c r="O276" s="1"/>
      <c r="P276" s="1"/>
      <c r="Q276" s="1"/>
      <c r="R276" s="1"/>
      <c r="S276" s="1"/>
    </row>
    <row r="277" spans="1:19" ht="108" customHeight="1" x14ac:dyDescent="0.2">
      <c r="A277" s="158" t="e">
        <f>VLOOKUP(A280,PicTable,2,FALSE)</f>
        <v>#N/A</v>
      </c>
      <c r="B277" s="159"/>
      <c r="C277" s="160"/>
      <c r="D277" s="16"/>
      <c r="E277" s="158" t="e">
        <f>VLOOKUP(E280,PicTable,2,FALSE)</f>
        <v>#N/A</v>
      </c>
      <c r="F277" s="159"/>
      <c r="G277" s="160"/>
      <c r="H277" s="16"/>
      <c r="I277" s="158" t="e">
        <f>VLOOKUP(I280,PicTable,2,FALSE)</f>
        <v>#N/A</v>
      </c>
      <c r="J277" s="159"/>
      <c r="K277" s="160"/>
      <c r="L277" s="1"/>
      <c r="M277" s="1"/>
      <c r="N277" s="1"/>
      <c r="O277" s="1"/>
      <c r="P277" s="1"/>
      <c r="Q277" s="1"/>
      <c r="R277" s="1"/>
      <c r="S277" s="1"/>
    </row>
    <row r="278" spans="1:19" x14ac:dyDescent="0.2">
      <c r="A278" s="155" t="e">
        <f>VLOOKUP(A280,'Price List'!$C:$BB,2,FALSE)</f>
        <v>#N/A</v>
      </c>
      <c r="B278" s="156"/>
      <c r="C278" s="157"/>
      <c r="D278" s="20"/>
      <c r="E278" s="155" t="e">
        <f>VLOOKUP(E280,'Price List'!$C:$BB,2,FALSE)</f>
        <v>#N/A</v>
      </c>
      <c r="F278" s="156"/>
      <c r="G278" s="157"/>
      <c r="H278" s="20"/>
      <c r="I278" s="155" t="e">
        <f>VLOOKUP(I280,'Price List'!$C:$BB,2,FALSE)</f>
        <v>#N/A</v>
      </c>
      <c r="J278" s="156"/>
      <c r="K278" s="157"/>
      <c r="L278" s="1"/>
      <c r="M278" s="1"/>
      <c r="N278" s="1"/>
      <c r="O278" s="1"/>
      <c r="P278" s="1"/>
      <c r="Q278" s="1"/>
      <c r="R278" s="1"/>
      <c r="S278" s="1"/>
    </row>
    <row r="279" spans="1:19" x14ac:dyDescent="0.2">
      <c r="A279" s="4" t="s">
        <v>18</v>
      </c>
      <c r="B279" s="7" t="s">
        <v>0</v>
      </c>
      <c r="C279" s="9" t="s">
        <v>19</v>
      </c>
      <c r="D279" s="17"/>
      <c r="E279" s="4" t="s">
        <v>18</v>
      </c>
      <c r="F279" s="7" t="s">
        <v>0</v>
      </c>
      <c r="G279" s="9" t="s">
        <v>19</v>
      </c>
      <c r="H279" s="17"/>
      <c r="I279" s="4" t="s">
        <v>18</v>
      </c>
      <c r="J279" s="7" t="s">
        <v>0</v>
      </c>
      <c r="K279" s="9" t="s">
        <v>19</v>
      </c>
      <c r="L279" s="1"/>
      <c r="M279" s="1"/>
      <c r="N279" s="1"/>
      <c r="O279" s="1"/>
      <c r="P279" s="1"/>
      <c r="Q279" s="1"/>
      <c r="R279" s="1"/>
      <c r="S279" s="1"/>
    </row>
    <row r="280" spans="1:19" x14ac:dyDescent="0.2">
      <c r="A280" s="5"/>
      <c r="B280" s="18" t="e">
        <f>VLOOKUP(A280,'Price List'!$C:$BB,3,FALSE)</f>
        <v>#N/A</v>
      </c>
      <c r="C280" s="9" t="e">
        <f>VLOOKUP(A280,'Price List'!$C:$BB,10,FALSE)</f>
        <v>#N/A</v>
      </c>
      <c r="D280" s="17"/>
      <c r="E280" s="5"/>
      <c r="F280" s="18" t="e">
        <f>VLOOKUP(E280,'Price List'!$C:$BB,3,FALSE)</f>
        <v>#N/A</v>
      </c>
      <c r="G280" s="9" t="e">
        <f>VLOOKUP(E280,'Price List'!$C:$BB,10,FALSE)</f>
        <v>#N/A</v>
      </c>
      <c r="H280" s="17"/>
      <c r="I280" s="5"/>
      <c r="J280" s="18" t="e">
        <f>VLOOKUP(I280,'Price List'!$C:$BB,3,FALSE)</f>
        <v>#N/A</v>
      </c>
      <c r="K280" s="9" t="e">
        <f>VLOOKUP(I280,'Price List'!$C:$BB,10,FALSE)</f>
        <v>#N/A</v>
      </c>
      <c r="L280" s="1"/>
      <c r="M280" s="1"/>
      <c r="N280" s="1"/>
      <c r="O280" s="1"/>
      <c r="P280" s="1"/>
      <c r="Q280" s="1"/>
      <c r="R280" s="1"/>
      <c r="S280" s="1"/>
    </row>
    <row r="281" spans="1:19" ht="12.75" customHeight="1" x14ac:dyDescent="0.2">
      <c r="A281" s="4" t="s">
        <v>22</v>
      </c>
      <c r="B281" s="10" t="s">
        <v>21</v>
      </c>
      <c r="C281" s="11" t="s">
        <v>20</v>
      </c>
      <c r="D281" s="17"/>
      <c r="E281" s="4" t="s">
        <v>22</v>
      </c>
      <c r="F281" s="10" t="s">
        <v>21</v>
      </c>
      <c r="G281" s="11" t="s">
        <v>20</v>
      </c>
      <c r="H281" s="17"/>
      <c r="I281" s="4" t="s">
        <v>22</v>
      </c>
      <c r="J281" s="10" t="s">
        <v>21</v>
      </c>
      <c r="K281" s="11" t="s">
        <v>20</v>
      </c>
      <c r="L281" s="1"/>
      <c r="M281" s="1"/>
      <c r="N281" s="1"/>
      <c r="O281" s="1"/>
      <c r="P281" s="1"/>
      <c r="Q281" s="1"/>
      <c r="R281" s="1"/>
      <c r="S281" s="1"/>
    </row>
    <row r="282" spans="1:19" ht="12.75" customHeight="1" x14ac:dyDescent="0.2">
      <c r="A282" s="6" t="e">
        <f>CONCATENATE(VLOOKUP(A280,'Price List'!$C:$BB,8,FALSE),"/",VLOOKUP(A280,'Price List'!$C:$BB,9,FALSE))</f>
        <v>#N/A</v>
      </c>
      <c r="B282" s="19" t="e">
        <f>IF(ISBLANK(VLOOKUP(A280,'Price List'!$C:$BB,5,FALSE)),VLOOKUP(A280,'Price List'!$C:$BB,5,FALSE),VLOOKUP(A280,'Price List'!$C:$BB,5,FALSE))</f>
        <v>#N/A</v>
      </c>
      <c r="C282" s="12" t="e">
        <f>VLOOKUP(A280,'Price List'!$C:$BB,6,FALSE)</f>
        <v>#N/A</v>
      </c>
      <c r="D282" s="17"/>
      <c r="E282" s="6" t="e">
        <f>CONCATENATE(VLOOKUP(E280,'Price List'!$C:$BB,8,FALSE),"/",VLOOKUP(E280,'Price List'!$C:$BB,9,FALSE))</f>
        <v>#N/A</v>
      </c>
      <c r="F282" s="19" t="e">
        <f>IF(ISBLANK(VLOOKUP(E280,'Price List'!$C:$BB,5,FALSE)),VLOOKUP(E280,'Price List'!$C:$BB,5,FALSE),VLOOKUP(E280,'Price List'!$C:$BB,5,FALSE))</f>
        <v>#N/A</v>
      </c>
      <c r="G282" s="12" t="e">
        <f>VLOOKUP(E280,'Price List'!$C:$BB,6,FALSE)</f>
        <v>#N/A</v>
      </c>
      <c r="H282" s="17"/>
      <c r="I282" s="6" t="e">
        <f>CONCATENATE(VLOOKUP(I280,'Price List'!$C:$BB,8,FALSE),"/",VLOOKUP(I280,'Price List'!$C:$BB,9,FALSE))</f>
        <v>#N/A</v>
      </c>
      <c r="J282" s="19" t="e">
        <f>IF(ISBLANK(VLOOKUP(I280,'Price List'!$C:$BB,5,FALSE)),VLOOKUP(I280,'Price List'!$C:$BB,5,FALSE),VLOOKUP(I280,'Price List'!$C:$BB,5,FALSE))</f>
        <v>#N/A</v>
      </c>
      <c r="K282" s="12" t="e">
        <f>VLOOKUP(I280,'Price List'!$C:$BB,6,FALSE)</f>
        <v>#N/A</v>
      </c>
      <c r="L282" s="1"/>
      <c r="M282" s="1"/>
      <c r="N282" s="1"/>
      <c r="O282" s="1"/>
      <c r="P282" s="1"/>
      <c r="Q282" s="1"/>
      <c r="R282" s="1"/>
      <c r="S282" s="1"/>
    </row>
    <row r="283" spans="1:19" ht="6" customHeight="1" x14ac:dyDescent="0.2">
      <c r="L283" s="1"/>
      <c r="M283" s="1"/>
      <c r="N283" s="1"/>
      <c r="O283" s="1"/>
      <c r="P283" s="1"/>
      <c r="Q283" s="1"/>
      <c r="R283" s="1"/>
      <c r="S283" s="1"/>
    </row>
    <row r="284" spans="1:19" ht="108" customHeight="1" x14ac:dyDescent="0.2">
      <c r="A284" s="158" t="e">
        <f>VLOOKUP(A287,PicTable,2,FALSE)</f>
        <v>#N/A</v>
      </c>
      <c r="B284" s="159"/>
      <c r="C284" s="160"/>
      <c r="D284" s="16"/>
      <c r="E284" s="158" t="e">
        <f>VLOOKUP(E287,PicTable,2,FALSE)</f>
        <v>#N/A</v>
      </c>
      <c r="F284" s="159"/>
      <c r="G284" s="160"/>
      <c r="H284" s="16"/>
      <c r="I284" s="158" t="e">
        <f>VLOOKUP(I287,PicTable,2,FALSE)</f>
        <v>#N/A</v>
      </c>
      <c r="J284" s="159"/>
      <c r="K284" s="160"/>
      <c r="L284" s="1"/>
      <c r="M284" s="1"/>
      <c r="N284" s="1"/>
      <c r="O284" s="1"/>
      <c r="P284" s="1"/>
      <c r="Q284" s="1"/>
      <c r="R284" s="1"/>
      <c r="S284" s="1"/>
    </row>
    <row r="285" spans="1:19" x14ac:dyDescent="0.2">
      <c r="A285" s="155" t="e">
        <f>VLOOKUP(A287,'Price List'!$C:$BB,2,FALSE)</f>
        <v>#N/A</v>
      </c>
      <c r="B285" s="156"/>
      <c r="C285" s="157"/>
      <c r="D285" s="20"/>
      <c r="E285" s="155" t="e">
        <f>VLOOKUP(E287,'Price List'!$C:$BB,2,FALSE)</f>
        <v>#N/A</v>
      </c>
      <c r="F285" s="156"/>
      <c r="G285" s="157"/>
      <c r="H285" s="20"/>
      <c r="I285" s="155" t="e">
        <f>VLOOKUP(I287,'Price List'!$C:$BB,2,FALSE)</f>
        <v>#N/A</v>
      </c>
      <c r="J285" s="156"/>
      <c r="K285" s="157"/>
      <c r="L285" s="1"/>
      <c r="M285" s="1"/>
      <c r="N285" s="1"/>
      <c r="O285" s="1"/>
      <c r="P285" s="1"/>
      <c r="Q285" s="1"/>
      <c r="R285" s="1"/>
      <c r="S285" s="1"/>
    </row>
    <row r="286" spans="1:19" x14ac:dyDescent="0.2">
      <c r="A286" s="4" t="s">
        <v>18</v>
      </c>
      <c r="B286" s="7" t="s">
        <v>0</v>
      </c>
      <c r="C286" s="9" t="s">
        <v>19</v>
      </c>
      <c r="D286" s="17"/>
      <c r="E286" s="4" t="s">
        <v>18</v>
      </c>
      <c r="F286" s="7" t="s">
        <v>0</v>
      </c>
      <c r="G286" s="9" t="s">
        <v>19</v>
      </c>
      <c r="H286" s="17"/>
      <c r="I286" s="4" t="s">
        <v>18</v>
      </c>
      <c r="J286" s="7" t="s">
        <v>0</v>
      </c>
      <c r="K286" s="9" t="s">
        <v>19</v>
      </c>
      <c r="L286" s="1"/>
      <c r="M286" s="1"/>
      <c r="N286" s="1"/>
      <c r="O286" s="1"/>
      <c r="P286" s="1"/>
      <c r="Q286" s="1"/>
      <c r="R286" s="1"/>
      <c r="S286" s="1"/>
    </row>
    <row r="287" spans="1:19" x14ac:dyDescent="0.2">
      <c r="A287" s="5"/>
      <c r="B287" s="18" t="e">
        <f>VLOOKUP(A287,'Price List'!$C:$BB,3,FALSE)</f>
        <v>#N/A</v>
      </c>
      <c r="C287" s="9" t="e">
        <f>VLOOKUP(A287,'Price List'!$C:$BB,10,FALSE)</f>
        <v>#N/A</v>
      </c>
      <c r="D287" s="17"/>
      <c r="E287" s="5"/>
      <c r="F287" s="18" t="e">
        <f>VLOOKUP(E287,'Price List'!$C:$BB,3,FALSE)</f>
        <v>#N/A</v>
      </c>
      <c r="G287" s="9" t="e">
        <f>VLOOKUP(E287,'Price List'!$C:$BB,10,FALSE)</f>
        <v>#N/A</v>
      </c>
      <c r="H287" s="17"/>
      <c r="I287" s="5"/>
      <c r="J287" s="18" t="e">
        <f>VLOOKUP(I287,'Price List'!$C:$BB,3,FALSE)</f>
        <v>#N/A</v>
      </c>
      <c r="K287" s="9" t="e">
        <f>VLOOKUP(I287,'Price List'!$C:$BB,10,FALSE)</f>
        <v>#N/A</v>
      </c>
      <c r="L287" s="1"/>
      <c r="M287" s="1"/>
      <c r="N287" s="1"/>
      <c r="O287" s="1"/>
      <c r="P287" s="1"/>
      <c r="Q287" s="1"/>
      <c r="R287" s="1"/>
      <c r="S287" s="1"/>
    </row>
    <row r="288" spans="1:19" ht="12.75" customHeight="1" x14ac:dyDescent="0.2">
      <c r="A288" s="4" t="s">
        <v>22</v>
      </c>
      <c r="B288" s="10" t="s">
        <v>21</v>
      </c>
      <c r="C288" s="11" t="s">
        <v>20</v>
      </c>
      <c r="D288" s="17"/>
      <c r="E288" s="4" t="s">
        <v>22</v>
      </c>
      <c r="F288" s="10" t="s">
        <v>21</v>
      </c>
      <c r="G288" s="11" t="s">
        <v>20</v>
      </c>
      <c r="H288" s="17"/>
      <c r="I288" s="4" t="s">
        <v>22</v>
      </c>
      <c r="J288" s="10" t="s">
        <v>21</v>
      </c>
      <c r="K288" s="11" t="s">
        <v>20</v>
      </c>
      <c r="L288" s="1"/>
      <c r="M288" s="1"/>
      <c r="N288" s="1"/>
      <c r="O288" s="1"/>
      <c r="P288" s="1"/>
      <c r="Q288" s="1"/>
      <c r="R288" s="1"/>
      <c r="S288" s="1"/>
    </row>
    <row r="289" spans="1:19" ht="12.75" customHeight="1" x14ac:dyDescent="0.2">
      <c r="A289" s="6" t="e">
        <f>CONCATENATE(VLOOKUP(A287,'Price List'!$C:$BB,8,FALSE),"/",VLOOKUP(A287,'Price List'!$C:$BB,9,FALSE))</f>
        <v>#N/A</v>
      </c>
      <c r="B289" s="19" t="e">
        <f>IF(ISBLANK(VLOOKUP(A287,'Price List'!$C:$BB,5,FALSE)),VLOOKUP(A287,'Price List'!$C:$BB,5,FALSE),VLOOKUP(A287,'Price List'!$C:$BB,5,FALSE))</f>
        <v>#N/A</v>
      </c>
      <c r="C289" s="12" t="e">
        <f>VLOOKUP(A287,'Price List'!$C:$BB,6,FALSE)</f>
        <v>#N/A</v>
      </c>
      <c r="D289" s="17"/>
      <c r="E289" s="6" t="e">
        <f>CONCATENATE(VLOOKUP(E287,'Price List'!$C:$BB,8,FALSE),"/",VLOOKUP(E287,'Price List'!$C:$BB,9,FALSE))</f>
        <v>#N/A</v>
      </c>
      <c r="F289" s="19" t="e">
        <f>IF(ISBLANK(VLOOKUP(E287,'Price List'!$C:$BB,5,FALSE)),VLOOKUP(E287,'Price List'!$C:$BB,5,FALSE),VLOOKUP(E287,'Price List'!$C:$BB,5,FALSE))</f>
        <v>#N/A</v>
      </c>
      <c r="G289" s="12" t="e">
        <f>VLOOKUP(E287,'Price List'!$C:$BB,6,FALSE)</f>
        <v>#N/A</v>
      </c>
      <c r="H289" s="17"/>
      <c r="I289" s="6" t="e">
        <f>CONCATENATE(VLOOKUP(I287,'Price List'!$C:$BB,8,FALSE),"/",VLOOKUP(I287,'Price List'!$C:$BB,9,FALSE))</f>
        <v>#N/A</v>
      </c>
      <c r="J289" s="19" t="e">
        <f>IF(ISBLANK(VLOOKUP(I287,'Price List'!$C:$BB,5,FALSE)),VLOOKUP(I287,'Price List'!$C:$BB,5,FALSE),VLOOKUP(I287,'Price List'!$C:$BB,5,FALSE))</f>
        <v>#N/A</v>
      </c>
      <c r="K289" s="12" t="e">
        <f>VLOOKUP(I287,'Price List'!$C:$BB,6,FALSE)</f>
        <v>#N/A</v>
      </c>
      <c r="L289" s="1"/>
      <c r="M289" s="1"/>
      <c r="N289" s="1"/>
      <c r="O289" s="1"/>
      <c r="P289" s="1"/>
      <c r="Q289" s="1"/>
      <c r="R289" s="1"/>
      <c r="S289" s="1"/>
    </row>
    <row r="290" spans="1:19" ht="6" customHeight="1" x14ac:dyDescent="0.2">
      <c r="L290" s="1"/>
      <c r="M290" s="1"/>
      <c r="N290" s="1"/>
      <c r="O290" s="1"/>
      <c r="P290" s="1"/>
      <c r="Q290" s="1"/>
      <c r="R290" s="1"/>
      <c r="S290" s="1"/>
    </row>
    <row r="291" spans="1:19" ht="107.25" customHeight="1" x14ac:dyDescent="0.2">
      <c r="A291" s="158" t="e">
        <f>VLOOKUP(A294,PicTable,2,FALSE)</f>
        <v>#N/A</v>
      </c>
      <c r="B291" s="159"/>
      <c r="C291" s="160"/>
      <c r="D291" s="16"/>
      <c r="E291" s="158" t="e">
        <f>VLOOKUP(E294,PicTable,2,FALSE)</f>
        <v>#N/A</v>
      </c>
      <c r="F291" s="159"/>
      <c r="G291" s="160"/>
      <c r="H291" s="16"/>
      <c r="I291" s="158" t="e">
        <f>VLOOKUP(I294,PicTable,2,FALSE)</f>
        <v>#N/A</v>
      </c>
      <c r="J291" s="159"/>
      <c r="K291" s="160"/>
      <c r="L291" s="1"/>
      <c r="M291" s="1"/>
      <c r="N291" s="1"/>
      <c r="O291" s="1"/>
      <c r="P291" s="1"/>
      <c r="Q291" s="1"/>
      <c r="R291" s="1"/>
      <c r="S291" s="1"/>
    </row>
    <row r="292" spans="1:19" x14ac:dyDescent="0.2">
      <c r="A292" s="155" t="e">
        <f>VLOOKUP(A294,'Price List'!$C:$BB,2,FALSE)</f>
        <v>#N/A</v>
      </c>
      <c r="B292" s="156"/>
      <c r="C292" s="157"/>
      <c r="D292" s="20"/>
      <c r="E292" s="155" t="e">
        <f>VLOOKUP(E294,'Price List'!$C:$BB,2,FALSE)</f>
        <v>#N/A</v>
      </c>
      <c r="F292" s="156"/>
      <c r="G292" s="157"/>
      <c r="H292" s="20"/>
      <c r="I292" s="155" t="e">
        <f>VLOOKUP(I294,'Price List'!$C:$BB,2,FALSE)</f>
        <v>#N/A</v>
      </c>
      <c r="J292" s="156"/>
      <c r="K292" s="157"/>
      <c r="L292" s="1"/>
      <c r="M292" s="1"/>
      <c r="N292" s="1"/>
      <c r="O292" s="1"/>
      <c r="P292" s="1"/>
      <c r="Q292" s="1"/>
      <c r="R292" s="1"/>
      <c r="S292" s="1"/>
    </row>
    <row r="293" spans="1:19" x14ac:dyDescent="0.2">
      <c r="A293" s="4" t="s">
        <v>18</v>
      </c>
      <c r="B293" s="7" t="s">
        <v>0</v>
      </c>
      <c r="C293" s="9" t="s">
        <v>19</v>
      </c>
      <c r="D293" s="17"/>
      <c r="E293" s="4" t="s">
        <v>18</v>
      </c>
      <c r="F293" s="7" t="s">
        <v>0</v>
      </c>
      <c r="G293" s="9" t="s">
        <v>19</v>
      </c>
      <c r="H293" s="17"/>
      <c r="I293" s="4" t="s">
        <v>18</v>
      </c>
      <c r="J293" s="7" t="s">
        <v>0</v>
      </c>
      <c r="K293" s="9" t="s">
        <v>19</v>
      </c>
      <c r="L293" s="1"/>
      <c r="M293" s="1"/>
      <c r="N293" s="1"/>
      <c r="O293" s="1"/>
      <c r="P293" s="1"/>
      <c r="Q293" s="1"/>
      <c r="R293" s="1"/>
      <c r="S293" s="1"/>
    </row>
    <row r="294" spans="1:19" x14ac:dyDescent="0.2">
      <c r="A294" s="5"/>
      <c r="B294" s="18" t="e">
        <f>VLOOKUP(A294,'Price List'!$C:$BB,3,FALSE)</f>
        <v>#N/A</v>
      </c>
      <c r="C294" s="9" t="e">
        <f>VLOOKUP(A294,'Price List'!$C:$BB,10,FALSE)</f>
        <v>#N/A</v>
      </c>
      <c r="D294" s="17"/>
      <c r="E294" s="5"/>
      <c r="F294" s="18" t="e">
        <f>VLOOKUP(E294,'Price List'!$C:$BB,3,FALSE)</f>
        <v>#N/A</v>
      </c>
      <c r="G294" s="9" t="e">
        <f>VLOOKUP(E294,'Price List'!$C:$BB,10,FALSE)</f>
        <v>#N/A</v>
      </c>
      <c r="H294" s="17"/>
      <c r="I294" s="5"/>
      <c r="J294" s="18" t="e">
        <f>VLOOKUP(I294,'Price List'!$C:$BB,3,FALSE)</f>
        <v>#N/A</v>
      </c>
      <c r="K294" s="9" t="e">
        <f>VLOOKUP(I294,'Price List'!$C:$BB,10,FALSE)</f>
        <v>#N/A</v>
      </c>
      <c r="L294" s="1"/>
      <c r="M294" s="1"/>
      <c r="N294" s="1"/>
      <c r="O294" s="1"/>
      <c r="P294" s="1"/>
      <c r="Q294" s="1"/>
      <c r="R294" s="1"/>
      <c r="S294" s="1"/>
    </row>
    <row r="295" spans="1:19" ht="12.75" customHeight="1" x14ac:dyDescent="0.2">
      <c r="A295" s="4" t="s">
        <v>22</v>
      </c>
      <c r="B295" s="10" t="s">
        <v>21</v>
      </c>
      <c r="C295" s="11" t="s">
        <v>20</v>
      </c>
      <c r="D295" s="17"/>
      <c r="E295" s="4" t="s">
        <v>22</v>
      </c>
      <c r="F295" s="10" t="s">
        <v>21</v>
      </c>
      <c r="G295" s="11" t="s">
        <v>20</v>
      </c>
      <c r="H295" s="17"/>
      <c r="I295" s="4" t="s">
        <v>22</v>
      </c>
      <c r="J295" s="10" t="s">
        <v>21</v>
      </c>
      <c r="K295" s="11" t="s">
        <v>20</v>
      </c>
      <c r="L295" s="1"/>
      <c r="M295" s="1"/>
      <c r="N295" s="1"/>
      <c r="O295" s="1"/>
      <c r="P295" s="1"/>
      <c r="Q295" s="1"/>
      <c r="R295" s="1"/>
      <c r="S295" s="1"/>
    </row>
    <row r="296" spans="1:19" ht="12.75" customHeight="1" x14ac:dyDescent="0.2">
      <c r="A296" s="6" t="e">
        <f>CONCATENATE(VLOOKUP(A294,'Price List'!$C:$BB,8,FALSE),"/",VLOOKUP(A294,'Price List'!$C:$BB,9,FALSE))</f>
        <v>#N/A</v>
      </c>
      <c r="B296" s="19" t="e">
        <f>IF(ISBLANK(VLOOKUP(A294,'Price List'!$C:$BB,5,FALSE)),VLOOKUP(A294,'Price List'!$C:$BB,5,FALSE),VLOOKUP(A294,'Price List'!$C:$BB,5,FALSE))</f>
        <v>#N/A</v>
      </c>
      <c r="C296" s="12" t="e">
        <f>VLOOKUP(A294,'Price List'!$C:$BB,6,FALSE)</f>
        <v>#N/A</v>
      </c>
      <c r="D296" s="17"/>
      <c r="E296" s="6" t="e">
        <f>CONCATENATE(VLOOKUP(E294,'Price List'!$C:$BB,8,FALSE),"/",VLOOKUP(E294,'Price List'!$C:$BB,9,FALSE))</f>
        <v>#N/A</v>
      </c>
      <c r="F296" s="19" t="e">
        <f>IF(ISBLANK(VLOOKUP(E294,'Price List'!$C:$BB,5,FALSE)),VLOOKUP(E294,'Price List'!$C:$BB,5,FALSE),VLOOKUP(E294,'Price List'!$C:$BB,5,FALSE))</f>
        <v>#N/A</v>
      </c>
      <c r="G296" s="12" t="e">
        <f>VLOOKUP(E294,'Price List'!$C:$BB,6,FALSE)</f>
        <v>#N/A</v>
      </c>
      <c r="H296" s="17"/>
      <c r="I296" s="6" t="e">
        <f>CONCATENATE(VLOOKUP(I294,'Price List'!$C:$BB,8,FALSE),"/",VLOOKUP(I294,'Price List'!$C:$BB,9,FALSE))</f>
        <v>#N/A</v>
      </c>
      <c r="J296" s="19" t="e">
        <f>IF(ISBLANK(VLOOKUP(I294,'Price List'!$C:$BB,5,FALSE)),VLOOKUP(I294,'Price List'!$C:$BB,5,FALSE),VLOOKUP(I294,'Price List'!$C:$BB,5,FALSE))</f>
        <v>#N/A</v>
      </c>
      <c r="K296" s="12" t="e">
        <f>VLOOKUP(I294,'Price List'!$C:$BB,6,FALSE)</f>
        <v>#N/A</v>
      </c>
      <c r="L296" s="1"/>
      <c r="M296" s="1"/>
      <c r="N296" s="1"/>
      <c r="O296" s="1"/>
      <c r="P296" s="1"/>
      <c r="Q296" s="1"/>
      <c r="R296" s="1"/>
      <c r="S296" s="1"/>
    </row>
    <row r="297" spans="1:19" ht="6" customHeight="1" x14ac:dyDescent="0.2">
      <c r="L297" s="1"/>
      <c r="M297" s="1"/>
      <c r="N297" s="1"/>
      <c r="O297" s="1"/>
      <c r="P297" s="1"/>
      <c r="Q297" s="1"/>
      <c r="R297" s="1"/>
      <c r="S297" s="1"/>
    </row>
    <row r="298" spans="1:19" ht="108" customHeight="1" x14ac:dyDescent="0.2">
      <c r="A298" s="158" t="e">
        <f>VLOOKUP(A301,PicTable,2,FALSE)</f>
        <v>#N/A</v>
      </c>
      <c r="B298" s="159"/>
      <c r="C298" s="160"/>
      <c r="D298" s="16"/>
      <c r="E298" s="158" t="e">
        <f>VLOOKUP(E301,PicTable,2,FALSE)</f>
        <v>#N/A</v>
      </c>
      <c r="F298" s="159"/>
      <c r="G298" s="160"/>
      <c r="H298" s="16"/>
      <c r="I298" s="158" t="e">
        <f>VLOOKUP(I301,PicTable,2,FALSE)</f>
        <v>#N/A</v>
      </c>
      <c r="J298" s="159"/>
      <c r="K298" s="160"/>
      <c r="L298" s="1"/>
      <c r="M298" s="1"/>
      <c r="N298" s="1"/>
      <c r="O298" s="1"/>
      <c r="P298" s="1"/>
      <c r="Q298" s="1"/>
      <c r="R298" s="1"/>
      <c r="S298" s="1"/>
    </row>
    <row r="299" spans="1:19" x14ac:dyDescent="0.2">
      <c r="A299" s="155" t="e">
        <f>VLOOKUP(A301,'Price List'!$C:$BB,2,FALSE)</f>
        <v>#N/A</v>
      </c>
      <c r="B299" s="156"/>
      <c r="C299" s="157"/>
      <c r="D299" s="20"/>
      <c r="E299" s="155" t="e">
        <f>VLOOKUP(E301,'Price List'!$C:$BB,2,FALSE)</f>
        <v>#N/A</v>
      </c>
      <c r="F299" s="156"/>
      <c r="G299" s="157"/>
      <c r="H299" s="20"/>
      <c r="I299" s="155" t="e">
        <f>VLOOKUP(I301,'Price List'!$C:$BB,2,FALSE)</f>
        <v>#N/A</v>
      </c>
      <c r="J299" s="156"/>
      <c r="K299" s="157"/>
      <c r="L299" s="1"/>
      <c r="M299" s="1"/>
      <c r="N299" s="1"/>
      <c r="O299" s="1"/>
      <c r="P299" s="1"/>
      <c r="Q299" s="1"/>
      <c r="R299" s="1"/>
      <c r="S299" s="1"/>
    </row>
    <row r="300" spans="1:19" x14ac:dyDescent="0.2">
      <c r="A300" s="4" t="s">
        <v>18</v>
      </c>
      <c r="B300" s="7" t="s">
        <v>0</v>
      </c>
      <c r="C300" s="9" t="s">
        <v>19</v>
      </c>
      <c r="D300" s="17"/>
      <c r="E300" s="4" t="s">
        <v>18</v>
      </c>
      <c r="F300" s="7" t="s">
        <v>0</v>
      </c>
      <c r="G300" s="9" t="s">
        <v>19</v>
      </c>
      <c r="H300" s="17"/>
      <c r="I300" s="4" t="s">
        <v>18</v>
      </c>
      <c r="J300" s="7" t="s">
        <v>0</v>
      </c>
      <c r="K300" s="9" t="s">
        <v>19</v>
      </c>
      <c r="L300" s="1"/>
      <c r="M300" s="1"/>
      <c r="N300" s="1"/>
      <c r="O300" s="1"/>
      <c r="P300" s="1"/>
      <c r="Q300" s="1"/>
      <c r="R300" s="1"/>
      <c r="S300" s="1"/>
    </row>
    <row r="301" spans="1:19" x14ac:dyDescent="0.2">
      <c r="A301" s="5"/>
      <c r="B301" s="18" t="e">
        <f>VLOOKUP(A301,'Price List'!$C:$BB,3,FALSE)</f>
        <v>#N/A</v>
      </c>
      <c r="C301" s="9" t="e">
        <f>VLOOKUP(A301,'Price List'!$C:$BB,10,FALSE)</f>
        <v>#N/A</v>
      </c>
      <c r="D301" s="17"/>
      <c r="E301" s="5"/>
      <c r="F301" s="18" t="e">
        <f>VLOOKUP(E301,'Price List'!$C:$BB,3,FALSE)</f>
        <v>#N/A</v>
      </c>
      <c r="G301" s="9" t="e">
        <f>VLOOKUP(E301,'Price List'!$C:$BB,10,FALSE)</f>
        <v>#N/A</v>
      </c>
      <c r="H301" s="17"/>
      <c r="I301" s="5"/>
      <c r="J301" s="18" t="e">
        <f>VLOOKUP(I301,'Price List'!$C:$BB,3,FALSE)</f>
        <v>#N/A</v>
      </c>
      <c r="K301" s="9" t="e">
        <f>VLOOKUP(I301,'Price List'!$C:$BB,10,FALSE)</f>
        <v>#N/A</v>
      </c>
      <c r="L301" s="1"/>
      <c r="M301" s="1"/>
      <c r="N301" s="1"/>
      <c r="O301" s="1"/>
      <c r="P301" s="1"/>
      <c r="Q301" s="1"/>
      <c r="R301" s="1"/>
      <c r="S301" s="1"/>
    </row>
    <row r="302" spans="1:19" ht="12.75" customHeight="1" x14ac:dyDescent="0.2">
      <c r="A302" s="4" t="s">
        <v>22</v>
      </c>
      <c r="B302" s="10" t="s">
        <v>21</v>
      </c>
      <c r="C302" s="11" t="s">
        <v>20</v>
      </c>
      <c r="D302" s="17"/>
      <c r="E302" s="4" t="s">
        <v>22</v>
      </c>
      <c r="F302" s="10" t="s">
        <v>21</v>
      </c>
      <c r="G302" s="11" t="s">
        <v>20</v>
      </c>
      <c r="H302" s="17"/>
      <c r="I302" s="4" t="s">
        <v>22</v>
      </c>
      <c r="J302" s="10" t="s">
        <v>21</v>
      </c>
      <c r="K302" s="11" t="s">
        <v>20</v>
      </c>
      <c r="L302" s="1"/>
      <c r="M302" s="1"/>
      <c r="N302" s="1"/>
      <c r="O302" s="1"/>
      <c r="P302" s="1"/>
      <c r="Q302" s="1"/>
      <c r="R302" s="1"/>
      <c r="S302" s="1"/>
    </row>
    <row r="303" spans="1:19" ht="12.75" customHeight="1" x14ac:dyDescent="0.2">
      <c r="A303" s="6" t="e">
        <f>CONCATENATE(VLOOKUP(A301,'Price List'!$C:$BB,8,FALSE),"/",VLOOKUP(A301,'Price List'!$C:$BB,9,FALSE))</f>
        <v>#N/A</v>
      </c>
      <c r="B303" s="19" t="e">
        <f>IF(ISBLANK(VLOOKUP(A301,'Price List'!$C:$BB,5,FALSE)),VLOOKUP(A301,'Price List'!$C:$BB,5,FALSE),VLOOKUP(A301,'Price List'!$C:$BB,5,FALSE))</f>
        <v>#N/A</v>
      </c>
      <c r="C303" s="12" t="e">
        <f>VLOOKUP(A301,'Price List'!$C:$BB,6,FALSE)</f>
        <v>#N/A</v>
      </c>
      <c r="D303" s="17"/>
      <c r="E303" s="6" t="e">
        <f>CONCATENATE(VLOOKUP(E301,'Price List'!$C:$BB,8,FALSE),"/",VLOOKUP(E301,'Price List'!$C:$BB,9,FALSE))</f>
        <v>#N/A</v>
      </c>
      <c r="F303" s="19" t="e">
        <f>IF(ISBLANK(VLOOKUP(E301,'Price List'!$C:$BB,5,FALSE)),VLOOKUP(E301,'Price List'!$C:$BB,5,FALSE),VLOOKUP(E301,'Price List'!$C:$BB,5,FALSE))</f>
        <v>#N/A</v>
      </c>
      <c r="G303" s="12" t="e">
        <f>VLOOKUP(E301,'Price List'!$C:$BB,6,FALSE)</f>
        <v>#N/A</v>
      </c>
      <c r="H303" s="17"/>
      <c r="I303" s="6" t="e">
        <f>CONCATENATE(VLOOKUP(I301,'Price List'!$C:$BB,8,FALSE),"/",VLOOKUP(I301,'Price List'!$C:$BB,9,FALSE))</f>
        <v>#N/A</v>
      </c>
      <c r="J303" s="19" t="e">
        <f>IF(ISBLANK(VLOOKUP(I301,'Price List'!$C:$BB,5,FALSE)),VLOOKUP(I301,'Price List'!$C:$BB,5,FALSE),VLOOKUP(I301,'Price List'!$C:$BB,5,FALSE))</f>
        <v>#N/A</v>
      </c>
      <c r="K303" s="12" t="e">
        <f>VLOOKUP(I301,'Price List'!$C:$BB,6,FALSE)</f>
        <v>#N/A</v>
      </c>
      <c r="L303" s="1"/>
      <c r="M303" s="1"/>
      <c r="N303" s="1"/>
      <c r="O303" s="1"/>
      <c r="P303" s="1"/>
      <c r="Q303" s="1"/>
      <c r="R303" s="1"/>
      <c r="S303" s="1"/>
    </row>
    <row r="304" spans="1:19" ht="6" customHeight="1" x14ac:dyDescent="0.2">
      <c r="L304" s="1"/>
      <c r="M304" s="1"/>
      <c r="N304" s="1"/>
      <c r="O304" s="1"/>
      <c r="P304" s="1"/>
      <c r="Q304" s="1"/>
      <c r="R304" s="1"/>
      <c r="S304" s="1"/>
    </row>
    <row r="305" spans="1:19" ht="107.25" customHeight="1" x14ac:dyDescent="0.2">
      <c r="A305" s="158" t="e">
        <f>VLOOKUP(A308,PicTable,2,FALSE)</f>
        <v>#N/A</v>
      </c>
      <c r="B305" s="159"/>
      <c r="C305" s="160"/>
      <c r="D305" s="16"/>
      <c r="E305" s="158" t="e">
        <f>VLOOKUP(E308,PicTable,2,FALSE)</f>
        <v>#N/A</v>
      </c>
      <c r="F305" s="159"/>
      <c r="G305" s="160"/>
      <c r="H305" s="16"/>
      <c r="I305" s="158" t="e">
        <f>VLOOKUP(I308,PicTable,2,FALSE)</f>
        <v>#N/A</v>
      </c>
      <c r="J305" s="159"/>
      <c r="K305" s="160"/>
      <c r="L305" s="1"/>
      <c r="M305" s="1"/>
      <c r="N305" s="1"/>
      <c r="O305" s="1"/>
      <c r="P305" s="1"/>
      <c r="Q305" s="1"/>
      <c r="R305" s="1"/>
      <c r="S305" s="1"/>
    </row>
    <row r="306" spans="1:19" x14ac:dyDescent="0.2">
      <c r="A306" s="155" t="e">
        <f>VLOOKUP(A308,'Price List'!$C:$BB,2,FALSE)</f>
        <v>#N/A</v>
      </c>
      <c r="B306" s="156"/>
      <c r="C306" s="157"/>
      <c r="D306" s="20"/>
      <c r="E306" s="155" t="e">
        <f>VLOOKUP(E308,'Price List'!$C:$BB,2,FALSE)</f>
        <v>#N/A</v>
      </c>
      <c r="F306" s="156"/>
      <c r="G306" s="157"/>
      <c r="H306" s="20"/>
      <c r="I306" s="155" t="e">
        <f>VLOOKUP(I308,'Price List'!$C:$BB,2,FALSE)</f>
        <v>#N/A</v>
      </c>
      <c r="J306" s="156"/>
      <c r="K306" s="157"/>
      <c r="L306" s="1"/>
      <c r="M306" s="1"/>
      <c r="N306" s="1"/>
      <c r="O306" s="1"/>
      <c r="P306" s="1"/>
      <c r="Q306" s="1"/>
      <c r="R306" s="1"/>
      <c r="S306" s="1"/>
    </row>
    <row r="307" spans="1:19" x14ac:dyDescent="0.2">
      <c r="A307" s="4" t="s">
        <v>18</v>
      </c>
      <c r="B307" s="7" t="s">
        <v>0</v>
      </c>
      <c r="C307" s="9" t="s">
        <v>19</v>
      </c>
      <c r="D307" s="17"/>
      <c r="E307" s="4" t="s">
        <v>18</v>
      </c>
      <c r="F307" s="7" t="s">
        <v>0</v>
      </c>
      <c r="G307" s="9" t="s">
        <v>19</v>
      </c>
      <c r="H307" s="17"/>
      <c r="I307" s="4" t="s">
        <v>18</v>
      </c>
      <c r="J307" s="7" t="s">
        <v>0</v>
      </c>
      <c r="K307" s="9" t="s">
        <v>19</v>
      </c>
      <c r="L307" s="1"/>
      <c r="M307" s="1"/>
      <c r="N307" s="1"/>
      <c r="O307" s="1"/>
      <c r="P307" s="1"/>
      <c r="Q307" s="1"/>
      <c r="R307" s="1"/>
      <c r="S307" s="1"/>
    </row>
    <row r="308" spans="1:19" x14ac:dyDescent="0.2">
      <c r="A308" s="5"/>
      <c r="B308" s="18" t="e">
        <f>VLOOKUP(A308,'Price List'!$C:$BB,3,FALSE)</f>
        <v>#N/A</v>
      </c>
      <c r="C308" s="9" t="e">
        <f>VLOOKUP(A308,'Price List'!$C:$BB,10,FALSE)</f>
        <v>#N/A</v>
      </c>
      <c r="D308" s="17"/>
      <c r="E308" s="5"/>
      <c r="F308" s="18" t="e">
        <f>VLOOKUP(E308,'Price List'!$C:$BB,3,FALSE)</f>
        <v>#N/A</v>
      </c>
      <c r="G308" s="9" t="e">
        <f>VLOOKUP(E308,'Price List'!$C:$BB,10,FALSE)</f>
        <v>#N/A</v>
      </c>
      <c r="H308" s="17"/>
      <c r="I308" s="5"/>
      <c r="J308" s="18" t="e">
        <f>VLOOKUP(I308,'Price List'!$C:$BB,3,FALSE)</f>
        <v>#N/A</v>
      </c>
      <c r="K308" s="9" t="e">
        <f>VLOOKUP(I308,'Price List'!$C:$BB,10,FALSE)</f>
        <v>#N/A</v>
      </c>
      <c r="L308" s="1"/>
      <c r="M308" s="1"/>
      <c r="N308" s="1"/>
      <c r="O308" s="1"/>
      <c r="P308" s="1"/>
      <c r="Q308" s="1"/>
      <c r="R308" s="1"/>
      <c r="S308" s="1"/>
    </row>
    <row r="309" spans="1:19" ht="12.75" customHeight="1" x14ac:dyDescent="0.2">
      <c r="A309" s="4" t="s">
        <v>22</v>
      </c>
      <c r="B309" s="10" t="s">
        <v>21</v>
      </c>
      <c r="C309" s="11" t="s">
        <v>20</v>
      </c>
      <c r="D309" s="17"/>
      <c r="E309" s="4" t="s">
        <v>22</v>
      </c>
      <c r="F309" s="10" t="s">
        <v>21</v>
      </c>
      <c r="G309" s="11" t="s">
        <v>20</v>
      </c>
      <c r="H309" s="17"/>
      <c r="I309" s="4" t="s">
        <v>22</v>
      </c>
      <c r="J309" s="10" t="s">
        <v>21</v>
      </c>
      <c r="K309" s="11" t="s">
        <v>20</v>
      </c>
      <c r="L309" s="1"/>
      <c r="M309" s="1"/>
      <c r="N309" s="1"/>
      <c r="O309" s="1"/>
      <c r="P309" s="1"/>
      <c r="Q309" s="1"/>
      <c r="R309" s="1"/>
      <c r="S309" s="1"/>
    </row>
    <row r="310" spans="1:19" ht="12.75" customHeight="1" x14ac:dyDescent="0.2">
      <c r="A310" s="6" t="e">
        <f>CONCATENATE(VLOOKUP(A308,'Price List'!$C:$BB,8,FALSE),"/",VLOOKUP(A308,'Price List'!$C:$BB,9,FALSE))</f>
        <v>#N/A</v>
      </c>
      <c r="B310" s="19" t="e">
        <f>IF(ISBLANK(VLOOKUP(A308,'Price List'!$C:$BB,5,FALSE)),VLOOKUP(A308,'Price List'!$C:$BB,5,FALSE),VLOOKUP(A308,'Price List'!$C:$BB,5,FALSE))</f>
        <v>#N/A</v>
      </c>
      <c r="C310" s="12" t="e">
        <f>VLOOKUP(A308,'Price List'!$C:$BB,6,FALSE)</f>
        <v>#N/A</v>
      </c>
      <c r="D310" s="17"/>
      <c r="E310" s="6" t="e">
        <f>CONCATENATE(VLOOKUP(E308,'Price List'!$C:$BB,8,FALSE),"/",VLOOKUP(E308,'Price List'!$C:$BB,9,FALSE))</f>
        <v>#N/A</v>
      </c>
      <c r="F310" s="19" t="e">
        <f>IF(ISBLANK(VLOOKUP(E308,'Price List'!$C:$BB,5,FALSE)),VLOOKUP(E308,'Price List'!$C:$BB,5,FALSE),VLOOKUP(E308,'Price List'!$C:$BB,5,FALSE))</f>
        <v>#N/A</v>
      </c>
      <c r="G310" s="12" t="e">
        <f>VLOOKUP(E308,'Price List'!$C:$BB,6,FALSE)</f>
        <v>#N/A</v>
      </c>
      <c r="H310" s="17"/>
      <c r="I310" s="6" t="e">
        <f>CONCATENATE(VLOOKUP(I308,'Price List'!$C:$BB,8,FALSE),"/",VLOOKUP(I308,'Price List'!$C:$BB,9,FALSE))</f>
        <v>#N/A</v>
      </c>
      <c r="J310" s="19" t="e">
        <f>IF(ISBLANK(VLOOKUP(I308,'Price List'!$C:$BB,5,FALSE)),VLOOKUP(I308,'Price List'!$C:$BB,5,FALSE),VLOOKUP(I308,'Price List'!$C:$BB,5,FALSE))</f>
        <v>#N/A</v>
      </c>
      <c r="K310" s="12" t="e">
        <f>VLOOKUP(I308,'Price List'!$C:$BB,6,FALSE)</f>
        <v>#N/A</v>
      </c>
      <c r="L310" s="1"/>
      <c r="M310" s="1"/>
      <c r="N310" s="1"/>
      <c r="O310" s="1"/>
      <c r="P310" s="1"/>
      <c r="Q310" s="1"/>
      <c r="R310" s="1"/>
      <c r="S310" s="1"/>
    </row>
    <row r="311" spans="1:19" ht="6" customHeight="1" x14ac:dyDescent="0.2">
      <c r="L311" s="1"/>
      <c r="M311" s="1"/>
      <c r="N311" s="1"/>
      <c r="O311" s="1"/>
      <c r="P311" s="1"/>
      <c r="Q311" s="1"/>
      <c r="R311" s="1"/>
      <c r="S311" s="1"/>
    </row>
    <row r="312" spans="1:19" ht="108" customHeight="1" x14ac:dyDescent="0.2">
      <c r="A312" s="158" t="e">
        <f>VLOOKUP(A315,PicTable,2,FALSE)</f>
        <v>#N/A</v>
      </c>
      <c r="B312" s="159"/>
      <c r="C312" s="160"/>
      <c r="D312" s="16"/>
      <c r="E312" s="158" t="e">
        <f>VLOOKUP(E315,PicTable,2,FALSE)</f>
        <v>#N/A</v>
      </c>
      <c r="F312" s="159"/>
      <c r="G312" s="160"/>
      <c r="H312" s="16"/>
      <c r="I312" s="158" t="e">
        <f>VLOOKUP(I315,PicTable,2,FALSE)</f>
        <v>#N/A</v>
      </c>
      <c r="J312" s="159"/>
      <c r="K312" s="160"/>
      <c r="L312" s="1"/>
      <c r="M312" s="1"/>
      <c r="N312" s="1"/>
      <c r="O312" s="1"/>
      <c r="P312" s="1"/>
      <c r="Q312" s="1"/>
      <c r="R312" s="1"/>
      <c r="S312" s="1"/>
    </row>
    <row r="313" spans="1:19" x14ac:dyDescent="0.2">
      <c r="A313" s="155" t="e">
        <f>VLOOKUP(A315,'Price List'!$C:$BB,2,FALSE)</f>
        <v>#N/A</v>
      </c>
      <c r="B313" s="156"/>
      <c r="C313" s="157"/>
      <c r="D313" s="20"/>
      <c r="E313" s="155" t="e">
        <f>VLOOKUP(E315,'Price List'!$C:$BB,2,FALSE)</f>
        <v>#N/A</v>
      </c>
      <c r="F313" s="156"/>
      <c r="G313" s="157"/>
      <c r="H313" s="20"/>
      <c r="I313" s="155" t="e">
        <f>VLOOKUP(I315,'Price List'!$C:$BB,2,FALSE)</f>
        <v>#N/A</v>
      </c>
      <c r="J313" s="156"/>
      <c r="K313" s="157"/>
      <c r="L313" s="1"/>
      <c r="M313" s="1"/>
      <c r="N313" s="1"/>
      <c r="O313" s="1"/>
      <c r="P313" s="1"/>
      <c r="Q313" s="1"/>
      <c r="R313" s="1"/>
      <c r="S313" s="1"/>
    </row>
    <row r="314" spans="1:19" x14ac:dyDescent="0.2">
      <c r="A314" s="4" t="s">
        <v>18</v>
      </c>
      <c r="B314" s="7" t="s">
        <v>0</v>
      </c>
      <c r="C314" s="9" t="s">
        <v>19</v>
      </c>
      <c r="D314" s="17"/>
      <c r="E314" s="4" t="s">
        <v>18</v>
      </c>
      <c r="F314" s="7" t="s">
        <v>0</v>
      </c>
      <c r="G314" s="9" t="s">
        <v>19</v>
      </c>
      <c r="H314" s="17"/>
      <c r="I314" s="4" t="s">
        <v>18</v>
      </c>
      <c r="J314" s="7" t="s">
        <v>0</v>
      </c>
      <c r="K314" s="9" t="s">
        <v>19</v>
      </c>
      <c r="L314" s="1"/>
      <c r="M314" s="1"/>
      <c r="N314" s="1"/>
      <c r="O314" s="1"/>
      <c r="P314" s="1"/>
      <c r="Q314" s="1"/>
      <c r="R314" s="1"/>
      <c r="S314" s="1"/>
    </row>
    <row r="315" spans="1:19" x14ac:dyDescent="0.2">
      <c r="A315" s="5"/>
      <c r="B315" s="18" t="e">
        <f>VLOOKUP(A315,'Price List'!$C:$BB,3,FALSE)</f>
        <v>#N/A</v>
      </c>
      <c r="C315" s="9" t="e">
        <f>VLOOKUP(A315,'Price List'!$C:$BB,10,FALSE)</f>
        <v>#N/A</v>
      </c>
      <c r="D315" s="17"/>
      <c r="E315" s="5"/>
      <c r="F315" s="18" t="e">
        <f>VLOOKUP(E315,'Price List'!$C:$BB,3,FALSE)</f>
        <v>#N/A</v>
      </c>
      <c r="G315" s="9" t="e">
        <f>VLOOKUP(E315,'Price List'!$C:$BB,10,FALSE)</f>
        <v>#N/A</v>
      </c>
      <c r="H315" s="17"/>
      <c r="I315" s="5"/>
      <c r="J315" s="18" t="e">
        <f>VLOOKUP(I315,'Price List'!$C:$BB,3,FALSE)</f>
        <v>#N/A</v>
      </c>
      <c r="K315" s="9" t="e">
        <f>VLOOKUP(I315,'Price List'!$C:$BB,10,FALSE)</f>
        <v>#N/A</v>
      </c>
      <c r="L315" s="1"/>
      <c r="M315" s="1"/>
      <c r="N315" s="1"/>
      <c r="O315" s="1"/>
      <c r="P315" s="1"/>
      <c r="Q315" s="1"/>
      <c r="R315" s="1"/>
      <c r="S315" s="1"/>
    </row>
    <row r="316" spans="1:19" ht="12.75" customHeight="1" x14ac:dyDescent="0.2">
      <c r="A316" s="4" t="s">
        <v>22</v>
      </c>
      <c r="B316" s="10" t="s">
        <v>21</v>
      </c>
      <c r="C316" s="11" t="s">
        <v>20</v>
      </c>
      <c r="D316" s="17"/>
      <c r="E316" s="4" t="s">
        <v>22</v>
      </c>
      <c r="F316" s="10" t="s">
        <v>21</v>
      </c>
      <c r="G316" s="11" t="s">
        <v>20</v>
      </c>
      <c r="H316" s="17"/>
      <c r="I316" s="4" t="s">
        <v>22</v>
      </c>
      <c r="J316" s="10" t="s">
        <v>21</v>
      </c>
      <c r="K316" s="11" t="s">
        <v>20</v>
      </c>
      <c r="L316" s="1"/>
      <c r="M316" s="1"/>
      <c r="N316" s="1"/>
      <c r="O316" s="1"/>
      <c r="P316" s="1"/>
      <c r="Q316" s="1"/>
      <c r="R316" s="1"/>
      <c r="S316" s="1"/>
    </row>
    <row r="317" spans="1:19" ht="12.75" customHeight="1" x14ac:dyDescent="0.2">
      <c r="A317" s="6" t="e">
        <f>CONCATENATE(VLOOKUP(A315,'Price List'!$C:$BB,8,FALSE),"/",VLOOKUP(A315,'Price List'!$C:$BB,9,FALSE))</f>
        <v>#N/A</v>
      </c>
      <c r="B317" s="19" t="e">
        <f>IF(ISBLANK(VLOOKUP(A315,'Price List'!$C:$BB,5,FALSE)),VLOOKUP(A315,'Price List'!$C:$BB,5,FALSE),VLOOKUP(A315,'Price List'!$C:$BB,5,FALSE))</f>
        <v>#N/A</v>
      </c>
      <c r="C317" s="12" t="e">
        <f>VLOOKUP(A315,'Price List'!$C:$BB,6,FALSE)</f>
        <v>#N/A</v>
      </c>
      <c r="D317" s="17"/>
      <c r="E317" s="6" t="e">
        <f>CONCATENATE(VLOOKUP(E315,'Price List'!$C:$BB,8,FALSE),"/",VLOOKUP(E315,'Price List'!$C:$BB,9,FALSE))</f>
        <v>#N/A</v>
      </c>
      <c r="F317" s="19" t="e">
        <f>IF(ISBLANK(VLOOKUP(E315,'Price List'!$C:$BB,5,FALSE)),VLOOKUP(E315,'Price List'!$C:$BB,5,FALSE),VLOOKUP(E315,'Price List'!$C:$BB,5,FALSE))</f>
        <v>#N/A</v>
      </c>
      <c r="G317" s="12" t="e">
        <f>VLOOKUP(E315,'Price List'!$C:$BB,6,FALSE)</f>
        <v>#N/A</v>
      </c>
      <c r="H317" s="17"/>
      <c r="I317" s="6" t="e">
        <f>CONCATENATE(VLOOKUP(I315,'Price List'!$C:$BB,8,FALSE),"/",VLOOKUP(I315,'Price List'!$C:$BB,9,FALSE))</f>
        <v>#N/A</v>
      </c>
      <c r="J317" s="19" t="e">
        <f>IF(ISBLANK(VLOOKUP(I315,'Price List'!$C:$BB,5,FALSE)),VLOOKUP(I315,'Price List'!$C:$BB,5,FALSE),VLOOKUP(I315,'Price List'!$C:$BB,5,FALSE))</f>
        <v>#N/A</v>
      </c>
      <c r="K317" s="12" t="e">
        <f>VLOOKUP(I315,'Price List'!$C:$BB,6,FALSE)</f>
        <v>#N/A</v>
      </c>
      <c r="L317" s="1"/>
      <c r="M317" s="1"/>
      <c r="N317" s="1"/>
      <c r="O317" s="1"/>
      <c r="P317" s="1"/>
      <c r="Q317" s="1"/>
      <c r="R317" s="1"/>
      <c r="S317" s="1"/>
    </row>
    <row r="318" spans="1:19" ht="6" customHeight="1" x14ac:dyDescent="0.2">
      <c r="L318" s="1"/>
      <c r="M318" s="1"/>
      <c r="N318" s="1"/>
      <c r="O318" s="1"/>
      <c r="P318" s="1"/>
      <c r="Q318" s="1"/>
      <c r="R318" s="1"/>
      <c r="S318" s="1"/>
    </row>
    <row r="319" spans="1:19" ht="108" customHeight="1" x14ac:dyDescent="0.2">
      <c r="A319" s="158" t="e">
        <f>VLOOKUP(A322,PicTable,2,FALSE)</f>
        <v>#N/A</v>
      </c>
      <c r="B319" s="159"/>
      <c r="C319" s="160"/>
      <c r="D319" s="16"/>
      <c r="E319" s="158" t="e">
        <f>VLOOKUP(E322,PicTable,2,FALSE)</f>
        <v>#N/A</v>
      </c>
      <c r="F319" s="159"/>
      <c r="G319" s="160"/>
      <c r="H319" s="16"/>
      <c r="I319" s="158" t="e">
        <f>VLOOKUP(I322,PicTable,2,FALSE)</f>
        <v>#N/A</v>
      </c>
      <c r="J319" s="159"/>
      <c r="K319" s="160"/>
      <c r="L319" s="1"/>
      <c r="M319" s="1"/>
      <c r="N319" s="1"/>
      <c r="O319" s="1"/>
      <c r="P319" s="1"/>
      <c r="Q319" s="1"/>
      <c r="R319" s="1"/>
      <c r="S319" s="1"/>
    </row>
    <row r="320" spans="1:19" x14ac:dyDescent="0.2">
      <c r="A320" s="155" t="e">
        <f>VLOOKUP(A322,'Price List'!$C:$BB,2,FALSE)</f>
        <v>#N/A</v>
      </c>
      <c r="B320" s="156"/>
      <c r="C320" s="157"/>
      <c r="D320" s="20"/>
      <c r="E320" s="155" t="e">
        <f>VLOOKUP(E322,'Price List'!$C:$BB,2,FALSE)</f>
        <v>#N/A</v>
      </c>
      <c r="F320" s="156"/>
      <c r="G320" s="157"/>
      <c r="H320" s="20"/>
      <c r="I320" s="155" t="e">
        <f>VLOOKUP(I322,'Price List'!$C:$BB,2,FALSE)</f>
        <v>#N/A</v>
      </c>
      <c r="J320" s="156"/>
      <c r="K320" s="157"/>
      <c r="L320" s="1"/>
      <c r="M320" s="1"/>
      <c r="N320" s="1"/>
      <c r="O320" s="1"/>
      <c r="P320" s="1"/>
      <c r="Q320" s="1"/>
      <c r="R320" s="1"/>
      <c r="S320" s="1"/>
    </row>
    <row r="321" spans="1:19" x14ac:dyDescent="0.2">
      <c r="A321" s="4" t="s">
        <v>18</v>
      </c>
      <c r="B321" s="7" t="s">
        <v>0</v>
      </c>
      <c r="C321" s="9" t="s">
        <v>19</v>
      </c>
      <c r="D321" s="17"/>
      <c r="E321" s="4" t="s">
        <v>18</v>
      </c>
      <c r="F321" s="7" t="s">
        <v>0</v>
      </c>
      <c r="G321" s="9" t="s">
        <v>19</v>
      </c>
      <c r="H321" s="17"/>
      <c r="I321" s="4" t="s">
        <v>18</v>
      </c>
      <c r="J321" s="7" t="s">
        <v>0</v>
      </c>
      <c r="K321" s="9" t="s">
        <v>19</v>
      </c>
      <c r="L321" s="1"/>
      <c r="M321" s="1"/>
      <c r="N321" s="1"/>
      <c r="O321" s="1"/>
      <c r="P321" s="1"/>
      <c r="Q321" s="1"/>
      <c r="R321" s="1"/>
      <c r="S321" s="1"/>
    </row>
    <row r="322" spans="1:19" x14ac:dyDescent="0.2">
      <c r="A322" s="5"/>
      <c r="B322" s="18" t="e">
        <f>VLOOKUP(A322,'Price List'!$C:$BB,3,FALSE)</f>
        <v>#N/A</v>
      </c>
      <c r="C322" s="9" t="e">
        <f>VLOOKUP(A322,'Price List'!$C:$BB,10,FALSE)</f>
        <v>#N/A</v>
      </c>
      <c r="D322" s="17"/>
      <c r="E322" s="5"/>
      <c r="F322" s="18" t="e">
        <f>VLOOKUP(E322,'Price List'!$C:$BB,3,FALSE)</f>
        <v>#N/A</v>
      </c>
      <c r="G322" s="9" t="e">
        <f>VLOOKUP(E322,'Price List'!$C:$BB,10,FALSE)</f>
        <v>#N/A</v>
      </c>
      <c r="H322" s="17"/>
      <c r="I322" s="5"/>
      <c r="J322" s="18" t="e">
        <f>VLOOKUP(I322,'Price List'!$C:$BB,3,FALSE)</f>
        <v>#N/A</v>
      </c>
      <c r="K322" s="9" t="e">
        <f>VLOOKUP(I322,'Price List'!$C:$BB,10,FALSE)</f>
        <v>#N/A</v>
      </c>
      <c r="L322" s="1"/>
      <c r="M322" s="1"/>
      <c r="N322" s="1"/>
      <c r="O322" s="1"/>
      <c r="P322" s="1"/>
      <c r="Q322" s="1"/>
      <c r="R322" s="1"/>
      <c r="S322" s="1"/>
    </row>
    <row r="323" spans="1:19" ht="12.75" customHeight="1" x14ac:dyDescent="0.2">
      <c r="A323" s="4" t="s">
        <v>22</v>
      </c>
      <c r="B323" s="10" t="s">
        <v>21</v>
      </c>
      <c r="C323" s="11" t="s">
        <v>20</v>
      </c>
      <c r="D323" s="17"/>
      <c r="E323" s="4" t="s">
        <v>22</v>
      </c>
      <c r="F323" s="10" t="s">
        <v>21</v>
      </c>
      <c r="G323" s="11" t="s">
        <v>20</v>
      </c>
      <c r="H323" s="17"/>
      <c r="I323" s="4" t="s">
        <v>22</v>
      </c>
      <c r="J323" s="10" t="s">
        <v>21</v>
      </c>
      <c r="K323" s="11" t="s">
        <v>20</v>
      </c>
      <c r="L323" s="1"/>
      <c r="M323" s="1"/>
      <c r="N323" s="1"/>
      <c r="O323" s="1"/>
      <c r="P323" s="1"/>
      <c r="Q323" s="1"/>
      <c r="R323" s="1"/>
      <c r="S323" s="1"/>
    </row>
    <row r="324" spans="1:19" ht="12.75" customHeight="1" x14ac:dyDescent="0.2">
      <c r="A324" s="6" t="e">
        <f>CONCATENATE(VLOOKUP(A322,'Price List'!$C:$BB,8,FALSE),"/",VLOOKUP(A322,'Price List'!$C:$BB,9,FALSE))</f>
        <v>#N/A</v>
      </c>
      <c r="B324" s="19" t="e">
        <f>IF(ISBLANK(VLOOKUP(A322,'Price List'!$C:$BB,5,FALSE)),VLOOKUP(A322,'Price List'!$C:$BB,5,FALSE),VLOOKUP(A322,'Price List'!$C:$BB,5,FALSE))</f>
        <v>#N/A</v>
      </c>
      <c r="C324" s="12" t="e">
        <f>VLOOKUP(A322,'Price List'!$C:$BB,6,FALSE)</f>
        <v>#N/A</v>
      </c>
      <c r="D324" s="17"/>
      <c r="E324" s="6" t="e">
        <f>CONCATENATE(VLOOKUP(E322,'Price List'!$C:$BB,8,FALSE),"/",VLOOKUP(E322,'Price List'!$C:$BB,9,FALSE))</f>
        <v>#N/A</v>
      </c>
      <c r="F324" s="19" t="e">
        <f>IF(ISBLANK(VLOOKUP(E322,'Price List'!$C:$BB,5,FALSE)),VLOOKUP(E322,'Price List'!$C:$BB,5,FALSE),VLOOKUP(E322,'Price List'!$C:$BB,5,FALSE))</f>
        <v>#N/A</v>
      </c>
      <c r="G324" s="12" t="e">
        <f>VLOOKUP(E322,'Price List'!$C:$BB,6,FALSE)</f>
        <v>#N/A</v>
      </c>
      <c r="H324" s="17"/>
      <c r="I324" s="6" t="e">
        <f>CONCATENATE(VLOOKUP(I322,'Price List'!$C:$BB,8,FALSE),"/",VLOOKUP(I322,'Price List'!$C:$BB,9,FALSE))</f>
        <v>#N/A</v>
      </c>
      <c r="J324" s="19" t="e">
        <f>IF(ISBLANK(VLOOKUP(I322,'Price List'!$C:$BB,5,FALSE)),VLOOKUP(I322,'Price List'!$C:$BB,5,FALSE),VLOOKUP(I322,'Price List'!$C:$BB,5,FALSE))</f>
        <v>#N/A</v>
      </c>
      <c r="K324" s="12" t="e">
        <f>VLOOKUP(I322,'Price List'!$C:$BB,6,FALSE)</f>
        <v>#N/A</v>
      </c>
      <c r="L324" s="1"/>
      <c r="M324" s="1"/>
      <c r="N324" s="1"/>
      <c r="O324" s="1"/>
      <c r="P324" s="1"/>
      <c r="Q324" s="1"/>
      <c r="R324" s="1"/>
      <c r="S324" s="1"/>
    </row>
    <row r="325" spans="1:19" ht="6" customHeight="1" x14ac:dyDescent="0.2">
      <c r="L325" s="1"/>
      <c r="M325" s="1"/>
      <c r="N325" s="1"/>
      <c r="O325" s="1"/>
      <c r="P325" s="1"/>
      <c r="Q325" s="1"/>
      <c r="R325" s="1"/>
      <c r="S325" s="1"/>
    </row>
    <row r="326" spans="1:19" ht="108" customHeight="1" x14ac:dyDescent="0.2">
      <c r="A326" s="158" t="e">
        <f>VLOOKUP(A329,PicTable,2,FALSE)</f>
        <v>#N/A</v>
      </c>
      <c r="B326" s="159"/>
      <c r="C326" s="160"/>
      <c r="D326" s="16"/>
      <c r="E326" s="158" t="e">
        <f>VLOOKUP(E329,PicTable,2,FALSE)</f>
        <v>#N/A</v>
      </c>
      <c r="F326" s="159"/>
      <c r="G326" s="160"/>
      <c r="H326" s="16"/>
      <c r="I326" s="158" t="e">
        <f>VLOOKUP(I329,PicTable,2,FALSE)</f>
        <v>#N/A</v>
      </c>
      <c r="J326" s="159"/>
      <c r="K326" s="160"/>
      <c r="L326" s="1"/>
      <c r="M326" s="1"/>
      <c r="N326" s="1"/>
      <c r="O326" s="1"/>
      <c r="P326" s="1"/>
      <c r="Q326" s="1"/>
      <c r="R326" s="1"/>
      <c r="S326" s="1"/>
    </row>
    <row r="327" spans="1:19" x14ac:dyDescent="0.2">
      <c r="A327" s="155" t="e">
        <f>VLOOKUP(A329,'Price List'!$C:$BB,2,FALSE)</f>
        <v>#N/A</v>
      </c>
      <c r="B327" s="156"/>
      <c r="C327" s="157"/>
      <c r="D327" s="20"/>
      <c r="E327" s="155" t="e">
        <f>VLOOKUP(E329,'Price List'!$C:$BB,2,FALSE)</f>
        <v>#N/A</v>
      </c>
      <c r="F327" s="156"/>
      <c r="G327" s="157"/>
      <c r="H327" s="20"/>
      <c r="I327" s="155" t="e">
        <f>VLOOKUP(I329,'Price List'!$C:$BB,2,FALSE)</f>
        <v>#N/A</v>
      </c>
      <c r="J327" s="156"/>
      <c r="K327" s="157"/>
      <c r="L327" s="1"/>
      <c r="M327" s="1"/>
      <c r="N327" s="1"/>
      <c r="O327" s="1"/>
      <c r="P327" s="1"/>
      <c r="Q327" s="1"/>
      <c r="R327" s="1"/>
      <c r="S327" s="1"/>
    </row>
    <row r="328" spans="1:19" x14ac:dyDescent="0.2">
      <c r="A328" s="4" t="s">
        <v>18</v>
      </c>
      <c r="B328" s="7" t="s">
        <v>0</v>
      </c>
      <c r="C328" s="9" t="s">
        <v>19</v>
      </c>
      <c r="D328" s="17"/>
      <c r="E328" s="4" t="s">
        <v>18</v>
      </c>
      <c r="F328" s="7" t="s">
        <v>0</v>
      </c>
      <c r="G328" s="9" t="s">
        <v>19</v>
      </c>
      <c r="H328" s="17"/>
      <c r="I328" s="4" t="s">
        <v>18</v>
      </c>
      <c r="J328" s="7" t="s">
        <v>0</v>
      </c>
      <c r="K328" s="9" t="s">
        <v>19</v>
      </c>
      <c r="L328" s="1"/>
      <c r="M328" s="1"/>
      <c r="N328" s="1"/>
      <c r="O328" s="1"/>
      <c r="P328" s="1"/>
      <c r="Q328" s="1"/>
      <c r="R328" s="1"/>
      <c r="S328" s="1"/>
    </row>
    <row r="329" spans="1:19" x14ac:dyDescent="0.2">
      <c r="A329" s="5"/>
      <c r="B329" s="18" t="e">
        <f>VLOOKUP(A329,'Price List'!$C:$BB,3,FALSE)</f>
        <v>#N/A</v>
      </c>
      <c r="C329" s="9" t="e">
        <f>VLOOKUP(A329,'Price List'!$C:$BB,10,FALSE)</f>
        <v>#N/A</v>
      </c>
      <c r="D329" s="17"/>
      <c r="E329" s="5"/>
      <c r="F329" s="18" t="e">
        <f>VLOOKUP(E329,'Price List'!$C:$BB,3,FALSE)</f>
        <v>#N/A</v>
      </c>
      <c r="G329" s="9" t="e">
        <f>VLOOKUP(E329,'Price List'!$C:$BB,10,FALSE)</f>
        <v>#N/A</v>
      </c>
      <c r="H329" s="17"/>
      <c r="I329" s="5"/>
      <c r="J329" s="18" t="e">
        <f>VLOOKUP(I329,'Price List'!$C:$BB,3,FALSE)</f>
        <v>#N/A</v>
      </c>
      <c r="K329" s="9" t="e">
        <f>VLOOKUP(I329,'Price List'!$C:$BB,10,FALSE)</f>
        <v>#N/A</v>
      </c>
      <c r="L329" s="1"/>
      <c r="M329" s="1"/>
      <c r="N329" s="1"/>
      <c r="O329" s="1"/>
      <c r="P329" s="1"/>
      <c r="Q329" s="1"/>
      <c r="R329" s="1"/>
      <c r="S329" s="1"/>
    </row>
    <row r="330" spans="1:19" ht="12.75" customHeight="1" x14ac:dyDescent="0.2">
      <c r="A330" s="4" t="s">
        <v>22</v>
      </c>
      <c r="B330" s="10" t="s">
        <v>21</v>
      </c>
      <c r="C330" s="11" t="s">
        <v>20</v>
      </c>
      <c r="D330" s="17"/>
      <c r="E330" s="4" t="s">
        <v>22</v>
      </c>
      <c r="F330" s="10" t="s">
        <v>21</v>
      </c>
      <c r="G330" s="11" t="s">
        <v>20</v>
      </c>
      <c r="H330" s="17"/>
      <c r="I330" s="4" t="s">
        <v>22</v>
      </c>
      <c r="J330" s="10" t="s">
        <v>21</v>
      </c>
      <c r="K330" s="11" t="s">
        <v>20</v>
      </c>
      <c r="L330" s="1"/>
      <c r="M330" s="1"/>
      <c r="N330" s="1"/>
      <c r="O330" s="1"/>
      <c r="P330" s="1"/>
      <c r="Q330" s="1"/>
      <c r="R330" s="1"/>
      <c r="S330" s="1"/>
    </row>
    <row r="331" spans="1:19" ht="12.75" customHeight="1" x14ac:dyDescent="0.2">
      <c r="A331" s="6" t="e">
        <f>CONCATENATE(VLOOKUP(A329,'Price List'!$C:$BB,8,FALSE),"/",VLOOKUP(A329,'Price List'!$C:$BB,9,FALSE))</f>
        <v>#N/A</v>
      </c>
      <c r="B331" s="19" t="e">
        <f>IF(ISBLANK(VLOOKUP(A329,'Price List'!$C:$BB,5,FALSE)),VLOOKUP(A329,'Price List'!$C:$BB,5,FALSE),VLOOKUP(A329,'Price List'!$C:$BB,5,FALSE))</f>
        <v>#N/A</v>
      </c>
      <c r="C331" s="12" t="e">
        <f>VLOOKUP(A329,'Price List'!$C:$BB,6,FALSE)</f>
        <v>#N/A</v>
      </c>
      <c r="D331" s="17"/>
      <c r="E331" s="6" t="e">
        <f>CONCATENATE(VLOOKUP(E329,'Price List'!$C:$BB,8,FALSE),"/",VLOOKUP(E329,'Price List'!$C:$BB,9,FALSE))</f>
        <v>#N/A</v>
      </c>
      <c r="F331" s="19" t="e">
        <f>IF(ISBLANK(VLOOKUP(E329,'Price List'!$C:$BB,5,FALSE)),VLOOKUP(E329,'Price List'!$C:$BB,5,FALSE),VLOOKUP(E329,'Price List'!$C:$BB,5,FALSE))</f>
        <v>#N/A</v>
      </c>
      <c r="G331" s="12" t="e">
        <f>VLOOKUP(E329,'Price List'!$C:$BB,6,FALSE)</f>
        <v>#N/A</v>
      </c>
      <c r="H331" s="17"/>
      <c r="I331" s="6" t="e">
        <f>CONCATENATE(VLOOKUP(I329,'Price List'!$C:$BB,8,FALSE),"/",VLOOKUP(I329,'Price List'!$C:$BB,9,FALSE))</f>
        <v>#N/A</v>
      </c>
      <c r="J331" s="19" t="e">
        <f>IF(ISBLANK(VLOOKUP(I329,'Price List'!$C:$BB,5,FALSE)),VLOOKUP(I329,'Price List'!$C:$BB,5,FALSE),VLOOKUP(I329,'Price List'!$C:$BB,5,FALSE))</f>
        <v>#N/A</v>
      </c>
      <c r="K331" s="12" t="e">
        <f>VLOOKUP(I329,'Price List'!$C:$BB,6,FALSE)</f>
        <v>#N/A</v>
      </c>
      <c r="L331" s="1"/>
      <c r="M331" s="1"/>
      <c r="N331" s="1"/>
      <c r="O331" s="1"/>
      <c r="P331" s="1"/>
      <c r="Q331" s="1"/>
      <c r="R331" s="1"/>
      <c r="S331" s="1"/>
    </row>
    <row r="332" spans="1:19" ht="6" customHeight="1" x14ac:dyDescent="0.2">
      <c r="L332" s="1"/>
      <c r="M332" s="1"/>
      <c r="N332" s="1"/>
      <c r="O332" s="1"/>
      <c r="P332" s="1"/>
      <c r="Q332" s="1"/>
      <c r="R332" s="1"/>
      <c r="S332" s="1"/>
    </row>
    <row r="333" spans="1:19" ht="108" customHeight="1" x14ac:dyDescent="0.2">
      <c r="A333" s="158" t="e">
        <f>VLOOKUP(A336,PicTable,2,FALSE)</f>
        <v>#N/A</v>
      </c>
      <c r="B333" s="159"/>
      <c r="C333" s="160"/>
      <c r="D333" s="16"/>
      <c r="E333" s="158" t="e">
        <f>VLOOKUP(E336,PicTable,2,FALSE)</f>
        <v>#N/A</v>
      </c>
      <c r="F333" s="159"/>
      <c r="G333" s="160"/>
      <c r="H333" s="16"/>
      <c r="I333" s="158" t="e">
        <f>VLOOKUP(I336,PicTable,2,FALSE)</f>
        <v>#N/A</v>
      </c>
      <c r="J333" s="159"/>
      <c r="K333" s="160"/>
      <c r="L333" s="1"/>
      <c r="M333" s="1"/>
      <c r="N333" s="1"/>
      <c r="O333" s="1"/>
      <c r="P333" s="1"/>
      <c r="Q333" s="1"/>
      <c r="R333" s="1"/>
      <c r="S333" s="1"/>
    </row>
    <row r="334" spans="1:19" x14ac:dyDescent="0.2">
      <c r="A334" s="155" t="e">
        <f>VLOOKUP(A336,'Price List'!$C:$BB,2,FALSE)</f>
        <v>#N/A</v>
      </c>
      <c r="B334" s="156"/>
      <c r="C334" s="157"/>
      <c r="D334" s="20"/>
      <c r="E334" s="155" t="e">
        <f>VLOOKUP(E336,'Price List'!$C:$BB,2,FALSE)</f>
        <v>#N/A</v>
      </c>
      <c r="F334" s="156"/>
      <c r="G334" s="157"/>
      <c r="H334" s="20"/>
      <c r="I334" s="155" t="e">
        <f>VLOOKUP(I336,'Price List'!$C:$BB,2,FALSE)</f>
        <v>#N/A</v>
      </c>
      <c r="J334" s="156"/>
      <c r="K334" s="157"/>
      <c r="L334" s="1"/>
      <c r="M334" s="1"/>
      <c r="N334" s="1"/>
      <c r="O334" s="1"/>
      <c r="P334" s="1"/>
      <c r="Q334" s="1"/>
      <c r="R334" s="1"/>
      <c r="S334" s="1"/>
    </row>
    <row r="335" spans="1:19" x14ac:dyDescent="0.2">
      <c r="A335" s="4" t="s">
        <v>18</v>
      </c>
      <c r="B335" s="7" t="s">
        <v>0</v>
      </c>
      <c r="C335" s="9" t="s">
        <v>19</v>
      </c>
      <c r="D335" s="17"/>
      <c r="E335" s="4" t="s">
        <v>18</v>
      </c>
      <c r="F335" s="7" t="s">
        <v>0</v>
      </c>
      <c r="G335" s="9" t="s">
        <v>19</v>
      </c>
      <c r="H335" s="17"/>
      <c r="I335" s="4" t="s">
        <v>18</v>
      </c>
      <c r="J335" s="7" t="s">
        <v>0</v>
      </c>
      <c r="K335" s="9" t="s">
        <v>19</v>
      </c>
      <c r="L335" s="1"/>
      <c r="M335" s="1"/>
      <c r="N335" s="1"/>
      <c r="O335" s="1"/>
      <c r="P335" s="1"/>
      <c r="Q335" s="1"/>
      <c r="R335" s="1"/>
      <c r="S335" s="1"/>
    </row>
    <row r="336" spans="1:19" x14ac:dyDescent="0.2">
      <c r="A336" s="5"/>
      <c r="B336" s="18" t="e">
        <f>VLOOKUP(A336,'Price List'!$C:$BB,3,FALSE)</f>
        <v>#N/A</v>
      </c>
      <c r="C336" s="9" t="e">
        <f>VLOOKUP(A336,'Price List'!$C:$BB,10,FALSE)</f>
        <v>#N/A</v>
      </c>
      <c r="D336" s="17"/>
      <c r="E336" s="5"/>
      <c r="F336" s="18" t="e">
        <f>VLOOKUP(E336,'Price List'!$C:$BB,3,FALSE)</f>
        <v>#N/A</v>
      </c>
      <c r="G336" s="9" t="e">
        <f>VLOOKUP(E336,'Price List'!$C:$BB,10,FALSE)</f>
        <v>#N/A</v>
      </c>
      <c r="H336" s="17"/>
      <c r="I336" s="5"/>
      <c r="J336" s="18" t="e">
        <f>VLOOKUP(I336,'Price List'!$C:$BB,3,FALSE)</f>
        <v>#N/A</v>
      </c>
      <c r="K336" s="9" t="e">
        <f>VLOOKUP(I336,'Price List'!$C:$BB,10,FALSE)</f>
        <v>#N/A</v>
      </c>
      <c r="L336" s="1"/>
      <c r="M336" s="1"/>
      <c r="N336" s="1"/>
      <c r="O336" s="1"/>
      <c r="P336" s="1"/>
      <c r="Q336" s="1"/>
      <c r="R336" s="1"/>
      <c r="S336" s="1"/>
    </row>
    <row r="337" spans="1:19" ht="12.75" customHeight="1" x14ac:dyDescent="0.2">
      <c r="A337" s="4" t="s">
        <v>22</v>
      </c>
      <c r="B337" s="10" t="s">
        <v>21</v>
      </c>
      <c r="C337" s="11" t="s">
        <v>20</v>
      </c>
      <c r="D337" s="17"/>
      <c r="E337" s="4" t="s">
        <v>22</v>
      </c>
      <c r="F337" s="10" t="s">
        <v>21</v>
      </c>
      <c r="G337" s="11" t="s">
        <v>20</v>
      </c>
      <c r="H337" s="17"/>
      <c r="I337" s="4" t="s">
        <v>22</v>
      </c>
      <c r="J337" s="10" t="s">
        <v>21</v>
      </c>
      <c r="K337" s="11" t="s">
        <v>20</v>
      </c>
      <c r="L337" s="1"/>
      <c r="M337" s="1"/>
      <c r="N337" s="1"/>
      <c r="O337" s="1"/>
      <c r="P337" s="1"/>
      <c r="Q337" s="1"/>
      <c r="R337" s="1"/>
      <c r="S337" s="1"/>
    </row>
    <row r="338" spans="1:19" ht="12.75" customHeight="1" x14ac:dyDescent="0.2">
      <c r="A338" s="6" t="e">
        <f>CONCATENATE(VLOOKUP(A336,'Price List'!$C:$BB,8,FALSE),"/",VLOOKUP(A336,'Price List'!$C:$BB,9,FALSE))</f>
        <v>#N/A</v>
      </c>
      <c r="B338" s="19" t="e">
        <f>IF(ISBLANK(VLOOKUP(A336,'Price List'!$C:$BB,5,FALSE)),VLOOKUP(A336,'Price List'!$C:$BB,5,FALSE),VLOOKUP(A336,'Price List'!$C:$BB,5,FALSE))</f>
        <v>#N/A</v>
      </c>
      <c r="C338" s="12" t="e">
        <f>VLOOKUP(A336,'Price List'!$C:$BB,6,FALSE)</f>
        <v>#N/A</v>
      </c>
      <c r="D338" s="17"/>
      <c r="E338" s="6" t="e">
        <f>CONCATENATE(VLOOKUP(E336,'Price List'!$C:$BB,8,FALSE),"/",VLOOKUP(E336,'Price List'!$C:$BB,9,FALSE))</f>
        <v>#N/A</v>
      </c>
      <c r="F338" s="19" t="e">
        <f>IF(ISBLANK(VLOOKUP(E336,'Price List'!$C:$BB,5,FALSE)),VLOOKUP(E336,'Price List'!$C:$BB,5,FALSE),VLOOKUP(E336,'Price List'!$C:$BB,5,FALSE))</f>
        <v>#N/A</v>
      </c>
      <c r="G338" s="12" t="e">
        <f>VLOOKUP(E336,'Price List'!$C:$BB,6,FALSE)</f>
        <v>#N/A</v>
      </c>
      <c r="H338" s="17"/>
      <c r="I338" s="6" t="e">
        <f>CONCATENATE(VLOOKUP(I336,'Price List'!$C:$BB,8,FALSE),"/",VLOOKUP(I336,'Price List'!$C:$BB,9,FALSE))</f>
        <v>#N/A</v>
      </c>
      <c r="J338" s="19" t="e">
        <f>IF(ISBLANK(VLOOKUP(I336,'Price List'!$C:$BB,5,FALSE)),VLOOKUP(I336,'Price List'!$C:$BB,5,FALSE),VLOOKUP(I336,'Price List'!$C:$BB,5,FALSE))</f>
        <v>#N/A</v>
      </c>
      <c r="K338" s="12" t="e">
        <f>VLOOKUP(I336,'Price List'!$C:$BB,6,FALSE)</f>
        <v>#N/A</v>
      </c>
      <c r="L338" s="1"/>
      <c r="M338" s="1"/>
      <c r="N338" s="1"/>
      <c r="O338" s="1"/>
      <c r="P338" s="1"/>
      <c r="Q338" s="1"/>
      <c r="R338" s="1"/>
      <c r="S338" s="1"/>
    </row>
    <row r="339" spans="1:19" ht="6" customHeight="1" x14ac:dyDescent="0.2">
      <c r="L339" s="1"/>
      <c r="M339" s="1"/>
      <c r="N339" s="1"/>
      <c r="O339" s="1"/>
      <c r="P339" s="1"/>
      <c r="Q339" s="1"/>
      <c r="R339" s="1"/>
      <c r="S339" s="1"/>
    </row>
    <row r="340" spans="1:19" ht="108" customHeight="1" x14ac:dyDescent="0.2">
      <c r="A340" s="158" t="e">
        <f>VLOOKUP(A343,PicTable,2,FALSE)</f>
        <v>#N/A</v>
      </c>
      <c r="B340" s="159"/>
      <c r="C340" s="160"/>
      <c r="D340" s="16"/>
      <c r="E340" s="158" t="e">
        <f>VLOOKUP(E343,PicTable,2,FALSE)</f>
        <v>#N/A</v>
      </c>
      <c r="F340" s="159"/>
      <c r="G340" s="160"/>
      <c r="H340" s="16"/>
      <c r="I340" s="158" t="e">
        <f>VLOOKUP(I343,PicTable,2,FALSE)</f>
        <v>#N/A</v>
      </c>
      <c r="J340" s="159"/>
      <c r="K340" s="160"/>
      <c r="L340" s="1"/>
      <c r="M340" s="1"/>
      <c r="N340" s="1"/>
      <c r="O340" s="1"/>
      <c r="P340" s="1"/>
      <c r="Q340" s="1"/>
      <c r="R340" s="1"/>
      <c r="S340" s="1"/>
    </row>
    <row r="341" spans="1:19" x14ac:dyDescent="0.2">
      <c r="A341" s="155" t="e">
        <f>VLOOKUP(A343,'Price List'!$C:$BB,2,FALSE)</f>
        <v>#N/A</v>
      </c>
      <c r="B341" s="156"/>
      <c r="C341" s="157"/>
      <c r="D341" s="20"/>
      <c r="E341" s="155" t="e">
        <f>VLOOKUP(E343,'Price List'!$C:$BB,2,FALSE)</f>
        <v>#N/A</v>
      </c>
      <c r="F341" s="156"/>
      <c r="G341" s="157"/>
      <c r="H341" s="20"/>
      <c r="I341" s="155" t="e">
        <f>VLOOKUP(I343,'Price List'!$C:$BB,2,FALSE)</f>
        <v>#N/A</v>
      </c>
      <c r="J341" s="156"/>
      <c r="K341" s="157"/>
      <c r="L341" s="1"/>
      <c r="M341" s="1"/>
      <c r="N341" s="1"/>
      <c r="O341" s="1"/>
      <c r="P341" s="1"/>
      <c r="Q341" s="1"/>
      <c r="R341" s="1"/>
      <c r="S341" s="1"/>
    </row>
    <row r="342" spans="1:19" x14ac:dyDescent="0.2">
      <c r="A342" s="4" t="s">
        <v>18</v>
      </c>
      <c r="B342" s="7" t="s">
        <v>0</v>
      </c>
      <c r="C342" s="9" t="s">
        <v>19</v>
      </c>
      <c r="D342" s="17"/>
      <c r="E342" s="4" t="s">
        <v>18</v>
      </c>
      <c r="F342" s="7" t="s">
        <v>0</v>
      </c>
      <c r="G342" s="9" t="s">
        <v>19</v>
      </c>
      <c r="H342" s="17"/>
      <c r="I342" s="4" t="s">
        <v>18</v>
      </c>
      <c r="J342" s="7" t="s">
        <v>0</v>
      </c>
      <c r="K342" s="9" t="s">
        <v>19</v>
      </c>
      <c r="L342" s="1"/>
      <c r="M342" s="1"/>
      <c r="N342" s="1"/>
      <c r="O342" s="1"/>
      <c r="P342" s="1"/>
      <c r="Q342" s="1"/>
      <c r="R342" s="1"/>
      <c r="S342" s="1"/>
    </row>
    <row r="343" spans="1:19" x14ac:dyDescent="0.2">
      <c r="A343" s="5"/>
      <c r="B343" s="18" t="e">
        <f>VLOOKUP(A343,'Price List'!$C:$BB,3,FALSE)</f>
        <v>#N/A</v>
      </c>
      <c r="C343" s="9" t="e">
        <f>VLOOKUP(A343,'Price List'!$C:$BB,10,FALSE)</f>
        <v>#N/A</v>
      </c>
      <c r="D343" s="17"/>
      <c r="E343" s="5"/>
      <c r="F343" s="18" t="e">
        <f>VLOOKUP(E343,'Price List'!$C:$BB,3,FALSE)</f>
        <v>#N/A</v>
      </c>
      <c r="G343" s="9" t="e">
        <f>VLOOKUP(E343,'Price List'!$C:$BB,10,FALSE)</f>
        <v>#N/A</v>
      </c>
      <c r="H343" s="17"/>
      <c r="I343" s="5"/>
      <c r="J343" s="18" t="e">
        <f>VLOOKUP(I343,'Price List'!$C:$BB,3,FALSE)</f>
        <v>#N/A</v>
      </c>
      <c r="K343" s="9" t="e">
        <f>VLOOKUP(I343,'Price List'!$C:$BB,10,FALSE)</f>
        <v>#N/A</v>
      </c>
      <c r="L343" s="1"/>
      <c r="M343" s="1"/>
      <c r="N343" s="1"/>
      <c r="O343" s="1"/>
      <c r="P343" s="1"/>
      <c r="Q343" s="1"/>
      <c r="R343" s="1"/>
      <c r="S343" s="1"/>
    </row>
    <row r="344" spans="1:19" ht="12.75" customHeight="1" x14ac:dyDescent="0.2">
      <c r="A344" s="4" t="s">
        <v>22</v>
      </c>
      <c r="B344" s="10" t="s">
        <v>21</v>
      </c>
      <c r="C344" s="11" t="s">
        <v>20</v>
      </c>
      <c r="D344" s="17"/>
      <c r="E344" s="4" t="s">
        <v>22</v>
      </c>
      <c r="F344" s="10" t="s">
        <v>21</v>
      </c>
      <c r="G344" s="11" t="s">
        <v>20</v>
      </c>
      <c r="H344" s="17"/>
      <c r="I344" s="4" t="s">
        <v>22</v>
      </c>
      <c r="J344" s="10" t="s">
        <v>21</v>
      </c>
      <c r="K344" s="11" t="s">
        <v>20</v>
      </c>
      <c r="L344" s="1"/>
      <c r="M344" s="1"/>
      <c r="N344" s="1"/>
      <c r="O344" s="1"/>
      <c r="P344" s="1"/>
      <c r="Q344" s="1"/>
      <c r="R344" s="1"/>
      <c r="S344" s="1"/>
    </row>
    <row r="345" spans="1:19" ht="12.75" customHeight="1" x14ac:dyDescent="0.2">
      <c r="A345" s="6" t="e">
        <f>CONCATENATE(VLOOKUP(A343,'Price List'!$C:$BB,8,FALSE),"/",VLOOKUP(A343,'Price List'!$C:$BB,9,FALSE))</f>
        <v>#N/A</v>
      </c>
      <c r="B345" s="19" t="e">
        <f>IF(ISBLANK(VLOOKUP(A343,'Price List'!$C:$BB,5,FALSE)),VLOOKUP(A343,'Price List'!$C:$BB,5,FALSE),VLOOKUP(A343,'Price List'!$C:$BB,5,FALSE))</f>
        <v>#N/A</v>
      </c>
      <c r="C345" s="12" t="e">
        <f>VLOOKUP(A343,'Price List'!$C:$BB,6,FALSE)</f>
        <v>#N/A</v>
      </c>
      <c r="D345" s="17"/>
      <c r="E345" s="6" t="e">
        <f>CONCATENATE(VLOOKUP(E343,'Price List'!$C:$BB,8,FALSE),"/",VLOOKUP(E343,'Price List'!$C:$BB,9,FALSE))</f>
        <v>#N/A</v>
      </c>
      <c r="F345" s="19" t="e">
        <f>IF(ISBLANK(VLOOKUP(E343,'Price List'!$C:$BB,5,FALSE)),VLOOKUP(E343,'Price List'!$C:$BB,5,FALSE),VLOOKUP(E343,'Price List'!$C:$BB,5,FALSE))</f>
        <v>#N/A</v>
      </c>
      <c r="G345" s="12" t="e">
        <f>VLOOKUP(E343,'Price List'!$C:$BB,6,FALSE)</f>
        <v>#N/A</v>
      </c>
      <c r="H345" s="17"/>
      <c r="I345" s="6" t="e">
        <f>CONCATENATE(VLOOKUP(I343,'Price List'!$C:$BB,8,FALSE),"/",VLOOKUP(I343,'Price List'!$C:$BB,9,FALSE))</f>
        <v>#N/A</v>
      </c>
      <c r="J345" s="19" t="e">
        <f>IF(ISBLANK(VLOOKUP(I343,'Price List'!$C:$BB,5,FALSE)),VLOOKUP(I343,'Price List'!$C:$BB,5,FALSE),VLOOKUP(I343,'Price List'!$C:$BB,5,FALSE))</f>
        <v>#N/A</v>
      </c>
      <c r="K345" s="12" t="e">
        <f>VLOOKUP(I343,'Price List'!$C:$BB,6,FALSE)</f>
        <v>#N/A</v>
      </c>
      <c r="L345" s="1"/>
      <c r="M345" s="1"/>
      <c r="N345" s="1"/>
      <c r="O345" s="1"/>
      <c r="P345" s="1"/>
      <c r="Q345" s="1"/>
      <c r="R345" s="1"/>
      <c r="S345" s="1"/>
    </row>
    <row r="346" spans="1:19" ht="6" customHeight="1" x14ac:dyDescent="0.2">
      <c r="L346" s="1"/>
      <c r="M346" s="1"/>
      <c r="N346" s="1"/>
      <c r="O346" s="1"/>
      <c r="P346" s="1"/>
      <c r="Q346" s="1"/>
      <c r="R346" s="1"/>
      <c r="S346" s="1"/>
    </row>
    <row r="347" spans="1:19" ht="108" customHeight="1" x14ac:dyDescent="0.2">
      <c r="A347" s="158" t="e">
        <f>VLOOKUP(A350,PicTable,2,FALSE)</f>
        <v>#N/A</v>
      </c>
      <c r="B347" s="159"/>
      <c r="C347" s="160"/>
      <c r="D347" s="16"/>
      <c r="E347" s="158" t="e">
        <f>VLOOKUP(E350,PicTable,2,FALSE)</f>
        <v>#N/A</v>
      </c>
      <c r="F347" s="159"/>
      <c r="G347" s="160"/>
      <c r="H347" s="16"/>
      <c r="I347" s="158" t="e">
        <f>VLOOKUP(I350,PicTable,2,FALSE)</f>
        <v>#N/A</v>
      </c>
      <c r="J347" s="159"/>
      <c r="K347" s="160"/>
      <c r="L347" s="1"/>
      <c r="M347" s="1"/>
      <c r="N347" s="1"/>
      <c r="O347" s="1"/>
      <c r="P347" s="1"/>
      <c r="Q347" s="1"/>
      <c r="R347" s="1"/>
      <c r="S347" s="1"/>
    </row>
    <row r="348" spans="1:19" x14ac:dyDescent="0.2">
      <c r="A348" s="155" t="e">
        <f>VLOOKUP(A350,'Price List'!$C:$BB,2,FALSE)</f>
        <v>#N/A</v>
      </c>
      <c r="B348" s="156"/>
      <c r="C348" s="157"/>
      <c r="D348" s="20"/>
      <c r="E348" s="155" t="e">
        <f>VLOOKUP(E350,'Price List'!$C:$BB,2,FALSE)</f>
        <v>#N/A</v>
      </c>
      <c r="F348" s="156"/>
      <c r="G348" s="157"/>
      <c r="H348" s="20"/>
      <c r="I348" s="155" t="e">
        <f>VLOOKUP(I350,'Price List'!$C:$BB,2,FALSE)</f>
        <v>#N/A</v>
      </c>
      <c r="J348" s="156"/>
      <c r="K348" s="157"/>
      <c r="L348" s="1"/>
      <c r="M348" s="1"/>
      <c r="N348" s="1"/>
      <c r="O348" s="1"/>
      <c r="P348" s="1"/>
      <c r="Q348" s="1"/>
      <c r="R348" s="1"/>
      <c r="S348" s="1"/>
    </row>
    <row r="349" spans="1:19" x14ac:dyDescent="0.2">
      <c r="A349" s="4" t="s">
        <v>18</v>
      </c>
      <c r="B349" s="7" t="s">
        <v>0</v>
      </c>
      <c r="C349" s="9" t="s">
        <v>19</v>
      </c>
      <c r="D349" s="17"/>
      <c r="E349" s="4" t="s">
        <v>18</v>
      </c>
      <c r="F349" s="7" t="s">
        <v>0</v>
      </c>
      <c r="G349" s="9" t="s">
        <v>19</v>
      </c>
      <c r="H349" s="17"/>
      <c r="I349" s="4" t="s">
        <v>18</v>
      </c>
      <c r="J349" s="7" t="s">
        <v>0</v>
      </c>
      <c r="K349" s="9" t="s">
        <v>19</v>
      </c>
      <c r="L349" s="1"/>
      <c r="M349" s="1"/>
      <c r="N349" s="1"/>
      <c r="O349" s="1"/>
      <c r="P349" s="1"/>
      <c r="Q349" s="1"/>
      <c r="R349" s="1"/>
      <c r="S349" s="1"/>
    </row>
    <row r="350" spans="1:19" x14ac:dyDescent="0.2">
      <c r="A350" s="5"/>
      <c r="B350" s="18" t="e">
        <f>VLOOKUP(A350,'Price List'!$C:$BB,3,FALSE)</f>
        <v>#N/A</v>
      </c>
      <c r="C350" s="9" t="e">
        <f>VLOOKUP(A350,'Price List'!$C:$BB,10,FALSE)</f>
        <v>#N/A</v>
      </c>
      <c r="D350" s="17"/>
      <c r="E350" s="5"/>
      <c r="F350" s="18" t="e">
        <f>VLOOKUP(E350,'Price List'!$C:$BB,3,FALSE)</f>
        <v>#N/A</v>
      </c>
      <c r="G350" s="9" t="e">
        <f>VLOOKUP(E350,'Price List'!$C:$BB,10,FALSE)</f>
        <v>#N/A</v>
      </c>
      <c r="H350" s="17"/>
      <c r="I350" s="5"/>
      <c r="J350" s="18" t="e">
        <f>VLOOKUP(I350,'Price List'!$C:$BB,3,FALSE)</f>
        <v>#N/A</v>
      </c>
      <c r="K350" s="9" t="e">
        <f>VLOOKUP(I350,'Price List'!$C:$BB,10,FALSE)</f>
        <v>#N/A</v>
      </c>
      <c r="L350" s="1"/>
      <c r="M350" s="1"/>
      <c r="N350" s="1"/>
      <c r="O350" s="1"/>
      <c r="P350" s="1"/>
      <c r="Q350" s="1"/>
      <c r="R350" s="1"/>
      <c r="S350" s="1"/>
    </row>
    <row r="351" spans="1:19" ht="12.75" customHeight="1" x14ac:dyDescent="0.2">
      <c r="A351" s="4" t="s">
        <v>22</v>
      </c>
      <c r="B351" s="10" t="s">
        <v>21</v>
      </c>
      <c r="C351" s="11" t="s">
        <v>20</v>
      </c>
      <c r="D351" s="17"/>
      <c r="E351" s="4" t="s">
        <v>22</v>
      </c>
      <c r="F351" s="10" t="s">
        <v>21</v>
      </c>
      <c r="G351" s="11" t="s">
        <v>20</v>
      </c>
      <c r="H351" s="17"/>
      <c r="I351" s="4" t="s">
        <v>22</v>
      </c>
      <c r="J351" s="10" t="s">
        <v>21</v>
      </c>
      <c r="K351" s="11" t="s">
        <v>20</v>
      </c>
      <c r="L351" s="1"/>
      <c r="M351" s="1"/>
      <c r="N351" s="1"/>
      <c r="O351" s="1"/>
      <c r="P351" s="1"/>
      <c r="Q351" s="1"/>
      <c r="R351" s="1"/>
      <c r="S351" s="1"/>
    </row>
    <row r="352" spans="1:19" ht="12.75" customHeight="1" x14ac:dyDescent="0.2">
      <c r="A352" s="6" t="e">
        <f>CONCATENATE(VLOOKUP(A350,'Price List'!$C:$BB,8,FALSE),"/",VLOOKUP(A350,'Price List'!$C:$BB,9,FALSE))</f>
        <v>#N/A</v>
      </c>
      <c r="B352" s="19" t="e">
        <f>IF(ISBLANK(VLOOKUP(A350,'Price List'!$C:$BB,5,FALSE)),VLOOKUP(A350,'Price List'!$C:$BB,5,FALSE),VLOOKUP(A350,'Price List'!$C:$BB,5,FALSE))</f>
        <v>#N/A</v>
      </c>
      <c r="C352" s="12" t="e">
        <f>VLOOKUP(A350,'Price List'!$C:$BB,6,FALSE)</f>
        <v>#N/A</v>
      </c>
      <c r="D352" s="17"/>
      <c r="E352" s="6" t="e">
        <f>CONCATENATE(VLOOKUP(E350,'Price List'!$C:$BB,8,FALSE),"/",VLOOKUP(E350,'Price List'!$C:$BB,9,FALSE))</f>
        <v>#N/A</v>
      </c>
      <c r="F352" s="19" t="e">
        <f>IF(ISBLANK(VLOOKUP(E350,'Price List'!$C:$BB,5,FALSE)),VLOOKUP(E350,'Price List'!$C:$BB,5,FALSE),VLOOKUP(E350,'Price List'!$C:$BB,5,FALSE))</f>
        <v>#N/A</v>
      </c>
      <c r="G352" s="12" t="e">
        <f>VLOOKUP(E350,'Price List'!$C:$BB,6,FALSE)</f>
        <v>#N/A</v>
      </c>
      <c r="H352" s="17"/>
      <c r="I352" s="6" t="e">
        <f>CONCATENATE(VLOOKUP(I350,'Price List'!$C:$BB,8,FALSE),"/",VLOOKUP(I350,'Price List'!$C:$BB,9,FALSE))</f>
        <v>#N/A</v>
      </c>
      <c r="J352" s="19" t="e">
        <f>IF(ISBLANK(VLOOKUP(I350,'Price List'!$C:$BB,5,FALSE)),VLOOKUP(I350,'Price List'!$C:$BB,5,FALSE),VLOOKUP(I350,'Price List'!$C:$BB,5,FALSE))</f>
        <v>#N/A</v>
      </c>
      <c r="K352" s="12" t="e">
        <f>VLOOKUP(I350,'Price List'!$C:$BB,6,FALSE)</f>
        <v>#N/A</v>
      </c>
      <c r="L352" s="1"/>
      <c r="M352" s="1"/>
      <c r="N352" s="1"/>
      <c r="O352" s="1"/>
      <c r="P352" s="1"/>
      <c r="Q352" s="1"/>
      <c r="R352" s="1"/>
      <c r="S352" s="1"/>
    </row>
    <row r="353" spans="1:19" ht="6" customHeight="1" x14ac:dyDescent="0.2">
      <c r="L353" s="1"/>
      <c r="M353" s="1"/>
      <c r="N353" s="1"/>
      <c r="O353" s="1"/>
      <c r="P353" s="1"/>
      <c r="Q353" s="1"/>
      <c r="R353" s="1"/>
      <c r="S353" s="1"/>
    </row>
    <row r="354" spans="1:19" ht="108" customHeight="1" x14ac:dyDescent="0.2">
      <c r="A354" s="158" t="e">
        <f>VLOOKUP(A357,PicTable,2,FALSE)</f>
        <v>#N/A</v>
      </c>
      <c r="B354" s="159"/>
      <c r="C354" s="160"/>
      <c r="D354" s="16"/>
      <c r="E354" s="158" t="e">
        <f>VLOOKUP(E357,PicTable,2,FALSE)</f>
        <v>#N/A</v>
      </c>
      <c r="F354" s="159"/>
      <c r="G354" s="160"/>
      <c r="H354" s="16"/>
      <c r="I354" s="158" t="e">
        <f>VLOOKUP(I357,PicTable,2,FALSE)</f>
        <v>#N/A</v>
      </c>
      <c r="J354" s="159"/>
      <c r="K354" s="160"/>
      <c r="L354" s="1"/>
      <c r="M354" s="1"/>
      <c r="N354" s="1"/>
      <c r="O354" s="1"/>
      <c r="P354" s="1"/>
      <c r="Q354" s="1"/>
      <c r="R354" s="1"/>
      <c r="S354" s="1"/>
    </row>
    <row r="355" spans="1:19" x14ac:dyDescent="0.2">
      <c r="A355" s="155" t="e">
        <f>VLOOKUP(A357,'Price List'!$C:$BB,2,FALSE)</f>
        <v>#N/A</v>
      </c>
      <c r="B355" s="156"/>
      <c r="C355" s="157"/>
      <c r="D355" s="20"/>
      <c r="E355" s="155" t="e">
        <f>VLOOKUP(E357,'Price List'!$C:$BB,2,FALSE)</f>
        <v>#N/A</v>
      </c>
      <c r="F355" s="156"/>
      <c r="G355" s="157"/>
      <c r="H355" s="20"/>
      <c r="I355" s="155" t="e">
        <f>VLOOKUP(I357,'Price List'!$C:$BB,2,FALSE)</f>
        <v>#N/A</v>
      </c>
      <c r="J355" s="156"/>
      <c r="K355" s="157"/>
      <c r="L355" s="1"/>
      <c r="M355" s="1"/>
      <c r="N355" s="1"/>
      <c r="O355" s="1"/>
      <c r="P355" s="1"/>
      <c r="Q355" s="1"/>
      <c r="R355" s="1"/>
      <c r="S355" s="1"/>
    </row>
    <row r="356" spans="1:19" x14ac:dyDescent="0.2">
      <c r="A356" s="4" t="s">
        <v>18</v>
      </c>
      <c r="B356" s="7" t="s">
        <v>0</v>
      </c>
      <c r="C356" s="9" t="s">
        <v>19</v>
      </c>
      <c r="D356" s="17"/>
      <c r="E356" s="4" t="s">
        <v>18</v>
      </c>
      <c r="F356" s="7" t="s">
        <v>0</v>
      </c>
      <c r="G356" s="9" t="s">
        <v>19</v>
      </c>
      <c r="H356" s="17"/>
      <c r="I356" s="4" t="s">
        <v>18</v>
      </c>
      <c r="J356" s="7" t="s">
        <v>0</v>
      </c>
      <c r="K356" s="9" t="s">
        <v>19</v>
      </c>
      <c r="L356" s="1"/>
      <c r="M356" s="1"/>
      <c r="N356" s="1"/>
      <c r="O356" s="1"/>
      <c r="P356" s="1"/>
      <c r="Q356" s="1"/>
      <c r="R356" s="1"/>
      <c r="S356" s="1"/>
    </row>
    <row r="357" spans="1:19" x14ac:dyDescent="0.2">
      <c r="A357" s="5"/>
      <c r="B357" s="18" t="e">
        <f>VLOOKUP(A357,'Price List'!$C:$BB,3,FALSE)</f>
        <v>#N/A</v>
      </c>
      <c r="C357" s="9" t="e">
        <f>VLOOKUP(A357,'Price List'!$C:$BB,10,FALSE)</f>
        <v>#N/A</v>
      </c>
      <c r="D357" s="17"/>
      <c r="E357" s="5"/>
      <c r="F357" s="18" t="e">
        <f>VLOOKUP(E357,'Price List'!$C:$BB,3,FALSE)</f>
        <v>#N/A</v>
      </c>
      <c r="G357" s="9" t="e">
        <f>VLOOKUP(E357,'Price List'!$C:$BB,10,FALSE)</f>
        <v>#N/A</v>
      </c>
      <c r="H357" s="17"/>
      <c r="I357" s="5"/>
      <c r="J357" s="18" t="e">
        <f>VLOOKUP(I357,'Price List'!$C:$BB,3,FALSE)</f>
        <v>#N/A</v>
      </c>
      <c r="K357" s="9" t="e">
        <f>VLOOKUP(I357,'Price List'!$C:$BB,10,FALSE)</f>
        <v>#N/A</v>
      </c>
      <c r="L357" s="1"/>
      <c r="M357" s="1"/>
      <c r="N357" s="1"/>
      <c r="O357" s="1"/>
      <c r="P357" s="1"/>
      <c r="Q357" s="1"/>
      <c r="R357" s="1"/>
      <c r="S357" s="1"/>
    </row>
    <row r="358" spans="1:19" ht="12.75" customHeight="1" x14ac:dyDescent="0.2">
      <c r="A358" s="4" t="s">
        <v>22</v>
      </c>
      <c r="B358" s="10" t="s">
        <v>21</v>
      </c>
      <c r="C358" s="11" t="s">
        <v>20</v>
      </c>
      <c r="D358" s="17"/>
      <c r="E358" s="4" t="s">
        <v>22</v>
      </c>
      <c r="F358" s="10" t="s">
        <v>21</v>
      </c>
      <c r="G358" s="11" t="s">
        <v>20</v>
      </c>
      <c r="H358" s="17"/>
      <c r="I358" s="4" t="s">
        <v>22</v>
      </c>
      <c r="J358" s="10" t="s">
        <v>21</v>
      </c>
      <c r="K358" s="11" t="s">
        <v>20</v>
      </c>
      <c r="L358" s="1"/>
      <c r="M358" s="1"/>
      <c r="N358" s="1"/>
      <c r="O358" s="1"/>
      <c r="P358" s="1"/>
      <c r="Q358" s="1"/>
      <c r="R358" s="1"/>
      <c r="S358" s="1"/>
    </row>
    <row r="359" spans="1:19" ht="12.75" customHeight="1" x14ac:dyDescent="0.2">
      <c r="A359" s="6" t="e">
        <f>CONCATENATE(VLOOKUP(A357,'Price List'!$C:$BB,8,FALSE),"/",VLOOKUP(A357,'Price List'!$C:$BB,9,FALSE))</f>
        <v>#N/A</v>
      </c>
      <c r="B359" s="19" t="e">
        <f>IF(ISBLANK(VLOOKUP(A357,'Price List'!$C:$BB,5,FALSE)),VLOOKUP(A357,'Price List'!$C:$BB,5,FALSE),VLOOKUP(A357,'Price List'!$C:$BB,5,FALSE))</f>
        <v>#N/A</v>
      </c>
      <c r="C359" s="12" t="e">
        <f>VLOOKUP(A357,'Price List'!$C:$BB,6,FALSE)</f>
        <v>#N/A</v>
      </c>
      <c r="D359" s="17"/>
      <c r="E359" s="6" t="e">
        <f>CONCATENATE(VLOOKUP(E357,'Price List'!$C:$BB,8,FALSE),"/",VLOOKUP(E357,'Price List'!$C:$BB,9,FALSE))</f>
        <v>#N/A</v>
      </c>
      <c r="F359" s="19" t="e">
        <f>IF(ISBLANK(VLOOKUP(E357,'Price List'!$C:$BB,5,FALSE)),VLOOKUP(E357,'Price List'!$C:$BB,5,FALSE),VLOOKUP(E357,'Price List'!$C:$BB,5,FALSE))</f>
        <v>#N/A</v>
      </c>
      <c r="G359" s="12" t="e">
        <f>VLOOKUP(E357,'Price List'!$C:$BB,6,FALSE)</f>
        <v>#N/A</v>
      </c>
      <c r="H359" s="17"/>
      <c r="I359" s="6" t="e">
        <f>CONCATENATE(VLOOKUP(I357,'Price List'!$C:$BB,8,FALSE),"/",VLOOKUP(I357,'Price List'!$C:$BB,9,FALSE))</f>
        <v>#N/A</v>
      </c>
      <c r="J359" s="19" t="e">
        <f>IF(ISBLANK(VLOOKUP(I357,'Price List'!$C:$BB,5,FALSE)),VLOOKUP(I357,'Price List'!$C:$BB,5,FALSE),VLOOKUP(I357,'Price List'!$C:$BB,5,FALSE))</f>
        <v>#N/A</v>
      </c>
      <c r="K359" s="12" t="e">
        <f>VLOOKUP(I357,'Price List'!$C:$BB,6,FALSE)</f>
        <v>#N/A</v>
      </c>
      <c r="L359" s="1"/>
      <c r="M359" s="1"/>
      <c r="N359" s="1"/>
      <c r="O359" s="1"/>
      <c r="P359" s="1"/>
      <c r="Q359" s="1"/>
      <c r="R359" s="1"/>
      <c r="S359" s="1"/>
    </row>
    <row r="360" spans="1:19" ht="6" customHeight="1" x14ac:dyDescent="0.2">
      <c r="L360" s="1"/>
      <c r="M360" s="1"/>
      <c r="N360" s="1"/>
      <c r="O360" s="1"/>
      <c r="P360" s="1"/>
      <c r="Q360" s="1"/>
      <c r="R360" s="1"/>
      <c r="S360" s="1"/>
    </row>
    <row r="361" spans="1:19" ht="108" customHeight="1" x14ac:dyDescent="0.2">
      <c r="A361" s="158" t="e">
        <f>VLOOKUP(A364,PicTable,2,FALSE)</f>
        <v>#N/A</v>
      </c>
      <c r="B361" s="159"/>
      <c r="C361" s="160"/>
      <c r="D361" s="16"/>
      <c r="E361" s="158" t="e">
        <f>VLOOKUP(E364,PicTable,2,FALSE)</f>
        <v>#N/A</v>
      </c>
      <c r="F361" s="159"/>
      <c r="G361" s="160"/>
      <c r="H361" s="16"/>
      <c r="I361" s="158" t="e">
        <f>VLOOKUP(I364,PicTable,2,FALSE)</f>
        <v>#N/A</v>
      </c>
      <c r="J361" s="159"/>
      <c r="K361" s="160"/>
      <c r="L361" s="1"/>
      <c r="M361" s="1"/>
      <c r="N361" s="1"/>
      <c r="O361" s="1"/>
      <c r="P361" s="1"/>
      <c r="Q361" s="1"/>
      <c r="R361" s="1"/>
      <c r="S361" s="1"/>
    </row>
    <row r="362" spans="1:19" x14ac:dyDescent="0.2">
      <c r="A362" s="155" t="e">
        <f>VLOOKUP(A364,'Price List'!$C:$BB,2,FALSE)</f>
        <v>#N/A</v>
      </c>
      <c r="B362" s="156"/>
      <c r="C362" s="157"/>
      <c r="D362" s="20"/>
      <c r="E362" s="155" t="e">
        <f>VLOOKUP(E364,'Price List'!$C:$BB,2,FALSE)</f>
        <v>#N/A</v>
      </c>
      <c r="F362" s="156"/>
      <c r="G362" s="157"/>
      <c r="H362" s="20"/>
      <c r="I362" s="155" t="e">
        <f>VLOOKUP(I364,'Price List'!$C:$BB,2,FALSE)</f>
        <v>#N/A</v>
      </c>
      <c r="J362" s="156"/>
      <c r="K362" s="157"/>
      <c r="L362" s="1"/>
      <c r="M362" s="1"/>
      <c r="N362" s="1"/>
      <c r="O362" s="1"/>
      <c r="P362" s="1"/>
      <c r="Q362" s="1"/>
      <c r="R362" s="1"/>
      <c r="S362" s="1"/>
    </row>
    <row r="363" spans="1:19" x14ac:dyDescent="0.2">
      <c r="A363" s="4" t="s">
        <v>18</v>
      </c>
      <c r="B363" s="7" t="s">
        <v>0</v>
      </c>
      <c r="C363" s="9" t="s">
        <v>19</v>
      </c>
      <c r="D363" s="17"/>
      <c r="E363" s="4" t="s">
        <v>18</v>
      </c>
      <c r="F363" s="7" t="s">
        <v>0</v>
      </c>
      <c r="G363" s="9" t="s">
        <v>19</v>
      </c>
      <c r="H363" s="17"/>
      <c r="I363" s="4" t="s">
        <v>18</v>
      </c>
      <c r="J363" s="7" t="s">
        <v>0</v>
      </c>
      <c r="K363" s="9" t="s">
        <v>19</v>
      </c>
      <c r="L363" s="1"/>
      <c r="M363" s="1"/>
      <c r="N363" s="1"/>
      <c r="O363" s="1"/>
      <c r="P363" s="1"/>
      <c r="Q363" s="1"/>
      <c r="R363" s="1"/>
      <c r="S363" s="1"/>
    </row>
    <row r="364" spans="1:19" x14ac:dyDescent="0.2">
      <c r="A364" s="5"/>
      <c r="B364" s="18" t="e">
        <f>VLOOKUP(A364,'Price List'!$C:$BB,3,FALSE)</f>
        <v>#N/A</v>
      </c>
      <c r="C364" s="9" t="e">
        <f>VLOOKUP(A364,'Price List'!$C:$BB,10,FALSE)</f>
        <v>#N/A</v>
      </c>
      <c r="D364" s="17"/>
      <c r="E364" s="5"/>
      <c r="F364" s="18" t="e">
        <f>VLOOKUP(E364,'Price List'!$C:$BB,3,FALSE)</f>
        <v>#N/A</v>
      </c>
      <c r="G364" s="9" t="e">
        <f>VLOOKUP(E364,'Price List'!$C:$BB,10,FALSE)</f>
        <v>#N/A</v>
      </c>
      <c r="H364" s="17"/>
      <c r="I364" s="5"/>
      <c r="J364" s="18" t="e">
        <f>VLOOKUP(I364,'Price List'!$C:$BB,3,FALSE)</f>
        <v>#N/A</v>
      </c>
      <c r="K364" s="9" t="e">
        <f>VLOOKUP(I364,'Price List'!$C:$BB,10,FALSE)</f>
        <v>#N/A</v>
      </c>
      <c r="L364" s="1"/>
      <c r="M364" s="1"/>
      <c r="N364" s="1"/>
      <c r="O364" s="1"/>
      <c r="P364" s="1"/>
      <c r="Q364" s="1"/>
      <c r="R364" s="1"/>
      <c r="S364" s="1"/>
    </row>
    <row r="365" spans="1:19" ht="12.75" customHeight="1" x14ac:dyDescent="0.2">
      <c r="A365" s="4" t="s">
        <v>22</v>
      </c>
      <c r="B365" s="10" t="s">
        <v>21</v>
      </c>
      <c r="C365" s="11" t="s">
        <v>20</v>
      </c>
      <c r="D365" s="17"/>
      <c r="E365" s="4" t="s">
        <v>22</v>
      </c>
      <c r="F365" s="10" t="s">
        <v>21</v>
      </c>
      <c r="G365" s="11" t="s">
        <v>20</v>
      </c>
      <c r="H365" s="17"/>
      <c r="I365" s="4" t="s">
        <v>22</v>
      </c>
      <c r="J365" s="10" t="s">
        <v>21</v>
      </c>
      <c r="K365" s="11" t="s">
        <v>20</v>
      </c>
      <c r="L365" s="1"/>
      <c r="M365" s="1"/>
      <c r="N365" s="1"/>
      <c r="O365" s="1"/>
      <c r="P365" s="1"/>
      <c r="Q365" s="1"/>
      <c r="R365" s="1"/>
      <c r="S365" s="1"/>
    </row>
    <row r="366" spans="1:19" ht="12.75" customHeight="1" x14ac:dyDescent="0.2">
      <c r="A366" s="6" t="e">
        <f>CONCATENATE(VLOOKUP(A364,'Price List'!$C:$BB,8,FALSE),"/",VLOOKUP(A364,'Price List'!$C:$BB,9,FALSE))</f>
        <v>#N/A</v>
      </c>
      <c r="B366" s="19" t="e">
        <f>IF(ISBLANK(VLOOKUP(A364,'Price List'!$C:$BB,5,FALSE)),VLOOKUP(A364,'Price List'!$C:$BB,5,FALSE),VLOOKUP(A364,'Price List'!$C:$BB,5,FALSE))</f>
        <v>#N/A</v>
      </c>
      <c r="C366" s="12" t="e">
        <f>VLOOKUP(A364,'Price List'!$C:$BB,6,FALSE)</f>
        <v>#N/A</v>
      </c>
      <c r="D366" s="17"/>
      <c r="E366" s="6" t="e">
        <f>CONCATENATE(VLOOKUP(E364,'Price List'!$C:$BB,8,FALSE),"/",VLOOKUP(E364,'Price List'!$C:$BB,9,FALSE))</f>
        <v>#N/A</v>
      </c>
      <c r="F366" s="19" t="e">
        <f>IF(ISBLANK(VLOOKUP(E364,'Price List'!$C:$BB,5,FALSE)),VLOOKUP(E364,'Price List'!$C:$BB,5,FALSE),VLOOKUP(E364,'Price List'!$C:$BB,5,FALSE))</f>
        <v>#N/A</v>
      </c>
      <c r="G366" s="12" t="e">
        <f>VLOOKUP(E364,'Price List'!$C:$BB,6,FALSE)</f>
        <v>#N/A</v>
      </c>
      <c r="H366" s="17"/>
      <c r="I366" s="6" t="e">
        <f>CONCATENATE(VLOOKUP(I364,'Price List'!$C:$BB,8,FALSE),"/",VLOOKUP(I364,'Price List'!$C:$BB,9,FALSE))</f>
        <v>#N/A</v>
      </c>
      <c r="J366" s="19" t="e">
        <f>IF(ISBLANK(VLOOKUP(I364,'Price List'!$C:$BB,5,FALSE)),VLOOKUP(I364,'Price List'!$C:$BB,5,FALSE),VLOOKUP(I364,'Price List'!$C:$BB,5,FALSE))</f>
        <v>#N/A</v>
      </c>
      <c r="K366" s="12" t="e">
        <f>VLOOKUP(I364,'Price List'!$C:$BB,6,FALSE)</f>
        <v>#N/A</v>
      </c>
      <c r="L366" s="1"/>
      <c r="M366" s="1"/>
      <c r="N366" s="1"/>
      <c r="O366" s="1"/>
      <c r="P366" s="1"/>
      <c r="Q366" s="1"/>
      <c r="R366" s="1"/>
      <c r="S366" s="1"/>
    </row>
    <row r="367" spans="1:19" ht="6" customHeight="1" x14ac:dyDescent="0.2">
      <c r="L367" s="1"/>
      <c r="M367" s="1"/>
      <c r="N367" s="1"/>
      <c r="O367" s="1"/>
      <c r="P367" s="1"/>
      <c r="Q367" s="1"/>
      <c r="R367" s="1"/>
      <c r="S367" s="1"/>
    </row>
    <row r="368" spans="1:19" ht="108" customHeight="1" x14ac:dyDescent="0.2">
      <c r="A368" s="158" t="e">
        <f>VLOOKUP(A371,PicTable,2,FALSE)</f>
        <v>#N/A</v>
      </c>
      <c r="B368" s="159"/>
      <c r="C368" s="160"/>
      <c r="D368" s="16"/>
      <c r="E368" s="158" t="e">
        <f>VLOOKUP(E371,PicTable,2,FALSE)</f>
        <v>#N/A</v>
      </c>
      <c r="F368" s="159"/>
      <c r="G368" s="160"/>
      <c r="H368" s="16"/>
      <c r="I368" s="158" t="e">
        <f>VLOOKUP(I371,PicTable,2,FALSE)</f>
        <v>#N/A</v>
      </c>
      <c r="J368" s="159"/>
      <c r="K368" s="160"/>
      <c r="L368" s="1"/>
      <c r="M368" s="1"/>
      <c r="N368" s="1"/>
      <c r="O368" s="1"/>
      <c r="P368" s="1"/>
      <c r="Q368" s="1"/>
      <c r="R368" s="1"/>
      <c r="S368" s="1"/>
    </row>
    <row r="369" spans="1:19" x14ac:dyDescent="0.2">
      <c r="A369" s="155" t="e">
        <f>VLOOKUP(A371,'Price List'!$C:$BB,2,FALSE)</f>
        <v>#N/A</v>
      </c>
      <c r="B369" s="156"/>
      <c r="C369" s="157"/>
      <c r="D369" s="20"/>
      <c r="E369" s="155" t="e">
        <f>VLOOKUP(E371,'Price List'!$C:$BB,2,FALSE)</f>
        <v>#N/A</v>
      </c>
      <c r="F369" s="156"/>
      <c r="G369" s="157"/>
      <c r="H369" s="20"/>
      <c r="I369" s="155" t="e">
        <f>VLOOKUP(I371,'Price List'!$C:$BB,2,FALSE)</f>
        <v>#N/A</v>
      </c>
      <c r="J369" s="156"/>
      <c r="K369" s="157"/>
      <c r="L369" s="1"/>
      <c r="M369" s="1"/>
      <c r="N369" s="1"/>
      <c r="O369" s="1"/>
      <c r="P369" s="1"/>
      <c r="Q369" s="1"/>
      <c r="R369" s="1"/>
      <c r="S369" s="1"/>
    </row>
    <row r="370" spans="1:19" x14ac:dyDescent="0.2">
      <c r="A370" s="4" t="s">
        <v>18</v>
      </c>
      <c r="B370" s="7" t="s">
        <v>0</v>
      </c>
      <c r="C370" s="9" t="s">
        <v>19</v>
      </c>
      <c r="D370" s="17"/>
      <c r="E370" s="4" t="s">
        <v>18</v>
      </c>
      <c r="F370" s="7" t="s">
        <v>0</v>
      </c>
      <c r="G370" s="9" t="s">
        <v>19</v>
      </c>
      <c r="H370" s="17"/>
      <c r="I370" s="4" t="s">
        <v>18</v>
      </c>
      <c r="J370" s="7" t="s">
        <v>0</v>
      </c>
      <c r="K370" s="9" t="s">
        <v>19</v>
      </c>
      <c r="L370" s="1"/>
      <c r="M370" s="1"/>
      <c r="N370" s="1"/>
      <c r="O370" s="1"/>
      <c r="P370" s="1"/>
      <c r="Q370" s="1"/>
      <c r="R370" s="1"/>
      <c r="S370" s="1"/>
    </row>
    <row r="371" spans="1:19" x14ac:dyDescent="0.2">
      <c r="A371" s="5"/>
      <c r="B371" s="18" t="e">
        <f>VLOOKUP(A371,'Price List'!$C:$BB,3,FALSE)</f>
        <v>#N/A</v>
      </c>
      <c r="C371" s="9" t="e">
        <f>VLOOKUP(A371,'Price List'!$C:$BB,10,FALSE)</f>
        <v>#N/A</v>
      </c>
      <c r="D371" s="17"/>
      <c r="E371" s="5"/>
      <c r="F371" s="18" t="e">
        <f>VLOOKUP(E371,'Price List'!$C:$BB,3,FALSE)</f>
        <v>#N/A</v>
      </c>
      <c r="G371" s="9" t="e">
        <f>VLOOKUP(E371,'Price List'!$C:$BB,10,FALSE)</f>
        <v>#N/A</v>
      </c>
      <c r="H371" s="17"/>
      <c r="I371" s="5"/>
      <c r="J371" s="18" t="e">
        <f>VLOOKUP(I371,'Price List'!$C:$BB,3,FALSE)</f>
        <v>#N/A</v>
      </c>
      <c r="K371" s="9" t="e">
        <f>VLOOKUP(I371,'Price List'!$C:$BB,10,FALSE)</f>
        <v>#N/A</v>
      </c>
      <c r="L371" s="1"/>
      <c r="M371" s="1"/>
      <c r="N371" s="1"/>
      <c r="O371" s="1"/>
      <c r="P371" s="1"/>
      <c r="Q371" s="1"/>
      <c r="R371" s="1"/>
      <c r="S371" s="1"/>
    </row>
    <row r="372" spans="1:19" ht="12.75" customHeight="1" x14ac:dyDescent="0.2">
      <c r="A372" s="4" t="s">
        <v>22</v>
      </c>
      <c r="B372" s="10" t="s">
        <v>21</v>
      </c>
      <c r="C372" s="11" t="s">
        <v>20</v>
      </c>
      <c r="D372" s="17"/>
      <c r="E372" s="4" t="s">
        <v>22</v>
      </c>
      <c r="F372" s="10" t="s">
        <v>21</v>
      </c>
      <c r="G372" s="11" t="s">
        <v>20</v>
      </c>
      <c r="H372" s="17"/>
      <c r="I372" s="4" t="s">
        <v>22</v>
      </c>
      <c r="J372" s="10" t="s">
        <v>21</v>
      </c>
      <c r="K372" s="11" t="s">
        <v>20</v>
      </c>
      <c r="L372" s="1"/>
      <c r="M372" s="1"/>
      <c r="N372" s="1"/>
      <c r="O372" s="1"/>
      <c r="P372" s="1"/>
      <c r="Q372" s="1"/>
      <c r="R372" s="1"/>
      <c r="S372" s="1"/>
    </row>
    <row r="373" spans="1:19" ht="12.75" customHeight="1" x14ac:dyDescent="0.2">
      <c r="A373" s="6" t="e">
        <f>CONCATENATE(VLOOKUP(A371,'Price List'!$C:$BB,8,FALSE),"/",VLOOKUP(A371,'Price List'!$C:$BB,9,FALSE))</f>
        <v>#N/A</v>
      </c>
      <c r="B373" s="19" t="e">
        <f>IF(ISBLANK(VLOOKUP(A371,'Price List'!$C:$BB,5,FALSE)),VLOOKUP(A371,'Price List'!$C:$BB,5,FALSE),VLOOKUP(A371,'Price List'!$C:$BB,5,FALSE))</f>
        <v>#N/A</v>
      </c>
      <c r="C373" s="12" t="e">
        <f>VLOOKUP(A371,'Price List'!$C:$BB,6,FALSE)</f>
        <v>#N/A</v>
      </c>
      <c r="D373" s="17"/>
      <c r="E373" s="6" t="e">
        <f>CONCATENATE(VLOOKUP(E371,'Price List'!$C:$BB,8,FALSE),"/",VLOOKUP(E371,'Price List'!$C:$BB,9,FALSE))</f>
        <v>#N/A</v>
      </c>
      <c r="F373" s="19" t="e">
        <f>IF(ISBLANK(VLOOKUP(E371,'Price List'!$C:$BB,5,FALSE)),VLOOKUP(E371,'Price List'!$C:$BB,5,FALSE),VLOOKUP(E371,'Price List'!$C:$BB,5,FALSE))</f>
        <v>#N/A</v>
      </c>
      <c r="G373" s="12" t="e">
        <f>VLOOKUP(E371,'Price List'!$C:$BB,6,FALSE)</f>
        <v>#N/A</v>
      </c>
      <c r="H373" s="17"/>
      <c r="I373" s="6" t="e">
        <f>CONCATENATE(VLOOKUP(I371,'Price List'!$C:$BB,8,FALSE),"/",VLOOKUP(I371,'Price List'!$C:$BB,9,FALSE))</f>
        <v>#N/A</v>
      </c>
      <c r="J373" s="19" t="e">
        <f>IF(ISBLANK(VLOOKUP(I371,'Price List'!$C:$BB,5,FALSE)),VLOOKUP(I371,'Price List'!$C:$BB,5,FALSE),VLOOKUP(I371,'Price List'!$C:$BB,5,FALSE))</f>
        <v>#N/A</v>
      </c>
      <c r="K373" s="12" t="e">
        <f>VLOOKUP(I371,'Price List'!$C:$BB,6,FALSE)</f>
        <v>#N/A</v>
      </c>
      <c r="L373" s="1"/>
      <c r="M373" s="1"/>
      <c r="N373" s="1"/>
      <c r="O373" s="1"/>
      <c r="P373" s="1"/>
      <c r="Q373" s="1"/>
      <c r="R373" s="1"/>
      <c r="S373" s="1"/>
    </row>
    <row r="374" spans="1:19" ht="6" customHeight="1" x14ac:dyDescent="0.2">
      <c r="L374" s="1"/>
      <c r="M374" s="1"/>
      <c r="N374" s="1"/>
      <c r="O374" s="1"/>
      <c r="P374" s="1"/>
      <c r="Q374" s="1"/>
      <c r="R374" s="1"/>
      <c r="S374" s="1"/>
    </row>
    <row r="375" spans="1:19" ht="108" customHeight="1" x14ac:dyDescent="0.2">
      <c r="A375" s="158" t="e">
        <f>VLOOKUP(A378,PicTable,2,FALSE)</f>
        <v>#N/A</v>
      </c>
      <c r="B375" s="159"/>
      <c r="C375" s="160"/>
      <c r="D375" s="16"/>
      <c r="E375" s="158" t="e">
        <f>VLOOKUP(E378,PicTable,2,FALSE)</f>
        <v>#N/A</v>
      </c>
      <c r="F375" s="159"/>
      <c r="G375" s="160"/>
      <c r="H375" s="16"/>
      <c r="I375" s="158" t="e">
        <f>VLOOKUP(I378,PicTable,2,FALSE)</f>
        <v>#N/A</v>
      </c>
      <c r="J375" s="159"/>
      <c r="K375" s="160"/>
      <c r="L375" s="1"/>
      <c r="M375" s="1"/>
      <c r="N375" s="1"/>
      <c r="O375" s="1"/>
      <c r="P375" s="1"/>
      <c r="Q375" s="1"/>
      <c r="R375" s="1"/>
      <c r="S375" s="1"/>
    </row>
    <row r="376" spans="1:19" x14ac:dyDescent="0.2">
      <c r="A376" s="155" t="e">
        <f>VLOOKUP(A378,'Price List'!$C:$BB,2,FALSE)</f>
        <v>#N/A</v>
      </c>
      <c r="B376" s="156"/>
      <c r="C376" s="157"/>
      <c r="D376" s="20"/>
      <c r="E376" s="155" t="e">
        <f>VLOOKUP(E378,'Price List'!$C:$BB,2,FALSE)</f>
        <v>#N/A</v>
      </c>
      <c r="F376" s="156"/>
      <c r="G376" s="157"/>
      <c r="H376" s="20"/>
      <c r="I376" s="155" t="e">
        <f>VLOOKUP(I378,'Price List'!$C:$BB,2,FALSE)</f>
        <v>#N/A</v>
      </c>
      <c r="J376" s="156"/>
      <c r="K376" s="157"/>
      <c r="L376" s="1"/>
      <c r="M376" s="1"/>
      <c r="N376" s="1"/>
      <c r="O376" s="1"/>
      <c r="P376" s="1"/>
      <c r="Q376" s="1"/>
      <c r="R376" s="1"/>
      <c r="S376" s="1"/>
    </row>
    <row r="377" spans="1:19" x14ac:dyDescent="0.2">
      <c r="A377" s="4" t="s">
        <v>18</v>
      </c>
      <c r="B377" s="7" t="s">
        <v>0</v>
      </c>
      <c r="C377" s="9" t="s">
        <v>19</v>
      </c>
      <c r="D377" s="17"/>
      <c r="E377" s="4" t="s">
        <v>18</v>
      </c>
      <c r="F377" s="7" t="s">
        <v>0</v>
      </c>
      <c r="G377" s="9" t="s">
        <v>19</v>
      </c>
      <c r="H377" s="17"/>
      <c r="I377" s="4" t="s">
        <v>18</v>
      </c>
      <c r="J377" s="7" t="s">
        <v>0</v>
      </c>
      <c r="K377" s="9" t="s">
        <v>19</v>
      </c>
      <c r="L377" s="1"/>
      <c r="M377" s="1"/>
      <c r="N377" s="1"/>
      <c r="O377" s="1"/>
      <c r="P377" s="1"/>
      <c r="Q377" s="1"/>
      <c r="R377" s="1"/>
      <c r="S377" s="1"/>
    </row>
    <row r="378" spans="1:19" x14ac:dyDescent="0.2">
      <c r="A378" s="5"/>
      <c r="B378" s="18" t="e">
        <f>VLOOKUP(A378,'Price List'!$C:$BB,3,FALSE)</f>
        <v>#N/A</v>
      </c>
      <c r="C378" s="9" t="e">
        <f>VLOOKUP(A378,'Price List'!$C:$BB,10,FALSE)</f>
        <v>#N/A</v>
      </c>
      <c r="D378" s="17"/>
      <c r="E378" s="5"/>
      <c r="F378" s="18" t="e">
        <f>VLOOKUP(E378,'Price List'!$C:$BB,3,FALSE)</f>
        <v>#N/A</v>
      </c>
      <c r="G378" s="9" t="e">
        <f>VLOOKUP(E378,'Price List'!$C:$BB,10,FALSE)</f>
        <v>#N/A</v>
      </c>
      <c r="H378" s="17"/>
      <c r="I378" s="5"/>
      <c r="J378" s="18" t="e">
        <f>VLOOKUP(I378,'Price List'!$C:$BB,3,FALSE)</f>
        <v>#N/A</v>
      </c>
      <c r="K378" s="9" t="e">
        <f>VLOOKUP(I378,'Price List'!$C:$BB,10,FALSE)</f>
        <v>#N/A</v>
      </c>
      <c r="L378" s="1"/>
      <c r="M378" s="1"/>
      <c r="N378" s="1"/>
      <c r="O378" s="1"/>
      <c r="P378" s="1"/>
      <c r="Q378" s="1"/>
      <c r="R378" s="1"/>
      <c r="S378" s="1"/>
    </row>
    <row r="379" spans="1:19" ht="12.75" customHeight="1" x14ac:dyDescent="0.2">
      <c r="A379" s="4" t="s">
        <v>22</v>
      </c>
      <c r="B379" s="10" t="s">
        <v>21</v>
      </c>
      <c r="C379" s="11" t="s">
        <v>20</v>
      </c>
      <c r="D379" s="17"/>
      <c r="E379" s="4" t="s">
        <v>22</v>
      </c>
      <c r="F379" s="10" t="s">
        <v>21</v>
      </c>
      <c r="G379" s="11" t="s">
        <v>20</v>
      </c>
      <c r="H379" s="17"/>
      <c r="I379" s="4" t="s">
        <v>22</v>
      </c>
      <c r="J379" s="10" t="s">
        <v>21</v>
      </c>
      <c r="K379" s="11" t="s">
        <v>20</v>
      </c>
      <c r="L379" s="1"/>
      <c r="M379" s="1"/>
      <c r="N379" s="1"/>
      <c r="O379" s="1"/>
      <c r="P379" s="1"/>
      <c r="Q379" s="1"/>
      <c r="R379" s="1"/>
      <c r="S379" s="1"/>
    </row>
    <row r="380" spans="1:19" ht="12.75" customHeight="1" x14ac:dyDescent="0.2">
      <c r="A380" s="6" t="e">
        <f>CONCATENATE(VLOOKUP(A378,'Price List'!$C:$BB,8,FALSE),"/",VLOOKUP(A378,'Price List'!$C:$BB,9,FALSE))</f>
        <v>#N/A</v>
      </c>
      <c r="B380" s="19" t="e">
        <f>IF(ISBLANK(VLOOKUP(A378,'Price List'!$C:$BB,5,FALSE)),VLOOKUP(A378,'Price List'!$C:$BB,5,FALSE),VLOOKUP(A378,'Price List'!$C:$BB,5,FALSE))</f>
        <v>#N/A</v>
      </c>
      <c r="C380" s="12" t="e">
        <f>VLOOKUP(A378,'Price List'!$C:$BB,6,FALSE)</f>
        <v>#N/A</v>
      </c>
      <c r="D380" s="17"/>
      <c r="E380" s="6" t="e">
        <f>CONCATENATE(VLOOKUP(E378,'Price List'!$C:$BB,8,FALSE),"/",VLOOKUP(E378,'Price List'!$C:$BB,9,FALSE))</f>
        <v>#N/A</v>
      </c>
      <c r="F380" s="19" t="e">
        <f>IF(ISBLANK(VLOOKUP(E378,'Price List'!$C:$BB,5,FALSE)),VLOOKUP(E378,'Price List'!$C:$BB,5,FALSE),VLOOKUP(E378,'Price List'!$C:$BB,5,FALSE))</f>
        <v>#N/A</v>
      </c>
      <c r="G380" s="12" t="e">
        <f>VLOOKUP(E378,'Price List'!$C:$BB,6,FALSE)</f>
        <v>#N/A</v>
      </c>
      <c r="H380" s="17"/>
      <c r="I380" s="6" t="e">
        <f>CONCATENATE(VLOOKUP(I378,'Price List'!$C:$BB,8,FALSE),"/",VLOOKUP(I378,'Price List'!$C:$BB,9,FALSE))</f>
        <v>#N/A</v>
      </c>
      <c r="J380" s="19" t="e">
        <f>IF(ISBLANK(VLOOKUP(I378,'Price List'!$C:$BB,5,FALSE)),VLOOKUP(I378,'Price List'!$C:$BB,5,FALSE),VLOOKUP(I378,'Price List'!$C:$BB,5,FALSE))</f>
        <v>#N/A</v>
      </c>
      <c r="K380" s="12" t="e">
        <f>VLOOKUP(I378,'Price List'!$C:$BB,6,FALSE)</f>
        <v>#N/A</v>
      </c>
      <c r="L380" s="1"/>
      <c r="M380" s="1"/>
      <c r="N380" s="1"/>
      <c r="O380" s="1"/>
      <c r="P380" s="1"/>
      <c r="Q380" s="1"/>
      <c r="R380" s="1"/>
      <c r="S380" s="1"/>
    </row>
    <row r="381" spans="1:19" ht="6" customHeight="1" x14ac:dyDescent="0.2">
      <c r="L381" s="1"/>
      <c r="M381" s="1"/>
      <c r="N381" s="1"/>
      <c r="O381" s="1"/>
      <c r="P381" s="1"/>
      <c r="Q381" s="1"/>
      <c r="R381" s="1"/>
      <c r="S381" s="1"/>
    </row>
    <row r="382" spans="1:19" ht="108" customHeight="1" x14ac:dyDescent="0.2">
      <c r="A382" s="158" t="e">
        <f>VLOOKUP(A385,PicTable,2,FALSE)</f>
        <v>#N/A</v>
      </c>
      <c r="B382" s="159"/>
      <c r="C382" s="160"/>
      <c r="D382" s="16"/>
      <c r="E382" s="158" t="e">
        <f>VLOOKUP(E385,PicTable,2,FALSE)</f>
        <v>#N/A</v>
      </c>
      <c r="F382" s="159"/>
      <c r="G382" s="160"/>
      <c r="H382" s="16"/>
      <c r="I382" s="158" t="e">
        <f>VLOOKUP(I385,PicTable,2,FALSE)</f>
        <v>#N/A</v>
      </c>
      <c r="J382" s="159"/>
      <c r="K382" s="160"/>
      <c r="L382" s="1"/>
      <c r="M382" s="1"/>
      <c r="N382" s="1"/>
      <c r="O382" s="1"/>
      <c r="P382" s="1"/>
      <c r="Q382" s="1"/>
      <c r="R382" s="1"/>
      <c r="S382" s="1"/>
    </row>
    <row r="383" spans="1:19" x14ac:dyDescent="0.2">
      <c r="A383" s="155" t="e">
        <f>VLOOKUP(A385,'Price List'!$C:$BB,2,FALSE)</f>
        <v>#N/A</v>
      </c>
      <c r="B383" s="156"/>
      <c r="C383" s="157"/>
      <c r="D383" s="20"/>
      <c r="E383" s="155" t="e">
        <f>VLOOKUP(E385,'Price List'!$C:$BB,2,FALSE)</f>
        <v>#N/A</v>
      </c>
      <c r="F383" s="156"/>
      <c r="G383" s="157"/>
      <c r="H383" s="20"/>
      <c r="I383" s="155" t="e">
        <f>VLOOKUP(I385,'Price List'!$C:$BB,2,FALSE)</f>
        <v>#N/A</v>
      </c>
      <c r="J383" s="156"/>
      <c r="K383" s="157"/>
      <c r="L383" s="1"/>
      <c r="M383" s="1"/>
      <c r="N383" s="1"/>
      <c r="O383" s="1"/>
      <c r="P383" s="1"/>
      <c r="Q383" s="1"/>
      <c r="R383" s="1"/>
      <c r="S383" s="1"/>
    </row>
    <row r="384" spans="1:19" x14ac:dyDescent="0.2">
      <c r="A384" s="4" t="s">
        <v>18</v>
      </c>
      <c r="B384" s="7" t="s">
        <v>0</v>
      </c>
      <c r="C384" s="9" t="s">
        <v>19</v>
      </c>
      <c r="D384" s="17"/>
      <c r="E384" s="4" t="s">
        <v>18</v>
      </c>
      <c r="F384" s="7" t="s">
        <v>0</v>
      </c>
      <c r="G384" s="9" t="s">
        <v>19</v>
      </c>
      <c r="H384" s="17"/>
      <c r="I384" s="4" t="s">
        <v>18</v>
      </c>
      <c r="J384" s="7" t="s">
        <v>0</v>
      </c>
      <c r="K384" s="9" t="s">
        <v>19</v>
      </c>
      <c r="L384" s="1"/>
      <c r="M384" s="1"/>
      <c r="N384" s="1"/>
      <c r="O384" s="1"/>
      <c r="P384" s="1"/>
      <c r="Q384" s="1"/>
      <c r="R384" s="1"/>
      <c r="S384" s="1"/>
    </row>
    <row r="385" spans="1:19" x14ac:dyDescent="0.2">
      <c r="A385" s="5"/>
      <c r="B385" s="18" t="e">
        <f>VLOOKUP(A385,'Price List'!$C:$BB,3,FALSE)</f>
        <v>#N/A</v>
      </c>
      <c r="C385" s="9" t="e">
        <f>VLOOKUP(A385,'Price List'!$C:$BB,10,FALSE)</f>
        <v>#N/A</v>
      </c>
      <c r="D385" s="17"/>
      <c r="E385" s="5"/>
      <c r="F385" s="18" t="e">
        <f>VLOOKUP(E385,'Price List'!$C:$BB,3,FALSE)</f>
        <v>#N/A</v>
      </c>
      <c r="G385" s="9" t="e">
        <f>VLOOKUP(E385,'Price List'!$C:$BB,10,FALSE)</f>
        <v>#N/A</v>
      </c>
      <c r="H385" s="17"/>
      <c r="I385" s="5"/>
      <c r="J385" s="18" t="e">
        <f>VLOOKUP(I385,'Price List'!$C:$BB,3,FALSE)</f>
        <v>#N/A</v>
      </c>
      <c r="K385" s="9" t="e">
        <f>VLOOKUP(I385,'Price List'!$C:$BB,10,FALSE)</f>
        <v>#N/A</v>
      </c>
      <c r="L385" s="1"/>
      <c r="M385" s="1"/>
      <c r="N385" s="1"/>
      <c r="O385" s="1"/>
      <c r="P385" s="1"/>
      <c r="Q385" s="1"/>
      <c r="R385" s="1"/>
      <c r="S385" s="1"/>
    </row>
    <row r="386" spans="1:19" ht="12.75" customHeight="1" x14ac:dyDescent="0.2">
      <c r="A386" s="4" t="s">
        <v>22</v>
      </c>
      <c r="B386" s="10" t="s">
        <v>21</v>
      </c>
      <c r="C386" s="11" t="s">
        <v>20</v>
      </c>
      <c r="D386" s="17"/>
      <c r="E386" s="4" t="s">
        <v>22</v>
      </c>
      <c r="F386" s="10" t="s">
        <v>21</v>
      </c>
      <c r="G386" s="11" t="s">
        <v>20</v>
      </c>
      <c r="H386" s="17"/>
      <c r="I386" s="4" t="s">
        <v>22</v>
      </c>
      <c r="J386" s="10" t="s">
        <v>21</v>
      </c>
      <c r="K386" s="11" t="s">
        <v>20</v>
      </c>
      <c r="L386" s="1"/>
      <c r="M386" s="1"/>
      <c r="N386" s="1"/>
      <c r="O386" s="1"/>
      <c r="P386" s="1"/>
      <c r="Q386" s="1"/>
      <c r="R386" s="1"/>
      <c r="S386" s="1"/>
    </row>
    <row r="387" spans="1:19" ht="12.75" customHeight="1" x14ac:dyDescent="0.2">
      <c r="A387" s="6" t="e">
        <f>CONCATENATE(VLOOKUP(A385,'Price List'!$C:$BB,8,FALSE),"/",VLOOKUP(A385,'Price List'!$C:$BB,9,FALSE))</f>
        <v>#N/A</v>
      </c>
      <c r="B387" s="19" t="e">
        <f>IF(ISBLANK(VLOOKUP(A385,'Price List'!$C:$BB,5,FALSE)),VLOOKUP(A385,'Price List'!$C:$BB,5,FALSE),VLOOKUP(A385,'Price List'!$C:$BB,5,FALSE))</f>
        <v>#N/A</v>
      </c>
      <c r="C387" s="12" t="e">
        <f>VLOOKUP(A385,'Price List'!$C:$BB,6,FALSE)</f>
        <v>#N/A</v>
      </c>
      <c r="D387" s="17"/>
      <c r="E387" s="6" t="e">
        <f>CONCATENATE(VLOOKUP(E385,'Price List'!$C:$BB,8,FALSE),"/",VLOOKUP(E385,'Price List'!$C:$BB,9,FALSE))</f>
        <v>#N/A</v>
      </c>
      <c r="F387" s="19" t="e">
        <f>IF(ISBLANK(VLOOKUP(E385,'Price List'!$C:$BB,5,FALSE)),VLOOKUP(E385,'Price List'!$C:$BB,5,FALSE),VLOOKUP(E385,'Price List'!$C:$BB,5,FALSE))</f>
        <v>#N/A</v>
      </c>
      <c r="G387" s="12" t="e">
        <f>VLOOKUP(E385,'Price List'!$C:$BB,6,FALSE)</f>
        <v>#N/A</v>
      </c>
      <c r="H387" s="17"/>
      <c r="I387" s="6" t="e">
        <f>CONCATENATE(VLOOKUP(I385,'Price List'!$C:$BB,8,FALSE),"/",VLOOKUP(I385,'Price List'!$C:$BB,9,FALSE))</f>
        <v>#N/A</v>
      </c>
      <c r="J387" s="19" t="e">
        <f>IF(ISBLANK(VLOOKUP(I385,'Price List'!$C:$BB,5,FALSE)),VLOOKUP(I385,'Price List'!$C:$BB,5,FALSE),VLOOKUP(I385,'Price List'!$C:$BB,5,FALSE))</f>
        <v>#N/A</v>
      </c>
      <c r="K387" s="12" t="e">
        <f>VLOOKUP(I385,'Price List'!$C:$BB,6,FALSE)</f>
        <v>#N/A</v>
      </c>
      <c r="L387" s="1"/>
      <c r="M387" s="1"/>
      <c r="N387" s="1"/>
      <c r="O387" s="1"/>
      <c r="P387" s="1"/>
      <c r="Q387" s="1"/>
      <c r="R387" s="1"/>
      <c r="S387" s="1"/>
    </row>
    <row r="388" spans="1:19" ht="6" customHeight="1" x14ac:dyDescent="0.2">
      <c r="L388" s="1"/>
      <c r="M388" s="1"/>
      <c r="N388" s="1"/>
      <c r="O388" s="1"/>
      <c r="P388" s="1"/>
      <c r="Q388" s="1"/>
      <c r="R388" s="1"/>
      <c r="S388" s="1"/>
    </row>
    <row r="389" spans="1:19" ht="108" customHeight="1" x14ac:dyDescent="0.2">
      <c r="A389" s="158" t="e">
        <f>VLOOKUP(A392,PicTable,2,FALSE)</f>
        <v>#N/A</v>
      </c>
      <c r="B389" s="159"/>
      <c r="C389" s="160"/>
      <c r="D389" s="16"/>
      <c r="E389" s="158" t="e">
        <f>VLOOKUP(E392,PicTable,2,FALSE)</f>
        <v>#N/A</v>
      </c>
      <c r="F389" s="159"/>
      <c r="G389" s="160"/>
      <c r="H389" s="16"/>
      <c r="I389" s="158" t="e">
        <f>VLOOKUP(I392,PicTable,2,FALSE)</f>
        <v>#N/A</v>
      </c>
      <c r="J389" s="159"/>
      <c r="K389" s="160"/>
      <c r="L389" s="1"/>
      <c r="M389" s="1"/>
      <c r="N389" s="1"/>
      <c r="O389" s="1"/>
      <c r="P389" s="1"/>
      <c r="Q389" s="1"/>
      <c r="R389" s="1"/>
      <c r="S389" s="1"/>
    </row>
    <row r="390" spans="1:19" x14ac:dyDescent="0.2">
      <c r="A390" s="155" t="e">
        <f>VLOOKUP(A392,'Price List'!$C:$BB,2,FALSE)</f>
        <v>#N/A</v>
      </c>
      <c r="B390" s="156"/>
      <c r="C390" s="157"/>
      <c r="D390" s="20"/>
      <c r="E390" s="155" t="e">
        <f>VLOOKUP(E392,'Price List'!$C:$BB,2,FALSE)</f>
        <v>#N/A</v>
      </c>
      <c r="F390" s="156"/>
      <c r="G390" s="157"/>
      <c r="H390" s="20"/>
      <c r="I390" s="155" t="e">
        <f>VLOOKUP(I392,'Price List'!$C:$BB,2,FALSE)</f>
        <v>#N/A</v>
      </c>
      <c r="J390" s="156"/>
      <c r="K390" s="157"/>
      <c r="L390" s="1"/>
      <c r="M390" s="1"/>
      <c r="N390" s="1"/>
      <c r="O390" s="1"/>
      <c r="P390" s="1"/>
      <c r="Q390" s="1"/>
      <c r="R390" s="1"/>
      <c r="S390" s="1"/>
    </row>
    <row r="391" spans="1:19" x14ac:dyDescent="0.2">
      <c r="A391" s="4" t="s">
        <v>18</v>
      </c>
      <c r="B391" s="7" t="s">
        <v>0</v>
      </c>
      <c r="C391" s="9" t="s">
        <v>19</v>
      </c>
      <c r="D391" s="17"/>
      <c r="E391" s="4" t="s">
        <v>18</v>
      </c>
      <c r="F391" s="7" t="s">
        <v>0</v>
      </c>
      <c r="G391" s="9" t="s">
        <v>19</v>
      </c>
      <c r="H391" s="17"/>
      <c r="I391" s="4" t="s">
        <v>18</v>
      </c>
      <c r="J391" s="7" t="s">
        <v>0</v>
      </c>
      <c r="K391" s="9" t="s">
        <v>19</v>
      </c>
      <c r="L391" s="1"/>
      <c r="M391" s="1"/>
      <c r="N391" s="1"/>
      <c r="O391" s="1"/>
      <c r="P391" s="1"/>
      <c r="Q391" s="1"/>
      <c r="R391" s="1"/>
      <c r="S391" s="1"/>
    </row>
    <row r="392" spans="1:19" x14ac:dyDescent="0.2">
      <c r="A392" s="5"/>
      <c r="B392" s="18" t="e">
        <f>VLOOKUP(A392,'Price List'!$C:$BB,3,FALSE)</f>
        <v>#N/A</v>
      </c>
      <c r="C392" s="9" t="e">
        <f>VLOOKUP(A392,'Price List'!$C:$BB,10,FALSE)</f>
        <v>#N/A</v>
      </c>
      <c r="D392" s="17"/>
      <c r="E392" s="5"/>
      <c r="F392" s="18" t="e">
        <f>VLOOKUP(E392,'Price List'!$C:$BB,3,FALSE)</f>
        <v>#N/A</v>
      </c>
      <c r="G392" s="9" t="e">
        <f>VLOOKUP(E392,'Price List'!$C:$BB,10,FALSE)</f>
        <v>#N/A</v>
      </c>
      <c r="H392" s="17"/>
      <c r="I392" s="5"/>
      <c r="J392" s="18" t="e">
        <f>VLOOKUP(I392,'Price List'!$C:$BB,3,FALSE)</f>
        <v>#N/A</v>
      </c>
      <c r="K392" s="9" t="e">
        <f>VLOOKUP(I392,'Price List'!$C:$BB,10,FALSE)</f>
        <v>#N/A</v>
      </c>
      <c r="L392" s="1"/>
      <c r="M392" s="1"/>
      <c r="N392" s="1"/>
      <c r="O392" s="1"/>
      <c r="P392" s="1"/>
      <c r="Q392" s="1"/>
      <c r="R392" s="1"/>
      <c r="S392" s="1"/>
    </row>
    <row r="393" spans="1:19" ht="12.75" customHeight="1" x14ac:dyDescent="0.2">
      <c r="A393" s="4" t="s">
        <v>22</v>
      </c>
      <c r="B393" s="10" t="s">
        <v>21</v>
      </c>
      <c r="C393" s="11" t="s">
        <v>20</v>
      </c>
      <c r="D393" s="17"/>
      <c r="E393" s="4" t="s">
        <v>22</v>
      </c>
      <c r="F393" s="10" t="s">
        <v>21</v>
      </c>
      <c r="G393" s="11" t="s">
        <v>20</v>
      </c>
      <c r="H393" s="17"/>
      <c r="I393" s="4" t="s">
        <v>22</v>
      </c>
      <c r="J393" s="10" t="s">
        <v>21</v>
      </c>
      <c r="K393" s="11" t="s">
        <v>20</v>
      </c>
      <c r="L393" s="1"/>
      <c r="M393" s="1"/>
      <c r="N393" s="1"/>
      <c r="O393" s="1"/>
      <c r="P393" s="1"/>
      <c r="Q393" s="1"/>
      <c r="R393" s="1"/>
      <c r="S393" s="1"/>
    </row>
    <row r="394" spans="1:19" ht="12.75" customHeight="1" x14ac:dyDescent="0.2">
      <c r="A394" s="6" t="e">
        <f>CONCATENATE(VLOOKUP(A392,'Price List'!$C:$BB,8,FALSE),"/",VLOOKUP(A392,'Price List'!$C:$BB,9,FALSE))</f>
        <v>#N/A</v>
      </c>
      <c r="B394" s="19" t="e">
        <f>IF(ISBLANK(VLOOKUP(A392,'Price List'!$C:$BB,5,FALSE)),VLOOKUP(A392,'Price List'!$C:$BB,5,FALSE),VLOOKUP(A392,'Price List'!$C:$BB,5,FALSE))</f>
        <v>#N/A</v>
      </c>
      <c r="C394" s="12" t="e">
        <f>VLOOKUP(A392,'Price List'!$C:$BB,6,FALSE)</f>
        <v>#N/A</v>
      </c>
      <c r="D394" s="17"/>
      <c r="E394" s="6" t="e">
        <f>CONCATENATE(VLOOKUP(E392,'Price List'!$C:$BB,8,FALSE),"/",VLOOKUP(E392,'Price List'!$C:$BB,9,FALSE))</f>
        <v>#N/A</v>
      </c>
      <c r="F394" s="19" t="e">
        <f>IF(ISBLANK(VLOOKUP(E392,'Price List'!$C:$BB,5,FALSE)),VLOOKUP(E392,'Price List'!$C:$BB,5,FALSE),VLOOKUP(E392,'Price List'!$C:$BB,5,FALSE))</f>
        <v>#N/A</v>
      </c>
      <c r="G394" s="12" t="e">
        <f>VLOOKUP(E392,'Price List'!$C:$BB,6,FALSE)</f>
        <v>#N/A</v>
      </c>
      <c r="H394" s="17"/>
      <c r="I394" s="6" t="e">
        <f>CONCATENATE(VLOOKUP(I392,'Price List'!$C:$BB,8,FALSE),"/",VLOOKUP(I392,'Price List'!$C:$BB,9,FALSE))</f>
        <v>#N/A</v>
      </c>
      <c r="J394" s="19" t="e">
        <f>IF(ISBLANK(VLOOKUP(I392,'Price List'!$C:$BB,5,FALSE)),VLOOKUP(I392,'Price List'!$C:$BB,5,FALSE),VLOOKUP(I392,'Price List'!$C:$BB,5,FALSE))</f>
        <v>#N/A</v>
      </c>
      <c r="K394" s="12" t="e">
        <f>VLOOKUP(I392,'Price List'!$C:$BB,6,FALSE)</f>
        <v>#N/A</v>
      </c>
      <c r="L394" s="1"/>
      <c r="M394" s="1"/>
      <c r="N394" s="1"/>
      <c r="O394" s="1"/>
      <c r="P394" s="1"/>
      <c r="Q394" s="1"/>
      <c r="R394" s="1"/>
      <c r="S394" s="1"/>
    </row>
    <row r="395" spans="1:19" ht="6" customHeight="1" x14ac:dyDescent="0.2">
      <c r="L395" s="1"/>
      <c r="M395" s="1"/>
      <c r="N395" s="1"/>
      <c r="O395" s="1"/>
      <c r="P395" s="1"/>
      <c r="Q395" s="1"/>
      <c r="R395" s="1"/>
      <c r="S395" s="1"/>
    </row>
    <row r="396" spans="1:19" ht="108" customHeight="1" x14ac:dyDescent="0.2">
      <c r="A396" s="158" t="e">
        <f>VLOOKUP(A399,PicTable,2,FALSE)</f>
        <v>#N/A</v>
      </c>
      <c r="B396" s="159"/>
      <c r="C396" s="160"/>
      <c r="D396" s="16"/>
      <c r="E396" s="158" t="e">
        <f>VLOOKUP(E399,PicTable,2,FALSE)</f>
        <v>#N/A</v>
      </c>
      <c r="F396" s="159"/>
      <c r="G396" s="160"/>
      <c r="H396" s="16"/>
      <c r="I396" s="158" t="e">
        <f>VLOOKUP(I399,PicTable,2,FALSE)</f>
        <v>#N/A</v>
      </c>
      <c r="J396" s="159"/>
      <c r="K396" s="160"/>
      <c r="L396" s="1"/>
      <c r="M396" s="1"/>
      <c r="N396" s="1"/>
      <c r="O396" s="1"/>
      <c r="P396" s="1"/>
      <c r="Q396" s="1"/>
      <c r="R396" s="1"/>
      <c r="S396" s="1"/>
    </row>
    <row r="397" spans="1:19" x14ac:dyDescent="0.2">
      <c r="A397" s="155" t="e">
        <f>VLOOKUP(A399,'Price List'!$C:$BB,2,FALSE)</f>
        <v>#N/A</v>
      </c>
      <c r="B397" s="156"/>
      <c r="C397" s="157"/>
      <c r="D397" s="20"/>
      <c r="E397" s="155" t="e">
        <f>VLOOKUP(E399,'Price List'!$C:$BB,2,FALSE)</f>
        <v>#N/A</v>
      </c>
      <c r="F397" s="156"/>
      <c r="G397" s="157"/>
      <c r="H397" s="20"/>
      <c r="I397" s="155" t="e">
        <f>VLOOKUP(I399,'Price List'!$C:$BB,2,FALSE)</f>
        <v>#N/A</v>
      </c>
      <c r="J397" s="156"/>
      <c r="K397" s="157"/>
      <c r="L397" s="1"/>
      <c r="M397" s="1"/>
      <c r="N397" s="1"/>
      <c r="O397" s="1"/>
      <c r="P397" s="1"/>
      <c r="Q397" s="1"/>
      <c r="R397" s="1"/>
      <c r="S397" s="1"/>
    </row>
    <row r="398" spans="1:19" x14ac:dyDescent="0.2">
      <c r="A398" s="4" t="s">
        <v>18</v>
      </c>
      <c r="B398" s="7" t="s">
        <v>0</v>
      </c>
      <c r="C398" s="9" t="s">
        <v>19</v>
      </c>
      <c r="D398" s="17"/>
      <c r="E398" s="4" t="s">
        <v>18</v>
      </c>
      <c r="F398" s="7" t="s">
        <v>0</v>
      </c>
      <c r="G398" s="9" t="s">
        <v>19</v>
      </c>
      <c r="H398" s="17"/>
      <c r="I398" s="4" t="s">
        <v>18</v>
      </c>
      <c r="J398" s="7" t="s">
        <v>0</v>
      </c>
      <c r="K398" s="9" t="s">
        <v>19</v>
      </c>
      <c r="L398" s="1"/>
      <c r="M398" s="1"/>
      <c r="N398" s="1"/>
      <c r="O398" s="1"/>
      <c r="P398" s="1"/>
      <c r="Q398" s="1"/>
      <c r="R398" s="1"/>
      <c r="S398" s="1"/>
    </row>
    <row r="399" spans="1:19" x14ac:dyDescent="0.2">
      <c r="A399" s="5"/>
      <c r="B399" s="18" t="e">
        <f>VLOOKUP(A399,'Price List'!$C:$BB,3,FALSE)</f>
        <v>#N/A</v>
      </c>
      <c r="C399" s="9" t="e">
        <f>VLOOKUP(A399,'Price List'!$C:$BB,10,FALSE)</f>
        <v>#N/A</v>
      </c>
      <c r="D399" s="17"/>
      <c r="E399" s="5"/>
      <c r="F399" s="18" t="e">
        <f>VLOOKUP(E399,'Price List'!$C:$BB,3,FALSE)</f>
        <v>#N/A</v>
      </c>
      <c r="G399" s="9" t="e">
        <f>VLOOKUP(E399,'Price List'!$C:$BB,10,FALSE)</f>
        <v>#N/A</v>
      </c>
      <c r="H399" s="17"/>
      <c r="I399" s="5"/>
      <c r="J399" s="18" t="e">
        <f>VLOOKUP(I399,'Price List'!$C:$BB,3,FALSE)</f>
        <v>#N/A</v>
      </c>
      <c r="K399" s="9" t="e">
        <f>VLOOKUP(I399,'Price List'!$C:$BB,10,FALSE)</f>
        <v>#N/A</v>
      </c>
      <c r="L399" s="1"/>
      <c r="M399" s="1"/>
      <c r="N399" s="1"/>
      <c r="O399" s="1"/>
      <c r="P399" s="1"/>
      <c r="Q399" s="1"/>
      <c r="R399" s="1"/>
      <c r="S399" s="1"/>
    </row>
    <row r="400" spans="1:19" ht="12.75" customHeight="1" x14ac:dyDescent="0.2">
      <c r="A400" s="4" t="s">
        <v>22</v>
      </c>
      <c r="B400" s="10" t="s">
        <v>21</v>
      </c>
      <c r="C400" s="11" t="s">
        <v>20</v>
      </c>
      <c r="D400" s="17"/>
      <c r="E400" s="4" t="s">
        <v>22</v>
      </c>
      <c r="F400" s="10" t="s">
        <v>21</v>
      </c>
      <c r="G400" s="11" t="s">
        <v>20</v>
      </c>
      <c r="H400" s="17"/>
      <c r="I400" s="4" t="s">
        <v>22</v>
      </c>
      <c r="J400" s="10" t="s">
        <v>21</v>
      </c>
      <c r="K400" s="11" t="s">
        <v>20</v>
      </c>
      <c r="L400" s="1"/>
      <c r="M400" s="1"/>
      <c r="N400" s="1"/>
      <c r="O400" s="1"/>
      <c r="P400" s="1"/>
      <c r="Q400" s="1"/>
      <c r="R400" s="1"/>
      <c r="S400" s="1"/>
    </row>
    <row r="401" spans="1:19" ht="12.75" customHeight="1" x14ac:dyDescent="0.2">
      <c r="A401" s="6" t="e">
        <f>CONCATENATE(VLOOKUP(A399,'Price List'!$C:$BB,8,FALSE),"/",VLOOKUP(A399,'Price List'!$C:$BB,9,FALSE))</f>
        <v>#N/A</v>
      </c>
      <c r="B401" s="19" t="e">
        <f>IF(ISBLANK(VLOOKUP(A399,'Price List'!$C:$BB,5,FALSE)),VLOOKUP(A399,'Price List'!$C:$BB,5,FALSE),VLOOKUP(A399,'Price List'!$C:$BB,5,FALSE))</f>
        <v>#N/A</v>
      </c>
      <c r="C401" s="12" t="e">
        <f>VLOOKUP(A399,'Price List'!$C:$BB,6,FALSE)</f>
        <v>#N/A</v>
      </c>
      <c r="D401" s="17"/>
      <c r="E401" s="6" t="e">
        <f>CONCATENATE(VLOOKUP(E399,'Price List'!$C:$BB,8,FALSE),"/",VLOOKUP(E399,'Price List'!$C:$BB,9,FALSE))</f>
        <v>#N/A</v>
      </c>
      <c r="F401" s="19" t="e">
        <f>IF(ISBLANK(VLOOKUP(E399,'Price List'!$C:$BB,5,FALSE)),VLOOKUP(E399,'Price List'!$C:$BB,5,FALSE),VLOOKUP(E399,'Price List'!$C:$BB,5,FALSE))</f>
        <v>#N/A</v>
      </c>
      <c r="G401" s="12" t="e">
        <f>VLOOKUP(E399,'Price List'!$C:$BB,6,FALSE)</f>
        <v>#N/A</v>
      </c>
      <c r="H401" s="17"/>
      <c r="I401" s="6" t="e">
        <f>CONCATENATE(VLOOKUP(I399,'Price List'!$C:$BB,8,FALSE),"/",VLOOKUP(I399,'Price List'!$C:$BB,9,FALSE))</f>
        <v>#N/A</v>
      </c>
      <c r="J401" s="19" t="e">
        <f>IF(ISBLANK(VLOOKUP(I399,'Price List'!$C:$BB,5,FALSE)),VLOOKUP(I399,'Price List'!$C:$BB,5,FALSE),VLOOKUP(I399,'Price List'!$C:$BB,5,FALSE))</f>
        <v>#N/A</v>
      </c>
      <c r="K401" s="12" t="e">
        <f>VLOOKUP(I399,'Price List'!$C:$BB,6,FALSE)</f>
        <v>#N/A</v>
      </c>
      <c r="L401" s="1"/>
      <c r="M401" s="1"/>
      <c r="N401" s="1"/>
      <c r="O401" s="1"/>
      <c r="P401" s="1"/>
      <c r="Q401" s="1"/>
      <c r="R401" s="1"/>
      <c r="S401" s="1"/>
    </row>
    <row r="402" spans="1:19" ht="6" customHeight="1" x14ac:dyDescent="0.2">
      <c r="L402" s="1"/>
      <c r="M402" s="1"/>
      <c r="N402" s="1"/>
      <c r="O402" s="1"/>
      <c r="P402" s="1"/>
      <c r="Q402" s="1"/>
      <c r="R402" s="1"/>
      <c r="S402" s="1"/>
    </row>
    <row r="403" spans="1:19" ht="108" customHeight="1" x14ac:dyDescent="0.2">
      <c r="A403" s="158" t="e">
        <f>VLOOKUP(A406,PicTable,2,FALSE)</f>
        <v>#N/A</v>
      </c>
      <c r="B403" s="159"/>
      <c r="C403" s="160"/>
      <c r="D403" s="16"/>
      <c r="E403" s="158" t="e">
        <f>VLOOKUP(E406,PicTable,2,FALSE)</f>
        <v>#N/A</v>
      </c>
      <c r="F403" s="159"/>
      <c r="G403" s="160"/>
      <c r="H403" s="16"/>
      <c r="I403" s="158" t="e">
        <f>VLOOKUP(I406,PicTable,2,FALSE)</f>
        <v>#N/A</v>
      </c>
      <c r="J403" s="159"/>
      <c r="K403" s="160"/>
      <c r="L403" s="1"/>
      <c r="M403" s="1"/>
      <c r="N403" s="1"/>
      <c r="O403" s="1"/>
      <c r="P403" s="1"/>
      <c r="Q403" s="1"/>
      <c r="R403" s="1"/>
      <c r="S403" s="1"/>
    </row>
    <row r="404" spans="1:19" x14ac:dyDescent="0.2">
      <c r="A404" s="155" t="e">
        <f>VLOOKUP(A406,'Price List'!$C:$BB,2,FALSE)</f>
        <v>#N/A</v>
      </c>
      <c r="B404" s="156"/>
      <c r="C404" s="157"/>
      <c r="D404" s="20"/>
      <c r="E404" s="155" t="e">
        <f>VLOOKUP(E406,'Price List'!$C:$BB,2,FALSE)</f>
        <v>#N/A</v>
      </c>
      <c r="F404" s="156"/>
      <c r="G404" s="157"/>
      <c r="H404" s="20"/>
      <c r="I404" s="155" t="e">
        <f>VLOOKUP(I406,'Price List'!$C:$BB,2,FALSE)</f>
        <v>#N/A</v>
      </c>
      <c r="J404" s="156"/>
      <c r="K404" s="157"/>
      <c r="L404" s="1"/>
      <c r="M404" s="1"/>
      <c r="N404" s="1"/>
      <c r="O404" s="1"/>
      <c r="P404" s="1"/>
      <c r="Q404" s="1"/>
      <c r="R404" s="1"/>
      <c r="S404" s="1"/>
    </row>
    <row r="405" spans="1:19" x14ac:dyDescent="0.2">
      <c r="A405" s="4" t="s">
        <v>18</v>
      </c>
      <c r="B405" s="7" t="s">
        <v>0</v>
      </c>
      <c r="C405" s="9" t="s">
        <v>19</v>
      </c>
      <c r="D405" s="17"/>
      <c r="E405" s="4" t="s">
        <v>18</v>
      </c>
      <c r="F405" s="7" t="s">
        <v>0</v>
      </c>
      <c r="G405" s="9" t="s">
        <v>19</v>
      </c>
      <c r="H405" s="17"/>
      <c r="I405" s="4" t="s">
        <v>18</v>
      </c>
      <c r="J405" s="7" t="s">
        <v>0</v>
      </c>
      <c r="K405" s="9" t="s">
        <v>19</v>
      </c>
      <c r="L405" s="1"/>
      <c r="M405" s="1"/>
      <c r="N405" s="1"/>
      <c r="O405" s="1"/>
      <c r="P405" s="1"/>
      <c r="Q405" s="1"/>
      <c r="R405" s="1"/>
      <c r="S405" s="1"/>
    </row>
    <row r="406" spans="1:19" x14ac:dyDescent="0.2">
      <c r="A406" s="5"/>
      <c r="B406" s="18" t="e">
        <f>VLOOKUP(A406,'Price List'!$C:$BB,3,FALSE)</f>
        <v>#N/A</v>
      </c>
      <c r="C406" s="9" t="e">
        <f>VLOOKUP(A406,'Price List'!$C:$BB,10,FALSE)</f>
        <v>#N/A</v>
      </c>
      <c r="D406" s="17"/>
      <c r="E406" s="5"/>
      <c r="F406" s="18" t="e">
        <f>VLOOKUP(E406,'Price List'!$C:$BB,3,FALSE)</f>
        <v>#N/A</v>
      </c>
      <c r="G406" s="9" t="e">
        <f>VLOOKUP(E406,'Price List'!$C:$BB,10,FALSE)</f>
        <v>#N/A</v>
      </c>
      <c r="H406" s="17"/>
      <c r="I406" s="5"/>
      <c r="J406" s="18" t="e">
        <f>VLOOKUP(I406,'Price List'!$C:$BB,3,FALSE)</f>
        <v>#N/A</v>
      </c>
      <c r="K406" s="9" t="e">
        <f>VLOOKUP(I406,'Price List'!$C:$BB,10,FALSE)</f>
        <v>#N/A</v>
      </c>
      <c r="L406" s="1"/>
      <c r="M406" s="1"/>
      <c r="N406" s="1"/>
      <c r="O406" s="1"/>
      <c r="P406" s="1"/>
      <c r="Q406" s="1"/>
      <c r="R406" s="1"/>
      <c r="S406" s="1"/>
    </row>
    <row r="407" spans="1:19" ht="12.75" customHeight="1" x14ac:dyDescent="0.2">
      <c r="A407" s="4" t="s">
        <v>22</v>
      </c>
      <c r="B407" s="10" t="s">
        <v>21</v>
      </c>
      <c r="C407" s="11" t="s">
        <v>20</v>
      </c>
      <c r="D407" s="17"/>
      <c r="E407" s="4" t="s">
        <v>22</v>
      </c>
      <c r="F407" s="10" t="s">
        <v>21</v>
      </c>
      <c r="G407" s="11" t="s">
        <v>20</v>
      </c>
      <c r="H407" s="17"/>
      <c r="I407" s="4" t="s">
        <v>22</v>
      </c>
      <c r="J407" s="10" t="s">
        <v>21</v>
      </c>
      <c r="K407" s="11" t="s">
        <v>20</v>
      </c>
      <c r="L407" s="1"/>
      <c r="M407" s="1"/>
      <c r="N407" s="1"/>
      <c r="O407" s="1"/>
      <c r="P407" s="1"/>
      <c r="Q407" s="1"/>
      <c r="R407" s="1"/>
      <c r="S407" s="1"/>
    </row>
    <row r="408" spans="1:19" ht="12.75" customHeight="1" x14ac:dyDescent="0.2">
      <c r="A408" s="6" t="e">
        <f>CONCATENATE(VLOOKUP(A406,'Price List'!$C:$BB,8,FALSE),"/",VLOOKUP(A406,'Price List'!$C:$BB,9,FALSE))</f>
        <v>#N/A</v>
      </c>
      <c r="B408" s="19" t="e">
        <f>IF(ISBLANK(VLOOKUP(A406,'Price List'!$C:$BB,5,FALSE)),VLOOKUP(A406,'Price List'!$C:$BB,5,FALSE),VLOOKUP(A406,'Price List'!$C:$BB,5,FALSE))</f>
        <v>#N/A</v>
      </c>
      <c r="C408" s="12" t="e">
        <f>VLOOKUP(A406,'Price List'!$C:$BB,6,FALSE)</f>
        <v>#N/A</v>
      </c>
      <c r="D408" s="17"/>
      <c r="E408" s="6" t="e">
        <f>CONCATENATE(VLOOKUP(E406,'Price List'!$C:$BB,8,FALSE),"/",VLOOKUP(E406,'Price List'!$C:$BB,9,FALSE))</f>
        <v>#N/A</v>
      </c>
      <c r="F408" s="19" t="e">
        <f>IF(ISBLANK(VLOOKUP(E406,'Price List'!$C:$BB,5,FALSE)),VLOOKUP(E406,'Price List'!$C:$BB,5,FALSE),VLOOKUP(E406,'Price List'!$C:$BB,5,FALSE))</f>
        <v>#N/A</v>
      </c>
      <c r="G408" s="12" t="e">
        <f>VLOOKUP(E406,'Price List'!$C:$BB,6,FALSE)</f>
        <v>#N/A</v>
      </c>
      <c r="H408" s="17"/>
      <c r="I408" s="6" t="e">
        <f>CONCATENATE(VLOOKUP(I406,'Price List'!$C:$BB,8,FALSE),"/",VLOOKUP(I406,'Price List'!$C:$BB,9,FALSE))</f>
        <v>#N/A</v>
      </c>
      <c r="J408" s="19" t="e">
        <f>IF(ISBLANK(VLOOKUP(I406,'Price List'!$C:$BB,5,FALSE)),VLOOKUP(I406,'Price List'!$C:$BB,5,FALSE),VLOOKUP(I406,'Price List'!$C:$BB,5,FALSE))</f>
        <v>#N/A</v>
      </c>
      <c r="K408" s="12" t="e">
        <f>VLOOKUP(I406,'Price List'!$C:$BB,6,FALSE)</f>
        <v>#N/A</v>
      </c>
      <c r="L408" s="1"/>
      <c r="M408" s="1"/>
      <c r="N408" s="1"/>
      <c r="O408" s="1"/>
      <c r="P408" s="1"/>
      <c r="Q408" s="1"/>
      <c r="R408" s="1"/>
      <c r="S408" s="1"/>
    </row>
    <row r="409" spans="1:19" ht="6" customHeight="1" x14ac:dyDescent="0.2">
      <c r="L409" s="1"/>
      <c r="M409" s="1"/>
      <c r="N409" s="1"/>
      <c r="O409" s="1"/>
      <c r="P409" s="1"/>
      <c r="Q409" s="1"/>
      <c r="R409" s="1"/>
      <c r="S409" s="1"/>
    </row>
    <row r="410" spans="1:19" ht="108" customHeight="1" x14ac:dyDescent="0.2">
      <c r="A410" s="158" t="e">
        <f>VLOOKUP(A413,PicTable,2,FALSE)</f>
        <v>#N/A</v>
      </c>
      <c r="B410" s="159"/>
      <c r="C410" s="160"/>
      <c r="D410" s="16"/>
      <c r="E410" s="158" t="e">
        <f>VLOOKUP(E413,PicTable,2,FALSE)</f>
        <v>#N/A</v>
      </c>
      <c r="F410" s="159"/>
      <c r="G410" s="160"/>
      <c r="H410" s="16"/>
      <c r="I410" s="158" t="e">
        <f>VLOOKUP(I413,PicTable,2,FALSE)</f>
        <v>#N/A</v>
      </c>
      <c r="J410" s="159"/>
      <c r="K410" s="160"/>
      <c r="L410" s="1"/>
      <c r="M410" s="1"/>
      <c r="N410" s="1"/>
      <c r="O410" s="1"/>
      <c r="P410" s="1"/>
      <c r="Q410" s="1"/>
      <c r="R410" s="1"/>
      <c r="S410" s="1"/>
    </row>
    <row r="411" spans="1:19" x14ac:dyDescent="0.2">
      <c r="A411" s="155" t="e">
        <f>VLOOKUP(A413,'Price List'!$C:$BB,2,FALSE)</f>
        <v>#N/A</v>
      </c>
      <c r="B411" s="156"/>
      <c r="C411" s="157"/>
      <c r="D411" s="20"/>
      <c r="E411" s="155" t="e">
        <f>VLOOKUP(E413,'Price List'!$C:$BB,2,FALSE)</f>
        <v>#N/A</v>
      </c>
      <c r="F411" s="156"/>
      <c r="G411" s="157"/>
      <c r="H411" s="20"/>
      <c r="I411" s="155" t="e">
        <f>VLOOKUP(I413,'Price List'!$C:$BB,2,FALSE)</f>
        <v>#N/A</v>
      </c>
      <c r="J411" s="156"/>
      <c r="K411" s="157"/>
      <c r="L411" s="1"/>
      <c r="M411" s="1"/>
      <c r="N411" s="1"/>
      <c r="O411" s="1"/>
      <c r="P411" s="1"/>
      <c r="Q411" s="1"/>
      <c r="R411" s="1"/>
      <c r="S411" s="1"/>
    </row>
    <row r="412" spans="1:19" x14ac:dyDescent="0.2">
      <c r="A412" s="4" t="s">
        <v>18</v>
      </c>
      <c r="B412" s="7" t="s">
        <v>0</v>
      </c>
      <c r="C412" s="9" t="s">
        <v>19</v>
      </c>
      <c r="D412" s="17"/>
      <c r="E412" s="4" t="s">
        <v>18</v>
      </c>
      <c r="F412" s="7" t="s">
        <v>0</v>
      </c>
      <c r="G412" s="9" t="s">
        <v>19</v>
      </c>
      <c r="H412" s="17"/>
      <c r="I412" s="4" t="s">
        <v>18</v>
      </c>
      <c r="J412" s="7" t="s">
        <v>0</v>
      </c>
      <c r="K412" s="9" t="s">
        <v>19</v>
      </c>
      <c r="L412" s="1"/>
      <c r="M412" s="1"/>
      <c r="N412" s="1"/>
      <c r="O412" s="1"/>
      <c r="P412" s="1"/>
      <c r="Q412" s="1"/>
      <c r="R412" s="1"/>
      <c r="S412" s="1"/>
    </row>
    <row r="413" spans="1:19" x14ac:dyDescent="0.2">
      <c r="A413" s="5"/>
      <c r="B413" s="18" t="e">
        <f>VLOOKUP(A413,'Price List'!$C:$BB,3,FALSE)</f>
        <v>#N/A</v>
      </c>
      <c r="C413" s="9" t="e">
        <f>VLOOKUP(A413,'Price List'!$C:$BB,10,FALSE)</f>
        <v>#N/A</v>
      </c>
      <c r="D413" s="17"/>
      <c r="E413" s="5"/>
      <c r="F413" s="18" t="e">
        <f>VLOOKUP(E413,'Price List'!$C:$BB,3,FALSE)</f>
        <v>#N/A</v>
      </c>
      <c r="G413" s="9" t="e">
        <f>VLOOKUP(E413,'Price List'!$C:$BB,10,FALSE)</f>
        <v>#N/A</v>
      </c>
      <c r="H413" s="17"/>
      <c r="I413" s="5"/>
      <c r="J413" s="18" t="e">
        <f>VLOOKUP(I413,'Price List'!$C:$BB,3,FALSE)</f>
        <v>#N/A</v>
      </c>
      <c r="K413" s="9" t="e">
        <f>VLOOKUP(I413,'Price List'!$C:$BB,10,FALSE)</f>
        <v>#N/A</v>
      </c>
      <c r="L413" s="1"/>
      <c r="M413" s="1"/>
      <c r="N413" s="1"/>
      <c r="O413" s="1"/>
      <c r="P413" s="1"/>
      <c r="Q413" s="1"/>
      <c r="R413" s="1"/>
      <c r="S413" s="1"/>
    </row>
    <row r="414" spans="1:19" ht="12.75" customHeight="1" x14ac:dyDescent="0.2">
      <c r="A414" s="4" t="s">
        <v>22</v>
      </c>
      <c r="B414" s="10" t="s">
        <v>21</v>
      </c>
      <c r="C414" s="11" t="s">
        <v>20</v>
      </c>
      <c r="D414" s="17"/>
      <c r="E414" s="4" t="s">
        <v>22</v>
      </c>
      <c r="F414" s="10" t="s">
        <v>21</v>
      </c>
      <c r="G414" s="11" t="s">
        <v>20</v>
      </c>
      <c r="H414" s="17"/>
      <c r="I414" s="4" t="s">
        <v>22</v>
      </c>
      <c r="J414" s="10" t="s">
        <v>21</v>
      </c>
      <c r="K414" s="11" t="s">
        <v>20</v>
      </c>
      <c r="L414" s="1"/>
      <c r="M414" s="1"/>
      <c r="N414" s="1"/>
      <c r="O414" s="1"/>
      <c r="P414" s="1"/>
      <c r="Q414" s="1"/>
      <c r="R414" s="1"/>
      <c r="S414" s="1"/>
    </row>
    <row r="415" spans="1:19" ht="12.75" customHeight="1" x14ac:dyDescent="0.2">
      <c r="A415" s="6" t="e">
        <f>CONCATENATE(VLOOKUP(A413,'Price List'!$C:$BB,8,FALSE),"/",VLOOKUP(A413,'Price List'!$C:$BB,9,FALSE))</f>
        <v>#N/A</v>
      </c>
      <c r="B415" s="19" t="e">
        <f>IF(ISBLANK(VLOOKUP(A413,'Price List'!$C:$BB,5,FALSE)),VLOOKUP(A413,'Price List'!$C:$BB,5,FALSE),VLOOKUP(A413,'Price List'!$C:$BB,5,FALSE))</f>
        <v>#N/A</v>
      </c>
      <c r="C415" s="12" t="e">
        <f>VLOOKUP(A413,'Price List'!$C:$BB,6,FALSE)</f>
        <v>#N/A</v>
      </c>
      <c r="D415" s="17"/>
      <c r="E415" s="6" t="e">
        <f>CONCATENATE(VLOOKUP(E413,'Price List'!$C:$BB,8,FALSE),"/",VLOOKUP(E413,'Price List'!$C:$BB,9,FALSE))</f>
        <v>#N/A</v>
      </c>
      <c r="F415" s="19" t="e">
        <f>IF(ISBLANK(VLOOKUP(E413,'Price List'!$C:$BB,5,FALSE)),VLOOKUP(E413,'Price List'!$C:$BB,5,FALSE),VLOOKUP(E413,'Price List'!$C:$BB,5,FALSE))</f>
        <v>#N/A</v>
      </c>
      <c r="G415" s="12" t="e">
        <f>VLOOKUP(E413,'Price List'!$C:$BB,6,FALSE)</f>
        <v>#N/A</v>
      </c>
      <c r="H415" s="17"/>
      <c r="I415" s="6" t="e">
        <f>CONCATENATE(VLOOKUP(I413,'Price List'!$C:$BB,8,FALSE),"/",VLOOKUP(I413,'Price List'!$C:$BB,9,FALSE))</f>
        <v>#N/A</v>
      </c>
      <c r="J415" s="19" t="e">
        <f>IF(ISBLANK(VLOOKUP(I413,'Price List'!$C:$BB,5,FALSE)),VLOOKUP(I413,'Price List'!$C:$BB,5,FALSE),VLOOKUP(I413,'Price List'!$C:$BB,5,FALSE))</f>
        <v>#N/A</v>
      </c>
      <c r="K415" s="12" t="e">
        <f>VLOOKUP(I413,'Price List'!$C:$BB,6,FALSE)</f>
        <v>#N/A</v>
      </c>
      <c r="L415" s="1"/>
      <c r="M415" s="1"/>
      <c r="N415" s="1"/>
      <c r="O415" s="1"/>
      <c r="P415" s="1"/>
      <c r="Q415" s="1"/>
      <c r="R415" s="1"/>
      <c r="S415" s="1"/>
    </row>
    <row r="416" spans="1:19" ht="6" customHeight="1" x14ac:dyDescent="0.2">
      <c r="L416" s="1"/>
      <c r="M416" s="1"/>
      <c r="N416" s="1"/>
      <c r="O416" s="1"/>
      <c r="P416" s="1"/>
      <c r="Q416" s="1"/>
      <c r="R416" s="1"/>
      <c r="S416" s="1"/>
    </row>
    <row r="417" spans="1:19" ht="108" customHeight="1" x14ac:dyDescent="0.2">
      <c r="A417" s="158" t="e">
        <f>VLOOKUP(A420,PicTable,2,FALSE)</f>
        <v>#N/A</v>
      </c>
      <c r="B417" s="159"/>
      <c r="C417" s="160"/>
      <c r="D417" s="16"/>
      <c r="E417" s="158" t="e">
        <f>VLOOKUP(E420,PicTable,2,FALSE)</f>
        <v>#N/A</v>
      </c>
      <c r="F417" s="159"/>
      <c r="G417" s="160"/>
      <c r="H417" s="16"/>
      <c r="I417" s="158" t="e">
        <f>VLOOKUP(I420,PicTable,2,FALSE)</f>
        <v>#N/A</v>
      </c>
      <c r="J417" s="159"/>
      <c r="K417" s="160"/>
      <c r="L417" s="1"/>
      <c r="M417" s="1"/>
      <c r="N417" s="1"/>
      <c r="O417" s="1"/>
      <c r="P417" s="1"/>
      <c r="Q417" s="1"/>
      <c r="R417" s="1"/>
      <c r="S417" s="1"/>
    </row>
    <row r="418" spans="1:19" x14ac:dyDescent="0.2">
      <c r="A418" s="155" t="e">
        <f>VLOOKUP(A420,'Price List'!$C:$BB,2,FALSE)</f>
        <v>#N/A</v>
      </c>
      <c r="B418" s="156"/>
      <c r="C418" s="157"/>
      <c r="D418" s="20"/>
      <c r="E418" s="155" t="e">
        <f>VLOOKUP(E420,'Price List'!$C:$BB,2,FALSE)</f>
        <v>#N/A</v>
      </c>
      <c r="F418" s="156"/>
      <c r="G418" s="157"/>
      <c r="H418" s="20"/>
      <c r="I418" s="155" t="e">
        <f>VLOOKUP(I420,'Price List'!$C:$BB,2,FALSE)</f>
        <v>#N/A</v>
      </c>
      <c r="J418" s="156"/>
      <c r="K418" s="157"/>
      <c r="L418" s="1"/>
      <c r="M418" s="1"/>
      <c r="N418" s="1"/>
      <c r="O418" s="1"/>
      <c r="P418" s="1"/>
      <c r="Q418" s="1"/>
      <c r="R418" s="1"/>
      <c r="S418" s="1"/>
    </row>
    <row r="419" spans="1:19" x14ac:dyDescent="0.2">
      <c r="A419" s="4" t="s">
        <v>18</v>
      </c>
      <c r="B419" s="7" t="s">
        <v>0</v>
      </c>
      <c r="C419" s="9" t="s">
        <v>19</v>
      </c>
      <c r="D419" s="17"/>
      <c r="E419" s="4" t="s">
        <v>18</v>
      </c>
      <c r="F419" s="7" t="s">
        <v>0</v>
      </c>
      <c r="G419" s="9" t="s">
        <v>19</v>
      </c>
      <c r="H419" s="17"/>
      <c r="I419" s="4" t="s">
        <v>18</v>
      </c>
      <c r="J419" s="7" t="s">
        <v>0</v>
      </c>
      <c r="K419" s="9" t="s">
        <v>19</v>
      </c>
      <c r="L419" s="1"/>
      <c r="M419" s="1"/>
      <c r="N419" s="1"/>
      <c r="O419" s="1"/>
      <c r="P419" s="1"/>
      <c r="Q419" s="1"/>
      <c r="R419" s="1"/>
      <c r="S419" s="1"/>
    </row>
    <row r="420" spans="1:19" x14ac:dyDescent="0.2">
      <c r="A420" s="5"/>
      <c r="B420" s="18" t="e">
        <f>VLOOKUP(A420,'Price List'!$C:$BB,3,FALSE)</f>
        <v>#N/A</v>
      </c>
      <c r="C420" s="9" t="e">
        <f>VLOOKUP(A420,'Price List'!$C:$BB,10,FALSE)</f>
        <v>#N/A</v>
      </c>
      <c r="D420" s="17"/>
      <c r="E420" s="5"/>
      <c r="F420" s="18" t="e">
        <f>VLOOKUP(E420,'Price List'!$C:$BB,3,FALSE)</f>
        <v>#N/A</v>
      </c>
      <c r="G420" s="9" t="e">
        <f>VLOOKUP(E420,'Price List'!$C:$BB,10,FALSE)</f>
        <v>#N/A</v>
      </c>
      <c r="H420" s="17"/>
      <c r="I420" s="5"/>
      <c r="J420" s="18" t="e">
        <f>VLOOKUP(I420,'Price List'!$C:$BB,3,FALSE)</f>
        <v>#N/A</v>
      </c>
      <c r="K420" s="9" t="e">
        <f>VLOOKUP(I420,'Price List'!$C:$BB,10,FALSE)</f>
        <v>#N/A</v>
      </c>
      <c r="L420" s="1"/>
      <c r="M420" s="1"/>
      <c r="N420" s="1"/>
      <c r="O420" s="1"/>
      <c r="P420" s="1"/>
      <c r="Q420" s="1"/>
      <c r="R420" s="1"/>
      <c r="S420" s="1"/>
    </row>
    <row r="421" spans="1:19" ht="12.75" customHeight="1" x14ac:dyDescent="0.2">
      <c r="A421" s="4" t="s">
        <v>22</v>
      </c>
      <c r="B421" s="10" t="s">
        <v>21</v>
      </c>
      <c r="C421" s="11" t="s">
        <v>20</v>
      </c>
      <c r="D421" s="17"/>
      <c r="E421" s="4" t="s">
        <v>22</v>
      </c>
      <c r="F421" s="10" t="s">
        <v>21</v>
      </c>
      <c r="G421" s="11" t="s">
        <v>20</v>
      </c>
      <c r="H421" s="17"/>
      <c r="I421" s="4" t="s">
        <v>22</v>
      </c>
      <c r="J421" s="10" t="s">
        <v>21</v>
      </c>
      <c r="K421" s="11" t="s">
        <v>20</v>
      </c>
      <c r="L421" s="1"/>
      <c r="M421" s="1"/>
      <c r="N421" s="1"/>
      <c r="O421" s="1"/>
      <c r="P421" s="1"/>
      <c r="Q421" s="1"/>
      <c r="R421" s="1"/>
      <c r="S421" s="1"/>
    </row>
    <row r="422" spans="1:19" ht="12.75" customHeight="1" x14ac:dyDescent="0.2">
      <c r="A422" s="6" t="e">
        <f>CONCATENATE(VLOOKUP(A420,'Price List'!$C:$BB,8,FALSE),"/",VLOOKUP(A420,'Price List'!$C:$BB,9,FALSE))</f>
        <v>#N/A</v>
      </c>
      <c r="B422" s="19" t="e">
        <f>IF(ISBLANK(VLOOKUP(A420,'Price List'!$C:$BB,5,FALSE)),VLOOKUP(A420,'Price List'!$C:$BB,5,FALSE),VLOOKUP(A420,'Price List'!$C:$BB,5,FALSE))</f>
        <v>#N/A</v>
      </c>
      <c r="C422" s="12" t="e">
        <f>VLOOKUP(A420,'Price List'!$C:$BB,6,FALSE)</f>
        <v>#N/A</v>
      </c>
      <c r="D422" s="17"/>
      <c r="E422" s="6" t="e">
        <f>CONCATENATE(VLOOKUP(E420,'Price List'!$C:$BB,8,FALSE),"/",VLOOKUP(E420,'Price List'!$C:$BB,9,FALSE))</f>
        <v>#N/A</v>
      </c>
      <c r="F422" s="19" t="e">
        <f>IF(ISBLANK(VLOOKUP(E420,'Price List'!$C:$BB,5,FALSE)),VLOOKUP(E420,'Price List'!$C:$BB,5,FALSE),VLOOKUP(E420,'Price List'!$C:$BB,5,FALSE))</f>
        <v>#N/A</v>
      </c>
      <c r="G422" s="12" t="e">
        <f>VLOOKUP(E420,'Price List'!$C:$BB,6,FALSE)</f>
        <v>#N/A</v>
      </c>
      <c r="H422" s="17"/>
      <c r="I422" s="6" t="e">
        <f>CONCATENATE(VLOOKUP(I420,'Price List'!$C:$BB,8,FALSE),"/",VLOOKUP(I420,'Price List'!$C:$BB,9,FALSE))</f>
        <v>#N/A</v>
      </c>
      <c r="J422" s="19" t="e">
        <f>IF(ISBLANK(VLOOKUP(I420,'Price List'!$C:$BB,5,FALSE)),VLOOKUP(I420,'Price List'!$C:$BB,5,FALSE),VLOOKUP(I420,'Price List'!$C:$BB,5,FALSE))</f>
        <v>#N/A</v>
      </c>
      <c r="K422" s="12" t="e">
        <f>VLOOKUP(I420,'Price List'!$C:$BB,6,FALSE)</f>
        <v>#N/A</v>
      </c>
      <c r="L422" s="1"/>
      <c r="M422" s="1"/>
      <c r="N422" s="1"/>
      <c r="O422" s="1"/>
      <c r="P422" s="1"/>
      <c r="Q422" s="1"/>
      <c r="R422" s="1"/>
      <c r="S422" s="1"/>
    </row>
    <row r="423" spans="1:19" ht="6" customHeight="1" x14ac:dyDescent="0.2">
      <c r="L423" s="1"/>
      <c r="M423" s="1"/>
      <c r="N423" s="1"/>
      <c r="O423" s="1"/>
      <c r="P423" s="1"/>
      <c r="Q423" s="1"/>
      <c r="R423" s="1"/>
      <c r="S423" s="1"/>
    </row>
    <row r="424" spans="1:19" ht="108" customHeight="1" x14ac:dyDescent="0.2">
      <c r="A424" s="158" t="e">
        <f>VLOOKUP(A427,PicTable,2,FALSE)</f>
        <v>#N/A</v>
      </c>
      <c r="B424" s="159"/>
      <c r="C424" s="160"/>
      <c r="D424" s="16"/>
      <c r="E424" s="158" t="e">
        <f>VLOOKUP(E427,PicTable,2,FALSE)</f>
        <v>#N/A</v>
      </c>
      <c r="F424" s="159"/>
      <c r="G424" s="160"/>
      <c r="H424" s="16"/>
      <c r="I424" s="158" t="e">
        <f>VLOOKUP(I427,PicTable,2,FALSE)</f>
        <v>#N/A</v>
      </c>
      <c r="J424" s="159"/>
      <c r="K424" s="160"/>
      <c r="L424" s="1"/>
      <c r="M424" s="1"/>
      <c r="N424" s="1"/>
      <c r="O424" s="1"/>
      <c r="P424" s="1"/>
      <c r="Q424" s="1"/>
      <c r="R424" s="1"/>
      <c r="S424" s="1"/>
    </row>
    <row r="425" spans="1:19" x14ac:dyDescent="0.2">
      <c r="A425" s="155" t="e">
        <f>VLOOKUP(A427,'Price List'!$C:$BB,2,FALSE)</f>
        <v>#N/A</v>
      </c>
      <c r="B425" s="156"/>
      <c r="C425" s="157"/>
      <c r="D425" s="20"/>
      <c r="E425" s="155" t="e">
        <f>VLOOKUP(E427,'Price List'!$C:$BB,2,FALSE)</f>
        <v>#N/A</v>
      </c>
      <c r="F425" s="156"/>
      <c r="G425" s="157"/>
      <c r="H425" s="20"/>
      <c r="I425" s="155" t="e">
        <f>VLOOKUP(I427,'Price List'!$C:$BB,2,FALSE)</f>
        <v>#N/A</v>
      </c>
      <c r="J425" s="156"/>
      <c r="K425" s="157"/>
      <c r="L425" s="1"/>
      <c r="M425" s="1"/>
      <c r="N425" s="1"/>
      <c r="O425" s="1"/>
      <c r="P425" s="1"/>
      <c r="Q425" s="1"/>
      <c r="R425" s="1"/>
      <c r="S425" s="1"/>
    </row>
    <row r="426" spans="1:19" x14ac:dyDescent="0.2">
      <c r="A426" s="4" t="s">
        <v>18</v>
      </c>
      <c r="B426" s="7" t="s">
        <v>0</v>
      </c>
      <c r="C426" s="9" t="s">
        <v>19</v>
      </c>
      <c r="D426" s="17"/>
      <c r="E426" s="4" t="s">
        <v>18</v>
      </c>
      <c r="F426" s="7" t="s">
        <v>0</v>
      </c>
      <c r="G426" s="9" t="s">
        <v>19</v>
      </c>
      <c r="H426" s="17"/>
      <c r="I426" s="4" t="s">
        <v>18</v>
      </c>
      <c r="J426" s="7" t="s">
        <v>0</v>
      </c>
      <c r="K426" s="9" t="s">
        <v>19</v>
      </c>
      <c r="L426" s="1"/>
      <c r="M426" s="1"/>
      <c r="N426" s="1"/>
      <c r="O426" s="1"/>
      <c r="P426" s="1"/>
      <c r="Q426" s="1"/>
      <c r="R426" s="1"/>
      <c r="S426" s="1"/>
    </row>
    <row r="427" spans="1:19" x14ac:dyDescent="0.2">
      <c r="A427" s="5"/>
      <c r="B427" s="18" t="e">
        <f>VLOOKUP(A427,'Price List'!$C:$BB,3,FALSE)</f>
        <v>#N/A</v>
      </c>
      <c r="C427" s="9" t="e">
        <f>VLOOKUP(A427,'Price List'!$C:$BB,10,FALSE)</f>
        <v>#N/A</v>
      </c>
      <c r="D427" s="17"/>
      <c r="E427" s="5"/>
      <c r="F427" s="18" t="e">
        <f>VLOOKUP(E427,'Price List'!$C:$BB,3,FALSE)</f>
        <v>#N/A</v>
      </c>
      <c r="G427" s="9" t="e">
        <f>VLOOKUP(E427,'Price List'!$C:$BB,10,FALSE)</f>
        <v>#N/A</v>
      </c>
      <c r="H427" s="17"/>
      <c r="I427" s="5"/>
      <c r="J427" s="18" t="e">
        <f>VLOOKUP(I427,'Price List'!$C:$BB,3,FALSE)</f>
        <v>#N/A</v>
      </c>
      <c r="K427" s="9" t="e">
        <f>VLOOKUP(I427,'Price List'!$C:$BB,10,FALSE)</f>
        <v>#N/A</v>
      </c>
      <c r="L427" s="1"/>
      <c r="M427" s="1"/>
      <c r="N427" s="1"/>
      <c r="O427" s="1"/>
      <c r="P427" s="1"/>
      <c r="Q427" s="1"/>
      <c r="R427" s="1"/>
      <c r="S427" s="1"/>
    </row>
    <row r="428" spans="1:19" ht="12.75" customHeight="1" x14ac:dyDescent="0.2">
      <c r="A428" s="4" t="s">
        <v>22</v>
      </c>
      <c r="B428" s="10" t="s">
        <v>21</v>
      </c>
      <c r="C428" s="11" t="s">
        <v>20</v>
      </c>
      <c r="D428" s="17"/>
      <c r="E428" s="4" t="s">
        <v>22</v>
      </c>
      <c r="F428" s="10" t="s">
        <v>21</v>
      </c>
      <c r="G428" s="11" t="s">
        <v>20</v>
      </c>
      <c r="H428" s="17"/>
      <c r="I428" s="4" t="s">
        <v>22</v>
      </c>
      <c r="J428" s="10" t="s">
        <v>21</v>
      </c>
      <c r="K428" s="11" t="s">
        <v>20</v>
      </c>
      <c r="L428" s="1"/>
      <c r="M428" s="1"/>
      <c r="N428" s="1"/>
      <c r="O428" s="1"/>
      <c r="P428" s="1"/>
      <c r="Q428" s="1"/>
      <c r="R428" s="1"/>
      <c r="S428" s="1"/>
    </row>
    <row r="429" spans="1:19" ht="12.75" customHeight="1" x14ac:dyDescent="0.2">
      <c r="A429" s="6" t="e">
        <f>CONCATENATE(VLOOKUP(A427,'Price List'!$C:$BB,8,FALSE),"/",VLOOKUP(A427,'Price List'!$C:$BB,9,FALSE))</f>
        <v>#N/A</v>
      </c>
      <c r="B429" s="19" t="e">
        <f>IF(ISBLANK(VLOOKUP(A427,'Price List'!$C:$BB,5,FALSE)),VLOOKUP(A427,'Price List'!$C:$BB,5,FALSE),VLOOKUP(A427,'Price List'!$C:$BB,5,FALSE))</f>
        <v>#N/A</v>
      </c>
      <c r="C429" s="12" t="e">
        <f>VLOOKUP(A427,'Price List'!$C:$BB,6,FALSE)</f>
        <v>#N/A</v>
      </c>
      <c r="D429" s="17"/>
      <c r="E429" s="6" t="e">
        <f>CONCATENATE(VLOOKUP(E427,'Price List'!$C:$BB,8,FALSE),"/",VLOOKUP(E427,'Price List'!$C:$BB,9,FALSE))</f>
        <v>#N/A</v>
      </c>
      <c r="F429" s="19" t="e">
        <f>IF(ISBLANK(VLOOKUP(E427,'Price List'!$C:$BB,5,FALSE)),VLOOKUP(E427,'Price List'!$C:$BB,5,FALSE),VLOOKUP(E427,'Price List'!$C:$BB,5,FALSE))</f>
        <v>#N/A</v>
      </c>
      <c r="G429" s="12" t="e">
        <f>VLOOKUP(E427,'Price List'!$C:$BB,6,FALSE)</f>
        <v>#N/A</v>
      </c>
      <c r="H429" s="17"/>
      <c r="I429" s="6" t="e">
        <f>CONCATENATE(VLOOKUP(I427,'Price List'!$C:$BB,8,FALSE),"/",VLOOKUP(I427,'Price List'!$C:$BB,9,FALSE))</f>
        <v>#N/A</v>
      </c>
      <c r="J429" s="19" t="e">
        <f>IF(ISBLANK(VLOOKUP(I427,'Price List'!$C:$BB,5,FALSE)),VLOOKUP(I427,'Price List'!$C:$BB,5,FALSE),VLOOKUP(I427,'Price List'!$C:$BB,5,FALSE))</f>
        <v>#N/A</v>
      </c>
      <c r="K429" s="12" t="e">
        <f>VLOOKUP(I427,'Price List'!$C:$BB,6,FALSE)</f>
        <v>#N/A</v>
      </c>
      <c r="L429" s="1"/>
      <c r="M429" s="1"/>
      <c r="N429" s="1"/>
      <c r="O429" s="1"/>
      <c r="P429" s="1"/>
      <c r="Q429" s="1"/>
      <c r="R429" s="1"/>
      <c r="S429" s="1"/>
    </row>
    <row r="430" spans="1:19" ht="6" customHeight="1" x14ac:dyDescent="0.2">
      <c r="L430" s="1"/>
      <c r="M430" s="1"/>
      <c r="N430" s="1"/>
      <c r="O430" s="1"/>
      <c r="P430" s="1"/>
      <c r="Q430" s="1"/>
      <c r="R430" s="1"/>
      <c r="S430" s="1"/>
    </row>
    <row r="431" spans="1:19" ht="108" customHeight="1" x14ac:dyDescent="0.2">
      <c r="A431" s="158" t="e">
        <f>VLOOKUP(A434,PicTable,2,FALSE)</f>
        <v>#N/A</v>
      </c>
      <c r="B431" s="159"/>
      <c r="C431" s="160"/>
      <c r="D431" s="16"/>
      <c r="E431" s="158" t="e">
        <f>VLOOKUP(E434,PicTable,2,FALSE)</f>
        <v>#N/A</v>
      </c>
      <c r="F431" s="159"/>
      <c r="G431" s="160"/>
      <c r="H431" s="16"/>
      <c r="I431" s="158" t="e">
        <f>VLOOKUP(I434,PicTable,2,FALSE)</f>
        <v>#N/A</v>
      </c>
      <c r="J431" s="159"/>
      <c r="K431" s="160"/>
      <c r="L431" s="1"/>
      <c r="M431" s="1"/>
      <c r="N431" s="1"/>
      <c r="O431" s="1"/>
      <c r="P431" s="1"/>
      <c r="Q431" s="1"/>
      <c r="R431" s="1"/>
      <c r="S431" s="1"/>
    </row>
    <row r="432" spans="1:19" x14ac:dyDescent="0.2">
      <c r="A432" s="155" t="e">
        <f>VLOOKUP(A434,'Price List'!$C:$BB,2,FALSE)</f>
        <v>#N/A</v>
      </c>
      <c r="B432" s="156"/>
      <c r="C432" s="157"/>
      <c r="D432" s="20"/>
      <c r="E432" s="155" t="e">
        <f>VLOOKUP(E434,'Price List'!$C:$BB,2,FALSE)</f>
        <v>#N/A</v>
      </c>
      <c r="F432" s="156"/>
      <c r="G432" s="157"/>
      <c r="H432" s="20"/>
      <c r="I432" s="155" t="e">
        <f>VLOOKUP(I434,'Price List'!$C:$BB,2,FALSE)</f>
        <v>#N/A</v>
      </c>
      <c r="J432" s="156"/>
      <c r="K432" s="157"/>
      <c r="L432" s="1"/>
      <c r="M432" s="1"/>
      <c r="N432" s="1"/>
      <c r="O432" s="1"/>
      <c r="P432" s="1"/>
      <c r="Q432" s="1"/>
      <c r="R432" s="1"/>
      <c r="S432" s="1"/>
    </row>
    <row r="433" spans="1:19" x14ac:dyDescent="0.2">
      <c r="A433" s="4" t="s">
        <v>18</v>
      </c>
      <c r="B433" s="7" t="s">
        <v>0</v>
      </c>
      <c r="C433" s="9" t="s">
        <v>19</v>
      </c>
      <c r="D433" s="17"/>
      <c r="E433" s="4" t="s">
        <v>18</v>
      </c>
      <c r="F433" s="7" t="s">
        <v>0</v>
      </c>
      <c r="G433" s="9" t="s">
        <v>19</v>
      </c>
      <c r="H433" s="17"/>
      <c r="I433" s="4" t="s">
        <v>18</v>
      </c>
      <c r="J433" s="7" t="s">
        <v>0</v>
      </c>
      <c r="K433" s="9" t="s">
        <v>19</v>
      </c>
      <c r="L433" s="1"/>
      <c r="M433" s="1"/>
      <c r="N433" s="1"/>
      <c r="O433" s="1"/>
      <c r="P433" s="1"/>
      <c r="Q433" s="1"/>
      <c r="R433" s="1"/>
      <c r="S433" s="1"/>
    </row>
    <row r="434" spans="1:19" x14ac:dyDescent="0.2">
      <c r="A434" s="5"/>
      <c r="B434" s="18" t="e">
        <f>VLOOKUP(A434,'Price List'!$C:$BB,3,FALSE)</f>
        <v>#N/A</v>
      </c>
      <c r="C434" s="9" t="e">
        <f>VLOOKUP(A434,'Price List'!$C:$BB,10,FALSE)</f>
        <v>#N/A</v>
      </c>
      <c r="D434" s="17"/>
      <c r="E434" s="5"/>
      <c r="F434" s="18" t="e">
        <f>VLOOKUP(E434,'Price List'!$C:$BB,3,FALSE)</f>
        <v>#N/A</v>
      </c>
      <c r="G434" s="9" t="e">
        <f>VLOOKUP(E434,'Price List'!$C:$BB,10,FALSE)</f>
        <v>#N/A</v>
      </c>
      <c r="H434" s="17"/>
      <c r="I434" s="5"/>
      <c r="J434" s="18" t="e">
        <f>VLOOKUP(I434,'Price List'!$C:$BB,3,FALSE)</f>
        <v>#N/A</v>
      </c>
      <c r="K434" s="9" t="e">
        <f>VLOOKUP(I434,'Price List'!$C:$BB,10,FALSE)</f>
        <v>#N/A</v>
      </c>
      <c r="L434" s="1"/>
      <c r="M434" s="1"/>
      <c r="N434" s="1"/>
      <c r="O434" s="1"/>
      <c r="P434" s="1"/>
      <c r="Q434" s="1"/>
      <c r="R434" s="1"/>
      <c r="S434" s="1"/>
    </row>
    <row r="435" spans="1:19" ht="12.75" customHeight="1" x14ac:dyDescent="0.2">
      <c r="A435" s="4" t="s">
        <v>22</v>
      </c>
      <c r="B435" s="10" t="s">
        <v>21</v>
      </c>
      <c r="C435" s="11" t="s">
        <v>20</v>
      </c>
      <c r="D435" s="17"/>
      <c r="E435" s="4" t="s">
        <v>22</v>
      </c>
      <c r="F435" s="10" t="s">
        <v>21</v>
      </c>
      <c r="G435" s="11" t="s">
        <v>20</v>
      </c>
      <c r="H435" s="17"/>
      <c r="I435" s="4" t="s">
        <v>22</v>
      </c>
      <c r="J435" s="10" t="s">
        <v>21</v>
      </c>
      <c r="K435" s="11" t="s">
        <v>20</v>
      </c>
      <c r="L435" s="1"/>
      <c r="M435" s="1"/>
      <c r="N435" s="1"/>
      <c r="O435" s="1"/>
      <c r="P435" s="1"/>
      <c r="Q435" s="1"/>
      <c r="R435" s="1"/>
      <c r="S435" s="1"/>
    </row>
    <row r="436" spans="1:19" ht="12.75" customHeight="1" x14ac:dyDescent="0.2">
      <c r="A436" s="6" t="e">
        <f>CONCATENATE(VLOOKUP(A434,'Price List'!$C:$BB,8,FALSE),"/",VLOOKUP(A434,'Price List'!$C:$BB,9,FALSE))</f>
        <v>#N/A</v>
      </c>
      <c r="B436" s="19" t="e">
        <f>IF(ISBLANK(VLOOKUP(A434,'Price List'!$C:$BB,5,FALSE)),VLOOKUP(A434,'Price List'!$C:$BB,5,FALSE),VLOOKUP(A434,'Price List'!$C:$BB,5,FALSE))</f>
        <v>#N/A</v>
      </c>
      <c r="C436" s="12" t="e">
        <f>VLOOKUP(A434,'Price List'!$C:$BB,6,FALSE)</f>
        <v>#N/A</v>
      </c>
      <c r="D436" s="17"/>
      <c r="E436" s="6" t="e">
        <f>CONCATENATE(VLOOKUP(E434,'Price List'!$C:$BB,8,FALSE),"/",VLOOKUP(E434,'Price List'!$C:$BB,9,FALSE))</f>
        <v>#N/A</v>
      </c>
      <c r="F436" s="19" t="e">
        <f>IF(ISBLANK(VLOOKUP(E434,'Price List'!$C:$BB,5,FALSE)),VLOOKUP(E434,'Price List'!$C:$BB,5,FALSE),VLOOKUP(E434,'Price List'!$C:$BB,5,FALSE))</f>
        <v>#N/A</v>
      </c>
      <c r="G436" s="12" t="e">
        <f>VLOOKUP(E434,'Price List'!$C:$BB,6,FALSE)</f>
        <v>#N/A</v>
      </c>
      <c r="H436" s="17"/>
      <c r="I436" s="6" t="e">
        <f>CONCATENATE(VLOOKUP(I434,'Price List'!$C:$BB,8,FALSE),"/",VLOOKUP(I434,'Price List'!$C:$BB,9,FALSE))</f>
        <v>#N/A</v>
      </c>
      <c r="J436" s="19" t="e">
        <f>IF(ISBLANK(VLOOKUP(I434,'Price List'!$C:$BB,5,FALSE)),VLOOKUP(I434,'Price List'!$C:$BB,5,FALSE),VLOOKUP(I434,'Price List'!$C:$BB,5,FALSE))</f>
        <v>#N/A</v>
      </c>
      <c r="K436" s="12" t="e">
        <f>VLOOKUP(I434,'Price List'!$C:$BB,6,FALSE)</f>
        <v>#N/A</v>
      </c>
      <c r="L436" s="1"/>
      <c r="M436" s="1"/>
      <c r="N436" s="1"/>
      <c r="O436" s="1"/>
      <c r="P436" s="1"/>
      <c r="Q436" s="1"/>
      <c r="R436" s="1"/>
      <c r="S436" s="1"/>
    </row>
    <row r="437" spans="1:19" ht="6" customHeight="1" x14ac:dyDescent="0.2">
      <c r="L437" s="1"/>
      <c r="M437" s="1"/>
      <c r="N437" s="1"/>
      <c r="O437" s="1"/>
      <c r="P437" s="1"/>
      <c r="Q437" s="1"/>
      <c r="R437" s="1"/>
      <c r="S437" s="1"/>
    </row>
    <row r="438" spans="1:19" ht="108" customHeight="1" x14ac:dyDescent="0.2">
      <c r="A438" s="158" t="e">
        <f>VLOOKUP(A441,PicTable,2,FALSE)</f>
        <v>#N/A</v>
      </c>
      <c r="B438" s="159"/>
      <c r="C438" s="160"/>
      <c r="D438" s="16"/>
      <c r="E438" s="158" t="e">
        <f>VLOOKUP(E441,PicTable,2,FALSE)</f>
        <v>#N/A</v>
      </c>
      <c r="F438" s="159"/>
      <c r="G438" s="160"/>
      <c r="H438" s="16"/>
      <c r="I438" s="158" t="e">
        <f>VLOOKUP(I441,PicTable,2,FALSE)</f>
        <v>#N/A</v>
      </c>
      <c r="J438" s="159"/>
      <c r="K438" s="160"/>
      <c r="L438" s="1"/>
      <c r="M438" s="1"/>
      <c r="N438" s="1"/>
      <c r="O438" s="1"/>
      <c r="P438" s="1"/>
      <c r="Q438" s="1"/>
      <c r="R438" s="1"/>
      <c r="S438" s="1"/>
    </row>
    <row r="439" spans="1:19" x14ac:dyDescent="0.2">
      <c r="A439" s="155" t="e">
        <f>VLOOKUP(A441,'Price List'!$C:$BB,2,FALSE)</f>
        <v>#N/A</v>
      </c>
      <c r="B439" s="156"/>
      <c r="C439" s="157"/>
      <c r="D439" s="20"/>
      <c r="E439" s="155" t="e">
        <f>VLOOKUP(E441,'Price List'!$C:$BB,2,FALSE)</f>
        <v>#N/A</v>
      </c>
      <c r="F439" s="156"/>
      <c r="G439" s="157"/>
      <c r="H439" s="20"/>
      <c r="I439" s="155" t="e">
        <f>VLOOKUP(I441,'Price List'!$C:$BB,2,FALSE)</f>
        <v>#N/A</v>
      </c>
      <c r="J439" s="156"/>
      <c r="K439" s="157"/>
      <c r="L439" s="1"/>
      <c r="M439" s="1"/>
      <c r="N439" s="1"/>
      <c r="O439" s="1"/>
      <c r="P439" s="1"/>
      <c r="Q439" s="1"/>
      <c r="R439" s="1"/>
      <c r="S439" s="1"/>
    </row>
    <row r="440" spans="1:19" x14ac:dyDescent="0.2">
      <c r="A440" s="4" t="s">
        <v>18</v>
      </c>
      <c r="B440" s="7" t="s">
        <v>0</v>
      </c>
      <c r="C440" s="9" t="s">
        <v>19</v>
      </c>
      <c r="D440" s="17"/>
      <c r="E440" s="4" t="s">
        <v>18</v>
      </c>
      <c r="F440" s="7" t="s">
        <v>0</v>
      </c>
      <c r="G440" s="9" t="s">
        <v>19</v>
      </c>
      <c r="H440" s="17"/>
      <c r="I440" s="4" t="s">
        <v>18</v>
      </c>
      <c r="J440" s="7" t="s">
        <v>0</v>
      </c>
      <c r="K440" s="9" t="s">
        <v>19</v>
      </c>
      <c r="L440" s="1"/>
      <c r="M440" s="1"/>
      <c r="N440" s="1"/>
      <c r="O440" s="1"/>
      <c r="P440" s="1"/>
      <c r="Q440" s="1"/>
      <c r="R440" s="1"/>
      <c r="S440" s="1"/>
    </row>
    <row r="441" spans="1:19" x14ac:dyDescent="0.2">
      <c r="A441" s="5"/>
      <c r="B441" s="18" t="e">
        <f>VLOOKUP(A441,'Price List'!$C:$BB,3,FALSE)</f>
        <v>#N/A</v>
      </c>
      <c r="C441" s="9" t="e">
        <f>VLOOKUP(A441,'Price List'!$C:$BB,10,FALSE)</f>
        <v>#N/A</v>
      </c>
      <c r="D441" s="17"/>
      <c r="E441" s="5"/>
      <c r="F441" s="18" t="e">
        <f>VLOOKUP(E441,'Price List'!$C:$BB,3,FALSE)</f>
        <v>#N/A</v>
      </c>
      <c r="G441" s="9" t="e">
        <f>VLOOKUP(E441,'Price List'!$C:$BB,10,FALSE)</f>
        <v>#N/A</v>
      </c>
      <c r="H441" s="17"/>
      <c r="I441" s="5"/>
      <c r="J441" s="18" t="e">
        <f>VLOOKUP(I441,'Price List'!$C:$BB,3,FALSE)</f>
        <v>#N/A</v>
      </c>
      <c r="K441" s="9" t="e">
        <f>VLOOKUP(I441,'Price List'!$C:$BB,10,FALSE)</f>
        <v>#N/A</v>
      </c>
      <c r="L441" s="1"/>
      <c r="M441" s="1"/>
      <c r="N441" s="1"/>
      <c r="O441" s="1"/>
      <c r="P441" s="1"/>
      <c r="Q441" s="1"/>
      <c r="R441" s="1"/>
      <c r="S441" s="1"/>
    </row>
    <row r="442" spans="1:19" ht="12.75" customHeight="1" x14ac:dyDescent="0.2">
      <c r="A442" s="4" t="s">
        <v>22</v>
      </c>
      <c r="B442" s="10" t="s">
        <v>21</v>
      </c>
      <c r="C442" s="11" t="s">
        <v>20</v>
      </c>
      <c r="D442" s="17"/>
      <c r="E442" s="4" t="s">
        <v>22</v>
      </c>
      <c r="F442" s="10" t="s">
        <v>21</v>
      </c>
      <c r="G442" s="11" t="s">
        <v>20</v>
      </c>
      <c r="H442" s="17"/>
      <c r="I442" s="4" t="s">
        <v>22</v>
      </c>
      <c r="J442" s="10" t="s">
        <v>21</v>
      </c>
      <c r="K442" s="11" t="s">
        <v>20</v>
      </c>
      <c r="L442" s="1"/>
      <c r="M442" s="1"/>
      <c r="N442" s="1"/>
      <c r="O442" s="1"/>
      <c r="P442" s="1"/>
      <c r="Q442" s="1"/>
      <c r="R442" s="1"/>
      <c r="S442" s="1"/>
    </row>
    <row r="443" spans="1:19" ht="12.75" customHeight="1" x14ac:dyDescent="0.2">
      <c r="A443" s="6" t="e">
        <f>CONCATENATE(VLOOKUP(A441,'Price List'!$C:$BB,8,FALSE),"/",VLOOKUP(A441,'Price List'!$C:$BB,9,FALSE))</f>
        <v>#N/A</v>
      </c>
      <c r="B443" s="19" t="e">
        <f>IF(ISBLANK(VLOOKUP(A441,'Price List'!$C:$BB,5,FALSE)),VLOOKUP(A441,'Price List'!$C:$BB,5,FALSE),VLOOKUP(A441,'Price List'!$C:$BB,5,FALSE))</f>
        <v>#N/A</v>
      </c>
      <c r="C443" s="12" t="e">
        <f>VLOOKUP(A441,'Price List'!$C:$BB,6,FALSE)</f>
        <v>#N/A</v>
      </c>
      <c r="D443" s="17"/>
      <c r="E443" s="6" t="e">
        <f>CONCATENATE(VLOOKUP(E441,'Price List'!$C:$BB,8,FALSE),"/",VLOOKUP(E441,'Price List'!$C:$BB,9,FALSE))</f>
        <v>#N/A</v>
      </c>
      <c r="F443" s="19" t="e">
        <f>IF(ISBLANK(VLOOKUP(E441,'Price List'!$C:$BB,5,FALSE)),VLOOKUP(E441,'Price List'!$C:$BB,5,FALSE),VLOOKUP(E441,'Price List'!$C:$BB,5,FALSE))</f>
        <v>#N/A</v>
      </c>
      <c r="G443" s="12" t="e">
        <f>VLOOKUP(E441,'Price List'!$C:$BB,6,FALSE)</f>
        <v>#N/A</v>
      </c>
      <c r="H443" s="17"/>
      <c r="I443" s="6" t="e">
        <f>CONCATENATE(VLOOKUP(I441,'Price List'!$C:$BB,8,FALSE),"/",VLOOKUP(I441,'Price List'!$C:$BB,9,FALSE))</f>
        <v>#N/A</v>
      </c>
      <c r="J443" s="19" t="e">
        <f>IF(ISBLANK(VLOOKUP(I441,'Price List'!$C:$BB,5,FALSE)),VLOOKUP(I441,'Price List'!$C:$BB,5,FALSE),VLOOKUP(I441,'Price List'!$C:$BB,5,FALSE))</f>
        <v>#N/A</v>
      </c>
      <c r="K443" s="12" t="e">
        <f>VLOOKUP(I441,'Price List'!$C:$BB,6,FALSE)</f>
        <v>#N/A</v>
      </c>
      <c r="L443" s="1"/>
      <c r="M443" s="1"/>
      <c r="N443" s="1"/>
      <c r="O443" s="1"/>
      <c r="P443" s="1"/>
      <c r="Q443" s="1"/>
      <c r="R443" s="1"/>
      <c r="S443" s="1"/>
    </row>
    <row r="444" spans="1:19" ht="6" customHeight="1" x14ac:dyDescent="0.2">
      <c r="L444" s="1"/>
      <c r="M444" s="1"/>
      <c r="N444" s="1"/>
      <c r="O444" s="1"/>
      <c r="P444" s="1"/>
      <c r="Q444" s="1"/>
      <c r="R444" s="1"/>
      <c r="S444" s="1"/>
    </row>
    <row r="445" spans="1:19" ht="108" customHeight="1" x14ac:dyDescent="0.2">
      <c r="A445" s="158" t="e">
        <f>VLOOKUP(A448,PicTable,2,FALSE)</f>
        <v>#N/A</v>
      </c>
      <c r="B445" s="159"/>
      <c r="C445" s="160"/>
      <c r="D445" s="16"/>
      <c r="E445" s="158" t="e">
        <f>VLOOKUP(E448,PicTable,2,FALSE)</f>
        <v>#N/A</v>
      </c>
      <c r="F445" s="159"/>
      <c r="G445" s="160"/>
      <c r="H445" s="16"/>
      <c r="I445" s="158" t="e">
        <f>VLOOKUP(I448,PicTable,2,FALSE)</f>
        <v>#N/A</v>
      </c>
      <c r="J445" s="159"/>
      <c r="K445" s="160"/>
      <c r="L445" s="1"/>
      <c r="M445" s="1"/>
      <c r="N445" s="1"/>
      <c r="O445" s="1"/>
      <c r="P445" s="1"/>
      <c r="Q445" s="1"/>
      <c r="R445" s="1"/>
      <c r="S445" s="1"/>
    </row>
    <row r="446" spans="1:19" x14ac:dyDescent="0.2">
      <c r="A446" s="155" t="e">
        <f>VLOOKUP(A448,'Price List'!$C:$BB,2,FALSE)</f>
        <v>#N/A</v>
      </c>
      <c r="B446" s="156"/>
      <c r="C446" s="157"/>
      <c r="D446" s="20"/>
      <c r="E446" s="155" t="e">
        <f>VLOOKUP(E448,'Price List'!$C:$BB,2,FALSE)</f>
        <v>#N/A</v>
      </c>
      <c r="F446" s="156"/>
      <c r="G446" s="157"/>
      <c r="H446" s="20"/>
      <c r="I446" s="155" t="e">
        <f>VLOOKUP(I448,'Price List'!$C:$BB,2,FALSE)</f>
        <v>#N/A</v>
      </c>
      <c r="J446" s="156"/>
      <c r="K446" s="157"/>
      <c r="L446" s="1"/>
      <c r="M446" s="1"/>
      <c r="N446" s="1"/>
      <c r="O446" s="1"/>
      <c r="P446" s="1"/>
      <c r="Q446" s="1"/>
      <c r="R446" s="1"/>
      <c r="S446" s="1"/>
    </row>
    <row r="447" spans="1:19" x14ac:dyDescent="0.2">
      <c r="A447" s="4" t="s">
        <v>18</v>
      </c>
      <c r="B447" s="7" t="s">
        <v>0</v>
      </c>
      <c r="C447" s="9" t="s">
        <v>19</v>
      </c>
      <c r="D447" s="17"/>
      <c r="E447" s="4" t="s">
        <v>18</v>
      </c>
      <c r="F447" s="7" t="s">
        <v>0</v>
      </c>
      <c r="G447" s="9" t="s">
        <v>19</v>
      </c>
      <c r="H447" s="17"/>
      <c r="I447" s="4" t="s">
        <v>18</v>
      </c>
      <c r="J447" s="7" t="s">
        <v>0</v>
      </c>
      <c r="K447" s="9" t="s">
        <v>19</v>
      </c>
      <c r="L447" s="1"/>
      <c r="M447" s="1"/>
      <c r="N447" s="1"/>
      <c r="O447" s="1"/>
      <c r="P447" s="1"/>
      <c r="Q447" s="1"/>
      <c r="R447" s="1"/>
      <c r="S447" s="1"/>
    </row>
    <row r="448" spans="1:19" x14ac:dyDescent="0.2">
      <c r="A448" s="5"/>
      <c r="B448" s="18" t="e">
        <f>VLOOKUP(A448,'Price List'!$C:$BB,3,FALSE)</f>
        <v>#N/A</v>
      </c>
      <c r="C448" s="9" t="e">
        <f>VLOOKUP(A448,'Price List'!$C:$BB,10,FALSE)</f>
        <v>#N/A</v>
      </c>
      <c r="D448" s="17"/>
      <c r="E448" s="5"/>
      <c r="F448" s="18" t="e">
        <f>VLOOKUP(E448,'Price List'!$C:$BB,3,FALSE)</f>
        <v>#N/A</v>
      </c>
      <c r="G448" s="9" t="e">
        <f>VLOOKUP(E448,'Price List'!$C:$BB,10,FALSE)</f>
        <v>#N/A</v>
      </c>
      <c r="H448" s="17"/>
      <c r="I448" s="5"/>
      <c r="J448" s="18" t="e">
        <f>VLOOKUP(I448,'Price List'!$C:$BB,3,FALSE)</f>
        <v>#N/A</v>
      </c>
      <c r="K448" s="9" t="e">
        <f>VLOOKUP(I448,'Price List'!$C:$BB,10,FALSE)</f>
        <v>#N/A</v>
      </c>
      <c r="L448" s="1"/>
      <c r="M448" s="1"/>
      <c r="N448" s="1"/>
      <c r="O448" s="1"/>
      <c r="P448" s="1"/>
      <c r="Q448" s="1"/>
      <c r="R448" s="1"/>
      <c r="S448" s="1"/>
    </row>
    <row r="449" spans="1:19" ht="12.75" customHeight="1" x14ac:dyDescent="0.2">
      <c r="A449" s="4" t="s">
        <v>22</v>
      </c>
      <c r="B449" s="10" t="s">
        <v>21</v>
      </c>
      <c r="C449" s="11" t="s">
        <v>20</v>
      </c>
      <c r="D449" s="17"/>
      <c r="E449" s="4" t="s">
        <v>22</v>
      </c>
      <c r="F449" s="10" t="s">
        <v>21</v>
      </c>
      <c r="G449" s="11" t="s">
        <v>20</v>
      </c>
      <c r="H449" s="17"/>
      <c r="I449" s="4" t="s">
        <v>22</v>
      </c>
      <c r="J449" s="10" t="s">
        <v>21</v>
      </c>
      <c r="K449" s="11" t="s">
        <v>20</v>
      </c>
      <c r="L449" s="1"/>
      <c r="M449" s="1"/>
      <c r="N449" s="1"/>
      <c r="O449" s="1"/>
      <c r="P449" s="1"/>
      <c r="Q449" s="1"/>
      <c r="R449" s="1"/>
      <c r="S449" s="1"/>
    </row>
    <row r="450" spans="1:19" ht="12.75" customHeight="1" x14ac:dyDescent="0.2">
      <c r="A450" s="6" t="e">
        <f>CONCATENATE(VLOOKUP(A448,'Price List'!$C:$BB,8,FALSE),"/",VLOOKUP(A448,'Price List'!$C:$BB,9,FALSE))</f>
        <v>#N/A</v>
      </c>
      <c r="B450" s="19" t="e">
        <f>IF(ISBLANK(VLOOKUP(A448,'Price List'!$C:$BB,5,FALSE)),VLOOKUP(A448,'Price List'!$C:$BB,5,FALSE),VLOOKUP(A448,'Price List'!$C:$BB,5,FALSE))</f>
        <v>#N/A</v>
      </c>
      <c r="C450" s="12" t="e">
        <f>VLOOKUP(A448,'Price List'!$C:$BB,6,FALSE)</f>
        <v>#N/A</v>
      </c>
      <c r="D450" s="17"/>
      <c r="E450" s="6" t="e">
        <f>CONCATENATE(VLOOKUP(E448,'Price List'!$C:$BB,8,FALSE),"/",VLOOKUP(E448,'Price List'!$C:$BB,9,FALSE))</f>
        <v>#N/A</v>
      </c>
      <c r="F450" s="19" t="e">
        <f>IF(ISBLANK(VLOOKUP(E448,'Price List'!$C:$BB,5,FALSE)),VLOOKUP(E448,'Price List'!$C:$BB,5,FALSE),VLOOKUP(E448,'Price List'!$C:$BB,5,FALSE))</f>
        <v>#N/A</v>
      </c>
      <c r="G450" s="12" t="e">
        <f>VLOOKUP(E448,'Price List'!$C:$BB,6,FALSE)</f>
        <v>#N/A</v>
      </c>
      <c r="H450" s="17"/>
      <c r="I450" s="6" t="e">
        <f>CONCATENATE(VLOOKUP(I448,'Price List'!$C:$BB,8,FALSE),"/",VLOOKUP(I448,'Price List'!$C:$BB,9,FALSE))</f>
        <v>#N/A</v>
      </c>
      <c r="J450" s="19" t="e">
        <f>IF(ISBLANK(VLOOKUP(I448,'Price List'!$C:$BB,5,FALSE)),VLOOKUP(I448,'Price List'!$C:$BB,5,FALSE),VLOOKUP(I448,'Price List'!$C:$BB,5,FALSE))</f>
        <v>#N/A</v>
      </c>
      <c r="K450" s="12" t="e">
        <f>VLOOKUP(I448,'Price List'!$C:$BB,6,FALSE)</f>
        <v>#N/A</v>
      </c>
      <c r="L450" s="1"/>
      <c r="M450" s="1"/>
      <c r="N450" s="1"/>
      <c r="O450" s="1"/>
      <c r="P450" s="1"/>
      <c r="Q450" s="1"/>
      <c r="R450" s="1"/>
      <c r="S450" s="1"/>
    </row>
    <row r="451" spans="1:19" ht="6" customHeight="1" x14ac:dyDescent="0.2">
      <c r="L451" s="1"/>
      <c r="M451" s="1"/>
      <c r="N451" s="1"/>
      <c r="O451" s="1"/>
      <c r="P451" s="1"/>
      <c r="Q451" s="1"/>
      <c r="R451" s="1"/>
      <c r="S451" s="1"/>
    </row>
    <row r="452" spans="1:19" ht="108" customHeight="1" x14ac:dyDescent="0.2">
      <c r="A452" s="158" t="e">
        <f>VLOOKUP(A455,PicTable,2,FALSE)</f>
        <v>#N/A</v>
      </c>
      <c r="B452" s="159"/>
      <c r="C452" s="160"/>
      <c r="D452" s="16"/>
      <c r="E452" s="158" t="e">
        <f>VLOOKUP(E455,PicTable,2,FALSE)</f>
        <v>#N/A</v>
      </c>
      <c r="F452" s="159"/>
      <c r="G452" s="160"/>
      <c r="H452" s="16"/>
      <c r="I452" s="158" t="e">
        <f>VLOOKUP(I455,PicTable,2,FALSE)</f>
        <v>#N/A</v>
      </c>
      <c r="J452" s="159"/>
      <c r="K452" s="160"/>
      <c r="L452" s="1"/>
      <c r="M452" s="1"/>
      <c r="N452" s="1"/>
      <c r="O452" s="1"/>
      <c r="P452" s="1"/>
      <c r="Q452" s="1"/>
      <c r="R452" s="1"/>
      <c r="S452" s="1"/>
    </row>
    <row r="453" spans="1:19" x14ac:dyDescent="0.2">
      <c r="A453" s="155" t="e">
        <f>VLOOKUP(A455,'Price List'!$C:$BB,2,FALSE)</f>
        <v>#N/A</v>
      </c>
      <c r="B453" s="156"/>
      <c r="C453" s="157"/>
      <c r="D453" s="20"/>
      <c r="E453" s="155" t="e">
        <f>VLOOKUP(E455,'Price List'!$C:$BB,2,FALSE)</f>
        <v>#N/A</v>
      </c>
      <c r="F453" s="156"/>
      <c r="G453" s="157"/>
      <c r="H453" s="20"/>
      <c r="I453" s="155" t="e">
        <f>VLOOKUP(I455,'Price List'!$C:$BB,2,FALSE)</f>
        <v>#N/A</v>
      </c>
      <c r="J453" s="156"/>
      <c r="K453" s="157"/>
      <c r="L453" s="1"/>
      <c r="M453" s="1"/>
      <c r="N453" s="1"/>
      <c r="O453" s="1"/>
      <c r="P453" s="1"/>
      <c r="Q453" s="1"/>
      <c r="R453" s="1"/>
      <c r="S453" s="1"/>
    </row>
    <row r="454" spans="1:19" x14ac:dyDescent="0.2">
      <c r="A454" s="4" t="s">
        <v>18</v>
      </c>
      <c r="B454" s="7" t="s">
        <v>0</v>
      </c>
      <c r="C454" s="9" t="s">
        <v>19</v>
      </c>
      <c r="D454" s="17"/>
      <c r="E454" s="4" t="s">
        <v>18</v>
      </c>
      <c r="F454" s="7" t="s">
        <v>0</v>
      </c>
      <c r="G454" s="9" t="s">
        <v>19</v>
      </c>
      <c r="H454" s="17"/>
      <c r="I454" s="4" t="s">
        <v>18</v>
      </c>
      <c r="J454" s="7" t="s">
        <v>0</v>
      </c>
      <c r="K454" s="9" t="s">
        <v>19</v>
      </c>
      <c r="L454" s="1"/>
      <c r="M454" s="1"/>
      <c r="N454" s="1"/>
      <c r="O454" s="1"/>
      <c r="P454" s="1"/>
      <c r="Q454" s="1"/>
      <c r="R454" s="1"/>
      <c r="S454" s="1"/>
    </row>
    <row r="455" spans="1:19" x14ac:dyDescent="0.2">
      <c r="A455" s="5"/>
      <c r="B455" s="18" t="e">
        <f>VLOOKUP(A455,'Price List'!$C:$BB,3,FALSE)</f>
        <v>#N/A</v>
      </c>
      <c r="C455" s="9" t="e">
        <f>VLOOKUP(A455,'Price List'!$C:$BB,10,FALSE)</f>
        <v>#N/A</v>
      </c>
      <c r="D455" s="17"/>
      <c r="E455" s="5"/>
      <c r="F455" s="18" t="e">
        <f>VLOOKUP(E455,'Price List'!$C:$BB,3,FALSE)</f>
        <v>#N/A</v>
      </c>
      <c r="G455" s="9" t="e">
        <f>VLOOKUP(E455,'Price List'!$C:$BB,10,FALSE)</f>
        <v>#N/A</v>
      </c>
      <c r="H455" s="17"/>
      <c r="I455" s="5"/>
      <c r="J455" s="18" t="e">
        <f>VLOOKUP(I455,'Price List'!$C:$BB,3,FALSE)</f>
        <v>#N/A</v>
      </c>
      <c r="K455" s="9" t="e">
        <f>VLOOKUP(I455,'Price List'!$C:$BB,10,FALSE)</f>
        <v>#N/A</v>
      </c>
      <c r="L455" s="1"/>
      <c r="M455" s="1"/>
      <c r="N455" s="1"/>
      <c r="O455" s="1"/>
      <c r="P455" s="1"/>
      <c r="Q455" s="1"/>
      <c r="R455" s="1"/>
      <c r="S455" s="1"/>
    </row>
    <row r="456" spans="1:19" ht="12.75" customHeight="1" x14ac:dyDescent="0.2">
      <c r="A456" s="4" t="s">
        <v>22</v>
      </c>
      <c r="B456" s="10" t="s">
        <v>21</v>
      </c>
      <c r="C456" s="11" t="s">
        <v>20</v>
      </c>
      <c r="D456" s="17"/>
      <c r="E456" s="4" t="s">
        <v>22</v>
      </c>
      <c r="F456" s="10" t="s">
        <v>21</v>
      </c>
      <c r="G456" s="11" t="s">
        <v>20</v>
      </c>
      <c r="H456" s="17"/>
      <c r="I456" s="4" t="s">
        <v>22</v>
      </c>
      <c r="J456" s="10" t="s">
        <v>21</v>
      </c>
      <c r="K456" s="11" t="s">
        <v>20</v>
      </c>
      <c r="L456" s="1"/>
      <c r="M456" s="1"/>
      <c r="N456" s="1"/>
      <c r="O456" s="1"/>
      <c r="P456" s="1"/>
      <c r="Q456" s="1"/>
      <c r="R456" s="1"/>
      <c r="S456" s="1"/>
    </row>
    <row r="457" spans="1:19" ht="12.75" customHeight="1" x14ac:dyDescent="0.2">
      <c r="A457" s="6" t="e">
        <f>CONCATENATE(VLOOKUP(A455,'Price List'!$C:$BB,8,FALSE),"/",VLOOKUP(A455,'Price List'!$C:$BB,9,FALSE))</f>
        <v>#N/A</v>
      </c>
      <c r="B457" s="19" t="e">
        <f>IF(ISBLANK(VLOOKUP(A455,'Price List'!$C:$BB,5,FALSE)),VLOOKUP(A455,'Price List'!$C:$BB,5,FALSE),VLOOKUP(A455,'Price List'!$C:$BB,5,FALSE))</f>
        <v>#N/A</v>
      </c>
      <c r="C457" s="12" t="e">
        <f>VLOOKUP(A455,'Price List'!$C:$BB,6,FALSE)</f>
        <v>#N/A</v>
      </c>
      <c r="D457" s="17"/>
      <c r="E457" s="6" t="e">
        <f>CONCATENATE(VLOOKUP(E455,'Price List'!$C:$BB,8,FALSE),"/",VLOOKUP(E455,'Price List'!$C:$BB,9,FALSE))</f>
        <v>#N/A</v>
      </c>
      <c r="F457" s="19" t="e">
        <f>IF(ISBLANK(VLOOKUP(E455,'Price List'!$C:$BB,5,FALSE)),VLOOKUP(E455,'Price List'!$C:$BB,5,FALSE),VLOOKUP(E455,'Price List'!$C:$BB,5,FALSE))</f>
        <v>#N/A</v>
      </c>
      <c r="G457" s="12" t="e">
        <f>VLOOKUP(E455,'Price List'!$C:$BB,6,FALSE)</f>
        <v>#N/A</v>
      </c>
      <c r="H457" s="17"/>
      <c r="I457" s="6" t="e">
        <f>CONCATENATE(VLOOKUP(I455,'Price List'!$C:$BB,8,FALSE),"/",VLOOKUP(I455,'Price List'!$C:$BB,9,FALSE))</f>
        <v>#N/A</v>
      </c>
      <c r="J457" s="19" t="e">
        <f>IF(ISBLANK(VLOOKUP(I455,'Price List'!$C:$BB,5,FALSE)),VLOOKUP(I455,'Price List'!$C:$BB,5,FALSE),VLOOKUP(I455,'Price List'!$C:$BB,5,FALSE))</f>
        <v>#N/A</v>
      </c>
      <c r="K457" s="12" t="e">
        <f>VLOOKUP(I455,'Price List'!$C:$BB,6,FALSE)</f>
        <v>#N/A</v>
      </c>
      <c r="L457" s="1"/>
      <c r="M457" s="1"/>
      <c r="N457" s="1"/>
      <c r="O457" s="1"/>
      <c r="P457" s="1"/>
      <c r="Q457" s="1"/>
      <c r="R457" s="1"/>
      <c r="S457" s="1"/>
    </row>
    <row r="458" spans="1:19" ht="6" customHeight="1" x14ac:dyDescent="0.2">
      <c r="L458" s="1"/>
      <c r="M458" s="1"/>
      <c r="N458" s="1"/>
      <c r="O458" s="1"/>
      <c r="P458" s="1"/>
      <c r="Q458" s="1"/>
      <c r="R458" s="1"/>
      <c r="S458" s="1"/>
    </row>
    <row r="459" spans="1:19" ht="108" customHeight="1" x14ac:dyDescent="0.2">
      <c r="A459" s="158" t="e">
        <f>VLOOKUP(A462,PicTable,2,FALSE)</f>
        <v>#N/A</v>
      </c>
      <c r="B459" s="159"/>
      <c r="C459" s="160"/>
      <c r="D459" s="16"/>
      <c r="E459" s="158" t="e">
        <f>VLOOKUP(E462,PicTable,2,FALSE)</f>
        <v>#N/A</v>
      </c>
      <c r="F459" s="159"/>
      <c r="G459" s="160"/>
      <c r="H459" s="16"/>
      <c r="I459" s="158" t="e">
        <f>VLOOKUP(I462,PicTable,2,FALSE)</f>
        <v>#N/A</v>
      </c>
      <c r="J459" s="159"/>
      <c r="K459" s="160"/>
      <c r="L459" s="1"/>
      <c r="M459" s="1"/>
      <c r="N459" s="1"/>
      <c r="O459" s="1"/>
      <c r="P459" s="1"/>
      <c r="Q459" s="1"/>
      <c r="R459" s="1"/>
      <c r="S459" s="1"/>
    </row>
    <row r="460" spans="1:19" x14ac:dyDescent="0.2">
      <c r="A460" s="155" t="e">
        <f>VLOOKUP(A462,'Price List'!$C:$BB,2,FALSE)</f>
        <v>#N/A</v>
      </c>
      <c r="B460" s="156"/>
      <c r="C460" s="157"/>
      <c r="D460" s="20"/>
      <c r="E460" s="155" t="e">
        <f>VLOOKUP(E462,'Price List'!$C:$BB,2,FALSE)</f>
        <v>#N/A</v>
      </c>
      <c r="F460" s="156"/>
      <c r="G460" s="157"/>
      <c r="H460" s="20"/>
      <c r="I460" s="155" t="e">
        <f>VLOOKUP(I462,'Price List'!$C:$BB,2,FALSE)</f>
        <v>#N/A</v>
      </c>
      <c r="J460" s="156"/>
      <c r="K460" s="157"/>
      <c r="L460" s="1"/>
      <c r="M460" s="1"/>
      <c r="N460" s="1"/>
      <c r="O460" s="1"/>
      <c r="P460" s="1"/>
      <c r="Q460" s="1"/>
      <c r="R460" s="1"/>
      <c r="S460" s="1"/>
    </row>
    <row r="461" spans="1:19" x14ac:dyDescent="0.2">
      <c r="A461" s="4" t="s">
        <v>18</v>
      </c>
      <c r="B461" s="7" t="s">
        <v>0</v>
      </c>
      <c r="C461" s="9" t="s">
        <v>19</v>
      </c>
      <c r="D461" s="17"/>
      <c r="E461" s="4" t="s">
        <v>18</v>
      </c>
      <c r="F461" s="7" t="s">
        <v>0</v>
      </c>
      <c r="G461" s="9" t="s">
        <v>19</v>
      </c>
      <c r="H461" s="17"/>
      <c r="I461" s="4" t="s">
        <v>18</v>
      </c>
      <c r="J461" s="7" t="s">
        <v>0</v>
      </c>
      <c r="K461" s="9" t="s">
        <v>19</v>
      </c>
      <c r="L461" s="1"/>
      <c r="M461" s="1"/>
      <c r="N461" s="1"/>
      <c r="O461" s="1"/>
      <c r="P461" s="1"/>
      <c r="Q461" s="1"/>
      <c r="R461" s="1"/>
      <c r="S461" s="1"/>
    </row>
    <row r="462" spans="1:19" x14ac:dyDescent="0.2">
      <c r="A462" s="5"/>
      <c r="B462" s="18" t="e">
        <f>VLOOKUP(A462,'Price List'!$C:$BB,3,FALSE)</f>
        <v>#N/A</v>
      </c>
      <c r="C462" s="9" t="e">
        <f>VLOOKUP(A462,'Price List'!$C:$BB,10,FALSE)</f>
        <v>#N/A</v>
      </c>
      <c r="D462" s="17"/>
      <c r="E462" s="5"/>
      <c r="F462" s="18" t="e">
        <f>VLOOKUP(E462,'Price List'!$C:$BB,3,FALSE)</f>
        <v>#N/A</v>
      </c>
      <c r="G462" s="9" t="e">
        <f>VLOOKUP(E462,'Price List'!$C:$BB,10,FALSE)</f>
        <v>#N/A</v>
      </c>
      <c r="H462" s="17"/>
      <c r="I462" s="5"/>
      <c r="J462" s="18" t="e">
        <f>VLOOKUP(I462,'Price List'!$C:$BB,3,FALSE)</f>
        <v>#N/A</v>
      </c>
      <c r="K462" s="9" t="e">
        <f>VLOOKUP(I462,'Price List'!$C:$BB,10,FALSE)</f>
        <v>#N/A</v>
      </c>
      <c r="L462" s="1"/>
      <c r="M462" s="1"/>
      <c r="N462" s="1"/>
      <c r="O462" s="1"/>
      <c r="P462" s="1"/>
      <c r="Q462" s="1"/>
      <c r="R462" s="1"/>
      <c r="S462" s="1"/>
    </row>
    <row r="463" spans="1:19" ht="12.75" customHeight="1" x14ac:dyDescent="0.2">
      <c r="A463" s="4" t="s">
        <v>22</v>
      </c>
      <c r="B463" s="10" t="s">
        <v>21</v>
      </c>
      <c r="C463" s="11" t="s">
        <v>20</v>
      </c>
      <c r="D463" s="17"/>
      <c r="E463" s="4" t="s">
        <v>22</v>
      </c>
      <c r="F463" s="10" t="s">
        <v>21</v>
      </c>
      <c r="G463" s="11" t="s">
        <v>20</v>
      </c>
      <c r="H463" s="17"/>
      <c r="I463" s="4" t="s">
        <v>22</v>
      </c>
      <c r="J463" s="10" t="s">
        <v>21</v>
      </c>
      <c r="K463" s="11" t="s">
        <v>20</v>
      </c>
      <c r="L463" s="1"/>
      <c r="M463" s="1"/>
      <c r="N463" s="1"/>
      <c r="O463" s="1"/>
      <c r="P463" s="1"/>
      <c r="Q463" s="1"/>
      <c r="R463" s="1"/>
      <c r="S463" s="1"/>
    </row>
    <row r="464" spans="1:19" ht="12.75" customHeight="1" x14ac:dyDescent="0.2">
      <c r="A464" s="6" t="e">
        <f>CONCATENATE(VLOOKUP(A462,'Price List'!$C:$BB,8,FALSE),"/",VLOOKUP(A462,'Price List'!$C:$BB,9,FALSE))</f>
        <v>#N/A</v>
      </c>
      <c r="B464" s="19" t="e">
        <f>IF(ISBLANK(VLOOKUP(A462,'Price List'!$C:$BB,5,FALSE)),VLOOKUP(A462,'Price List'!$C:$BB,5,FALSE),VLOOKUP(A462,'Price List'!$C:$BB,5,FALSE))</f>
        <v>#N/A</v>
      </c>
      <c r="C464" s="12" t="e">
        <f>VLOOKUP(A462,'Price List'!$C:$BB,6,FALSE)</f>
        <v>#N/A</v>
      </c>
      <c r="D464" s="17"/>
      <c r="E464" s="6" t="e">
        <f>CONCATENATE(VLOOKUP(E462,'Price List'!$C:$BB,8,FALSE),"/",VLOOKUP(E462,'Price List'!$C:$BB,9,FALSE))</f>
        <v>#N/A</v>
      </c>
      <c r="F464" s="19" t="e">
        <f>IF(ISBLANK(VLOOKUP(E462,'Price List'!$C:$BB,5,FALSE)),VLOOKUP(E462,'Price List'!$C:$BB,5,FALSE),VLOOKUP(E462,'Price List'!$C:$BB,5,FALSE))</f>
        <v>#N/A</v>
      </c>
      <c r="G464" s="12" t="e">
        <f>VLOOKUP(E462,'Price List'!$C:$BB,6,FALSE)</f>
        <v>#N/A</v>
      </c>
      <c r="H464" s="17"/>
      <c r="I464" s="6" t="e">
        <f>CONCATENATE(VLOOKUP(I462,'Price List'!$C:$BB,8,FALSE),"/",VLOOKUP(I462,'Price List'!$C:$BB,9,FALSE))</f>
        <v>#N/A</v>
      </c>
      <c r="J464" s="19" t="e">
        <f>IF(ISBLANK(VLOOKUP(I462,'Price List'!$C:$BB,5,FALSE)),VLOOKUP(I462,'Price List'!$C:$BB,5,FALSE),VLOOKUP(I462,'Price List'!$C:$BB,5,FALSE))</f>
        <v>#N/A</v>
      </c>
      <c r="K464" s="12" t="e">
        <f>VLOOKUP(I462,'Price List'!$C:$BB,6,FALSE)</f>
        <v>#N/A</v>
      </c>
      <c r="L464" s="1"/>
      <c r="M464" s="1"/>
      <c r="N464" s="1"/>
      <c r="O464" s="1"/>
      <c r="P464" s="1"/>
      <c r="Q464" s="1"/>
      <c r="R464" s="1"/>
      <c r="S464" s="1"/>
    </row>
    <row r="465" spans="1:19" ht="6" customHeight="1" x14ac:dyDescent="0.2">
      <c r="L465" s="1"/>
      <c r="M465" s="1"/>
      <c r="N465" s="1"/>
      <c r="O465" s="1"/>
      <c r="P465" s="1"/>
      <c r="Q465" s="1"/>
      <c r="R465" s="1"/>
      <c r="S465" s="1"/>
    </row>
    <row r="466" spans="1:19" ht="108" customHeight="1" x14ac:dyDescent="0.2">
      <c r="A466" s="158" t="e">
        <f>VLOOKUP(A469,PicTable,2,FALSE)</f>
        <v>#N/A</v>
      </c>
      <c r="B466" s="159"/>
      <c r="C466" s="160"/>
      <c r="D466" s="16"/>
      <c r="E466" s="158" t="e">
        <f>VLOOKUP(E469,PicTable,2,FALSE)</f>
        <v>#N/A</v>
      </c>
      <c r="F466" s="159"/>
      <c r="G466" s="160"/>
      <c r="H466" s="16"/>
      <c r="I466" s="158" t="e">
        <f>VLOOKUP(I469,PicTable,2,FALSE)</f>
        <v>#N/A</v>
      </c>
      <c r="J466" s="159"/>
      <c r="K466" s="160"/>
      <c r="L466" s="1"/>
      <c r="M466" s="1"/>
      <c r="N466" s="1"/>
      <c r="O466" s="1"/>
      <c r="P466" s="1"/>
      <c r="Q466" s="1"/>
      <c r="R466" s="1"/>
      <c r="S466" s="1"/>
    </row>
    <row r="467" spans="1:19" x14ac:dyDescent="0.2">
      <c r="A467" s="155" t="e">
        <f>VLOOKUP(A469,'Price List'!$C:$BB,2,FALSE)</f>
        <v>#N/A</v>
      </c>
      <c r="B467" s="156"/>
      <c r="C467" s="157"/>
      <c r="D467" s="20"/>
      <c r="E467" s="155" t="e">
        <f>VLOOKUP(E469,'Price List'!$C:$BB,2,FALSE)</f>
        <v>#N/A</v>
      </c>
      <c r="F467" s="156"/>
      <c r="G467" s="157"/>
      <c r="H467" s="20"/>
      <c r="I467" s="155" t="e">
        <f>VLOOKUP(I469,'Price List'!$C:$BB,2,FALSE)</f>
        <v>#N/A</v>
      </c>
      <c r="J467" s="156"/>
      <c r="K467" s="157"/>
      <c r="L467" s="1"/>
      <c r="M467" s="1"/>
      <c r="N467" s="1"/>
      <c r="O467" s="1"/>
      <c r="P467" s="1"/>
      <c r="Q467" s="1"/>
      <c r="R467" s="1"/>
      <c r="S467" s="1"/>
    </row>
    <row r="468" spans="1:19" x14ac:dyDescent="0.2">
      <c r="A468" s="4" t="s">
        <v>18</v>
      </c>
      <c r="B468" s="7" t="s">
        <v>0</v>
      </c>
      <c r="C468" s="9" t="s">
        <v>19</v>
      </c>
      <c r="D468" s="17"/>
      <c r="E468" s="4" t="s">
        <v>18</v>
      </c>
      <c r="F468" s="7" t="s">
        <v>0</v>
      </c>
      <c r="G468" s="9" t="s">
        <v>19</v>
      </c>
      <c r="H468" s="17"/>
      <c r="I468" s="4" t="s">
        <v>18</v>
      </c>
      <c r="J468" s="7" t="s">
        <v>0</v>
      </c>
      <c r="K468" s="9" t="s">
        <v>19</v>
      </c>
      <c r="L468" s="1"/>
      <c r="M468" s="1"/>
      <c r="N468" s="1"/>
      <c r="O468" s="1"/>
      <c r="P468" s="1"/>
      <c r="Q468" s="1"/>
      <c r="R468" s="1"/>
      <c r="S468" s="1"/>
    </row>
    <row r="469" spans="1:19" x14ac:dyDescent="0.2">
      <c r="A469" s="5"/>
      <c r="B469" s="18" t="e">
        <f>VLOOKUP(A469,'Price List'!$C:$BB,3,FALSE)</f>
        <v>#N/A</v>
      </c>
      <c r="C469" s="9" t="e">
        <f>VLOOKUP(A469,'Price List'!$C:$BB,10,FALSE)</f>
        <v>#N/A</v>
      </c>
      <c r="D469" s="17"/>
      <c r="E469" s="5"/>
      <c r="F469" s="18" t="e">
        <f>VLOOKUP(E469,'Price List'!$C:$BB,3,FALSE)</f>
        <v>#N/A</v>
      </c>
      <c r="G469" s="9" t="e">
        <f>VLOOKUP(E469,'Price List'!$C:$BB,10,FALSE)</f>
        <v>#N/A</v>
      </c>
      <c r="H469" s="17"/>
      <c r="I469" s="5"/>
      <c r="J469" s="18" t="e">
        <f>VLOOKUP(I469,'Price List'!$C:$BB,3,FALSE)</f>
        <v>#N/A</v>
      </c>
      <c r="K469" s="9" t="e">
        <f>VLOOKUP(I469,'Price List'!$C:$BB,10,FALSE)</f>
        <v>#N/A</v>
      </c>
      <c r="L469" s="1"/>
      <c r="M469" s="1"/>
      <c r="N469" s="1"/>
      <c r="O469" s="1"/>
      <c r="P469" s="1"/>
      <c r="Q469" s="1"/>
      <c r="R469" s="1"/>
      <c r="S469" s="1"/>
    </row>
    <row r="470" spans="1:19" ht="12.75" customHeight="1" x14ac:dyDescent="0.2">
      <c r="A470" s="4" t="s">
        <v>22</v>
      </c>
      <c r="B470" s="10" t="s">
        <v>21</v>
      </c>
      <c r="C470" s="11" t="s">
        <v>20</v>
      </c>
      <c r="D470" s="17"/>
      <c r="E470" s="4" t="s">
        <v>22</v>
      </c>
      <c r="F470" s="10" t="s">
        <v>21</v>
      </c>
      <c r="G470" s="11" t="s">
        <v>20</v>
      </c>
      <c r="H470" s="17"/>
      <c r="I470" s="4" t="s">
        <v>22</v>
      </c>
      <c r="J470" s="10" t="s">
        <v>21</v>
      </c>
      <c r="K470" s="11" t="s">
        <v>20</v>
      </c>
      <c r="L470" s="1"/>
      <c r="M470" s="1"/>
      <c r="N470" s="1"/>
      <c r="O470" s="1"/>
      <c r="P470" s="1"/>
      <c r="Q470" s="1"/>
      <c r="R470" s="1"/>
      <c r="S470" s="1"/>
    </row>
    <row r="471" spans="1:19" ht="12.75" customHeight="1" x14ac:dyDescent="0.2">
      <c r="A471" s="6" t="e">
        <f>CONCATENATE(VLOOKUP(A469,'Price List'!$C:$BB,8,FALSE),"/",VLOOKUP(A469,'Price List'!$C:$BB,9,FALSE))</f>
        <v>#N/A</v>
      </c>
      <c r="B471" s="19" t="e">
        <f>IF(ISBLANK(VLOOKUP(A469,'Price List'!$C:$BB,5,FALSE)),VLOOKUP(A469,'Price List'!$C:$BB,5,FALSE),VLOOKUP(A469,'Price List'!$C:$BB,5,FALSE))</f>
        <v>#N/A</v>
      </c>
      <c r="C471" s="12" t="e">
        <f>VLOOKUP(A469,'Price List'!$C:$BB,6,FALSE)</f>
        <v>#N/A</v>
      </c>
      <c r="D471" s="17"/>
      <c r="E471" s="6" t="e">
        <f>CONCATENATE(VLOOKUP(E469,'Price List'!$C:$BB,8,FALSE),"/",VLOOKUP(E469,'Price List'!$C:$BB,9,FALSE))</f>
        <v>#N/A</v>
      </c>
      <c r="F471" s="19" t="e">
        <f>IF(ISBLANK(VLOOKUP(E469,'Price List'!$C:$BB,5,FALSE)),VLOOKUP(E469,'Price List'!$C:$BB,5,FALSE),VLOOKUP(E469,'Price List'!$C:$BB,5,FALSE))</f>
        <v>#N/A</v>
      </c>
      <c r="G471" s="12" t="e">
        <f>VLOOKUP(E469,'Price List'!$C:$BB,6,FALSE)</f>
        <v>#N/A</v>
      </c>
      <c r="H471" s="17"/>
      <c r="I471" s="6" t="e">
        <f>CONCATENATE(VLOOKUP(I469,'Price List'!$C:$BB,8,FALSE),"/",VLOOKUP(I469,'Price List'!$C:$BB,9,FALSE))</f>
        <v>#N/A</v>
      </c>
      <c r="J471" s="19" t="e">
        <f>IF(ISBLANK(VLOOKUP(I469,'Price List'!$C:$BB,5,FALSE)),VLOOKUP(I469,'Price List'!$C:$BB,5,FALSE),VLOOKUP(I469,'Price List'!$C:$BB,5,FALSE))</f>
        <v>#N/A</v>
      </c>
      <c r="K471" s="12" t="e">
        <f>VLOOKUP(I469,'Price List'!$C:$BB,6,FALSE)</f>
        <v>#N/A</v>
      </c>
      <c r="L471" s="1"/>
      <c r="M471" s="1"/>
      <c r="N471" s="1"/>
      <c r="O471" s="1"/>
      <c r="P471" s="1"/>
      <c r="Q471" s="1"/>
      <c r="R471" s="1"/>
      <c r="S471" s="1"/>
    </row>
    <row r="472" spans="1:19" ht="6" customHeight="1" x14ac:dyDescent="0.2">
      <c r="L472" s="1"/>
      <c r="M472" s="1"/>
      <c r="N472" s="1"/>
      <c r="O472" s="1"/>
      <c r="P472" s="1"/>
      <c r="Q472" s="1"/>
      <c r="R472" s="1"/>
      <c r="S472" s="1"/>
    </row>
    <row r="473" spans="1:19" ht="108" customHeight="1" x14ac:dyDescent="0.2">
      <c r="A473" s="158" t="e">
        <f>VLOOKUP(A476,PicTable,2,FALSE)</f>
        <v>#N/A</v>
      </c>
      <c r="B473" s="159"/>
      <c r="C473" s="160"/>
      <c r="D473" s="16"/>
      <c r="E473" s="158" t="e">
        <f>VLOOKUP(E476,PicTable,2,FALSE)</f>
        <v>#N/A</v>
      </c>
      <c r="F473" s="159"/>
      <c r="G473" s="160"/>
      <c r="H473" s="16"/>
      <c r="I473" s="158" t="e">
        <f>VLOOKUP(I476,PicTable,2,FALSE)</f>
        <v>#N/A</v>
      </c>
      <c r="J473" s="159"/>
      <c r="K473" s="160"/>
      <c r="L473" s="1"/>
      <c r="M473" s="1"/>
      <c r="N473" s="1"/>
      <c r="O473" s="1"/>
      <c r="P473" s="1"/>
      <c r="Q473" s="1"/>
      <c r="R473" s="1"/>
      <c r="S473" s="1"/>
    </row>
    <row r="474" spans="1:19" x14ac:dyDescent="0.2">
      <c r="A474" s="155" t="e">
        <f>VLOOKUP(A476,'Price List'!$C:$BB,2,FALSE)</f>
        <v>#N/A</v>
      </c>
      <c r="B474" s="156"/>
      <c r="C474" s="157"/>
      <c r="D474" s="20"/>
      <c r="E474" s="155" t="e">
        <f>VLOOKUP(E476,'Price List'!$C:$BB,2,FALSE)</f>
        <v>#N/A</v>
      </c>
      <c r="F474" s="156"/>
      <c r="G474" s="157"/>
      <c r="H474" s="20"/>
      <c r="I474" s="155" t="e">
        <f>VLOOKUP(I476,'Price List'!$C:$BB,2,FALSE)</f>
        <v>#N/A</v>
      </c>
      <c r="J474" s="156"/>
      <c r="K474" s="157"/>
      <c r="L474" s="1"/>
      <c r="M474" s="1"/>
      <c r="N474" s="1"/>
      <c r="O474" s="1"/>
      <c r="P474" s="1"/>
      <c r="Q474" s="1"/>
      <c r="R474" s="1"/>
      <c r="S474" s="1"/>
    </row>
    <row r="475" spans="1:19" x14ac:dyDescent="0.2">
      <c r="A475" s="4" t="s">
        <v>18</v>
      </c>
      <c r="B475" s="7" t="s">
        <v>0</v>
      </c>
      <c r="C475" s="9" t="s">
        <v>19</v>
      </c>
      <c r="D475" s="17"/>
      <c r="E475" s="4" t="s">
        <v>18</v>
      </c>
      <c r="F475" s="7" t="s">
        <v>0</v>
      </c>
      <c r="G475" s="9" t="s">
        <v>19</v>
      </c>
      <c r="H475" s="17"/>
      <c r="I475" s="4" t="s">
        <v>18</v>
      </c>
      <c r="J475" s="7" t="s">
        <v>0</v>
      </c>
      <c r="K475" s="9" t="s">
        <v>19</v>
      </c>
      <c r="L475" s="1"/>
      <c r="M475" s="1"/>
      <c r="N475" s="1"/>
      <c r="O475" s="1"/>
      <c r="P475" s="1"/>
      <c r="Q475" s="1"/>
      <c r="R475" s="1"/>
      <c r="S475" s="1"/>
    </row>
    <row r="476" spans="1:19" x14ac:dyDescent="0.2">
      <c r="A476" s="5"/>
      <c r="B476" s="18" t="e">
        <f>VLOOKUP(A476,'Price List'!$C:$BB,3,FALSE)</f>
        <v>#N/A</v>
      </c>
      <c r="C476" s="9" t="e">
        <f>VLOOKUP(A476,'Price List'!$C:$BB,10,FALSE)</f>
        <v>#N/A</v>
      </c>
      <c r="D476" s="17"/>
      <c r="E476" s="5"/>
      <c r="F476" s="18" t="e">
        <f>VLOOKUP(E476,'Price List'!$C:$BB,3,FALSE)</f>
        <v>#N/A</v>
      </c>
      <c r="G476" s="9" t="e">
        <f>VLOOKUP(E476,'Price List'!$C:$BB,10,FALSE)</f>
        <v>#N/A</v>
      </c>
      <c r="H476" s="17"/>
      <c r="I476" s="5"/>
      <c r="J476" s="18" t="e">
        <f>VLOOKUP(I476,'Price List'!$C:$BB,3,FALSE)</f>
        <v>#N/A</v>
      </c>
      <c r="K476" s="9" t="e">
        <f>VLOOKUP(I476,'Price List'!$C:$BB,10,FALSE)</f>
        <v>#N/A</v>
      </c>
      <c r="L476" s="1"/>
      <c r="M476" s="1"/>
      <c r="N476" s="1"/>
      <c r="O476" s="1"/>
      <c r="P476" s="1"/>
      <c r="Q476" s="1"/>
      <c r="R476" s="1"/>
      <c r="S476" s="1"/>
    </row>
    <row r="477" spans="1:19" ht="12.75" customHeight="1" x14ac:dyDescent="0.2">
      <c r="A477" s="4" t="s">
        <v>22</v>
      </c>
      <c r="B477" s="10" t="s">
        <v>21</v>
      </c>
      <c r="C477" s="11" t="s">
        <v>20</v>
      </c>
      <c r="D477" s="17"/>
      <c r="E477" s="4" t="s">
        <v>22</v>
      </c>
      <c r="F477" s="10" t="s">
        <v>21</v>
      </c>
      <c r="G477" s="11" t="s">
        <v>20</v>
      </c>
      <c r="H477" s="17"/>
      <c r="I477" s="4" t="s">
        <v>22</v>
      </c>
      <c r="J477" s="10" t="s">
        <v>21</v>
      </c>
      <c r="K477" s="11" t="s">
        <v>20</v>
      </c>
      <c r="L477" s="1"/>
      <c r="M477" s="1"/>
      <c r="N477" s="1"/>
      <c r="O477" s="1"/>
      <c r="P477" s="1"/>
      <c r="Q477" s="1"/>
      <c r="R477" s="1"/>
      <c r="S477" s="1"/>
    </row>
    <row r="478" spans="1:19" ht="12.75" customHeight="1" x14ac:dyDescent="0.2">
      <c r="A478" s="6" t="e">
        <f>CONCATENATE(VLOOKUP(A476,'Price List'!$C:$BB,8,FALSE),"/",VLOOKUP(A476,'Price List'!$C:$BB,9,FALSE))</f>
        <v>#N/A</v>
      </c>
      <c r="B478" s="19" t="e">
        <f>IF(ISBLANK(VLOOKUP(A476,'Price List'!$C:$BB,5,FALSE)),VLOOKUP(A476,'Price List'!$C:$BB,5,FALSE),VLOOKUP(A476,'Price List'!$C:$BB,5,FALSE))</f>
        <v>#N/A</v>
      </c>
      <c r="C478" s="12" t="e">
        <f>VLOOKUP(A476,'Price List'!$C:$BB,6,FALSE)</f>
        <v>#N/A</v>
      </c>
      <c r="D478" s="17"/>
      <c r="E478" s="6" t="e">
        <f>CONCATENATE(VLOOKUP(E476,'Price List'!$C:$BB,8,FALSE),"/",VLOOKUP(E476,'Price List'!$C:$BB,9,FALSE))</f>
        <v>#N/A</v>
      </c>
      <c r="F478" s="19" t="e">
        <f>IF(ISBLANK(VLOOKUP(E476,'Price List'!$C:$BB,5,FALSE)),VLOOKUP(E476,'Price List'!$C:$BB,5,FALSE),VLOOKUP(E476,'Price List'!$C:$BB,5,FALSE))</f>
        <v>#N/A</v>
      </c>
      <c r="G478" s="12" t="e">
        <f>VLOOKUP(E476,'Price List'!$C:$BB,6,FALSE)</f>
        <v>#N/A</v>
      </c>
      <c r="H478" s="17"/>
      <c r="I478" s="6" t="e">
        <f>CONCATENATE(VLOOKUP(I476,'Price List'!$C:$BB,8,FALSE),"/",VLOOKUP(I476,'Price List'!$C:$BB,9,FALSE))</f>
        <v>#N/A</v>
      </c>
      <c r="J478" s="19" t="e">
        <f>IF(ISBLANK(VLOOKUP(I476,'Price List'!$C:$BB,5,FALSE)),VLOOKUP(I476,'Price List'!$C:$BB,5,FALSE),VLOOKUP(I476,'Price List'!$C:$BB,5,FALSE))</f>
        <v>#N/A</v>
      </c>
      <c r="K478" s="12" t="e">
        <f>VLOOKUP(I476,'Price List'!$C:$BB,6,FALSE)</f>
        <v>#N/A</v>
      </c>
      <c r="L478" s="1"/>
      <c r="M478" s="1"/>
      <c r="N478" s="1"/>
      <c r="O478" s="1"/>
      <c r="P478" s="1"/>
      <c r="Q478" s="1"/>
      <c r="R478" s="1"/>
      <c r="S478" s="1"/>
    </row>
    <row r="479" spans="1:19" ht="6" customHeight="1" x14ac:dyDescent="0.2">
      <c r="L479" s="1"/>
      <c r="M479" s="1"/>
      <c r="N479" s="1"/>
      <c r="O479" s="1"/>
      <c r="P479" s="1"/>
      <c r="Q479" s="1"/>
      <c r="R479" s="1"/>
      <c r="S479" s="1"/>
    </row>
    <row r="480" spans="1:19" ht="108" customHeight="1" x14ac:dyDescent="0.2">
      <c r="A480" s="158" t="e">
        <f>VLOOKUP(A483,PicTable,2,FALSE)</f>
        <v>#N/A</v>
      </c>
      <c r="B480" s="159"/>
      <c r="C480" s="160"/>
      <c r="D480" s="16"/>
      <c r="E480" s="158" t="e">
        <f>VLOOKUP(E483,PicTable,2,FALSE)</f>
        <v>#N/A</v>
      </c>
      <c r="F480" s="159"/>
      <c r="G480" s="160"/>
      <c r="H480" s="16"/>
      <c r="I480" s="158" t="e">
        <f>VLOOKUP(I483,PicTable,2,FALSE)</f>
        <v>#N/A</v>
      </c>
      <c r="J480" s="159"/>
      <c r="K480" s="160"/>
      <c r="L480" s="1"/>
      <c r="M480" s="1"/>
      <c r="N480" s="1"/>
      <c r="O480" s="1"/>
      <c r="P480" s="1"/>
      <c r="Q480" s="1"/>
      <c r="R480" s="1"/>
      <c r="S480" s="1"/>
    </row>
    <row r="481" spans="1:19" x14ac:dyDescent="0.2">
      <c r="A481" s="155" t="e">
        <f>VLOOKUP(A483,'Price List'!$C:$BB,2,FALSE)</f>
        <v>#N/A</v>
      </c>
      <c r="B481" s="156"/>
      <c r="C481" s="157"/>
      <c r="D481" s="20"/>
      <c r="E481" s="155" t="e">
        <f>VLOOKUP(E483,'Price List'!$C:$BB,2,FALSE)</f>
        <v>#N/A</v>
      </c>
      <c r="F481" s="156"/>
      <c r="G481" s="157"/>
      <c r="H481" s="20"/>
      <c r="I481" s="155" t="e">
        <f>VLOOKUP(I483,'Price List'!$C:$BB,2,FALSE)</f>
        <v>#N/A</v>
      </c>
      <c r="J481" s="156"/>
      <c r="K481" s="157"/>
      <c r="L481" s="1"/>
      <c r="M481" s="1"/>
      <c r="N481" s="1"/>
      <c r="O481" s="1"/>
      <c r="P481" s="1"/>
      <c r="Q481" s="1"/>
      <c r="R481" s="1"/>
      <c r="S481" s="1"/>
    </row>
    <row r="482" spans="1:19" x14ac:dyDescent="0.2">
      <c r="A482" s="4" t="s">
        <v>18</v>
      </c>
      <c r="B482" s="7" t="s">
        <v>0</v>
      </c>
      <c r="C482" s="9" t="s">
        <v>19</v>
      </c>
      <c r="D482" s="17"/>
      <c r="E482" s="4" t="s">
        <v>18</v>
      </c>
      <c r="F482" s="7" t="s">
        <v>0</v>
      </c>
      <c r="G482" s="9" t="s">
        <v>19</v>
      </c>
      <c r="H482" s="17"/>
      <c r="I482" s="4" t="s">
        <v>18</v>
      </c>
      <c r="J482" s="7" t="s">
        <v>0</v>
      </c>
      <c r="K482" s="9" t="s">
        <v>19</v>
      </c>
      <c r="L482" s="1"/>
      <c r="M482" s="1"/>
      <c r="N482" s="1"/>
      <c r="O482" s="1"/>
      <c r="P482" s="1"/>
      <c r="Q482" s="1"/>
      <c r="R482" s="1"/>
      <c r="S482" s="1"/>
    </row>
    <row r="483" spans="1:19" x14ac:dyDescent="0.2">
      <c r="A483" s="5"/>
      <c r="B483" s="18" t="e">
        <f>VLOOKUP(A483,'Price List'!$C:$BB,3,FALSE)</f>
        <v>#N/A</v>
      </c>
      <c r="C483" s="9" t="e">
        <f>VLOOKUP(A483,'Price List'!$C:$BB,10,FALSE)</f>
        <v>#N/A</v>
      </c>
      <c r="D483" s="17"/>
      <c r="E483" s="5"/>
      <c r="F483" s="18" t="e">
        <f>VLOOKUP(E483,'Price List'!$C:$BB,3,FALSE)</f>
        <v>#N/A</v>
      </c>
      <c r="G483" s="9" t="e">
        <f>VLOOKUP(E483,'Price List'!$C:$BB,10,FALSE)</f>
        <v>#N/A</v>
      </c>
      <c r="H483" s="17"/>
      <c r="I483" s="5"/>
      <c r="J483" s="18" t="e">
        <f>VLOOKUP(I483,'Price List'!$C:$BB,3,FALSE)</f>
        <v>#N/A</v>
      </c>
      <c r="K483" s="9" t="e">
        <f>VLOOKUP(I483,'Price List'!$C:$BB,10,FALSE)</f>
        <v>#N/A</v>
      </c>
      <c r="L483" s="1"/>
      <c r="M483" s="1"/>
      <c r="N483" s="1"/>
      <c r="O483" s="1"/>
      <c r="P483" s="1"/>
      <c r="Q483" s="1"/>
      <c r="R483" s="1"/>
      <c r="S483" s="1"/>
    </row>
    <row r="484" spans="1:19" ht="12.75" customHeight="1" x14ac:dyDescent="0.2">
      <c r="A484" s="4" t="s">
        <v>22</v>
      </c>
      <c r="B484" s="10" t="s">
        <v>21</v>
      </c>
      <c r="C484" s="11" t="s">
        <v>20</v>
      </c>
      <c r="D484" s="17"/>
      <c r="E484" s="4" t="s">
        <v>22</v>
      </c>
      <c r="F484" s="10" t="s">
        <v>21</v>
      </c>
      <c r="G484" s="11" t="s">
        <v>20</v>
      </c>
      <c r="H484" s="17"/>
      <c r="I484" s="4" t="s">
        <v>22</v>
      </c>
      <c r="J484" s="10" t="s">
        <v>21</v>
      </c>
      <c r="K484" s="11" t="s">
        <v>20</v>
      </c>
      <c r="L484" s="1"/>
      <c r="M484" s="1"/>
      <c r="N484" s="1"/>
      <c r="O484" s="1"/>
      <c r="P484" s="1"/>
      <c r="Q484" s="1"/>
      <c r="R484" s="1"/>
      <c r="S484" s="1"/>
    </row>
    <row r="485" spans="1:19" ht="12.75" customHeight="1" x14ac:dyDescent="0.2">
      <c r="A485" s="6" t="e">
        <f>CONCATENATE(VLOOKUP(A483,'Price List'!$C:$BB,8,FALSE),"/",VLOOKUP(A483,'Price List'!$C:$BB,9,FALSE))</f>
        <v>#N/A</v>
      </c>
      <c r="B485" s="19" t="e">
        <f>IF(ISBLANK(VLOOKUP(A483,'Price List'!$C:$BB,5,FALSE)),VLOOKUP(A483,'Price List'!$C:$BB,5,FALSE),VLOOKUP(A483,'Price List'!$C:$BB,5,FALSE))</f>
        <v>#N/A</v>
      </c>
      <c r="C485" s="12" t="e">
        <f>VLOOKUP(A483,'Price List'!$C:$BB,6,FALSE)</f>
        <v>#N/A</v>
      </c>
      <c r="D485" s="17"/>
      <c r="E485" s="6" t="e">
        <f>CONCATENATE(VLOOKUP(E483,'Price List'!$C:$BB,8,FALSE),"/",VLOOKUP(E483,'Price List'!$C:$BB,9,FALSE))</f>
        <v>#N/A</v>
      </c>
      <c r="F485" s="19" t="e">
        <f>IF(ISBLANK(VLOOKUP(E483,'Price List'!$C:$BB,5,FALSE)),VLOOKUP(E483,'Price List'!$C:$BB,5,FALSE),VLOOKUP(E483,'Price List'!$C:$BB,5,FALSE))</f>
        <v>#N/A</v>
      </c>
      <c r="G485" s="12" t="e">
        <f>VLOOKUP(E483,'Price List'!$C:$BB,6,FALSE)</f>
        <v>#N/A</v>
      </c>
      <c r="H485" s="17"/>
      <c r="I485" s="6" t="e">
        <f>CONCATENATE(VLOOKUP(I483,'Price List'!$C:$BB,8,FALSE),"/",VLOOKUP(I483,'Price List'!$C:$BB,9,FALSE))</f>
        <v>#N/A</v>
      </c>
      <c r="J485" s="19" t="e">
        <f>IF(ISBLANK(VLOOKUP(I483,'Price List'!$C:$BB,5,FALSE)),VLOOKUP(I483,'Price List'!$C:$BB,5,FALSE),VLOOKUP(I483,'Price List'!$C:$BB,5,FALSE))</f>
        <v>#N/A</v>
      </c>
      <c r="K485" s="12" t="e">
        <f>VLOOKUP(I483,'Price List'!$C:$BB,6,FALSE)</f>
        <v>#N/A</v>
      </c>
      <c r="L485" s="1"/>
      <c r="M485" s="1"/>
      <c r="N485" s="1"/>
      <c r="O485" s="1"/>
      <c r="P485" s="1"/>
      <c r="Q485" s="1"/>
      <c r="R485" s="1"/>
      <c r="S485" s="1"/>
    </row>
    <row r="486" spans="1:19" ht="6" customHeight="1" x14ac:dyDescent="0.2">
      <c r="L486" s="1"/>
      <c r="M486" s="1"/>
      <c r="N486" s="1"/>
      <c r="O486" s="1"/>
      <c r="P486" s="1"/>
      <c r="Q486" s="1"/>
      <c r="R486" s="1"/>
      <c r="S486" s="1"/>
    </row>
    <row r="487" spans="1:19" ht="108" customHeight="1" x14ac:dyDescent="0.2">
      <c r="A487" s="158" t="e">
        <f>VLOOKUP(A490,PicTable,2,FALSE)</f>
        <v>#N/A</v>
      </c>
      <c r="B487" s="159"/>
      <c r="C487" s="160"/>
      <c r="D487" s="16"/>
      <c r="E487" s="158" t="e">
        <f>VLOOKUP(E490,PicTable,2,FALSE)</f>
        <v>#N/A</v>
      </c>
      <c r="F487" s="159"/>
      <c r="G487" s="160"/>
      <c r="H487" s="16"/>
      <c r="I487" s="158" t="e">
        <f>VLOOKUP(I490,PicTable,2,FALSE)</f>
        <v>#N/A</v>
      </c>
      <c r="J487" s="159"/>
      <c r="K487" s="160"/>
      <c r="L487" s="1"/>
      <c r="M487" s="1"/>
      <c r="N487" s="1"/>
      <c r="O487" s="1"/>
      <c r="P487" s="1"/>
      <c r="Q487" s="1"/>
      <c r="R487" s="1"/>
      <c r="S487" s="1"/>
    </row>
    <row r="488" spans="1:19" x14ac:dyDescent="0.2">
      <c r="A488" s="155" t="e">
        <f>VLOOKUP(A490,'Price List'!$C:$BB,2,FALSE)</f>
        <v>#N/A</v>
      </c>
      <c r="B488" s="156"/>
      <c r="C488" s="157"/>
      <c r="D488" s="20"/>
      <c r="E488" s="155" t="e">
        <f>VLOOKUP(E490,'Price List'!$C:$BB,2,FALSE)</f>
        <v>#N/A</v>
      </c>
      <c r="F488" s="156"/>
      <c r="G488" s="157"/>
      <c r="H488" s="20"/>
      <c r="I488" s="155" t="e">
        <f>VLOOKUP(I490,'Price List'!$C:$BB,2,FALSE)</f>
        <v>#N/A</v>
      </c>
      <c r="J488" s="156"/>
      <c r="K488" s="157"/>
      <c r="L488" s="1"/>
      <c r="M488" s="1"/>
      <c r="N488" s="1"/>
      <c r="O488" s="1"/>
      <c r="P488" s="1"/>
      <c r="Q488" s="1"/>
      <c r="R488" s="1"/>
      <c r="S488" s="1"/>
    </row>
    <row r="489" spans="1:19" x14ac:dyDescent="0.2">
      <c r="A489" s="4" t="s">
        <v>18</v>
      </c>
      <c r="B489" s="7" t="s">
        <v>0</v>
      </c>
      <c r="C489" s="9" t="s">
        <v>19</v>
      </c>
      <c r="D489" s="17"/>
      <c r="E489" s="4" t="s">
        <v>18</v>
      </c>
      <c r="F489" s="7" t="s">
        <v>0</v>
      </c>
      <c r="G489" s="9" t="s">
        <v>19</v>
      </c>
      <c r="H489" s="17"/>
      <c r="I489" s="4" t="s">
        <v>18</v>
      </c>
      <c r="J489" s="7" t="s">
        <v>0</v>
      </c>
      <c r="K489" s="9" t="s">
        <v>19</v>
      </c>
      <c r="L489" s="1"/>
      <c r="M489" s="1"/>
      <c r="N489" s="1"/>
      <c r="O489" s="1"/>
      <c r="P489" s="1"/>
      <c r="Q489" s="1"/>
      <c r="R489" s="1"/>
      <c r="S489" s="1"/>
    </row>
    <row r="490" spans="1:19" x14ac:dyDescent="0.2">
      <c r="A490" s="5"/>
      <c r="B490" s="18" t="e">
        <f>VLOOKUP(A490,'Price List'!$C:$BB,3,FALSE)</f>
        <v>#N/A</v>
      </c>
      <c r="C490" s="9" t="e">
        <f>VLOOKUP(A490,'Price List'!$C:$BB,10,FALSE)</f>
        <v>#N/A</v>
      </c>
      <c r="D490" s="17"/>
      <c r="E490" s="5"/>
      <c r="F490" s="18" t="e">
        <f>VLOOKUP(E490,'Price List'!$C:$BB,3,FALSE)</f>
        <v>#N/A</v>
      </c>
      <c r="G490" s="9" t="e">
        <f>VLOOKUP(E490,'Price List'!$C:$BB,10,FALSE)</f>
        <v>#N/A</v>
      </c>
      <c r="H490" s="17"/>
      <c r="I490" s="5"/>
      <c r="J490" s="18" t="e">
        <f>VLOOKUP(I490,'Price List'!$C:$BB,3,FALSE)</f>
        <v>#N/A</v>
      </c>
      <c r="K490" s="9" t="e">
        <f>VLOOKUP(I490,'Price List'!$C:$BB,10,FALSE)</f>
        <v>#N/A</v>
      </c>
      <c r="L490" s="1"/>
      <c r="M490" s="1"/>
      <c r="N490" s="1"/>
      <c r="O490" s="1"/>
      <c r="P490" s="1"/>
      <c r="Q490" s="1"/>
      <c r="R490" s="1"/>
      <c r="S490" s="1"/>
    </row>
    <row r="491" spans="1:19" ht="12.75" customHeight="1" x14ac:dyDescent="0.2">
      <c r="A491" s="4" t="s">
        <v>22</v>
      </c>
      <c r="B491" s="10" t="s">
        <v>21</v>
      </c>
      <c r="C491" s="11" t="s">
        <v>20</v>
      </c>
      <c r="D491" s="17"/>
      <c r="E491" s="4" t="s">
        <v>22</v>
      </c>
      <c r="F491" s="10" t="s">
        <v>21</v>
      </c>
      <c r="G491" s="11" t="s">
        <v>20</v>
      </c>
      <c r="H491" s="17"/>
      <c r="I491" s="4" t="s">
        <v>22</v>
      </c>
      <c r="J491" s="10" t="s">
        <v>21</v>
      </c>
      <c r="K491" s="11" t="s">
        <v>20</v>
      </c>
      <c r="L491" s="1"/>
      <c r="M491" s="1"/>
      <c r="N491" s="1"/>
      <c r="O491" s="1"/>
      <c r="P491" s="1"/>
      <c r="Q491" s="1"/>
      <c r="R491" s="1"/>
      <c r="S491" s="1"/>
    </row>
    <row r="492" spans="1:19" ht="12.75" customHeight="1" x14ac:dyDescent="0.2">
      <c r="A492" s="6" t="e">
        <f>CONCATENATE(VLOOKUP(A490,'Price List'!$C:$BB,8,FALSE),"/",VLOOKUP(A490,'Price List'!$C:$BB,9,FALSE))</f>
        <v>#N/A</v>
      </c>
      <c r="B492" s="19" t="e">
        <f>IF(ISBLANK(VLOOKUP(A490,'Price List'!$C:$BB,5,FALSE)),VLOOKUP(A490,'Price List'!$C:$BB,5,FALSE),VLOOKUP(A490,'Price List'!$C:$BB,5,FALSE))</f>
        <v>#N/A</v>
      </c>
      <c r="C492" s="12" t="e">
        <f>VLOOKUP(A490,'Price List'!$C:$BB,6,FALSE)</f>
        <v>#N/A</v>
      </c>
      <c r="D492" s="17"/>
      <c r="E492" s="6" t="e">
        <f>CONCATENATE(VLOOKUP(E490,'Price List'!$C:$BB,8,FALSE),"/",VLOOKUP(E490,'Price List'!$C:$BB,9,FALSE))</f>
        <v>#N/A</v>
      </c>
      <c r="F492" s="19" t="e">
        <f>IF(ISBLANK(VLOOKUP(E490,'Price List'!$C:$BB,5,FALSE)),VLOOKUP(E490,'Price List'!$C:$BB,5,FALSE),VLOOKUP(E490,'Price List'!$C:$BB,5,FALSE))</f>
        <v>#N/A</v>
      </c>
      <c r="G492" s="12" t="e">
        <f>VLOOKUP(E490,'Price List'!$C:$BB,6,FALSE)</f>
        <v>#N/A</v>
      </c>
      <c r="H492" s="17"/>
      <c r="I492" s="6" t="e">
        <f>CONCATENATE(VLOOKUP(I490,'Price List'!$C:$BB,8,FALSE),"/",VLOOKUP(I490,'Price List'!$C:$BB,9,FALSE))</f>
        <v>#N/A</v>
      </c>
      <c r="J492" s="19" t="e">
        <f>IF(ISBLANK(VLOOKUP(I490,'Price List'!$C:$BB,5,FALSE)),VLOOKUP(I490,'Price List'!$C:$BB,5,FALSE),VLOOKUP(I490,'Price List'!$C:$BB,5,FALSE))</f>
        <v>#N/A</v>
      </c>
      <c r="K492" s="12" t="e">
        <f>VLOOKUP(I490,'Price List'!$C:$BB,6,FALSE)</f>
        <v>#N/A</v>
      </c>
      <c r="L492" s="1"/>
      <c r="M492" s="1"/>
      <c r="N492" s="1"/>
      <c r="O492" s="1"/>
      <c r="P492" s="1"/>
      <c r="Q492" s="1"/>
      <c r="R492" s="1"/>
      <c r="S492" s="1"/>
    </row>
    <row r="493" spans="1:19" ht="6" customHeight="1" x14ac:dyDescent="0.2">
      <c r="L493" s="1"/>
      <c r="M493" s="1"/>
      <c r="N493" s="1"/>
      <c r="O493" s="1"/>
      <c r="P493" s="1"/>
      <c r="Q493" s="1"/>
      <c r="R493" s="1"/>
      <c r="S493" s="1"/>
    </row>
    <row r="494" spans="1:19" ht="108" customHeight="1" x14ac:dyDescent="0.2">
      <c r="A494" s="158" t="e">
        <f>VLOOKUP(A497,PicTable,2,FALSE)</f>
        <v>#N/A</v>
      </c>
      <c r="B494" s="159"/>
      <c r="C494" s="160"/>
      <c r="D494" s="16"/>
      <c r="E494" s="158" t="e">
        <f>VLOOKUP(E497,PicTable,2,FALSE)</f>
        <v>#N/A</v>
      </c>
      <c r="F494" s="159"/>
      <c r="G494" s="160"/>
      <c r="H494" s="16"/>
      <c r="I494" s="158" t="e">
        <f>VLOOKUP(I497,PicTable,2,FALSE)</f>
        <v>#N/A</v>
      </c>
      <c r="J494" s="159"/>
      <c r="K494" s="160"/>
      <c r="L494" s="1"/>
      <c r="M494" s="1"/>
      <c r="N494" s="1"/>
      <c r="O494" s="1"/>
      <c r="P494" s="1"/>
      <c r="Q494" s="1"/>
      <c r="R494" s="1"/>
      <c r="S494" s="1"/>
    </row>
    <row r="495" spans="1:19" x14ac:dyDescent="0.2">
      <c r="A495" s="155" t="e">
        <f>VLOOKUP(A497,'Price List'!$C:$BB,2,FALSE)</f>
        <v>#N/A</v>
      </c>
      <c r="B495" s="156"/>
      <c r="C495" s="157"/>
      <c r="D495" s="20"/>
      <c r="E495" s="155" t="e">
        <f>VLOOKUP(E497,'Price List'!$C:$BB,2,FALSE)</f>
        <v>#N/A</v>
      </c>
      <c r="F495" s="156"/>
      <c r="G495" s="157"/>
      <c r="H495" s="20"/>
      <c r="I495" s="155" t="e">
        <f>VLOOKUP(I497,'Price List'!$C:$BB,2,FALSE)</f>
        <v>#N/A</v>
      </c>
      <c r="J495" s="156"/>
      <c r="K495" s="157"/>
      <c r="L495" s="1"/>
      <c r="M495" s="1"/>
      <c r="N495" s="1"/>
      <c r="O495" s="1"/>
      <c r="P495" s="1"/>
      <c r="Q495" s="1"/>
      <c r="R495" s="1"/>
      <c r="S495" s="1"/>
    </row>
    <row r="496" spans="1:19" x14ac:dyDescent="0.2">
      <c r="A496" s="4" t="s">
        <v>18</v>
      </c>
      <c r="B496" s="7" t="s">
        <v>0</v>
      </c>
      <c r="C496" s="9" t="s">
        <v>19</v>
      </c>
      <c r="D496" s="17"/>
      <c r="E496" s="4" t="s">
        <v>18</v>
      </c>
      <c r="F496" s="7" t="s">
        <v>0</v>
      </c>
      <c r="G496" s="9" t="s">
        <v>19</v>
      </c>
      <c r="H496" s="17"/>
      <c r="I496" s="4" t="s">
        <v>18</v>
      </c>
      <c r="J496" s="7" t="s">
        <v>0</v>
      </c>
      <c r="K496" s="9" t="s">
        <v>19</v>
      </c>
      <c r="L496" s="1"/>
      <c r="M496" s="1"/>
      <c r="N496" s="1"/>
      <c r="O496" s="1"/>
      <c r="P496" s="1"/>
      <c r="Q496" s="1"/>
      <c r="R496" s="1"/>
      <c r="S496" s="1"/>
    </row>
    <row r="497" spans="1:19" x14ac:dyDescent="0.2">
      <c r="A497" s="5"/>
      <c r="B497" s="18" t="e">
        <f>VLOOKUP(A497,'Price List'!$C:$BB,3,FALSE)</f>
        <v>#N/A</v>
      </c>
      <c r="C497" s="9" t="e">
        <f>VLOOKUP(A497,'Price List'!$C:$BB,10,FALSE)</f>
        <v>#N/A</v>
      </c>
      <c r="D497" s="17"/>
      <c r="E497" s="5"/>
      <c r="F497" s="18" t="e">
        <f>VLOOKUP(E497,'Price List'!$C:$BB,3,FALSE)</f>
        <v>#N/A</v>
      </c>
      <c r="G497" s="9" t="e">
        <f>VLOOKUP(E497,'Price List'!$C:$BB,10,FALSE)</f>
        <v>#N/A</v>
      </c>
      <c r="H497" s="17"/>
      <c r="I497" s="5"/>
      <c r="J497" s="18" t="e">
        <f>VLOOKUP(I497,'Price List'!$C:$BB,3,FALSE)</f>
        <v>#N/A</v>
      </c>
      <c r="K497" s="9" t="e">
        <f>VLOOKUP(I497,'Price List'!$C:$BB,10,FALSE)</f>
        <v>#N/A</v>
      </c>
      <c r="L497" s="1"/>
      <c r="M497" s="1"/>
      <c r="N497" s="1"/>
      <c r="O497" s="1"/>
      <c r="P497" s="1"/>
      <c r="Q497" s="1"/>
      <c r="R497" s="1"/>
      <c r="S497" s="1"/>
    </row>
    <row r="498" spans="1:19" ht="12.75" customHeight="1" x14ac:dyDescent="0.2">
      <c r="A498" s="4" t="s">
        <v>22</v>
      </c>
      <c r="B498" s="10" t="s">
        <v>21</v>
      </c>
      <c r="C498" s="11" t="s">
        <v>20</v>
      </c>
      <c r="D498" s="17"/>
      <c r="E498" s="4" t="s">
        <v>22</v>
      </c>
      <c r="F498" s="10" t="s">
        <v>21</v>
      </c>
      <c r="G498" s="11" t="s">
        <v>20</v>
      </c>
      <c r="H498" s="17"/>
      <c r="I498" s="4" t="s">
        <v>22</v>
      </c>
      <c r="J498" s="10" t="s">
        <v>21</v>
      </c>
      <c r="K498" s="11" t="s">
        <v>20</v>
      </c>
      <c r="L498" s="1"/>
      <c r="M498" s="1"/>
      <c r="N498" s="1"/>
      <c r="O498" s="1"/>
      <c r="P498" s="1"/>
      <c r="Q498" s="1"/>
      <c r="R498" s="1"/>
      <c r="S498" s="1"/>
    </row>
    <row r="499" spans="1:19" ht="12.75" customHeight="1" x14ac:dyDescent="0.2">
      <c r="A499" s="6" t="e">
        <f>CONCATENATE(VLOOKUP(A497,'Price List'!$C:$BB,8,FALSE),"/",VLOOKUP(A497,'Price List'!$C:$BB,9,FALSE))</f>
        <v>#N/A</v>
      </c>
      <c r="B499" s="19" t="e">
        <f>IF(ISBLANK(VLOOKUP(A497,'Price List'!$C:$BB,5,FALSE)),VLOOKUP(A497,'Price List'!$C:$BB,5,FALSE),VLOOKUP(A497,'Price List'!$C:$BB,5,FALSE))</f>
        <v>#N/A</v>
      </c>
      <c r="C499" s="12" t="e">
        <f>VLOOKUP(A497,'Price List'!$C:$BB,6,FALSE)</f>
        <v>#N/A</v>
      </c>
      <c r="D499" s="17"/>
      <c r="E499" s="6" t="e">
        <f>CONCATENATE(VLOOKUP(E497,'Price List'!$C:$BB,8,FALSE),"/",VLOOKUP(E497,'Price List'!$C:$BB,9,FALSE))</f>
        <v>#N/A</v>
      </c>
      <c r="F499" s="19" t="e">
        <f>IF(ISBLANK(VLOOKUP(E497,'Price List'!$C:$BB,5,FALSE)),VLOOKUP(E497,'Price List'!$C:$BB,5,FALSE),VLOOKUP(E497,'Price List'!$C:$BB,5,FALSE))</f>
        <v>#N/A</v>
      </c>
      <c r="G499" s="12" t="e">
        <f>VLOOKUP(E497,'Price List'!$C:$BB,6,FALSE)</f>
        <v>#N/A</v>
      </c>
      <c r="H499" s="17"/>
      <c r="I499" s="6" t="e">
        <f>CONCATENATE(VLOOKUP(I497,'Price List'!$C:$BB,8,FALSE),"/",VLOOKUP(I497,'Price List'!$C:$BB,9,FALSE))</f>
        <v>#N/A</v>
      </c>
      <c r="J499" s="19" t="e">
        <f>IF(ISBLANK(VLOOKUP(I497,'Price List'!$C:$BB,5,FALSE)),VLOOKUP(I497,'Price List'!$C:$BB,5,FALSE),VLOOKUP(I497,'Price List'!$C:$BB,5,FALSE))</f>
        <v>#N/A</v>
      </c>
      <c r="K499" s="12" t="e">
        <f>VLOOKUP(I497,'Price List'!$C:$BB,6,FALSE)</f>
        <v>#N/A</v>
      </c>
      <c r="L499" s="1"/>
      <c r="M499" s="1"/>
      <c r="N499" s="1"/>
      <c r="O499" s="1"/>
      <c r="P499" s="1"/>
      <c r="Q499" s="1"/>
      <c r="R499" s="1"/>
      <c r="S499" s="1"/>
    </row>
    <row r="500" spans="1:19" ht="6" customHeight="1" x14ac:dyDescent="0.2">
      <c r="L500" s="1"/>
      <c r="M500" s="1"/>
      <c r="N500" s="1"/>
      <c r="O500" s="1"/>
      <c r="P500" s="1"/>
      <c r="Q500" s="1"/>
      <c r="R500" s="1"/>
      <c r="S500" s="1"/>
    </row>
    <row r="501" spans="1:19" ht="108" customHeight="1" x14ac:dyDescent="0.2">
      <c r="A501" s="158" t="e">
        <f>VLOOKUP(A504,PicTable,2,FALSE)</f>
        <v>#N/A</v>
      </c>
      <c r="B501" s="159"/>
      <c r="C501" s="160"/>
      <c r="D501" s="16"/>
      <c r="E501" s="158" t="e">
        <f>VLOOKUP(E504,PicTable,2,FALSE)</f>
        <v>#N/A</v>
      </c>
      <c r="F501" s="159"/>
      <c r="G501" s="160"/>
      <c r="H501" s="16"/>
      <c r="I501" s="158" t="e">
        <f>VLOOKUP(I504,PicTable,2,FALSE)</f>
        <v>#N/A</v>
      </c>
      <c r="J501" s="159"/>
      <c r="K501" s="160"/>
      <c r="L501" s="1"/>
      <c r="M501" s="1"/>
      <c r="N501" s="1"/>
      <c r="O501" s="1"/>
      <c r="P501" s="1"/>
      <c r="Q501" s="1"/>
      <c r="R501" s="1"/>
      <c r="S501" s="1"/>
    </row>
    <row r="502" spans="1:19" x14ac:dyDescent="0.2">
      <c r="A502" s="155" t="e">
        <f>VLOOKUP(A504,'Price List'!$C:$BB,2,FALSE)</f>
        <v>#N/A</v>
      </c>
      <c r="B502" s="156"/>
      <c r="C502" s="157"/>
      <c r="D502" s="20"/>
      <c r="E502" s="155" t="e">
        <f>VLOOKUP(E504,'Price List'!$C:$BB,2,FALSE)</f>
        <v>#N/A</v>
      </c>
      <c r="F502" s="156"/>
      <c r="G502" s="157"/>
      <c r="H502" s="20"/>
      <c r="I502" s="155" t="e">
        <f>VLOOKUP(I504,'Price List'!$C:$BB,2,FALSE)</f>
        <v>#N/A</v>
      </c>
      <c r="J502" s="156"/>
      <c r="K502" s="157"/>
      <c r="L502" s="1"/>
      <c r="M502" s="1"/>
      <c r="N502" s="1"/>
      <c r="O502" s="1"/>
      <c r="P502" s="1"/>
      <c r="Q502" s="1"/>
      <c r="R502" s="1"/>
      <c r="S502" s="1"/>
    </row>
    <row r="503" spans="1:19" x14ac:dyDescent="0.2">
      <c r="A503" s="4" t="s">
        <v>18</v>
      </c>
      <c r="B503" s="7" t="s">
        <v>0</v>
      </c>
      <c r="C503" s="9" t="s">
        <v>19</v>
      </c>
      <c r="D503" s="17"/>
      <c r="E503" s="4" t="s">
        <v>18</v>
      </c>
      <c r="F503" s="7" t="s">
        <v>0</v>
      </c>
      <c r="G503" s="9" t="s">
        <v>19</v>
      </c>
      <c r="H503" s="17"/>
      <c r="I503" s="4" t="s">
        <v>18</v>
      </c>
      <c r="J503" s="7" t="s">
        <v>0</v>
      </c>
      <c r="K503" s="9" t="s">
        <v>19</v>
      </c>
      <c r="L503" s="1"/>
      <c r="M503" s="1"/>
      <c r="N503" s="1"/>
      <c r="O503" s="1"/>
      <c r="P503" s="1"/>
      <c r="Q503" s="1"/>
      <c r="R503" s="1"/>
      <c r="S503" s="1"/>
    </row>
    <row r="504" spans="1:19" x14ac:dyDescent="0.2">
      <c r="A504" s="5"/>
      <c r="B504" s="18" t="e">
        <f>VLOOKUP(A504,'Price List'!$C:$BB,3,FALSE)</f>
        <v>#N/A</v>
      </c>
      <c r="C504" s="9" t="e">
        <f>VLOOKUP(A504,'Price List'!$C:$BB,10,FALSE)</f>
        <v>#N/A</v>
      </c>
      <c r="D504" s="17"/>
      <c r="E504" s="5"/>
      <c r="F504" s="18" t="e">
        <f>VLOOKUP(E504,'Price List'!$C:$BB,3,FALSE)</f>
        <v>#N/A</v>
      </c>
      <c r="G504" s="9" t="e">
        <f>VLOOKUP(E504,'Price List'!$C:$BB,10,FALSE)</f>
        <v>#N/A</v>
      </c>
      <c r="H504" s="17"/>
      <c r="I504" s="5"/>
      <c r="J504" s="18" t="e">
        <f>VLOOKUP(I504,'Price List'!$C:$BB,3,FALSE)</f>
        <v>#N/A</v>
      </c>
      <c r="K504" s="9" t="e">
        <f>VLOOKUP(I504,'Price List'!$C:$BB,10,FALSE)</f>
        <v>#N/A</v>
      </c>
      <c r="L504" s="1"/>
      <c r="M504" s="1"/>
      <c r="N504" s="1"/>
      <c r="O504" s="1"/>
      <c r="P504" s="1"/>
      <c r="Q504" s="1"/>
      <c r="R504" s="1"/>
      <c r="S504" s="1"/>
    </row>
    <row r="505" spans="1:19" ht="12.75" customHeight="1" x14ac:dyDescent="0.2">
      <c r="A505" s="4" t="s">
        <v>22</v>
      </c>
      <c r="B505" s="10" t="s">
        <v>21</v>
      </c>
      <c r="C505" s="11" t="s">
        <v>20</v>
      </c>
      <c r="D505" s="17"/>
      <c r="E505" s="4" t="s">
        <v>22</v>
      </c>
      <c r="F505" s="10" t="s">
        <v>21</v>
      </c>
      <c r="G505" s="11" t="s">
        <v>20</v>
      </c>
      <c r="H505" s="17"/>
      <c r="I505" s="4" t="s">
        <v>22</v>
      </c>
      <c r="J505" s="10" t="s">
        <v>21</v>
      </c>
      <c r="K505" s="11" t="s">
        <v>20</v>
      </c>
      <c r="L505" s="1"/>
      <c r="M505" s="1"/>
      <c r="N505" s="1"/>
      <c r="O505" s="1"/>
      <c r="P505" s="1"/>
      <c r="Q505" s="1"/>
      <c r="R505" s="1"/>
      <c r="S505" s="1"/>
    </row>
    <row r="506" spans="1:19" ht="12.75" customHeight="1" x14ac:dyDescent="0.2">
      <c r="A506" s="6" t="e">
        <f>CONCATENATE(VLOOKUP(A504,'Price List'!$C:$BB,8,FALSE),"/",VLOOKUP(A504,'Price List'!$C:$BB,9,FALSE))</f>
        <v>#N/A</v>
      </c>
      <c r="B506" s="19" t="e">
        <f>IF(ISBLANK(VLOOKUP(A504,'Price List'!$C:$BB,5,FALSE)),VLOOKUP(A504,'Price List'!$C:$BB,5,FALSE),VLOOKUP(A504,'Price List'!$C:$BB,5,FALSE))</f>
        <v>#N/A</v>
      </c>
      <c r="C506" s="12" t="e">
        <f>VLOOKUP(A504,'Price List'!$C:$BB,6,FALSE)</f>
        <v>#N/A</v>
      </c>
      <c r="D506" s="17"/>
      <c r="E506" s="6" t="e">
        <f>CONCATENATE(VLOOKUP(E504,'Price List'!$C:$BB,8,FALSE),"/",VLOOKUP(E504,'Price List'!$C:$BB,9,FALSE))</f>
        <v>#N/A</v>
      </c>
      <c r="F506" s="19" t="e">
        <f>IF(ISBLANK(VLOOKUP(E504,'Price List'!$C:$BB,5,FALSE)),VLOOKUP(E504,'Price List'!$C:$BB,5,FALSE),VLOOKUP(E504,'Price List'!$C:$BB,5,FALSE))</f>
        <v>#N/A</v>
      </c>
      <c r="G506" s="12" t="e">
        <f>VLOOKUP(E504,'Price List'!$C:$BB,6,FALSE)</f>
        <v>#N/A</v>
      </c>
      <c r="H506" s="17"/>
      <c r="I506" s="6" t="e">
        <f>CONCATENATE(VLOOKUP(I504,'Price List'!$C:$BB,8,FALSE),"/",VLOOKUP(I504,'Price List'!$C:$BB,9,FALSE))</f>
        <v>#N/A</v>
      </c>
      <c r="J506" s="19" t="e">
        <f>IF(ISBLANK(VLOOKUP(I504,'Price List'!$C:$BB,5,FALSE)),VLOOKUP(I504,'Price List'!$C:$BB,5,FALSE),VLOOKUP(I504,'Price List'!$C:$BB,5,FALSE))</f>
        <v>#N/A</v>
      </c>
      <c r="K506" s="12" t="e">
        <f>VLOOKUP(I504,'Price List'!$C:$BB,6,FALSE)</f>
        <v>#N/A</v>
      </c>
      <c r="L506" s="1"/>
      <c r="M506" s="1"/>
      <c r="N506" s="1"/>
      <c r="O506" s="1"/>
      <c r="P506" s="1"/>
      <c r="Q506" s="1"/>
      <c r="R506" s="1"/>
      <c r="S506" s="1"/>
    </row>
    <row r="507" spans="1:19" ht="6" customHeight="1" x14ac:dyDescent="0.2">
      <c r="L507" s="1"/>
      <c r="M507" s="1"/>
      <c r="N507" s="1"/>
      <c r="O507" s="1"/>
      <c r="P507" s="1"/>
      <c r="Q507" s="1"/>
      <c r="R507" s="1"/>
      <c r="S507" s="1"/>
    </row>
    <row r="508" spans="1:19" ht="108" customHeight="1" x14ac:dyDescent="0.2">
      <c r="A508" s="158" t="e">
        <f>VLOOKUP(A511,PicTable,2,FALSE)</f>
        <v>#N/A</v>
      </c>
      <c r="B508" s="159"/>
      <c r="C508" s="160"/>
      <c r="D508" s="16"/>
      <c r="E508" s="158" t="e">
        <f>VLOOKUP(E511,PicTable,2,FALSE)</f>
        <v>#N/A</v>
      </c>
      <c r="F508" s="159"/>
      <c r="G508" s="160"/>
      <c r="H508" s="16"/>
      <c r="I508" s="158" t="e">
        <f>VLOOKUP(I511,PicTable,2,FALSE)</f>
        <v>#N/A</v>
      </c>
      <c r="J508" s="159"/>
      <c r="K508" s="160"/>
      <c r="L508" s="1"/>
      <c r="M508" s="1"/>
      <c r="N508" s="1"/>
      <c r="O508" s="1"/>
      <c r="P508" s="1"/>
      <c r="Q508" s="1"/>
      <c r="R508" s="1"/>
      <c r="S508" s="1"/>
    </row>
    <row r="509" spans="1:19" x14ac:dyDescent="0.2">
      <c r="A509" s="155" t="e">
        <f>VLOOKUP(A511,'Price List'!$C:$BB,2,FALSE)</f>
        <v>#N/A</v>
      </c>
      <c r="B509" s="156"/>
      <c r="C509" s="157"/>
      <c r="D509" s="20"/>
      <c r="E509" s="155" t="e">
        <f>VLOOKUP(E511,'Price List'!$C:$BB,2,FALSE)</f>
        <v>#N/A</v>
      </c>
      <c r="F509" s="156"/>
      <c r="G509" s="157"/>
      <c r="H509" s="20"/>
      <c r="I509" s="155" t="e">
        <f>VLOOKUP(I511,'Price List'!$C:$BB,2,FALSE)</f>
        <v>#N/A</v>
      </c>
      <c r="J509" s="156"/>
      <c r="K509" s="157"/>
      <c r="L509" s="1"/>
      <c r="M509" s="1"/>
      <c r="N509" s="1"/>
      <c r="O509" s="1"/>
      <c r="P509" s="1"/>
      <c r="Q509" s="1"/>
      <c r="R509" s="1"/>
      <c r="S509" s="1"/>
    </row>
    <row r="510" spans="1:19" x14ac:dyDescent="0.2">
      <c r="A510" s="4" t="s">
        <v>18</v>
      </c>
      <c r="B510" s="7" t="s">
        <v>0</v>
      </c>
      <c r="C510" s="9" t="s">
        <v>19</v>
      </c>
      <c r="D510" s="17"/>
      <c r="E510" s="4" t="s">
        <v>18</v>
      </c>
      <c r="F510" s="7" t="s">
        <v>0</v>
      </c>
      <c r="G510" s="9" t="s">
        <v>19</v>
      </c>
      <c r="H510" s="17"/>
      <c r="I510" s="4" t="s">
        <v>18</v>
      </c>
      <c r="J510" s="7" t="s">
        <v>0</v>
      </c>
      <c r="K510" s="9" t="s">
        <v>19</v>
      </c>
      <c r="L510" s="1"/>
      <c r="M510" s="1"/>
      <c r="N510" s="1"/>
      <c r="O510" s="1"/>
      <c r="P510" s="1"/>
      <c r="Q510" s="1"/>
      <c r="R510" s="1"/>
      <c r="S510" s="1"/>
    </row>
    <row r="511" spans="1:19" x14ac:dyDescent="0.2">
      <c r="A511" s="5"/>
      <c r="B511" s="18" t="e">
        <f>VLOOKUP(A511,'Price List'!$C:$BB,3,FALSE)</f>
        <v>#N/A</v>
      </c>
      <c r="C511" s="9" t="e">
        <f>VLOOKUP(A511,'Price List'!$C:$BB,10,FALSE)</f>
        <v>#N/A</v>
      </c>
      <c r="D511" s="17"/>
      <c r="E511" s="5"/>
      <c r="F511" s="18" t="e">
        <f>VLOOKUP(E511,'Price List'!$C:$BB,3,FALSE)</f>
        <v>#N/A</v>
      </c>
      <c r="G511" s="9" t="e">
        <f>VLOOKUP(E511,'Price List'!$C:$BB,10,FALSE)</f>
        <v>#N/A</v>
      </c>
      <c r="H511" s="17"/>
      <c r="I511" s="5"/>
      <c r="J511" s="18" t="e">
        <f>VLOOKUP(I511,'Price List'!$C:$BB,3,FALSE)</f>
        <v>#N/A</v>
      </c>
      <c r="K511" s="9" t="e">
        <f>VLOOKUP(I511,'Price List'!$C:$BB,10,FALSE)</f>
        <v>#N/A</v>
      </c>
      <c r="L511" s="1"/>
      <c r="M511" s="1"/>
      <c r="N511" s="1"/>
      <c r="O511" s="1"/>
      <c r="P511" s="1"/>
      <c r="Q511" s="1"/>
      <c r="R511" s="1"/>
      <c r="S511" s="1"/>
    </row>
    <row r="512" spans="1:19" ht="12.75" customHeight="1" x14ac:dyDescent="0.2">
      <c r="A512" s="4" t="s">
        <v>22</v>
      </c>
      <c r="B512" s="10" t="s">
        <v>21</v>
      </c>
      <c r="C512" s="11" t="s">
        <v>20</v>
      </c>
      <c r="D512" s="17"/>
      <c r="E512" s="4" t="s">
        <v>22</v>
      </c>
      <c r="F512" s="10" t="s">
        <v>21</v>
      </c>
      <c r="G512" s="11" t="s">
        <v>20</v>
      </c>
      <c r="H512" s="17"/>
      <c r="I512" s="4" t="s">
        <v>22</v>
      </c>
      <c r="J512" s="10" t="s">
        <v>21</v>
      </c>
      <c r="K512" s="11" t="s">
        <v>20</v>
      </c>
      <c r="L512" s="1"/>
      <c r="M512" s="1"/>
      <c r="N512" s="1"/>
      <c r="O512" s="1"/>
      <c r="P512" s="1"/>
      <c r="Q512" s="1"/>
      <c r="R512" s="1"/>
      <c r="S512" s="1"/>
    </row>
    <row r="513" spans="1:19" ht="12.75" customHeight="1" x14ac:dyDescent="0.2">
      <c r="A513" s="6" t="e">
        <f>CONCATENATE(VLOOKUP(A511,'Price List'!$C:$BB,8,FALSE),"/",VLOOKUP(A511,'Price List'!$C:$BB,9,FALSE))</f>
        <v>#N/A</v>
      </c>
      <c r="B513" s="19" t="e">
        <f>IF(ISBLANK(VLOOKUP(A511,'Price List'!$C:$BB,5,FALSE)),VLOOKUP(A511,'Price List'!$C:$BB,5,FALSE),VLOOKUP(A511,'Price List'!$C:$BB,5,FALSE))</f>
        <v>#N/A</v>
      </c>
      <c r="C513" s="12" t="e">
        <f>VLOOKUP(A511,'Price List'!$C:$BB,6,FALSE)</f>
        <v>#N/A</v>
      </c>
      <c r="D513" s="17"/>
      <c r="E513" s="6" t="e">
        <f>CONCATENATE(VLOOKUP(E511,'Price List'!$C:$BB,8,FALSE),"/",VLOOKUP(E511,'Price List'!$C:$BB,9,FALSE))</f>
        <v>#N/A</v>
      </c>
      <c r="F513" s="19" t="e">
        <f>IF(ISBLANK(VLOOKUP(E511,'Price List'!$C:$BB,5,FALSE)),VLOOKUP(E511,'Price List'!$C:$BB,5,FALSE),VLOOKUP(E511,'Price List'!$C:$BB,5,FALSE))</f>
        <v>#N/A</v>
      </c>
      <c r="G513" s="12" t="e">
        <f>VLOOKUP(E511,'Price List'!$C:$BB,6,FALSE)</f>
        <v>#N/A</v>
      </c>
      <c r="H513" s="17"/>
      <c r="I513" s="6" t="e">
        <f>CONCATENATE(VLOOKUP(I511,'Price List'!$C:$BB,8,FALSE),"/",VLOOKUP(I511,'Price List'!$C:$BB,9,FALSE))</f>
        <v>#N/A</v>
      </c>
      <c r="J513" s="19" t="e">
        <f>IF(ISBLANK(VLOOKUP(I511,'Price List'!$C:$BB,5,FALSE)),VLOOKUP(I511,'Price List'!$C:$BB,5,FALSE),VLOOKUP(I511,'Price List'!$C:$BB,5,FALSE))</f>
        <v>#N/A</v>
      </c>
      <c r="K513" s="12" t="e">
        <f>VLOOKUP(I511,'Price List'!$C:$BB,6,FALSE)</f>
        <v>#N/A</v>
      </c>
      <c r="L513" s="1"/>
      <c r="M513" s="1"/>
      <c r="N513" s="1"/>
      <c r="O513" s="1"/>
      <c r="P513" s="1"/>
      <c r="Q513" s="1"/>
      <c r="R513" s="1"/>
      <c r="S513" s="1"/>
    </row>
    <row r="514" spans="1:19" ht="6" customHeight="1" x14ac:dyDescent="0.2">
      <c r="L514" s="1"/>
      <c r="M514" s="1"/>
      <c r="N514" s="1"/>
      <c r="O514" s="1"/>
      <c r="P514" s="1"/>
      <c r="Q514" s="1"/>
      <c r="R514" s="1"/>
      <c r="S514" s="1"/>
    </row>
    <row r="515" spans="1:19" ht="108" customHeight="1" x14ac:dyDescent="0.2">
      <c r="A515" s="158" t="e">
        <f>VLOOKUP(A518,PicTable,2,FALSE)</f>
        <v>#N/A</v>
      </c>
      <c r="B515" s="159"/>
      <c r="C515" s="160"/>
      <c r="D515" s="16"/>
      <c r="E515" s="158" t="e">
        <f>VLOOKUP(E518,PicTable,2,FALSE)</f>
        <v>#N/A</v>
      </c>
      <c r="F515" s="159"/>
      <c r="G515" s="160"/>
      <c r="H515" s="16"/>
      <c r="I515" s="158" t="e">
        <f>VLOOKUP(I518,PicTable,2,FALSE)</f>
        <v>#N/A</v>
      </c>
      <c r="J515" s="159"/>
      <c r="K515" s="160"/>
      <c r="L515" s="1"/>
      <c r="M515" s="1"/>
      <c r="N515" s="1"/>
      <c r="O515" s="1"/>
      <c r="P515" s="1"/>
      <c r="Q515" s="1"/>
      <c r="R515" s="1"/>
      <c r="S515" s="1"/>
    </row>
    <row r="516" spans="1:19" x14ac:dyDescent="0.2">
      <c r="A516" s="155" t="e">
        <f>VLOOKUP(A518,'Price List'!$C:$BB,2,FALSE)</f>
        <v>#N/A</v>
      </c>
      <c r="B516" s="156"/>
      <c r="C516" s="157"/>
      <c r="D516" s="20"/>
      <c r="E516" s="155" t="e">
        <f>VLOOKUP(E518,'Price List'!$C:$BB,2,FALSE)</f>
        <v>#N/A</v>
      </c>
      <c r="F516" s="156"/>
      <c r="G516" s="157"/>
      <c r="H516" s="20"/>
      <c r="I516" s="155" t="e">
        <f>VLOOKUP(I518,'Price List'!$C:$BB,2,FALSE)</f>
        <v>#N/A</v>
      </c>
      <c r="J516" s="156"/>
      <c r="K516" s="157"/>
      <c r="L516" s="1"/>
      <c r="M516" s="1"/>
      <c r="N516" s="1"/>
      <c r="O516" s="1"/>
      <c r="P516" s="1"/>
      <c r="Q516" s="1"/>
      <c r="R516" s="1"/>
      <c r="S516" s="1"/>
    </row>
    <row r="517" spans="1:19" x14ac:dyDescent="0.2">
      <c r="A517" s="4" t="s">
        <v>18</v>
      </c>
      <c r="B517" s="7" t="s">
        <v>0</v>
      </c>
      <c r="C517" s="9" t="s">
        <v>19</v>
      </c>
      <c r="D517" s="17"/>
      <c r="E517" s="4" t="s">
        <v>18</v>
      </c>
      <c r="F517" s="7" t="s">
        <v>0</v>
      </c>
      <c r="G517" s="9" t="s">
        <v>19</v>
      </c>
      <c r="H517" s="17"/>
      <c r="I517" s="4" t="s">
        <v>18</v>
      </c>
      <c r="J517" s="7" t="s">
        <v>0</v>
      </c>
      <c r="K517" s="9" t="s">
        <v>19</v>
      </c>
      <c r="L517" s="1"/>
      <c r="M517" s="1"/>
      <c r="N517" s="1"/>
      <c r="O517" s="1"/>
      <c r="P517" s="1"/>
      <c r="Q517" s="1"/>
      <c r="R517" s="1"/>
      <c r="S517" s="1"/>
    </row>
    <row r="518" spans="1:19" x14ac:dyDescent="0.2">
      <c r="A518" s="5"/>
      <c r="B518" s="18" t="e">
        <f>VLOOKUP(A518,'Price List'!$C:$BB,3,FALSE)</f>
        <v>#N/A</v>
      </c>
      <c r="C518" s="9" t="e">
        <f>VLOOKUP(A518,'Price List'!$C:$BB,10,FALSE)</f>
        <v>#N/A</v>
      </c>
      <c r="D518" s="17"/>
      <c r="E518" s="5"/>
      <c r="F518" s="18" t="e">
        <f>VLOOKUP(E518,'Price List'!$C:$BB,3,FALSE)</f>
        <v>#N/A</v>
      </c>
      <c r="G518" s="9" t="e">
        <f>VLOOKUP(E518,'Price List'!$C:$BB,10,FALSE)</f>
        <v>#N/A</v>
      </c>
      <c r="H518" s="17"/>
      <c r="I518" s="5"/>
      <c r="J518" s="18" t="e">
        <f>VLOOKUP(I518,'Price List'!$C:$BB,3,FALSE)</f>
        <v>#N/A</v>
      </c>
      <c r="K518" s="9" t="e">
        <f>VLOOKUP(I518,'Price List'!$C:$BB,10,FALSE)</f>
        <v>#N/A</v>
      </c>
      <c r="L518" s="1"/>
      <c r="M518" s="1"/>
      <c r="N518" s="1"/>
      <c r="O518" s="1"/>
      <c r="P518" s="1"/>
      <c r="Q518" s="1"/>
      <c r="R518" s="1"/>
      <c r="S518" s="1"/>
    </row>
    <row r="519" spans="1:19" ht="12.75" customHeight="1" x14ac:dyDescent="0.2">
      <c r="A519" s="4" t="s">
        <v>22</v>
      </c>
      <c r="B519" s="10" t="s">
        <v>21</v>
      </c>
      <c r="C519" s="11" t="s">
        <v>20</v>
      </c>
      <c r="D519" s="17"/>
      <c r="E519" s="4" t="s">
        <v>22</v>
      </c>
      <c r="F519" s="10" t="s">
        <v>21</v>
      </c>
      <c r="G519" s="11" t="s">
        <v>20</v>
      </c>
      <c r="H519" s="17"/>
      <c r="I519" s="4" t="s">
        <v>22</v>
      </c>
      <c r="J519" s="10" t="s">
        <v>21</v>
      </c>
      <c r="K519" s="11" t="s">
        <v>20</v>
      </c>
      <c r="L519" s="1"/>
      <c r="M519" s="1"/>
      <c r="N519" s="1"/>
      <c r="O519" s="1"/>
      <c r="P519" s="1"/>
      <c r="Q519" s="1"/>
      <c r="R519" s="1"/>
      <c r="S519" s="1"/>
    </row>
    <row r="520" spans="1:19" ht="12.75" customHeight="1" x14ac:dyDescent="0.2">
      <c r="A520" s="6" t="e">
        <f>CONCATENATE(VLOOKUP(A518,'Price List'!$C:$BB,8,FALSE),"/",VLOOKUP(A518,'Price List'!$C:$BB,9,FALSE))</f>
        <v>#N/A</v>
      </c>
      <c r="B520" s="19" t="e">
        <f>IF(ISBLANK(VLOOKUP(A518,'Price List'!$C:$BB,5,FALSE)),VLOOKUP(A518,'Price List'!$C:$BB,5,FALSE),VLOOKUP(A518,'Price List'!$C:$BB,5,FALSE))</f>
        <v>#N/A</v>
      </c>
      <c r="C520" s="12" t="e">
        <f>VLOOKUP(A518,'Price List'!$C:$BB,6,FALSE)</f>
        <v>#N/A</v>
      </c>
      <c r="D520" s="17"/>
      <c r="E520" s="6" t="e">
        <f>CONCATENATE(VLOOKUP(E518,'Price List'!$C:$BB,8,FALSE),"/",VLOOKUP(E518,'Price List'!$C:$BB,9,FALSE))</f>
        <v>#N/A</v>
      </c>
      <c r="F520" s="19" t="e">
        <f>IF(ISBLANK(VLOOKUP(E518,'Price List'!$C:$BB,5,FALSE)),VLOOKUP(E518,'Price List'!$C:$BB,5,FALSE),VLOOKUP(E518,'Price List'!$C:$BB,5,FALSE))</f>
        <v>#N/A</v>
      </c>
      <c r="G520" s="12" t="e">
        <f>VLOOKUP(E518,'Price List'!$C:$BB,6,FALSE)</f>
        <v>#N/A</v>
      </c>
      <c r="H520" s="17"/>
      <c r="I520" s="6" t="e">
        <f>CONCATENATE(VLOOKUP(I518,'Price List'!$C:$BB,8,FALSE),"/",VLOOKUP(I518,'Price List'!$C:$BB,9,FALSE))</f>
        <v>#N/A</v>
      </c>
      <c r="J520" s="19" t="e">
        <f>IF(ISBLANK(VLOOKUP(I518,'Price List'!$C:$BB,5,FALSE)),VLOOKUP(I518,'Price List'!$C:$BB,5,FALSE),VLOOKUP(I518,'Price List'!$C:$BB,5,FALSE))</f>
        <v>#N/A</v>
      </c>
      <c r="K520" s="12" t="e">
        <f>VLOOKUP(I518,'Price List'!$C:$BB,6,FALSE)</f>
        <v>#N/A</v>
      </c>
      <c r="L520" s="1"/>
      <c r="M520" s="1"/>
      <c r="N520" s="1"/>
      <c r="O520" s="1"/>
      <c r="P520" s="1"/>
      <c r="Q520" s="1"/>
      <c r="R520" s="1"/>
      <c r="S520" s="1"/>
    </row>
    <row r="521" spans="1:19" ht="6" customHeight="1" x14ac:dyDescent="0.2">
      <c r="L521" s="1"/>
      <c r="M521" s="1"/>
      <c r="N521" s="1"/>
      <c r="O521" s="1"/>
      <c r="P521" s="1"/>
      <c r="Q521" s="1"/>
      <c r="R521" s="1"/>
      <c r="S521" s="1"/>
    </row>
    <row r="522" spans="1:19" ht="108" customHeight="1" x14ac:dyDescent="0.2">
      <c r="A522" s="158" t="e">
        <f>VLOOKUP(A525,PicTable,2,FALSE)</f>
        <v>#N/A</v>
      </c>
      <c r="B522" s="159"/>
      <c r="C522" s="160"/>
      <c r="D522" s="16"/>
      <c r="E522" s="158" t="e">
        <f>VLOOKUP(E525,PicTable,2,FALSE)</f>
        <v>#N/A</v>
      </c>
      <c r="F522" s="159"/>
      <c r="G522" s="160"/>
      <c r="H522" s="16"/>
      <c r="I522" s="158" t="e">
        <f>VLOOKUP(I525,PicTable,2,FALSE)</f>
        <v>#N/A</v>
      </c>
      <c r="J522" s="159"/>
      <c r="K522" s="160"/>
      <c r="L522" s="1"/>
      <c r="M522" s="1"/>
      <c r="N522" s="1"/>
      <c r="O522" s="1"/>
      <c r="P522" s="1"/>
      <c r="Q522" s="1"/>
      <c r="R522" s="1"/>
      <c r="S522" s="1"/>
    </row>
    <row r="523" spans="1:19" x14ac:dyDescent="0.2">
      <c r="A523" s="155" t="e">
        <f>VLOOKUP(A525,'Price List'!$C:$BB,2,FALSE)</f>
        <v>#N/A</v>
      </c>
      <c r="B523" s="156"/>
      <c r="C523" s="157"/>
      <c r="D523" s="20"/>
      <c r="E523" s="155" t="e">
        <f>VLOOKUP(E525,'Price List'!$C:$BB,2,FALSE)</f>
        <v>#N/A</v>
      </c>
      <c r="F523" s="156"/>
      <c r="G523" s="157"/>
      <c r="H523" s="20"/>
      <c r="I523" s="155" t="e">
        <f>VLOOKUP(I525,'Price List'!$C:$BB,2,FALSE)</f>
        <v>#N/A</v>
      </c>
      <c r="J523" s="156"/>
      <c r="K523" s="157"/>
      <c r="L523" s="1"/>
      <c r="M523" s="1"/>
      <c r="N523" s="1"/>
      <c r="O523" s="1"/>
      <c r="P523" s="1"/>
      <c r="Q523" s="1"/>
      <c r="R523" s="1"/>
      <c r="S523" s="1"/>
    </row>
    <row r="524" spans="1:19" x14ac:dyDescent="0.2">
      <c r="A524" s="4" t="s">
        <v>18</v>
      </c>
      <c r="B524" s="7" t="s">
        <v>0</v>
      </c>
      <c r="C524" s="9" t="s">
        <v>19</v>
      </c>
      <c r="D524" s="17"/>
      <c r="E524" s="4" t="s">
        <v>18</v>
      </c>
      <c r="F524" s="7" t="s">
        <v>0</v>
      </c>
      <c r="G524" s="9" t="s">
        <v>19</v>
      </c>
      <c r="H524" s="17"/>
      <c r="I524" s="4" t="s">
        <v>18</v>
      </c>
      <c r="J524" s="7" t="s">
        <v>0</v>
      </c>
      <c r="K524" s="9" t="s">
        <v>19</v>
      </c>
      <c r="L524" s="1"/>
      <c r="M524" s="1"/>
      <c r="N524" s="1"/>
      <c r="O524" s="1"/>
      <c r="P524" s="1"/>
      <c r="Q524" s="1"/>
      <c r="R524" s="1"/>
      <c r="S524" s="1"/>
    </row>
    <row r="525" spans="1:19" x14ac:dyDescent="0.2">
      <c r="A525" s="5"/>
      <c r="B525" s="18" t="e">
        <f>VLOOKUP(A525,'Price List'!$C:$BB,3,FALSE)</f>
        <v>#N/A</v>
      </c>
      <c r="C525" s="9" t="e">
        <f>VLOOKUP(A525,'Price List'!$C:$BB,10,FALSE)</f>
        <v>#N/A</v>
      </c>
      <c r="D525" s="17"/>
      <c r="E525" s="5"/>
      <c r="F525" s="18" t="e">
        <f>VLOOKUP(E525,'Price List'!$C:$BB,3,FALSE)</f>
        <v>#N/A</v>
      </c>
      <c r="G525" s="9" t="e">
        <f>VLOOKUP(E525,'Price List'!$C:$BB,10,FALSE)</f>
        <v>#N/A</v>
      </c>
      <c r="H525" s="17"/>
      <c r="I525" s="5"/>
      <c r="J525" s="18" t="e">
        <f>VLOOKUP(I525,'Price List'!$C:$BB,3,FALSE)</f>
        <v>#N/A</v>
      </c>
      <c r="K525" s="9" t="e">
        <f>VLOOKUP(I525,'Price List'!$C:$BB,10,FALSE)</f>
        <v>#N/A</v>
      </c>
      <c r="L525" s="1"/>
      <c r="M525" s="1"/>
      <c r="N525" s="1"/>
      <c r="O525" s="1"/>
      <c r="P525" s="1"/>
      <c r="Q525" s="1"/>
      <c r="R525" s="1"/>
      <c r="S525" s="1"/>
    </row>
    <row r="526" spans="1:19" ht="12.75" customHeight="1" x14ac:dyDescent="0.2">
      <c r="A526" s="4" t="s">
        <v>22</v>
      </c>
      <c r="B526" s="10" t="s">
        <v>21</v>
      </c>
      <c r="C526" s="11" t="s">
        <v>20</v>
      </c>
      <c r="D526" s="17"/>
      <c r="E526" s="4" t="s">
        <v>22</v>
      </c>
      <c r="F526" s="10" t="s">
        <v>21</v>
      </c>
      <c r="G526" s="11" t="s">
        <v>20</v>
      </c>
      <c r="H526" s="17"/>
      <c r="I526" s="4" t="s">
        <v>22</v>
      </c>
      <c r="J526" s="10" t="s">
        <v>21</v>
      </c>
      <c r="K526" s="11" t="s">
        <v>20</v>
      </c>
      <c r="L526" s="1"/>
      <c r="M526" s="1"/>
      <c r="N526" s="1"/>
      <c r="O526" s="1"/>
      <c r="P526" s="1"/>
      <c r="Q526" s="1"/>
      <c r="R526" s="1"/>
      <c r="S526" s="1"/>
    </row>
    <row r="527" spans="1:19" ht="12.75" customHeight="1" x14ac:dyDescent="0.2">
      <c r="A527" s="6" t="e">
        <f>CONCATENATE(VLOOKUP(A525,'Price List'!$C:$BB,8,FALSE),"/",VLOOKUP(A525,'Price List'!$C:$BB,9,FALSE))</f>
        <v>#N/A</v>
      </c>
      <c r="B527" s="19" t="e">
        <f>IF(ISBLANK(VLOOKUP(A525,'Price List'!$C:$BB,5,FALSE)),VLOOKUP(A525,'Price List'!$C:$BB,5,FALSE),VLOOKUP(A525,'Price List'!$C:$BB,5,FALSE))</f>
        <v>#N/A</v>
      </c>
      <c r="C527" s="12" t="e">
        <f>VLOOKUP(A525,'Price List'!$C:$BB,6,FALSE)</f>
        <v>#N/A</v>
      </c>
      <c r="D527" s="17"/>
      <c r="E527" s="6" t="e">
        <f>CONCATENATE(VLOOKUP(E525,'Price List'!$C:$BB,8,FALSE),"/",VLOOKUP(E525,'Price List'!$C:$BB,9,FALSE))</f>
        <v>#N/A</v>
      </c>
      <c r="F527" s="19" t="e">
        <f>IF(ISBLANK(VLOOKUP(E525,'Price List'!$C:$BB,5,FALSE)),VLOOKUP(E525,'Price List'!$C:$BB,5,FALSE),VLOOKUP(E525,'Price List'!$C:$BB,5,FALSE))</f>
        <v>#N/A</v>
      </c>
      <c r="G527" s="12" t="e">
        <f>VLOOKUP(E525,'Price List'!$C:$BB,6,FALSE)</f>
        <v>#N/A</v>
      </c>
      <c r="H527" s="17"/>
      <c r="I527" s="6" t="e">
        <f>CONCATENATE(VLOOKUP(I525,'Price List'!$C:$BB,8,FALSE),"/",VLOOKUP(I525,'Price List'!$C:$BB,9,FALSE))</f>
        <v>#N/A</v>
      </c>
      <c r="J527" s="19" t="e">
        <f>IF(ISBLANK(VLOOKUP(I525,'Price List'!$C:$BB,5,FALSE)),VLOOKUP(I525,'Price List'!$C:$BB,5,FALSE),VLOOKUP(I525,'Price List'!$C:$BB,5,FALSE))</f>
        <v>#N/A</v>
      </c>
      <c r="K527" s="12" t="e">
        <f>VLOOKUP(I525,'Price List'!$C:$BB,6,FALSE)</f>
        <v>#N/A</v>
      </c>
      <c r="L527" s="1"/>
      <c r="M527" s="1"/>
      <c r="N527" s="1"/>
      <c r="O527" s="1"/>
      <c r="P527" s="1"/>
      <c r="Q527" s="1"/>
      <c r="R527" s="1"/>
      <c r="S527" s="1"/>
    </row>
    <row r="528" spans="1:19" ht="6" customHeight="1" x14ac:dyDescent="0.2">
      <c r="L528" s="1"/>
      <c r="M528" s="1"/>
      <c r="N528" s="1"/>
      <c r="O528" s="1"/>
      <c r="P528" s="1"/>
      <c r="Q528" s="1"/>
      <c r="R528" s="1"/>
      <c r="S528" s="1"/>
    </row>
    <row r="529" spans="1:19" ht="108" customHeight="1" x14ac:dyDescent="0.2">
      <c r="A529" s="158" t="e">
        <f>VLOOKUP(A532,PicTable,2,FALSE)</f>
        <v>#N/A</v>
      </c>
      <c r="B529" s="159"/>
      <c r="C529" s="160"/>
      <c r="D529" s="16"/>
      <c r="E529" s="158" t="e">
        <f>VLOOKUP(E532,PicTable,2,FALSE)</f>
        <v>#N/A</v>
      </c>
      <c r="F529" s="159"/>
      <c r="G529" s="160"/>
      <c r="H529" s="16"/>
      <c r="I529" s="158" t="e">
        <f>VLOOKUP(I532,PicTable,2,FALSE)</f>
        <v>#N/A</v>
      </c>
      <c r="J529" s="159"/>
      <c r="K529" s="160"/>
      <c r="L529" s="1"/>
      <c r="M529" s="1"/>
      <c r="N529" s="1"/>
      <c r="O529" s="1"/>
      <c r="P529" s="1"/>
      <c r="Q529" s="1"/>
      <c r="R529" s="1"/>
      <c r="S529" s="1"/>
    </row>
    <row r="530" spans="1:19" x14ac:dyDescent="0.2">
      <c r="A530" s="155" t="e">
        <f>VLOOKUP(A532,'Price List'!$C:$BB,2,FALSE)</f>
        <v>#N/A</v>
      </c>
      <c r="B530" s="156"/>
      <c r="C530" s="157"/>
      <c r="D530" s="20"/>
      <c r="E530" s="155" t="e">
        <f>VLOOKUP(E532,'Price List'!$C:$BB,2,FALSE)</f>
        <v>#N/A</v>
      </c>
      <c r="F530" s="156"/>
      <c r="G530" s="157"/>
      <c r="H530" s="20"/>
      <c r="I530" s="155" t="e">
        <f>VLOOKUP(I532,'Price List'!$C:$BB,2,FALSE)</f>
        <v>#N/A</v>
      </c>
      <c r="J530" s="156"/>
      <c r="K530" s="157"/>
      <c r="L530" s="1"/>
      <c r="M530" s="1"/>
      <c r="N530" s="1"/>
      <c r="O530" s="1"/>
      <c r="P530" s="1"/>
      <c r="Q530" s="1"/>
      <c r="R530" s="1"/>
      <c r="S530" s="1"/>
    </row>
    <row r="531" spans="1:19" x14ac:dyDescent="0.2">
      <c r="A531" s="4" t="s">
        <v>18</v>
      </c>
      <c r="B531" s="7" t="s">
        <v>0</v>
      </c>
      <c r="C531" s="9" t="s">
        <v>19</v>
      </c>
      <c r="D531" s="17"/>
      <c r="E531" s="4" t="s">
        <v>18</v>
      </c>
      <c r="F531" s="7" t="s">
        <v>0</v>
      </c>
      <c r="G531" s="9" t="s">
        <v>19</v>
      </c>
      <c r="H531" s="17"/>
      <c r="I531" s="4" t="s">
        <v>18</v>
      </c>
      <c r="J531" s="7" t="s">
        <v>0</v>
      </c>
      <c r="K531" s="9" t="s">
        <v>19</v>
      </c>
      <c r="L531" s="1"/>
      <c r="M531" s="1"/>
      <c r="N531" s="1"/>
      <c r="O531" s="1"/>
      <c r="P531" s="1"/>
      <c r="Q531" s="1"/>
      <c r="R531" s="1"/>
      <c r="S531" s="1"/>
    </row>
    <row r="532" spans="1:19" x14ac:dyDescent="0.2">
      <c r="A532" s="5"/>
      <c r="B532" s="18" t="e">
        <f>VLOOKUP(A532,'Price List'!$C:$BB,3,FALSE)</f>
        <v>#N/A</v>
      </c>
      <c r="C532" s="9" t="e">
        <f>VLOOKUP(A532,'Price List'!$C:$BB,10,FALSE)</f>
        <v>#N/A</v>
      </c>
      <c r="D532" s="17"/>
      <c r="E532" s="5"/>
      <c r="F532" s="18" t="e">
        <f>VLOOKUP(E532,'Price List'!$C:$BB,3,FALSE)</f>
        <v>#N/A</v>
      </c>
      <c r="G532" s="9" t="e">
        <f>VLOOKUP(E532,'Price List'!$C:$BB,10,FALSE)</f>
        <v>#N/A</v>
      </c>
      <c r="H532" s="17"/>
      <c r="I532" s="5"/>
      <c r="J532" s="18" t="e">
        <f>VLOOKUP(I532,'Price List'!$C:$BB,3,FALSE)</f>
        <v>#N/A</v>
      </c>
      <c r="K532" s="9" t="e">
        <f>VLOOKUP(I532,'Price List'!$C:$BB,10,FALSE)</f>
        <v>#N/A</v>
      </c>
      <c r="L532" s="1"/>
      <c r="M532" s="1"/>
      <c r="N532" s="1"/>
      <c r="O532" s="1"/>
      <c r="P532" s="1"/>
      <c r="Q532" s="1"/>
      <c r="R532" s="1"/>
      <c r="S532" s="1"/>
    </row>
    <row r="533" spans="1:19" ht="12.75" customHeight="1" x14ac:dyDescent="0.2">
      <c r="A533" s="4" t="s">
        <v>22</v>
      </c>
      <c r="B533" s="10" t="s">
        <v>21</v>
      </c>
      <c r="C533" s="11" t="s">
        <v>20</v>
      </c>
      <c r="D533" s="17"/>
      <c r="E533" s="4" t="s">
        <v>22</v>
      </c>
      <c r="F533" s="10" t="s">
        <v>21</v>
      </c>
      <c r="G533" s="11" t="s">
        <v>20</v>
      </c>
      <c r="H533" s="17"/>
      <c r="I533" s="4" t="s">
        <v>22</v>
      </c>
      <c r="J533" s="10" t="s">
        <v>21</v>
      </c>
      <c r="K533" s="11" t="s">
        <v>20</v>
      </c>
      <c r="L533" s="1"/>
      <c r="M533" s="1"/>
      <c r="N533" s="1"/>
      <c r="O533" s="1"/>
      <c r="P533" s="1"/>
      <c r="Q533" s="1"/>
      <c r="R533" s="1"/>
      <c r="S533" s="1"/>
    </row>
    <row r="534" spans="1:19" ht="12.75" customHeight="1" x14ac:dyDescent="0.2">
      <c r="A534" s="6" t="e">
        <f>CONCATENATE(VLOOKUP(A532,'Price List'!$C:$BB,8,FALSE),"/",VLOOKUP(A532,'Price List'!$C:$BB,9,FALSE))</f>
        <v>#N/A</v>
      </c>
      <c r="B534" s="19" t="e">
        <f>IF(ISBLANK(VLOOKUP(A532,'Price List'!$C:$BB,5,FALSE)),VLOOKUP(A532,'Price List'!$C:$BB,5,FALSE),VLOOKUP(A532,'Price List'!$C:$BB,5,FALSE))</f>
        <v>#N/A</v>
      </c>
      <c r="C534" s="12" t="e">
        <f>VLOOKUP(A532,'Price List'!$C:$BB,6,FALSE)</f>
        <v>#N/A</v>
      </c>
      <c r="D534" s="17"/>
      <c r="E534" s="6" t="e">
        <f>CONCATENATE(VLOOKUP(E532,'Price List'!$C:$BB,8,FALSE),"/",VLOOKUP(E532,'Price List'!$C:$BB,9,FALSE))</f>
        <v>#N/A</v>
      </c>
      <c r="F534" s="19" t="e">
        <f>IF(ISBLANK(VLOOKUP(E532,'Price List'!$C:$BB,5,FALSE)),VLOOKUP(E532,'Price List'!$C:$BB,5,FALSE),VLOOKUP(E532,'Price List'!$C:$BB,5,FALSE))</f>
        <v>#N/A</v>
      </c>
      <c r="G534" s="12" t="e">
        <f>VLOOKUP(E532,'Price List'!$C:$BB,6,FALSE)</f>
        <v>#N/A</v>
      </c>
      <c r="H534" s="17"/>
      <c r="I534" s="6" t="e">
        <f>CONCATENATE(VLOOKUP(I532,'Price List'!$C:$BB,8,FALSE),"/",VLOOKUP(I532,'Price List'!$C:$BB,9,FALSE))</f>
        <v>#N/A</v>
      </c>
      <c r="J534" s="19" t="e">
        <f>IF(ISBLANK(VLOOKUP(I532,'Price List'!$C:$BB,5,FALSE)),VLOOKUP(I532,'Price List'!$C:$BB,5,FALSE),VLOOKUP(I532,'Price List'!$C:$BB,5,FALSE))</f>
        <v>#N/A</v>
      </c>
      <c r="K534" s="12" t="e">
        <f>VLOOKUP(I532,'Price List'!$C:$BB,6,FALSE)</f>
        <v>#N/A</v>
      </c>
      <c r="L534" s="1"/>
      <c r="M534" s="1"/>
      <c r="N534" s="1"/>
      <c r="O534" s="1"/>
      <c r="P534" s="1"/>
      <c r="Q534" s="1"/>
      <c r="R534" s="1"/>
      <c r="S534" s="1"/>
    </row>
    <row r="535" spans="1:19" ht="6" customHeight="1" x14ac:dyDescent="0.2">
      <c r="L535" s="1"/>
      <c r="M535" s="1"/>
      <c r="N535" s="1"/>
      <c r="O535" s="1"/>
      <c r="P535" s="1"/>
      <c r="Q535" s="1"/>
      <c r="R535" s="1"/>
      <c r="S535" s="1"/>
    </row>
    <row r="536" spans="1:19" ht="108" customHeight="1" x14ac:dyDescent="0.2">
      <c r="A536" s="158" t="e">
        <f>VLOOKUP(A539,PicTable,2,FALSE)</f>
        <v>#N/A</v>
      </c>
      <c r="B536" s="159"/>
      <c r="C536" s="160"/>
      <c r="D536" s="16"/>
      <c r="E536" s="158" t="e">
        <f>VLOOKUP(E539,PicTable,2,FALSE)</f>
        <v>#N/A</v>
      </c>
      <c r="F536" s="159"/>
      <c r="G536" s="160"/>
      <c r="H536" s="16"/>
      <c r="I536" s="158" t="e">
        <f>VLOOKUP(I539,PicTable,2,FALSE)</f>
        <v>#N/A</v>
      </c>
      <c r="J536" s="159"/>
      <c r="K536" s="160"/>
      <c r="L536" s="1"/>
      <c r="M536" s="1"/>
      <c r="N536" s="1"/>
      <c r="O536" s="1"/>
      <c r="P536" s="1"/>
      <c r="Q536" s="1"/>
      <c r="R536" s="1"/>
      <c r="S536" s="1"/>
    </row>
    <row r="537" spans="1:19" x14ac:dyDescent="0.2">
      <c r="A537" s="155" t="e">
        <f>VLOOKUP(A539,'Price List'!$C:$BB,2,FALSE)</f>
        <v>#N/A</v>
      </c>
      <c r="B537" s="156"/>
      <c r="C537" s="157"/>
      <c r="D537" s="20"/>
      <c r="E537" s="155" t="e">
        <f>VLOOKUP(E539,'Price List'!$C:$BB,2,FALSE)</f>
        <v>#N/A</v>
      </c>
      <c r="F537" s="156"/>
      <c r="G537" s="157"/>
      <c r="H537" s="20"/>
      <c r="I537" s="155" t="e">
        <f>VLOOKUP(I539,'Price List'!$C:$BB,2,FALSE)</f>
        <v>#N/A</v>
      </c>
      <c r="J537" s="156"/>
      <c r="K537" s="157"/>
      <c r="L537" s="1"/>
      <c r="M537" s="1"/>
      <c r="N537" s="1"/>
      <c r="O537" s="1"/>
      <c r="P537" s="1"/>
      <c r="Q537" s="1"/>
      <c r="R537" s="1"/>
      <c r="S537" s="1"/>
    </row>
    <row r="538" spans="1:19" x14ac:dyDescent="0.2">
      <c r="A538" s="4" t="s">
        <v>18</v>
      </c>
      <c r="B538" s="7" t="s">
        <v>0</v>
      </c>
      <c r="C538" s="9" t="s">
        <v>19</v>
      </c>
      <c r="D538" s="17"/>
      <c r="E538" s="4" t="s">
        <v>18</v>
      </c>
      <c r="F538" s="7" t="s">
        <v>0</v>
      </c>
      <c r="G538" s="9" t="s">
        <v>19</v>
      </c>
      <c r="H538" s="17"/>
      <c r="I538" s="4" t="s">
        <v>18</v>
      </c>
      <c r="J538" s="7" t="s">
        <v>0</v>
      </c>
      <c r="K538" s="9" t="s">
        <v>19</v>
      </c>
      <c r="L538" s="1"/>
      <c r="M538" s="1"/>
      <c r="N538" s="1"/>
      <c r="O538" s="1"/>
      <c r="P538" s="1"/>
      <c r="Q538" s="1"/>
      <c r="R538" s="1"/>
      <c r="S538" s="1"/>
    </row>
    <row r="539" spans="1:19" x14ac:dyDescent="0.2">
      <c r="A539" s="5"/>
      <c r="B539" s="18" t="e">
        <f>VLOOKUP(A539,'Price List'!$C:$BB,3,FALSE)</f>
        <v>#N/A</v>
      </c>
      <c r="C539" s="9" t="e">
        <f>VLOOKUP(A539,'Price List'!$C:$BB,10,FALSE)</f>
        <v>#N/A</v>
      </c>
      <c r="D539" s="17"/>
      <c r="E539" s="5"/>
      <c r="F539" s="18" t="e">
        <f>VLOOKUP(E539,'Price List'!$C:$BB,3,FALSE)</f>
        <v>#N/A</v>
      </c>
      <c r="G539" s="9" t="e">
        <f>VLOOKUP(E539,'Price List'!$C:$BB,10,FALSE)</f>
        <v>#N/A</v>
      </c>
      <c r="H539" s="17"/>
      <c r="I539" s="5"/>
      <c r="J539" s="18" t="e">
        <f>VLOOKUP(I539,'Price List'!$C:$BB,3,FALSE)</f>
        <v>#N/A</v>
      </c>
      <c r="K539" s="9" t="e">
        <f>VLOOKUP(I539,'Price List'!$C:$BB,10,FALSE)</f>
        <v>#N/A</v>
      </c>
      <c r="L539" s="1"/>
      <c r="M539" s="1"/>
      <c r="N539" s="1"/>
      <c r="O539" s="1"/>
      <c r="P539" s="1"/>
      <c r="Q539" s="1"/>
      <c r="R539" s="1"/>
      <c r="S539" s="1"/>
    </row>
    <row r="540" spans="1:19" ht="12.75" customHeight="1" x14ac:dyDescent="0.2">
      <c r="A540" s="4" t="s">
        <v>22</v>
      </c>
      <c r="B540" s="10" t="s">
        <v>21</v>
      </c>
      <c r="C540" s="11" t="s">
        <v>20</v>
      </c>
      <c r="D540" s="17"/>
      <c r="E540" s="4" t="s">
        <v>22</v>
      </c>
      <c r="F540" s="10" t="s">
        <v>21</v>
      </c>
      <c r="G540" s="11" t="s">
        <v>20</v>
      </c>
      <c r="H540" s="17"/>
      <c r="I540" s="4" t="s">
        <v>22</v>
      </c>
      <c r="J540" s="10" t="s">
        <v>21</v>
      </c>
      <c r="K540" s="11" t="s">
        <v>20</v>
      </c>
      <c r="L540" s="1"/>
      <c r="M540" s="1"/>
      <c r="N540" s="1"/>
      <c r="O540" s="1"/>
      <c r="P540" s="1"/>
      <c r="Q540" s="1"/>
      <c r="R540" s="1"/>
      <c r="S540" s="1"/>
    </row>
    <row r="541" spans="1:19" ht="12.75" customHeight="1" x14ac:dyDescent="0.2">
      <c r="A541" s="6" t="e">
        <f>CONCATENATE(VLOOKUP(A539,'Price List'!$C:$BB,8,FALSE),"/",VLOOKUP(A539,'Price List'!$C:$BB,9,FALSE))</f>
        <v>#N/A</v>
      </c>
      <c r="B541" s="19" t="e">
        <f>IF(ISBLANK(VLOOKUP(A539,'Price List'!$C:$BB,5,FALSE)),VLOOKUP(A539,'Price List'!$C:$BB,5,FALSE),VLOOKUP(A539,'Price List'!$C:$BB,5,FALSE))</f>
        <v>#N/A</v>
      </c>
      <c r="C541" s="12" t="e">
        <f>VLOOKUP(A539,'Price List'!$C:$BB,6,FALSE)</f>
        <v>#N/A</v>
      </c>
      <c r="D541" s="17"/>
      <c r="E541" s="6" t="e">
        <f>CONCATENATE(VLOOKUP(E539,'Price List'!$C:$BB,8,FALSE),"/",VLOOKUP(E539,'Price List'!$C:$BB,9,FALSE))</f>
        <v>#N/A</v>
      </c>
      <c r="F541" s="19" t="e">
        <f>IF(ISBLANK(VLOOKUP(E539,'Price List'!$C:$BB,5,FALSE)),VLOOKUP(E539,'Price List'!$C:$BB,5,FALSE),VLOOKUP(E539,'Price List'!$C:$BB,5,FALSE))</f>
        <v>#N/A</v>
      </c>
      <c r="G541" s="12" t="e">
        <f>VLOOKUP(E539,'Price List'!$C:$BB,6,FALSE)</f>
        <v>#N/A</v>
      </c>
      <c r="H541" s="17"/>
      <c r="I541" s="6" t="e">
        <f>CONCATENATE(VLOOKUP(I539,'Price List'!$C:$BB,8,FALSE),"/",VLOOKUP(I539,'Price List'!$C:$BB,9,FALSE))</f>
        <v>#N/A</v>
      </c>
      <c r="J541" s="19" t="e">
        <f>IF(ISBLANK(VLOOKUP(I539,'Price List'!$C:$BB,5,FALSE)),VLOOKUP(I539,'Price List'!$C:$BB,5,FALSE),VLOOKUP(I539,'Price List'!$C:$BB,5,FALSE))</f>
        <v>#N/A</v>
      </c>
      <c r="K541" s="12" t="e">
        <f>VLOOKUP(I539,'Price List'!$C:$BB,6,FALSE)</f>
        <v>#N/A</v>
      </c>
      <c r="L541" s="1"/>
      <c r="M541" s="1"/>
      <c r="N541" s="1"/>
      <c r="O541" s="1"/>
      <c r="P541" s="1"/>
      <c r="Q541" s="1"/>
      <c r="R541" s="1"/>
      <c r="S541" s="1"/>
    </row>
    <row r="542" spans="1:19" ht="6" customHeight="1" x14ac:dyDescent="0.2">
      <c r="L542" s="1"/>
      <c r="M542" s="1"/>
      <c r="N542" s="1"/>
      <c r="O542" s="1"/>
      <c r="P542" s="1"/>
      <c r="Q542" s="1"/>
      <c r="R542" s="1"/>
      <c r="S542" s="1"/>
    </row>
    <row r="543" spans="1:19" ht="108" customHeight="1" x14ac:dyDescent="0.2">
      <c r="A543" s="158" t="e">
        <f>VLOOKUP(A546,PicTable,2,FALSE)</f>
        <v>#N/A</v>
      </c>
      <c r="B543" s="159"/>
      <c r="C543" s="160"/>
      <c r="D543" s="16"/>
      <c r="E543" s="158" t="e">
        <f>VLOOKUP(E546,PicTable,2,FALSE)</f>
        <v>#N/A</v>
      </c>
      <c r="F543" s="159"/>
      <c r="G543" s="160"/>
      <c r="H543" s="16"/>
      <c r="I543" s="158" t="e">
        <f>VLOOKUP(I546,PicTable,2,FALSE)</f>
        <v>#N/A</v>
      </c>
      <c r="J543" s="159"/>
      <c r="K543" s="160"/>
      <c r="L543" s="1"/>
      <c r="M543" s="1"/>
      <c r="N543" s="1"/>
      <c r="O543" s="1"/>
      <c r="P543" s="1"/>
      <c r="Q543" s="1"/>
      <c r="R543" s="1"/>
      <c r="S543" s="1"/>
    </row>
    <row r="544" spans="1:19" x14ac:dyDescent="0.2">
      <c r="A544" s="155" t="e">
        <f>VLOOKUP(A546,'Price List'!$C:$BB,2,FALSE)</f>
        <v>#N/A</v>
      </c>
      <c r="B544" s="156"/>
      <c r="C544" s="157"/>
      <c r="D544" s="20"/>
      <c r="E544" s="155" t="e">
        <f>VLOOKUP(E546,'Price List'!$C:$BB,2,FALSE)</f>
        <v>#N/A</v>
      </c>
      <c r="F544" s="156"/>
      <c r="G544" s="157"/>
      <c r="H544" s="20"/>
      <c r="I544" s="155" t="e">
        <f>VLOOKUP(I546,'Price List'!$C:$BB,2,FALSE)</f>
        <v>#N/A</v>
      </c>
      <c r="J544" s="156"/>
      <c r="K544" s="157"/>
      <c r="L544" s="1"/>
      <c r="M544" s="1"/>
      <c r="N544" s="1"/>
      <c r="O544" s="1"/>
      <c r="P544" s="1"/>
      <c r="Q544" s="1"/>
      <c r="R544" s="1"/>
      <c r="S544" s="1"/>
    </row>
    <row r="545" spans="1:19" x14ac:dyDescent="0.2">
      <c r="A545" s="4" t="s">
        <v>18</v>
      </c>
      <c r="B545" s="7" t="s">
        <v>0</v>
      </c>
      <c r="C545" s="9" t="s">
        <v>19</v>
      </c>
      <c r="D545" s="17"/>
      <c r="E545" s="4" t="s">
        <v>18</v>
      </c>
      <c r="F545" s="7" t="s">
        <v>0</v>
      </c>
      <c r="G545" s="9" t="s">
        <v>19</v>
      </c>
      <c r="H545" s="17"/>
      <c r="I545" s="4" t="s">
        <v>18</v>
      </c>
      <c r="J545" s="7" t="s">
        <v>0</v>
      </c>
      <c r="K545" s="9" t="s">
        <v>19</v>
      </c>
      <c r="L545" s="1"/>
      <c r="M545" s="1"/>
      <c r="N545" s="1"/>
      <c r="O545" s="1"/>
      <c r="P545" s="1"/>
      <c r="Q545" s="1"/>
      <c r="R545" s="1"/>
      <c r="S545" s="1"/>
    </row>
    <row r="546" spans="1:19" x14ac:dyDescent="0.2">
      <c r="A546" s="5"/>
      <c r="B546" s="18" t="e">
        <f>VLOOKUP(A546,'Price List'!$C:$BB,3,FALSE)</f>
        <v>#N/A</v>
      </c>
      <c r="C546" s="9" t="e">
        <f>VLOOKUP(A546,'Price List'!$C:$BB,10,FALSE)</f>
        <v>#N/A</v>
      </c>
      <c r="D546" s="17"/>
      <c r="E546" s="5"/>
      <c r="F546" s="18" t="e">
        <f>VLOOKUP(E546,'Price List'!$C:$BB,3,FALSE)</f>
        <v>#N/A</v>
      </c>
      <c r="G546" s="9" t="e">
        <f>VLOOKUP(E546,'Price List'!$C:$BB,10,FALSE)</f>
        <v>#N/A</v>
      </c>
      <c r="H546" s="17"/>
      <c r="I546" s="5"/>
      <c r="J546" s="18" t="e">
        <f>VLOOKUP(I546,'Price List'!$C:$BB,3,FALSE)</f>
        <v>#N/A</v>
      </c>
      <c r="K546" s="9" t="e">
        <f>VLOOKUP(I546,'Price List'!$C:$BB,10,FALSE)</f>
        <v>#N/A</v>
      </c>
      <c r="L546" s="1"/>
      <c r="M546" s="1"/>
      <c r="N546" s="1"/>
      <c r="O546" s="1"/>
      <c r="P546" s="1"/>
      <c r="Q546" s="1"/>
      <c r="R546" s="1"/>
      <c r="S546" s="1"/>
    </row>
    <row r="547" spans="1:19" ht="12.75" customHeight="1" x14ac:dyDescent="0.2">
      <c r="A547" s="4" t="s">
        <v>22</v>
      </c>
      <c r="B547" s="10" t="s">
        <v>21</v>
      </c>
      <c r="C547" s="11" t="s">
        <v>20</v>
      </c>
      <c r="D547" s="17"/>
      <c r="E547" s="4" t="s">
        <v>22</v>
      </c>
      <c r="F547" s="10" t="s">
        <v>21</v>
      </c>
      <c r="G547" s="11" t="s">
        <v>20</v>
      </c>
      <c r="H547" s="17"/>
      <c r="I547" s="4" t="s">
        <v>22</v>
      </c>
      <c r="J547" s="10" t="s">
        <v>21</v>
      </c>
      <c r="K547" s="11" t="s">
        <v>20</v>
      </c>
      <c r="L547" s="1"/>
      <c r="M547" s="1"/>
      <c r="N547" s="1"/>
      <c r="O547" s="1"/>
      <c r="P547" s="1"/>
      <c r="Q547" s="1"/>
      <c r="R547" s="1"/>
      <c r="S547" s="1"/>
    </row>
    <row r="548" spans="1:19" ht="12.75" customHeight="1" x14ac:dyDescent="0.2">
      <c r="A548" s="6" t="e">
        <f>CONCATENATE(VLOOKUP(A546,'Price List'!$C:$BB,8,FALSE),"/",VLOOKUP(A546,'Price List'!$C:$BB,9,FALSE))</f>
        <v>#N/A</v>
      </c>
      <c r="B548" s="19" t="e">
        <f>IF(ISBLANK(VLOOKUP(A546,'Price List'!$C:$BB,5,FALSE)),VLOOKUP(A546,'Price List'!$C:$BB,5,FALSE),VLOOKUP(A546,'Price List'!$C:$BB,5,FALSE))</f>
        <v>#N/A</v>
      </c>
      <c r="C548" s="12" t="e">
        <f>VLOOKUP(A546,'Price List'!$C:$BB,6,FALSE)</f>
        <v>#N/A</v>
      </c>
      <c r="D548" s="17"/>
      <c r="E548" s="6" t="e">
        <f>CONCATENATE(VLOOKUP(E546,'Price List'!$C:$BB,8,FALSE),"/",VLOOKUP(E546,'Price List'!$C:$BB,9,FALSE))</f>
        <v>#N/A</v>
      </c>
      <c r="F548" s="19" t="e">
        <f>IF(ISBLANK(VLOOKUP(E546,'Price List'!$C:$BB,5,FALSE)),VLOOKUP(E546,'Price List'!$C:$BB,5,FALSE),VLOOKUP(E546,'Price List'!$C:$BB,5,FALSE))</f>
        <v>#N/A</v>
      </c>
      <c r="G548" s="12" t="e">
        <f>VLOOKUP(E546,'Price List'!$C:$BB,6,FALSE)</f>
        <v>#N/A</v>
      </c>
      <c r="H548" s="17"/>
      <c r="I548" s="6" t="e">
        <f>CONCATENATE(VLOOKUP(I546,'Price List'!$C:$BB,8,FALSE),"/",VLOOKUP(I546,'Price List'!$C:$BB,9,FALSE))</f>
        <v>#N/A</v>
      </c>
      <c r="J548" s="19" t="e">
        <f>IF(ISBLANK(VLOOKUP(I546,'Price List'!$C:$BB,5,FALSE)),VLOOKUP(I546,'Price List'!$C:$BB,5,FALSE),VLOOKUP(I546,'Price List'!$C:$BB,5,FALSE))</f>
        <v>#N/A</v>
      </c>
      <c r="K548" s="12" t="e">
        <f>VLOOKUP(I546,'Price List'!$C:$BB,6,FALSE)</f>
        <v>#N/A</v>
      </c>
      <c r="L548" s="1"/>
      <c r="M548" s="1"/>
      <c r="N548" s="1"/>
      <c r="O548" s="1"/>
      <c r="P548" s="1"/>
      <c r="Q548" s="1"/>
      <c r="R548" s="1"/>
      <c r="S548" s="1"/>
    </row>
    <row r="549" spans="1:19" ht="6" customHeight="1" x14ac:dyDescent="0.2">
      <c r="L549" s="1"/>
      <c r="M549" s="1"/>
      <c r="N549" s="1"/>
      <c r="O549" s="1"/>
      <c r="P549" s="1"/>
      <c r="Q549" s="1"/>
      <c r="R549" s="1"/>
      <c r="S549" s="1"/>
    </row>
    <row r="550" spans="1:19" ht="108" customHeight="1" x14ac:dyDescent="0.2">
      <c r="A550" s="158" t="e">
        <f>VLOOKUP(A553,PicTable,2,FALSE)</f>
        <v>#N/A</v>
      </c>
      <c r="B550" s="159"/>
      <c r="C550" s="160"/>
      <c r="D550" s="16"/>
      <c r="E550" s="158" t="e">
        <f>VLOOKUP(E553,PicTable,2,FALSE)</f>
        <v>#N/A</v>
      </c>
      <c r="F550" s="159"/>
      <c r="G550" s="160"/>
      <c r="H550" s="16"/>
      <c r="I550" s="158" t="e">
        <f>VLOOKUP(I553,PicTable,2,FALSE)</f>
        <v>#N/A</v>
      </c>
      <c r="J550" s="159"/>
      <c r="K550" s="160"/>
      <c r="L550" s="1"/>
      <c r="M550" s="1"/>
      <c r="N550" s="1"/>
      <c r="O550" s="1"/>
      <c r="P550" s="1"/>
      <c r="Q550" s="1"/>
      <c r="R550" s="1"/>
      <c r="S550" s="1"/>
    </row>
    <row r="551" spans="1:19" x14ac:dyDescent="0.2">
      <c r="A551" s="155" t="e">
        <f>VLOOKUP(A553,'Price List'!$C:$BB,2,FALSE)</f>
        <v>#N/A</v>
      </c>
      <c r="B551" s="156"/>
      <c r="C551" s="157"/>
      <c r="D551" s="20"/>
      <c r="E551" s="155" t="e">
        <f>VLOOKUP(E553,'Price List'!$C:$BB,2,FALSE)</f>
        <v>#N/A</v>
      </c>
      <c r="F551" s="156"/>
      <c r="G551" s="157"/>
      <c r="H551" s="20"/>
      <c r="I551" s="155" t="e">
        <f>VLOOKUP(I553,'Price List'!$C:$BB,2,FALSE)</f>
        <v>#N/A</v>
      </c>
      <c r="J551" s="156"/>
      <c r="K551" s="157"/>
      <c r="L551" s="1"/>
      <c r="M551" s="1"/>
      <c r="N551" s="1"/>
      <c r="O551" s="1"/>
      <c r="P551" s="1"/>
      <c r="Q551" s="1"/>
      <c r="R551" s="1"/>
      <c r="S551" s="1"/>
    </row>
    <row r="552" spans="1:19" x14ac:dyDescent="0.2">
      <c r="A552" s="4" t="s">
        <v>18</v>
      </c>
      <c r="B552" s="7" t="s">
        <v>0</v>
      </c>
      <c r="C552" s="9" t="s">
        <v>19</v>
      </c>
      <c r="D552" s="17"/>
      <c r="E552" s="4" t="s">
        <v>18</v>
      </c>
      <c r="F552" s="7" t="s">
        <v>0</v>
      </c>
      <c r="G552" s="9" t="s">
        <v>19</v>
      </c>
      <c r="H552" s="17"/>
      <c r="I552" s="4" t="s">
        <v>18</v>
      </c>
      <c r="J552" s="7" t="s">
        <v>0</v>
      </c>
      <c r="K552" s="9" t="s">
        <v>19</v>
      </c>
      <c r="L552" s="1"/>
      <c r="M552" s="1"/>
      <c r="N552" s="1"/>
      <c r="O552" s="1"/>
      <c r="P552" s="1"/>
      <c r="Q552" s="1"/>
      <c r="R552" s="1"/>
      <c r="S552" s="1"/>
    </row>
    <row r="553" spans="1:19" x14ac:dyDescent="0.2">
      <c r="A553" s="5"/>
      <c r="B553" s="18" t="e">
        <f>VLOOKUP(A553,'Price List'!$C:$BB,3,FALSE)</f>
        <v>#N/A</v>
      </c>
      <c r="C553" s="9" t="e">
        <f>VLOOKUP(A553,'Price List'!$C:$BB,10,FALSE)</f>
        <v>#N/A</v>
      </c>
      <c r="D553" s="17"/>
      <c r="E553" s="5"/>
      <c r="F553" s="18" t="e">
        <f>VLOOKUP(E553,'Price List'!$C:$BB,3,FALSE)</f>
        <v>#N/A</v>
      </c>
      <c r="G553" s="9" t="e">
        <f>VLOOKUP(E553,'Price List'!$C:$BB,10,FALSE)</f>
        <v>#N/A</v>
      </c>
      <c r="H553" s="17"/>
      <c r="I553" s="5"/>
      <c r="J553" s="18" t="e">
        <f>VLOOKUP(I553,'Price List'!$C:$BB,3,FALSE)</f>
        <v>#N/A</v>
      </c>
      <c r="K553" s="9" t="e">
        <f>VLOOKUP(I553,'Price List'!$C:$BB,10,FALSE)</f>
        <v>#N/A</v>
      </c>
      <c r="L553" s="1"/>
      <c r="M553" s="1"/>
      <c r="N553" s="1"/>
      <c r="O553" s="1"/>
      <c r="P553" s="1"/>
      <c r="Q553" s="1"/>
      <c r="R553" s="1"/>
      <c r="S553" s="1"/>
    </row>
    <row r="554" spans="1:19" ht="12.75" customHeight="1" x14ac:dyDescent="0.2">
      <c r="A554" s="4" t="s">
        <v>22</v>
      </c>
      <c r="B554" s="10" t="s">
        <v>21</v>
      </c>
      <c r="C554" s="11" t="s">
        <v>20</v>
      </c>
      <c r="D554" s="17"/>
      <c r="E554" s="4" t="s">
        <v>22</v>
      </c>
      <c r="F554" s="10" t="s">
        <v>21</v>
      </c>
      <c r="G554" s="11" t="s">
        <v>20</v>
      </c>
      <c r="H554" s="17"/>
      <c r="I554" s="4" t="s">
        <v>22</v>
      </c>
      <c r="J554" s="10" t="s">
        <v>21</v>
      </c>
      <c r="K554" s="11" t="s">
        <v>20</v>
      </c>
      <c r="L554" s="1"/>
      <c r="M554" s="1"/>
      <c r="N554" s="1"/>
      <c r="O554" s="1"/>
      <c r="P554" s="1"/>
      <c r="Q554" s="1"/>
      <c r="R554" s="1"/>
      <c r="S554" s="1"/>
    </row>
    <row r="555" spans="1:19" ht="12.75" customHeight="1" x14ac:dyDescent="0.2">
      <c r="A555" s="6" t="e">
        <f>CONCATENATE(VLOOKUP(A553,'Price List'!$C:$BB,8,FALSE),"/",VLOOKUP(A553,'Price List'!$C:$BB,9,FALSE))</f>
        <v>#N/A</v>
      </c>
      <c r="B555" s="19" t="e">
        <f>IF(ISBLANK(VLOOKUP(A553,'Price List'!$C:$BB,5,FALSE)),VLOOKUP(A553,'Price List'!$C:$BB,5,FALSE),VLOOKUP(A553,'Price List'!$C:$BB,5,FALSE))</f>
        <v>#N/A</v>
      </c>
      <c r="C555" s="12" t="e">
        <f>VLOOKUP(A553,'Price List'!$C:$BB,6,FALSE)</f>
        <v>#N/A</v>
      </c>
      <c r="D555" s="17"/>
      <c r="E555" s="6" t="e">
        <f>CONCATENATE(VLOOKUP(E553,'Price List'!$C:$BB,8,FALSE),"/",VLOOKUP(E553,'Price List'!$C:$BB,9,FALSE))</f>
        <v>#N/A</v>
      </c>
      <c r="F555" s="19" t="e">
        <f>IF(ISBLANK(VLOOKUP(E553,'Price List'!$C:$BB,5,FALSE)),VLOOKUP(E553,'Price List'!$C:$BB,5,FALSE),VLOOKUP(E553,'Price List'!$C:$BB,5,FALSE))</f>
        <v>#N/A</v>
      </c>
      <c r="G555" s="12" t="e">
        <f>VLOOKUP(E553,'Price List'!$C:$BB,6,FALSE)</f>
        <v>#N/A</v>
      </c>
      <c r="H555" s="17"/>
      <c r="I555" s="6" t="e">
        <f>CONCATENATE(VLOOKUP(I553,'Price List'!$C:$BB,8,FALSE),"/",VLOOKUP(I553,'Price List'!$C:$BB,9,FALSE))</f>
        <v>#N/A</v>
      </c>
      <c r="J555" s="19" t="e">
        <f>IF(ISBLANK(VLOOKUP(I553,'Price List'!$C:$BB,5,FALSE)),VLOOKUP(I553,'Price List'!$C:$BB,5,FALSE),VLOOKUP(I553,'Price List'!$C:$BB,5,FALSE))</f>
        <v>#N/A</v>
      </c>
      <c r="K555" s="12" t="e">
        <f>VLOOKUP(I553,'Price List'!$C:$BB,6,FALSE)</f>
        <v>#N/A</v>
      </c>
      <c r="L555" s="1"/>
      <c r="M555" s="1"/>
      <c r="N555" s="1"/>
      <c r="O555" s="1"/>
      <c r="P555" s="1"/>
      <c r="Q555" s="1"/>
      <c r="R555" s="1"/>
      <c r="S555" s="1"/>
    </row>
    <row r="556" spans="1:19" ht="6" customHeight="1" x14ac:dyDescent="0.2">
      <c r="L556" s="1"/>
      <c r="M556" s="1"/>
      <c r="N556" s="1"/>
      <c r="O556" s="1"/>
      <c r="P556" s="1"/>
      <c r="Q556" s="1"/>
      <c r="R556" s="1"/>
      <c r="S556" s="1"/>
    </row>
    <row r="557" spans="1:19" ht="108" customHeight="1" x14ac:dyDescent="0.2">
      <c r="A557" s="158" t="e">
        <f>VLOOKUP(A560,PicTable,2,FALSE)</f>
        <v>#N/A</v>
      </c>
      <c r="B557" s="159"/>
      <c r="C557" s="160"/>
      <c r="D557" s="16"/>
      <c r="E557" s="158" t="e">
        <f>VLOOKUP(E560,PicTable,2,FALSE)</f>
        <v>#N/A</v>
      </c>
      <c r="F557" s="159"/>
      <c r="G557" s="160"/>
      <c r="H557" s="16"/>
      <c r="I557" s="158" t="e">
        <f>VLOOKUP(I560,PicTable,2,FALSE)</f>
        <v>#N/A</v>
      </c>
      <c r="J557" s="159"/>
      <c r="K557" s="160"/>
      <c r="L557" s="1"/>
      <c r="M557" s="1"/>
      <c r="N557" s="1"/>
      <c r="O557" s="1"/>
      <c r="P557" s="1"/>
      <c r="Q557" s="1"/>
      <c r="R557" s="1"/>
      <c r="S557" s="1"/>
    </row>
    <row r="558" spans="1:19" x14ac:dyDescent="0.2">
      <c r="A558" s="155" t="e">
        <f>VLOOKUP(A560,'Price List'!$C:$BB,2,FALSE)</f>
        <v>#N/A</v>
      </c>
      <c r="B558" s="156"/>
      <c r="C558" s="157"/>
      <c r="D558" s="20"/>
      <c r="E558" s="155" t="e">
        <f>VLOOKUP(E560,'Price List'!$C:$BB,2,FALSE)</f>
        <v>#N/A</v>
      </c>
      <c r="F558" s="156"/>
      <c r="G558" s="157"/>
      <c r="H558" s="20"/>
      <c r="I558" s="155" t="e">
        <f>VLOOKUP(I560,'Price List'!$C:$BB,2,FALSE)</f>
        <v>#N/A</v>
      </c>
      <c r="J558" s="156"/>
      <c r="K558" s="157"/>
      <c r="L558" s="1"/>
      <c r="M558" s="1"/>
      <c r="N558" s="1"/>
      <c r="O558" s="1"/>
      <c r="P558" s="1"/>
      <c r="Q558" s="1"/>
      <c r="R558" s="1"/>
      <c r="S558" s="1"/>
    </row>
    <row r="559" spans="1:19" x14ac:dyDescent="0.2">
      <c r="A559" s="4" t="s">
        <v>18</v>
      </c>
      <c r="B559" s="7" t="s">
        <v>0</v>
      </c>
      <c r="C559" s="9" t="s">
        <v>19</v>
      </c>
      <c r="D559" s="17"/>
      <c r="E559" s="4" t="s">
        <v>18</v>
      </c>
      <c r="F559" s="7" t="s">
        <v>0</v>
      </c>
      <c r="G559" s="9" t="s">
        <v>19</v>
      </c>
      <c r="H559" s="17"/>
      <c r="I559" s="4" t="s">
        <v>18</v>
      </c>
      <c r="J559" s="7" t="s">
        <v>0</v>
      </c>
      <c r="K559" s="9" t="s">
        <v>19</v>
      </c>
      <c r="L559" s="1"/>
      <c r="M559" s="1"/>
      <c r="N559" s="1"/>
      <c r="O559" s="1"/>
      <c r="P559" s="1"/>
      <c r="Q559" s="1"/>
      <c r="R559" s="1"/>
      <c r="S559" s="1"/>
    </row>
    <row r="560" spans="1:19" x14ac:dyDescent="0.2">
      <c r="A560" s="5"/>
      <c r="B560" s="18" t="e">
        <f>VLOOKUP(A560,'Price List'!$C:$BB,3,FALSE)</f>
        <v>#N/A</v>
      </c>
      <c r="C560" s="9" t="e">
        <f>VLOOKUP(A560,'Price List'!$C:$BB,10,FALSE)</f>
        <v>#N/A</v>
      </c>
      <c r="D560" s="17"/>
      <c r="E560" s="5"/>
      <c r="F560" s="18" t="e">
        <f>VLOOKUP(E560,'Price List'!$C:$BB,3,FALSE)</f>
        <v>#N/A</v>
      </c>
      <c r="G560" s="9" t="e">
        <f>VLOOKUP(E560,'Price List'!$C:$BB,10,FALSE)</f>
        <v>#N/A</v>
      </c>
      <c r="H560" s="17"/>
      <c r="I560" s="5"/>
      <c r="J560" s="18" t="e">
        <f>VLOOKUP(I560,'Price List'!$C:$BB,3,FALSE)</f>
        <v>#N/A</v>
      </c>
      <c r="K560" s="9" t="e">
        <f>VLOOKUP(I560,'Price List'!$C:$BB,10,FALSE)</f>
        <v>#N/A</v>
      </c>
      <c r="L560" s="1"/>
      <c r="M560" s="1"/>
      <c r="N560" s="1"/>
      <c r="O560" s="1"/>
      <c r="P560" s="1"/>
      <c r="Q560" s="1"/>
      <c r="R560" s="1"/>
      <c r="S560" s="1"/>
    </row>
    <row r="561" spans="1:19" ht="12.75" customHeight="1" x14ac:dyDescent="0.2">
      <c r="A561" s="4" t="s">
        <v>22</v>
      </c>
      <c r="B561" s="10" t="s">
        <v>21</v>
      </c>
      <c r="C561" s="11" t="s">
        <v>20</v>
      </c>
      <c r="D561" s="17"/>
      <c r="E561" s="4" t="s">
        <v>22</v>
      </c>
      <c r="F561" s="10" t="s">
        <v>21</v>
      </c>
      <c r="G561" s="11" t="s">
        <v>20</v>
      </c>
      <c r="H561" s="17"/>
      <c r="I561" s="4" t="s">
        <v>22</v>
      </c>
      <c r="J561" s="10" t="s">
        <v>21</v>
      </c>
      <c r="K561" s="11" t="s">
        <v>20</v>
      </c>
      <c r="L561" s="1"/>
      <c r="M561" s="1"/>
      <c r="N561" s="1"/>
      <c r="O561" s="1"/>
      <c r="P561" s="1"/>
      <c r="Q561" s="1"/>
      <c r="R561" s="1"/>
      <c r="S561" s="1"/>
    </row>
    <row r="562" spans="1:19" ht="12.75" customHeight="1" x14ac:dyDescent="0.2">
      <c r="A562" s="6" t="e">
        <f>CONCATENATE(VLOOKUP(A560,'Price List'!$C:$BB,8,FALSE),"/",VLOOKUP(A560,'Price List'!$C:$BB,9,FALSE))</f>
        <v>#N/A</v>
      </c>
      <c r="B562" s="19" t="e">
        <f>IF(ISBLANK(VLOOKUP(A560,'Price List'!$C:$BB,5,FALSE)),VLOOKUP(A560,'Price List'!$C:$BB,5,FALSE),VLOOKUP(A560,'Price List'!$C:$BB,5,FALSE))</f>
        <v>#N/A</v>
      </c>
      <c r="C562" s="12" t="e">
        <f>VLOOKUP(A560,'Price List'!$C:$BB,6,FALSE)</f>
        <v>#N/A</v>
      </c>
      <c r="D562" s="17"/>
      <c r="E562" s="6" t="e">
        <f>CONCATENATE(VLOOKUP(E560,'Price List'!$C:$BB,8,FALSE),"/",VLOOKUP(E560,'Price List'!$C:$BB,9,FALSE))</f>
        <v>#N/A</v>
      </c>
      <c r="F562" s="19" t="e">
        <f>IF(ISBLANK(VLOOKUP(E560,'Price List'!$C:$BB,5,FALSE)),VLOOKUP(E560,'Price List'!$C:$BB,5,FALSE),VLOOKUP(E560,'Price List'!$C:$BB,5,FALSE))</f>
        <v>#N/A</v>
      </c>
      <c r="G562" s="12" t="e">
        <f>VLOOKUP(E560,'Price List'!$C:$BB,6,FALSE)</f>
        <v>#N/A</v>
      </c>
      <c r="H562" s="17"/>
      <c r="I562" s="6" t="e">
        <f>CONCATENATE(VLOOKUP(I560,'Price List'!$C:$BB,8,FALSE),"/",VLOOKUP(I560,'Price List'!$C:$BB,9,FALSE))</f>
        <v>#N/A</v>
      </c>
      <c r="J562" s="19" t="e">
        <f>IF(ISBLANK(VLOOKUP(I560,'Price List'!$C:$BB,5,FALSE)),VLOOKUP(I560,'Price List'!$C:$BB,5,FALSE),VLOOKUP(I560,'Price List'!$C:$BB,5,FALSE))</f>
        <v>#N/A</v>
      </c>
      <c r="K562" s="12" t="e">
        <f>VLOOKUP(I560,'Price List'!$C:$BB,6,FALSE)</f>
        <v>#N/A</v>
      </c>
      <c r="L562" s="1"/>
      <c r="M562" s="1"/>
      <c r="N562" s="1"/>
      <c r="O562" s="1"/>
      <c r="P562" s="1"/>
      <c r="Q562" s="1"/>
      <c r="R562" s="1"/>
      <c r="S562" s="1"/>
    </row>
    <row r="563" spans="1:19" ht="6" customHeight="1" x14ac:dyDescent="0.2">
      <c r="L563" s="1"/>
      <c r="M563" s="1"/>
      <c r="N563" s="1"/>
      <c r="O563" s="1"/>
      <c r="P563" s="1"/>
      <c r="Q563" s="1"/>
      <c r="R563" s="1"/>
      <c r="S563" s="1"/>
    </row>
    <row r="564" spans="1:19" ht="108" customHeight="1" x14ac:dyDescent="0.2">
      <c r="A564" s="158" t="e">
        <f>VLOOKUP(A567,PicTable,2,FALSE)</f>
        <v>#N/A</v>
      </c>
      <c r="B564" s="159"/>
      <c r="C564" s="160"/>
      <c r="D564" s="16"/>
      <c r="E564" s="158" t="e">
        <f>VLOOKUP(E567,PicTable,2,FALSE)</f>
        <v>#N/A</v>
      </c>
      <c r="F564" s="159"/>
      <c r="G564" s="160"/>
      <c r="H564" s="16"/>
      <c r="I564" s="158" t="e">
        <f>VLOOKUP(I567,PicTable,2,FALSE)</f>
        <v>#N/A</v>
      </c>
      <c r="J564" s="159"/>
      <c r="K564" s="160"/>
      <c r="L564" s="1"/>
      <c r="M564" s="1"/>
      <c r="N564" s="1"/>
      <c r="O564" s="1"/>
      <c r="P564" s="1"/>
      <c r="Q564" s="1"/>
      <c r="R564" s="1"/>
      <c r="S564" s="1"/>
    </row>
    <row r="565" spans="1:19" x14ac:dyDescent="0.2">
      <c r="A565" s="155" t="e">
        <f>VLOOKUP(A567,'Price List'!$C:$BB,2,FALSE)</f>
        <v>#N/A</v>
      </c>
      <c r="B565" s="156"/>
      <c r="C565" s="157"/>
      <c r="D565" s="20"/>
      <c r="E565" s="155" t="e">
        <f>VLOOKUP(E567,'Price List'!$C:$BB,2,FALSE)</f>
        <v>#N/A</v>
      </c>
      <c r="F565" s="156"/>
      <c r="G565" s="157"/>
      <c r="H565" s="20"/>
      <c r="I565" s="155" t="e">
        <f>VLOOKUP(I567,'Price List'!$C:$BB,2,FALSE)</f>
        <v>#N/A</v>
      </c>
      <c r="J565" s="156"/>
      <c r="K565" s="157"/>
      <c r="L565" s="1"/>
      <c r="M565" s="1"/>
      <c r="N565" s="1"/>
      <c r="O565" s="1"/>
      <c r="P565" s="1"/>
      <c r="Q565" s="1"/>
      <c r="R565" s="1"/>
      <c r="S565" s="1"/>
    </row>
    <row r="566" spans="1:19" x14ac:dyDescent="0.2">
      <c r="A566" s="4" t="s">
        <v>18</v>
      </c>
      <c r="B566" s="7" t="s">
        <v>0</v>
      </c>
      <c r="C566" s="9" t="s">
        <v>19</v>
      </c>
      <c r="D566" s="17"/>
      <c r="E566" s="4" t="s">
        <v>18</v>
      </c>
      <c r="F566" s="7" t="s">
        <v>0</v>
      </c>
      <c r="G566" s="9" t="s">
        <v>19</v>
      </c>
      <c r="H566" s="17"/>
      <c r="I566" s="4" t="s">
        <v>18</v>
      </c>
      <c r="J566" s="7" t="s">
        <v>0</v>
      </c>
      <c r="K566" s="9" t="s">
        <v>19</v>
      </c>
      <c r="L566" s="1"/>
      <c r="M566" s="1"/>
      <c r="N566" s="1"/>
      <c r="O566" s="1"/>
      <c r="P566" s="1"/>
      <c r="Q566" s="1"/>
      <c r="R566" s="1"/>
      <c r="S566" s="1"/>
    </row>
    <row r="567" spans="1:19" x14ac:dyDescent="0.2">
      <c r="A567" s="5"/>
      <c r="B567" s="18" t="e">
        <f>VLOOKUP(A567,'Price List'!$C:$BB,3,FALSE)</f>
        <v>#N/A</v>
      </c>
      <c r="C567" s="9" t="e">
        <f>VLOOKUP(A567,'Price List'!$C:$BB,10,FALSE)</f>
        <v>#N/A</v>
      </c>
      <c r="D567" s="17"/>
      <c r="E567" s="5"/>
      <c r="F567" s="18" t="e">
        <f>VLOOKUP(E567,'Price List'!$C:$BB,3,FALSE)</f>
        <v>#N/A</v>
      </c>
      <c r="G567" s="9" t="e">
        <f>VLOOKUP(E567,'Price List'!$C:$BB,10,FALSE)</f>
        <v>#N/A</v>
      </c>
      <c r="H567" s="17"/>
      <c r="I567" s="5"/>
      <c r="J567" s="18" t="e">
        <f>VLOOKUP(I567,'Price List'!$C:$BB,3,FALSE)</f>
        <v>#N/A</v>
      </c>
      <c r="K567" s="9" t="e">
        <f>VLOOKUP(I567,'Price List'!$C:$BB,10,FALSE)</f>
        <v>#N/A</v>
      </c>
      <c r="L567" s="1"/>
      <c r="M567" s="1"/>
      <c r="N567" s="1"/>
      <c r="O567" s="1"/>
      <c r="P567" s="1"/>
      <c r="Q567" s="1"/>
      <c r="R567" s="1"/>
      <c r="S567" s="1"/>
    </row>
    <row r="568" spans="1:19" ht="12.75" customHeight="1" x14ac:dyDescent="0.2">
      <c r="A568" s="4" t="s">
        <v>22</v>
      </c>
      <c r="B568" s="10" t="s">
        <v>21</v>
      </c>
      <c r="C568" s="11" t="s">
        <v>20</v>
      </c>
      <c r="D568" s="17"/>
      <c r="E568" s="4" t="s">
        <v>22</v>
      </c>
      <c r="F568" s="10" t="s">
        <v>21</v>
      </c>
      <c r="G568" s="11" t="s">
        <v>20</v>
      </c>
      <c r="H568" s="17"/>
      <c r="I568" s="4" t="s">
        <v>22</v>
      </c>
      <c r="J568" s="10" t="s">
        <v>21</v>
      </c>
      <c r="K568" s="11" t="s">
        <v>20</v>
      </c>
      <c r="L568" s="1"/>
      <c r="M568" s="1"/>
      <c r="N568" s="1"/>
      <c r="O568" s="1"/>
      <c r="P568" s="1"/>
      <c r="Q568" s="1"/>
      <c r="R568" s="1"/>
      <c r="S568" s="1"/>
    </row>
    <row r="569" spans="1:19" ht="12.75" customHeight="1" x14ac:dyDescent="0.2">
      <c r="A569" s="6" t="e">
        <f>CONCATENATE(VLOOKUP(A567,'Price List'!$C:$BB,8,FALSE),"/",VLOOKUP(A567,'Price List'!$C:$BB,9,FALSE))</f>
        <v>#N/A</v>
      </c>
      <c r="B569" s="19" t="e">
        <f>IF(ISBLANK(VLOOKUP(A567,'Price List'!$C:$BB,5,FALSE)),VLOOKUP(A567,'Price List'!$C:$BB,5,FALSE),VLOOKUP(A567,'Price List'!$C:$BB,5,FALSE))</f>
        <v>#N/A</v>
      </c>
      <c r="C569" s="12" t="e">
        <f>VLOOKUP(A567,'Price List'!$C:$BB,6,FALSE)</f>
        <v>#N/A</v>
      </c>
      <c r="D569" s="17"/>
      <c r="E569" s="6" t="e">
        <f>CONCATENATE(VLOOKUP(E567,'Price List'!$C:$BB,8,FALSE),"/",VLOOKUP(E567,'Price List'!$C:$BB,9,FALSE))</f>
        <v>#N/A</v>
      </c>
      <c r="F569" s="19" t="e">
        <f>IF(ISBLANK(VLOOKUP(E567,'Price List'!$C:$BB,5,FALSE)),VLOOKUP(E567,'Price List'!$C:$BB,5,FALSE),VLOOKUP(E567,'Price List'!$C:$BB,5,FALSE))</f>
        <v>#N/A</v>
      </c>
      <c r="G569" s="12" t="e">
        <f>VLOOKUP(E567,'Price List'!$C:$BB,6,FALSE)</f>
        <v>#N/A</v>
      </c>
      <c r="H569" s="17"/>
      <c r="I569" s="6" t="e">
        <f>CONCATENATE(VLOOKUP(I567,'Price List'!$C:$BB,8,FALSE),"/",VLOOKUP(I567,'Price List'!$C:$BB,9,FALSE))</f>
        <v>#N/A</v>
      </c>
      <c r="J569" s="19" t="e">
        <f>IF(ISBLANK(VLOOKUP(I567,'Price List'!$C:$BB,5,FALSE)),VLOOKUP(I567,'Price List'!$C:$BB,5,FALSE),VLOOKUP(I567,'Price List'!$C:$BB,5,FALSE))</f>
        <v>#N/A</v>
      </c>
      <c r="K569" s="12" t="e">
        <f>VLOOKUP(I567,'Price List'!$C:$BB,6,FALSE)</f>
        <v>#N/A</v>
      </c>
      <c r="L569" s="1"/>
      <c r="M569" s="1"/>
      <c r="N569" s="1"/>
      <c r="O569" s="1"/>
      <c r="P569" s="1"/>
      <c r="Q569" s="1"/>
      <c r="R569" s="1"/>
      <c r="S569" s="1"/>
    </row>
    <row r="570" spans="1:19" ht="6" customHeight="1" x14ac:dyDescent="0.2">
      <c r="L570" s="1"/>
      <c r="M570" s="1"/>
      <c r="N570" s="1"/>
      <c r="O570" s="1"/>
      <c r="P570" s="1"/>
      <c r="Q570" s="1"/>
      <c r="R570" s="1"/>
      <c r="S570" s="1"/>
    </row>
    <row r="571" spans="1:19" ht="108" customHeight="1" x14ac:dyDescent="0.2">
      <c r="A571" s="158" t="e">
        <f>VLOOKUP(A574,PicTable,2,FALSE)</f>
        <v>#N/A</v>
      </c>
      <c r="B571" s="159"/>
      <c r="C571" s="160"/>
      <c r="D571" s="16"/>
      <c r="E571" s="158" t="e">
        <f>VLOOKUP(E574,PicTable,2,FALSE)</f>
        <v>#N/A</v>
      </c>
      <c r="F571" s="159"/>
      <c r="G571" s="160"/>
      <c r="H571" s="16"/>
      <c r="I571" s="158" t="e">
        <f>VLOOKUP(I574,PicTable,2,FALSE)</f>
        <v>#N/A</v>
      </c>
      <c r="J571" s="159"/>
      <c r="K571" s="160"/>
      <c r="L571" s="1"/>
      <c r="M571" s="1"/>
      <c r="N571" s="1"/>
      <c r="O571" s="1"/>
      <c r="P571" s="1"/>
      <c r="Q571" s="1"/>
      <c r="R571" s="1"/>
      <c r="S571" s="1"/>
    </row>
    <row r="572" spans="1:19" x14ac:dyDescent="0.2">
      <c r="A572" s="155" t="e">
        <f>VLOOKUP(A574,'Price List'!$C:$BB,2,FALSE)</f>
        <v>#N/A</v>
      </c>
      <c r="B572" s="156"/>
      <c r="C572" s="157"/>
      <c r="D572" s="20"/>
      <c r="E572" s="155" t="e">
        <f>VLOOKUP(E574,'Price List'!$C:$BB,2,FALSE)</f>
        <v>#N/A</v>
      </c>
      <c r="F572" s="156"/>
      <c r="G572" s="157"/>
      <c r="H572" s="20"/>
      <c r="I572" s="155" t="e">
        <f>VLOOKUP(I574,'Price List'!$C:$BB,2,FALSE)</f>
        <v>#N/A</v>
      </c>
      <c r="J572" s="156"/>
      <c r="K572" s="157"/>
      <c r="L572" s="1"/>
      <c r="M572" s="1"/>
      <c r="N572" s="1"/>
      <c r="O572" s="1"/>
      <c r="P572" s="1"/>
      <c r="Q572" s="1"/>
      <c r="R572" s="1"/>
      <c r="S572" s="1"/>
    </row>
    <row r="573" spans="1:19" x14ac:dyDescent="0.2">
      <c r="A573" s="4" t="s">
        <v>18</v>
      </c>
      <c r="B573" s="7" t="s">
        <v>0</v>
      </c>
      <c r="C573" s="9" t="s">
        <v>19</v>
      </c>
      <c r="D573" s="17"/>
      <c r="E573" s="4" t="s">
        <v>18</v>
      </c>
      <c r="F573" s="7" t="s">
        <v>0</v>
      </c>
      <c r="G573" s="9" t="s">
        <v>19</v>
      </c>
      <c r="H573" s="17"/>
      <c r="I573" s="4" t="s">
        <v>18</v>
      </c>
      <c r="J573" s="7" t="s">
        <v>0</v>
      </c>
      <c r="K573" s="9" t="s">
        <v>19</v>
      </c>
      <c r="L573" s="1"/>
      <c r="M573" s="1"/>
      <c r="N573" s="1"/>
      <c r="O573" s="1"/>
      <c r="P573" s="1"/>
      <c r="Q573" s="1"/>
      <c r="R573" s="1"/>
      <c r="S573" s="1"/>
    </row>
    <row r="574" spans="1:19" x14ac:dyDescent="0.2">
      <c r="A574" s="5"/>
      <c r="B574" s="18" t="e">
        <f>VLOOKUP(A574,'Price List'!$C:$BB,3,FALSE)</f>
        <v>#N/A</v>
      </c>
      <c r="C574" s="9" t="e">
        <f>VLOOKUP(A574,'Price List'!$C:$BB,10,FALSE)</f>
        <v>#N/A</v>
      </c>
      <c r="D574" s="17"/>
      <c r="E574" s="5"/>
      <c r="F574" s="18" t="e">
        <f>VLOOKUP(E574,'Price List'!$C:$BB,3,FALSE)</f>
        <v>#N/A</v>
      </c>
      <c r="G574" s="9" t="e">
        <f>VLOOKUP(E574,'Price List'!$C:$BB,10,FALSE)</f>
        <v>#N/A</v>
      </c>
      <c r="H574" s="17"/>
      <c r="I574" s="5"/>
      <c r="J574" s="18" t="e">
        <f>VLOOKUP(I574,'Price List'!$C:$BB,3,FALSE)</f>
        <v>#N/A</v>
      </c>
      <c r="K574" s="9" t="e">
        <f>VLOOKUP(I574,'Price List'!$C:$BB,10,FALSE)</f>
        <v>#N/A</v>
      </c>
      <c r="L574" s="1"/>
      <c r="M574" s="1"/>
      <c r="N574" s="1"/>
      <c r="O574" s="1"/>
      <c r="P574" s="1"/>
      <c r="Q574" s="1"/>
      <c r="R574" s="1"/>
      <c r="S574" s="1"/>
    </row>
    <row r="575" spans="1:19" ht="12.75" customHeight="1" x14ac:dyDescent="0.2">
      <c r="A575" s="4" t="s">
        <v>22</v>
      </c>
      <c r="B575" s="10" t="s">
        <v>21</v>
      </c>
      <c r="C575" s="11" t="s">
        <v>20</v>
      </c>
      <c r="D575" s="17"/>
      <c r="E575" s="4" t="s">
        <v>22</v>
      </c>
      <c r="F575" s="10" t="s">
        <v>21</v>
      </c>
      <c r="G575" s="11" t="s">
        <v>20</v>
      </c>
      <c r="H575" s="17"/>
      <c r="I575" s="4" t="s">
        <v>22</v>
      </c>
      <c r="J575" s="10" t="s">
        <v>21</v>
      </c>
      <c r="K575" s="11" t="s">
        <v>20</v>
      </c>
      <c r="L575" s="1"/>
      <c r="M575" s="1"/>
      <c r="N575" s="1"/>
      <c r="O575" s="1"/>
      <c r="P575" s="1"/>
      <c r="Q575" s="1"/>
      <c r="R575" s="1"/>
      <c r="S575" s="1"/>
    </row>
    <row r="576" spans="1:19" ht="12.75" customHeight="1" x14ac:dyDescent="0.2">
      <c r="A576" s="6" t="e">
        <f>CONCATENATE(VLOOKUP(A574,'Price List'!$C:$BB,8,FALSE),"/",VLOOKUP(A574,'Price List'!$C:$BB,9,FALSE))</f>
        <v>#N/A</v>
      </c>
      <c r="B576" s="19" t="e">
        <f>IF(ISBLANK(VLOOKUP(A574,'Price List'!$C:$BB,5,FALSE)),VLOOKUP(A574,'Price List'!$C:$BB,5,FALSE),VLOOKUP(A574,'Price List'!$C:$BB,5,FALSE))</f>
        <v>#N/A</v>
      </c>
      <c r="C576" s="12" t="e">
        <f>VLOOKUP(A574,'Price List'!$C:$BB,6,FALSE)</f>
        <v>#N/A</v>
      </c>
      <c r="D576" s="17"/>
      <c r="E576" s="6" t="e">
        <f>CONCATENATE(VLOOKUP(E574,'Price List'!$C:$BB,8,FALSE),"/",VLOOKUP(E574,'Price List'!$C:$BB,9,FALSE))</f>
        <v>#N/A</v>
      </c>
      <c r="F576" s="19" t="e">
        <f>IF(ISBLANK(VLOOKUP(E574,'Price List'!$C:$BB,5,FALSE)),VLOOKUP(E574,'Price List'!$C:$BB,5,FALSE),VLOOKUP(E574,'Price List'!$C:$BB,5,FALSE))</f>
        <v>#N/A</v>
      </c>
      <c r="G576" s="12" t="e">
        <f>VLOOKUP(E574,'Price List'!$C:$BB,6,FALSE)</f>
        <v>#N/A</v>
      </c>
      <c r="H576" s="17"/>
      <c r="I576" s="6" t="e">
        <f>CONCATENATE(VLOOKUP(I574,'Price List'!$C:$BB,8,FALSE),"/",VLOOKUP(I574,'Price List'!$C:$BB,9,FALSE))</f>
        <v>#N/A</v>
      </c>
      <c r="J576" s="19" t="e">
        <f>IF(ISBLANK(VLOOKUP(I574,'Price List'!$C:$BB,5,FALSE)),VLOOKUP(I574,'Price List'!$C:$BB,5,FALSE),VLOOKUP(I574,'Price List'!$C:$BB,5,FALSE))</f>
        <v>#N/A</v>
      </c>
      <c r="K576" s="12" t="e">
        <f>VLOOKUP(I574,'Price List'!$C:$BB,6,FALSE)</f>
        <v>#N/A</v>
      </c>
      <c r="L576" s="1"/>
      <c r="M576" s="1"/>
      <c r="N576" s="1"/>
      <c r="O576" s="1"/>
      <c r="P576" s="1"/>
      <c r="Q576" s="1"/>
      <c r="R576" s="1"/>
      <c r="S576" s="1"/>
    </row>
    <row r="577" spans="1:19" ht="6" customHeight="1" x14ac:dyDescent="0.2">
      <c r="L577" s="1"/>
      <c r="M577" s="1"/>
      <c r="N577" s="1"/>
      <c r="O577" s="1"/>
      <c r="P577" s="1"/>
      <c r="Q577" s="1"/>
      <c r="R577" s="1"/>
      <c r="S577" s="1"/>
    </row>
    <row r="578" spans="1:19" ht="108" customHeight="1" x14ac:dyDescent="0.2">
      <c r="A578" s="158" t="e">
        <f>VLOOKUP(A581,PicTable,2,FALSE)</f>
        <v>#N/A</v>
      </c>
      <c r="B578" s="159"/>
      <c r="C578" s="160"/>
      <c r="D578" s="16"/>
      <c r="E578" s="158" t="e">
        <f>VLOOKUP(E581,PicTable,2,FALSE)</f>
        <v>#N/A</v>
      </c>
      <c r="F578" s="159"/>
      <c r="G578" s="160"/>
      <c r="H578" s="16"/>
      <c r="I578" s="158" t="e">
        <f>VLOOKUP(I581,PicTable,2,FALSE)</f>
        <v>#N/A</v>
      </c>
      <c r="J578" s="159"/>
      <c r="K578" s="160"/>
      <c r="L578" s="1"/>
      <c r="M578" s="1"/>
      <c r="N578" s="1"/>
      <c r="O578" s="1"/>
      <c r="P578" s="1"/>
      <c r="Q578" s="1"/>
      <c r="R578" s="1"/>
      <c r="S578" s="1"/>
    </row>
    <row r="579" spans="1:19" x14ac:dyDescent="0.2">
      <c r="A579" s="155" t="e">
        <f>VLOOKUP(A581,'Price List'!$C:$BB,2,FALSE)</f>
        <v>#N/A</v>
      </c>
      <c r="B579" s="156"/>
      <c r="C579" s="157"/>
      <c r="D579" s="20"/>
      <c r="E579" s="155" t="e">
        <f>VLOOKUP(E581,'Price List'!$C:$BB,2,FALSE)</f>
        <v>#N/A</v>
      </c>
      <c r="F579" s="156"/>
      <c r="G579" s="157"/>
      <c r="H579" s="20"/>
      <c r="I579" s="155" t="e">
        <f>VLOOKUP(I581,'Price List'!$C:$BB,2,FALSE)</f>
        <v>#N/A</v>
      </c>
      <c r="J579" s="156"/>
      <c r="K579" s="157"/>
      <c r="L579" s="1"/>
      <c r="M579" s="1"/>
      <c r="N579" s="1"/>
      <c r="O579" s="1"/>
      <c r="P579" s="1"/>
      <c r="Q579" s="1"/>
      <c r="R579" s="1"/>
      <c r="S579" s="1"/>
    </row>
    <row r="580" spans="1:19" x14ac:dyDescent="0.2">
      <c r="A580" s="4" t="s">
        <v>18</v>
      </c>
      <c r="B580" s="7" t="s">
        <v>0</v>
      </c>
      <c r="C580" s="9" t="s">
        <v>19</v>
      </c>
      <c r="D580" s="17"/>
      <c r="E580" s="4" t="s">
        <v>18</v>
      </c>
      <c r="F580" s="7" t="s">
        <v>0</v>
      </c>
      <c r="G580" s="9" t="s">
        <v>19</v>
      </c>
      <c r="H580" s="17"/>
      <c r="I580" s="4" t="s">
        <v>18</v>
      </c>
      <c r="J580" s="7" t="s">
        <v>0</v>
      </c>
      <c r="K580" s="9" t="s">
        <v>19</v>
      </c>
      <c r="L580" s="1"/>
      <c r="M580" s="1"/>
      <c r="N580" s="1"/>
      <c r="O580" s="1"/>
      <c r="P580" s="1"/>
      <c r="Q580" s="1"/>
      <c r="R580" s="1"/>
      <c r="S580" s="1"/>
    </row>
    <row r="581" spans="1:19" x14ac:dyDescent="0.2">
      <c r="A581" s="5"/>
      <c r="B581" s="18" t="e">
        <f>VLOOKUP(A581,'Price List'!$C:$BB,3,FALSE)</f>
        <v>#N/A</v>
      </c>
      <c r="C581" s="9" t="e">
        <f>VLOOKUP(A581,'Price List'!$C:$BB,10,FALSE)</f>
        <v>#N/A</v>
      </c>
      <c r="D581" s="17"/>
      <c r="E581" s="5"/>
      <c r="F581" s="18" t="e">
        <f>VLOOKUP(E581,'Price List'!$C:$BB,3,FALSE)</f>
        <v>#N/A</v>
      </c>
      <c r="G581" s="9" t="e">
        <f>VLOOKUP(E581,'Price List'!$C:$BB,10,FALSE)</f>
        <v>#N/A</v>
      </c>
      <c r="H581" s="17"/>
      <c r="I581" s="5"/>
      <c r="J581" s="18" t="e">
        <f>VLOOKUP(I581,'Price List'!$C:$BB,3,FALSE)</f>
        <v>#N/A</v>
      </c>
      <c r="K581" s="9" t="e">
        <f>VLOOKUP(I581,'Price List'!$C:$BB,10,FALSE)</f>
        <v>#N/A</v>
      </c>
      <c r="L581" s="1"/>
      <c r="M581" s="1"/>
      <c r="N581" s="1"/>
      <c r="O581" s="1"/>
      <c r="P581" s="1"/>
      <c r="Q581" s="1"/>
      <c r="R581" s="1"/>
      <c r="S581" s="1"/>
    </row>
    <row r="582" spans="1:19" ht="12.75" customHeight="1" x14ac:dyDescent="0.2">
      <c r="A582" s="4" t="s">
        <v>22</v>
      </c>
      <c r="B582" s="10" t="s">
        <v>21</v>
      </c>
      <c r="C582" s="11" t="s">
        <v>20</v>
      </c>
      <c r="D582" s="17"/>
      <c r="E582" s="4" t="s">
        <v>22</v>
      </c>
      <c r="F582" s="10" t="s">
        <v>21</v>
      </c>
      <c r="G582" s="11" t="s">
        <v>20</v>
      </c>
      <c r="H582" s="17"/>
      <c r="I582" s="4" t="s">
        <v>22</v>
      </c>
      <c r="J582" s="10" t="s">
        <v>21</v>
      </c>
      <c r="K582" s="11" t="s">
        <v>20</v>
      </c>
      <c r="L582" s="1"/>
      <c r="M582" s="1"/>
      <c r="N582" s="1"/>
      <c r="O582" s="1"/>
      <c r="P582" s="1"/>
      <c r="Q582" s="1"/>
      <c r="R582" s="1"/>
      <c r="S582" s="1"/>
    </row>
    <row r="583" spans="1:19" ht="12.75" customHeight="1" x14ac:dyDescent="0.2">
      <c r="A583" s="6" t="e">
        <f>CONCATENATE(VLOOKUP(A581,'Price List'!$C:$BB,8,FALSE),"/",VLOOKUP(A581,'Price List'!$C:$BB,9,FALSE))</f>
        <v>#N/A</v>
      </c>
      <c r="B583" s="19" t="e">
        <f>IF(ISBLANK(VLOOKUP(A581,'Price List'!$C:$BB,5,FALSE)),VLOOKUP(A581,'Price List'!$C:$BB,5,FALSE),VLOOKUP(A581,'Price List'!$C:$BB,5,FALSE))</f>
        <v>#N/A</v>
      </c>
      <c r="C583" s="12" t="e">
        <f>VLOOKUP(A581,'Price List'!$C:$BB,6,FALSE)</f>
        <v>#N/A</v>
      </c>
      <c r="D583" s="17"/>
      <c r="E583" s="6" t="e">
        <f>CONCATENATE(VLOOKUP(E581,'Price List'!$C:$BB,8,FALSE),"/",VLOOKUP(E581,'Price List'!$C:$BB,9,FALSE))</f>
        <v>#N/A</v>
      </c>
      <c r="F583" s="19" t="e">
        <f>IF(ISBLANK(VLOOKUP(E581,'Price List'!$C:$BB,5,FALSE)),VLOOKUP(E581,'Price List'!$C:$BB,5,FALSE),VLOOKUP(E581,'Price List'!$C:$BB,5,FALSE))</f>
        <v>#N/A</v>
      </c>
      <c r="G583" s="12" t="e">
        <f>VLOOKUP(E581,'Price List'!$C:$BB,6,FALSE)</f>
        <v>#N/A</v>
      </c>
      <c r="H583" s="17"/>
      <c r="I583" s="6" t="e">
        <f>CONCATENATE(VLOOKUP(I581,'Price List'!$C:$BB,8,FALSE),"/",VLOOKUP(I581,'Price List'!$C:$BB,9,FALSE))</f>
        <v>#N/A</v>
      </c>
      <c r="J583" s="19" t="e">
        <f>IF(ISBLANK(VLOOKUP(I581,'Price List'!$C:$BB,5,FALSE)),VLOOKUP(I581,'Price List'!$C:$BB,5,FALSE),VLOOKUP(I581,'Price List'!$C:$BB,5,FALSE))</f>
        <v>#N/A</v>
      </c>
      <c r="K583" s="12" t="e">
        <f>VLOOKUP(I581,'Price List'!$C:$BB,6,FALSE)</f>
        <v>#N/A</v>
      </c>
      <c r="L583" s="1"/>
      <c r="M583" s="1"/>
      <c r="N583" s="1"/>
      <c r="O583" s="1"/>
      <c r="P583" s="1"/>
      <c r="Q583" s="1"/>
      <c r="R583" s="1"/>
      <c r="S583" s="1"/>
    </row>
    <row r="584" spans="1:19" ht="6" customHeight="1" x14ac:dyDescent="0.2">
      <c r="L584" s="1"/>
      <c r="M584" s="1"/>
      <c r="N584" s="1"/>
      <c r="O584" s="1"/>
      <c r="P584" s="1"/>
      <c r="Q584" s="1"/>
      <c r="R584" s="1"/>
      <c r="S584" s="1"/>
    </row>
    <row r="585" spans="1:19" ht="108" customHeight="1" x14ac:dyDescent="0.2">
      <c r="A585" s="158" t="e">
        <f>VLOOKUP(A588,PicTable,2,FALSE)</f>
        <v>#N/A</v>
      </c>
      <c r="B585" s="159"/>
      <c r="C585" s="160"/>
      <c r="D585" s="16"/>
      <c r="E585" s="158" t="e">
        <f>VLOOKUP(E588,PicTable,2,FALSE)</f>
        <v>#N/A</v>
      </c>
      <c r="F585" s="159"/>
      <c r="G585" s="160"/>
      <c r="H585" s="16"/>
      <c r="I585" s="158" t="e">
        <f>VLOOKUP(I588,PicTable,2,FALSE)</f>
        <v>#N/A</v>
      </c>
      <c r="J585" s="159"/>
      <c r="K585" s="160"/>
      <c r="L585" s="1"/>
      <c r="M585" s="1"/>
      <c r="N585" s="1"/>
      <c r="O585" s="1"/>
      <c r="P585" s="1"/>
      <c r="Q585" s="1"/>
      <c r="R585" s="1"/>
      <c r="S585" s="1"/>
    </row>
    <row r="586" spans="1:19" x14ac:dyDescent="0.2">
      <c r="A586" s="155" t="e">
        <f>VLOOKUP(A588,'Price List'!$C:$BB,2,FALSE)</f>
        <v>#N/A</v>
      </c>
      <c r="B586" s="156"/>
      <c r="C586" s="157"/>
      <c r="D586" s="20"/>
      <c r="E586" s="155" t="e">
        <f>VLOOKUP(E588,'Price List'!$C:$BB,2,FALSE)</f>
        <v>#N/A</v>
      </c>
      <c r="F586" s="156"/>
      <c r="G586" s="157"/>
      <c r="H586" s="20"/>
      <c r="I586" s="155" t="e">
        <f>VLOOKUP(I588,'Price List'!$C:$BB,2,FALSE)</f>
        <v>#N/A</v>
      </c>
      <c r="J586" s="156"/>
      <c r="K586" s="157"/>
      <c r="L586" s="1"/>
      <c r="M586" s="1"/>
      <c r="N586" s="1"/>
      <c r="O586" s="1"/>
      <c r="P586" s="1"/>
      <c r="Q586" s="1"/>
      <c r="R586" s="1"/>
      <c r="S586" s="1"/>
    </row>
    <row r="587" spans="1:19" x14ac:dyDescent="0.2">
      <c r="A587" s="4" t="s">
        <v>18</v>
      </c>
      <c r="B587" s="7" t="s">
        <v>0</v>
      </c>
      <c r="C587" s="9" t="s">
        <v>19</v>
      </c>
      <c r="D587" s="17"/>
      <c r="E587" s="4" t="s">
        <v>18</v>
      </c>
      <c r="F587" s="7" t="s">
        <v>0</v>
      </c>
      <c r="G587" s="9" t="s">
        <v>19</v>
      </c>
      <c r="H587" s="17"/>
      <c r="I587" s="4" t="s">
        <v>18</v>
      </c>
      <c r="J587" s="7" t="s">
        <v>0</v>
      </c>
      <c r="K587" s="9" t="s">
        <v>19</v>
      </c>
      <c r="L587" s="1"/>
      <c r="M587" s="1"/>
      <c r="N587" s="1"/>
      <c r="O587" s="1"/>
      <c r="P587" s="1"/>
      <c r="Q587" s="1"/>
      <c r="R587" s="1"/>
      <c r="S587" s="1"/>
    </row>
    <row r="588" spans="1:19" x14ac:dyDescent="0.2">
      <c r="A588" s="5"/>
      <c r="B588" s="18" t="e">
        <f>VLOOKUP(A588,'Price List'!$C:$BB,3,FALSE)</f>
        <v>#N/A</v>
      </c>
      <c r="C588" s="9" t="e">
        <f>VLOOKUP(A588,'Price List'!$C:$BB,10,FALSE)</f>
        <v>#N/A</v>
      </c>
      <c r="D588" s="17"/>
      <c r="E588" s="5"/>
      <c r="F588" s="18" t="e">
        <f>VLOOKUP(E588,'Price List'!$C:$BB,3,FALSE)</f>
        <v>#N/A</v>
      </c>
      <c r="G588" s="9" t="e">
        <f>VLOOKUP(E588,'Price List'!$C:$BB,10,FALSE)</f>
        <v>#N/A</v>
      </c>
      <c r="H588" s="17"/>
      <c r="I588" s="5"/>
      <c r="J588" s="18" t="e">
        <f>VLOOKUP(I588,'Price List'!$C:$BB,3,FALSE)</f>
        <v>#N/A</v>
      </c>
      <c r="K588" s="9" t="e">
        <f>VLOOKUP(I588,'Price List'!$C:$BB,10,FALSE)</f>
        <v>#N/A</v>
      </c>
      <c r="L588" s="1"/>
      <c r="M588" s="1"/>
      <c r="N588" s="1"/>
      <c r="O588" s="1"/>
      <c r="P588" s="1"/>
      <c r="Q588" s="1"/>
      <c r="R588" s="1"/>
      <c r="S588" s="1"/>
    </row>
    <row r="589" spans="1:19" ht="12.75" customHeight="1" x14ac:dyDescent="0.2">
      <c r="A589" s="4" t="s">
        <v>22</v>
      </c>
      <c r="B589" s="10" t="s">
        <v>21</v>
      </c>
      <c r="C589" s="11" t="s">
        <v>20</v>
      </c>
      <c r="D589" s="17"/>
      <c r="E589" s="4" t="s">
        <v>22</v>
      </c>
      <c r="F589" s="10" t="s">
        <v>21</v>
      </c>
      <c r="G589" s="11" t="s">
        <v>20</v>
      </c>
      <c r="H589" s="17"/>
      <c r="I589" s="4" t="s">
        <v>22</v>
      </c>
      <c r="J589" s="10" t="s">
        <v>21</v>
      </c>
      <c r="K589" s="11" t="s">
        <v>20</v>
      </c>
      <c r="L589" s="1"/>
      <c r="M589" s="1"/>
      <c r="N589" s="1"/>
      <c r="O589" s="1"/>
      <c r="P589" s="1"/>
      <c r="Q589" s="1"/>
      <c r="R589" s="1"/>
      <c r="S589" s="1"/>
    </row>
    <row r="590" spans="1:19" ht="12.75" customHeight="1" x14ac:dyDescent="0.2">
      <c r="A590" s="6" t="e">
        <f>CONCATENATE(VLOOKUP(A588,'Price List'!$C:$BB,8,FALSE),"/",VLOOKUP(A588,'Price List'!$C:$BB,9,FALSE))</f>
        <v>#N/A</v>
      </c>
      <c r="B590" s="19" t="e">
        <f>IF(ISBLANK(VLOOKUP(A588,'Price List'!$C:$BB,5,FALSE)),VLOOKUP(A588,'Price List'!$C:$BB,5,FALSE),VLOOKUP(A588,'Price List'!$C:$BB,5,FALSE))</f>
        <v>#N/A</v>
      </c>
      <c r="C590" s="12" t="e">
        <f>VLOOKUP(A588,'Price List'!$C:$BB,6,FALSE)</f>
        <v>#N/A</v>
      </c>
      <c r="D590" s="17"/>
      <c r="E590" s="6" t="e">
        <f>CONCATENATE(VLOOKUP(E588,'Price List'!$C:$BB,8,FALSE),"/",VLOOKUP(E588,'Price List'!$C:$BB,9,FALSE))</f>
        <v>#N/A</v>
      </c>
      <c r="F590" s="19" t="e">
        <f>IF(ISBLANK(VLOOKUP(E588,'Price List'!$C:$BB,5,FALSE)),VLOOKUP(E588,'Price List'!$C:$BB,5,FALSE),VLOOKUP(E588,'Price List'!$C:$BB,5,FALSE))</f>
        <v>#N/A</v>
      </c>
      <c r="G590" s="12" t="e">
        <f>VLOOKUP(E588,'Price List'!$C:$BB,6,FALSE)</f>
        <v>#N/A</v>
      </c>
      <c r="H590" s="17"/>
      <c r="I590" s="6" t="e">
        <f>CONCATENATE(VLOOKUP(I588,'Price List'!$C:$BB,8,FALSE),"/",VLOOKUP(I588,'Price List'!$C:$BB,9,FALSE))</f>
        <v>#N/A</v>
      </c>
      <c r="J590" s="19" t="e">
        <f>IF(ISBLANK(VLOOKUP(I588,'Price List'!$C:$BB,5,FALSE)),VLOOKUP(I588,'Price List'!$C:$BB,5,FALSE),VLOOKUP(I588,'Price List'!$C:$BB,5,FALSE))</f>
        <v>#N/A</v>
      </c>
      <c r="K590" s="12" t="e">
        <f>VLOOKUP(I588,'Price List'!$C:$BB,6,FALSE)</f>
        <v>#N/A</v>
      </c>
      <c r="L590" s="1"/>
      <c r="M590" s="1"/>
      <c r="N590" s="1"/>
      <c r="O590" s="1"/>
      <c r="P590" s="1"/>
      <c r="Q590" s="1"/>
      <c r="R590" s="1"/>
      <c r="S590" s="1"/>
    </row>
    <row r="591" spans="1:19" ht="6" customHeight="1" x14ac:dyDescent="0.2">
      <c r="L591" s="1"/>
      <c r="M591" s="1"/>
      <c r="N591" s="1"/>
      <c r="O591" s="1"/>
      <c r="P591" s="1"/>
      <c r="Q591" s="1"/>
      <c r="R591" s="1"/>
      <c r="S591" s="1"/>
    </row>
    <row r="592" spans="1:19" ht="108" customHeight="1" x14ac:dyDescent="0.2">
      <c r="A592" s="158" t="e">
        <f>VLOOKUP(A595,PicTable,2,FALSE)</f>
        <v>#N/A</v>
      </c>
      <c r="B592" s="159"/>
      <c r="C592" s="160"/>
      <c r="D592" s="16"/>
      <c r="E592" s="158" t="e">
        <f>VLOOKUP(E595,PicTable,2,FALSE)</f>
        <v>#N/A</v>
      </c>
      <c r="F592" s="159"/>
      <c r="G592" s="160"/>
      <c r="H592" s="16"/>
      <c r="I592" s="158" t="e">
        <f>VLOOKUP(I595,PicTable,2,FALSE)</f>
        <v>#N/A</v>
      </c>
      <c r="J592" s="159"/>
      <c r="K592" s="160"/>
      <c r="L592" s="1"/>
      <c r="M592" s="1"/>
      <c r="N592" s="1"/>
      <c r="O592" s="1"/>
      <c r="P592" s="1"/>
      <c r="Q592" s="1"/>
      <c r="R592" s="1"/>
      <c r="S592" s="1"/>
    </row>
    <row r="593" spans="1:19" x14ac:dyDescent="0.2">
      <c r="A593" s="155" t="e">
        <f>VLOOKUP(A595,'Price List'!$C:$BB,2,FALSE)</f>
        <v>#N/A</v>
      </c>
      <c r="B593" s="156"/>
      <c r="C593" s="157"/>
      <c r="D593" s="20"/>
      <c r="E593" s="155" t="e">
        <f>VLOOKUP(E595,'Price List'!$C:$BB,2,FALSE)</f>
        <v>#N/A</v>
      </c>
      <c r="F593" s="156"/>
      <c r="G593" s="157"/>
      <c r="H593" s="20"/>
      <c r="I593" s="155" t="e">
        <f>VLOOKUP(I595,'Price List'!$C:$BB,2,FALSE)</f>
        <v>#N/A</v>
      </c>
      <c r="J593" s="156"/>
      <c r="K593" s="157"/>
      <c r="L593" s="1"/>
      <c r="M593" s="1"/>
      <c r="N593" s="1"/>
      <c r="O593" s="1"/>
      <c r="P593" s="1"/>
      <c r="Q593" s="1"/>
      <c r="R593" s="1"/>
      <c r="S593" s="1"/>
    </row>
    <row r="594" spans="1:19" x14ac:dyDescent="0.2">
      <c r="A594" s="4" t="s">
        <v>18</v>
      </c>
      <c r="B594" s="7" t="s">
        <v>0</v>
      </c>
      <c r="C594" s="9" t="s">
        <v>19</v>
      </c>
      <c r="D594" s="17"/>
      <c r="E594" s="4" t="s">
        <v>18</v>
      </c>
      <c r="F594" s="7" t="s">
        <v>0</v>
      </c>
      <c r="G594" s="9" t="s">
        <v>19</v>
      </c>
      <c r="H594" s="17"/>
      <c r="I594" s="4" t="s">
        <v>18</v>
      </c>
      <c r="J594" s="7" t="s">
        <v>0</v>
      </c>
      <c r="K594" s="9" t="s">
        <v>19</v>
      </c>
      <c r="L594" s="1"/>
      <c r="M594" s="1"/>
      <c r="N594" s="1"/>
      <c r="O594" s="1"/>
      <c r="P594" s="1"/>
      <c r="Q594" s="1"/>
      <c r="R594" s="1"/>
      <c r="S594" s="1"/>
    </row>
    <row r="595" spans="1:19" x14ac:dyDescent="0.2">
      <c r="A595" s="5"/>
      <c r="B595" s="18" t="e">
        <f>VLOOKUP(A595,'Price List'!$C:$BB,3,FALSE)</f>
        <v>#N/A</v>
      </c>
      <c r="C595" s="9" t="e">
        <f>VLOOKUP(A595,'Price List'!$C:$BB,10,FALSE)</f>
        <v>#N/A</v>
      </c>
      <c r="D595" s="17"/>
      <c r="E595" s="5"/>
      <c r="F595" s="18" t="e">
        <f>VLOOKUP(E595,'Price List'!$C:$BB,3,FALSE)</f>
        <v>#N/A</v>
      </c>
      <c r="G595" s="9" t="e">
        <f>VLOOKUP(E595,'Price List'!$C:$BB,10,FALSE)</f>
        <v>#N/A</v>
      </c>
      <c r="H595" s="17"/>
      <c r="I595" s="5"/>
      <c r="J595" s="18" t="e">
        <f>VLOOKUP(I595,'Price List'!$C:$BB,3,FALSE)</f>
        <v>#N/A</v>
      </c>
      <c r="K595" s="9" t="e">
        <f>VLOOKUP(I595,'Price List'!$C:$BB,10,FALSE)</f>
        <v>#N/A</v>
      </c>
      <c r="L595" s="1"/>
      <c r="M595" s="1"/>
      <c r="N595" s="1"/>
      <c r="O595" s="1"/>
      <c r="P595" s="1"/>
      <c r="Q595" s="1"/>
      <c r="R595" s="1"/>
      <c r="S595" s="1"/>
    </row>
    <row r="596" spans="1:19" ht="12.75" customHeight="1" x14ac:dyDescent="0.2">
      <c r="A596" s="4" t="s">
        <v>22</v>
      </c>
      <c r="B596" s="10" t="s">
        <v>21</v>
      </c>
      <c r="C596" s="11" t="s">
        <v>20</v>
      </c>
      <c r="D596" s="17"/>
      <c r="E596" s="4" t="s">
        <v>22</v>
      </c>
      <c r="F596" s="10" t="s">
        <v>21</v>
      </c>
      <c r="G596" s="11" t="s">
        <v>20</v>
      </c>
      <c r="H596" s="17"/>
      <c r="I596" s="4" t="s">
        <v>22</v>
      </c>
      <c r="J596" s="10" t="s">
        <v>21</v>
      </c>
      <c r="K596" s="11" t="s">
        <v>20</v>
      </c>
      <c r="L596" s="1"/>
      <c r="M596" s="1"/>
      <c r="N596" s="1"/>
      <c r="O596" s="1"/>
      <c r="P596" s="1"/>
      <c r="Q596" s="1"/>
      <c r="R596" s="1"/>
      <c r="S596" s="1"/>
    </row>
    <row r="597" spans="1:19" ht="12.75" customHeight="1" x14ac:dyDescent="0.2">
      <c r="A597" s="6" t="e">
        <f>CONCATENATE(VLOOKUP(A595,'Price List'!$C:$BB,8,FALSE),"/",VLOOKUP(A595,'Price List'!$C:$BB,9,FALSE))</f>
        <v>#N/A</v>
      </c>
      <c r="B597" s="19" t="e">
        <f>IF(ISBLANK(VLOOKUP(A595,'Price List'!$C:$BB,5,FALSE)),VLOOKUP(A595,'Price List'!$C:$BB,5,FALSE),VLOOKUP(A595,'Price List'!$C:$BB,5,FALSE))</f>
        <v>#N/A</v>
      </c>
      <c r="C597" s="12" t="e">
        <f>VLOOKUP(A595,'Price List'!$C:$BB,6,FALSE)</f>
        <v>#N/A</v>
      </c>
      <c r="D597" s="17"/>
      <c r="E597" s="6" t="e">
        <f>CONCATENATE(VLOOKUP(E595,'Price List'!$C:$BB,8,FALSE),"/",VLOOKUP(E595,'Price List'!$C:$BB,9,FALSE))</f>
        <v>#N/A</v>
      </c>
      <c r="F597" s="19" t="e">
        <f>IF(ISBLANK(VLOOKUP(E595,'Price List'!$C:$BB,5,FALSE)),VLOOKUP(E595,'Price List'!$C:$BB,5,FALSE),VLOOKUP(E595,'Price List'!$C:$BB,5,FALSE))</f>
        <v>#N/A</v>
      </c>
      <c r="G597" s="12" t="e">
        <f>VLOOKUP(E595,'Price List'!$C:$BB,6,FALSE)</f>
        <v>#N/A</v>
      </c>
      <c r="H597" s="17"/>
      <c r="I597" s="6" t="e">
        <f>CONCATENATE(VLOOKUP(I595,'Price List'!$C:$BB,8,FALSE),"/",VLOOKUP(I595,'Price List'!$C:$BB,9,FALSE))</f>
        <v>#N/A</v>
      </c>
      <c r="J597" s="19" t="e">
        <f>IF(ISBLANK(VLOOKUP(I595,'Price List'!$C:$BB,5,FALSE)),VLOOKUP(I595,'Price List'!$C:$BB,5,FALSE),VLOOKUP(I595,'Price List'!$C:$BB,5,FALSE))</f>
        <v>#N/A</v>
      </c>
      <c r="K597" s="12" t="e">
        <f>VLOOKUP(I595,'Price List'!$C:$BB,6,FALSE)</f>
        <v>#N/A</v>
      </c>
      <c r="L597" s="1"/>
      <c r="M597" s="1"/>
      <c r="N597" s="1"/>
      <c r="O597" s="1"/>
      <c r="P597" s="1"/>
      <c r="Q597" s="1"/>
      <c r="R597" s="1"/>
      <c r="S597" s="1"/>
    </row>
    <row r="598" spans="1:19" ht="6" customHeight="1" x14ac:dyDescent="0.2">
      <c r="L598" s="1"/>
      <c r="M598" s="1"/>
      <c r="N598" s="1"/>
      <c r="O598" s="1"/>
      <c r="P598" s="1"/>
      <c r="Q598" s="1"/>
      <c r="R598" s="1"/>
      <c r="S598" s="1"/>
    </row>
    <row r="599" spans="1:19" ht="108" customHeight="1" x14ac:dyDescent="0.2">
      <c r="A599" s="158" t="e">
        <f>VLOOKUP(A602,PicTable,2,FALSE)</f>
        <v>#N/A</v>
      </c>
      <c r="B599" s="159"/>
      <c r="C599" s="160"/>
      <c r="D599" s="16"/>
      <c r="E599" s="158" t="e">
        <f>VLOOKUP(E602,PicTable,2,FALSE)</f>
        <v>#N/A</v>
      </c>
      <c r="F599" s="159"/>
      <c r="G599" s="160"/>
      <c r="H599" s="16"/>
      <c r="I599" s="158" t="e">
        <f>VLOOKUP(I602,PicTable,2,FALSE)</f>
        <v>#N/A</v>
      </c>
      <c r="J599" s="159"/>
      <c r="K599" s="160"/>
      <c r="L599" s="1"/>
      <c r="M599" s="1"/>
      <c r="N599" s="1"/>
      <c r="O599" s="1"/>
      <c r="P599" s="1"/>
      <c r="Q599" s="1"/>
      <c r="R599" s="1"/>
      <c r="S599" s="1"/>
    </row>
    <row r="600" spans="1:19" x14ac:dyDescent="0.2">
      <c r="A600" s="155" t="e">
        <f>VLOOKUP(A602,'Price List'!$C:$BB,2,FALSE)</f>
        <v>#N/A</v>
      </c>
      <c r="B600" s="156"/>
      <c r="C600" s="157"/>
      <c r="D600" s="20"/>
      <c r="E600" s="155" t="e">
        <f>VLOOKUP(E602,'Price List'!$C:$BB,2,FALSE)</f>
        <v>#N/A</v>
      </c>
      <c r="F600" s="156"/>
      <c r="G600" s="157"/>
      <c r="H600" s="20"/>
      <c r="I600" s="155" t="e">
        <f>VLOOKUP(I602,'Price List'!$C:$BB,2,FALSE)</f>
        <v>#N/A</v>
      </c>
      <c r="J600" s="156"/>
      <c r="K600" s="157"/>
      <c r="L600" s="1"/>
      <c r="M600" s="1"/>
      <c r="N600" s="1"/>
      <c r="O600" s="1"/>
      <c r="P600" s="1"/>
      <c r="Q600" s="1"/>
      <c r="R600" s="1"/>
      <c r="S600" s="1"/>
    </row>
    <row r="601" spans="1:19" x14ac:dyDescent="0.2">
      <c r="A601" s="4" t="s">
        <v>18</v>
      </c>
      <c r="B601" s="7" t="s">
        <v>0</v>
      </c>
      <c r="C601" s="9" t="s">
        <v>19</v>
      </c>
      <c r="D601" s="17"/>
      <c r="E601" s="4" t="s">
        <v>18</v>
      </c>
      <c r="F601" s="7" t="s">
        <v>0</v>
      </c>
      <c r="G601" s="9" t="s">
        <v>19</v>
      </c>
      <c r="H601" s="17"/>
      <c r="I601" s="4" t="s">
        <v>18</v>
      </c>
      <c r="J601" s="7" t="s">
        <v>0</v>
      </c>
      <c r="K601" s="9" t="s">
        <v>19</v>
      </c>
      <c r="L601" s="1"/>
      <c r="M601" s="1"/>
      <c r="N601" s="1"/>
      <c r="O601" s="1"/>
      <c r="P601" s="1"/>
      <c r="Q601" s="1"/>
      <c r="R601" s="1"/>
      <c r="S601" s="1"/>
    </row>
    <row r="602" spans="1:19" x14ac:dyDescent="0.2">
      <c r="A602" s="5"/>
      <c r="B602" s="18" t="e">
        <f>VLOOKUP(A602,'Price List'!$C:$BB,3,FALSE)</f>
        <v>#N/A</v>
      </c>
      <c r="C602" s="9" t="e">
        <f>VLOOKUP(A602,'Price List'!$C:$BB,10,FALSE)</f>
        <v>#N/A</v>
      </c>
      <c r="D602" s="17"/>
      <c r="E602" s="5"/>
      <c r="F602" s="18" t="e">
        <f>VLOOKUP(E602,'Price List'!$C:$BB,3,FALSE)</f>
        <v>#N/A</v>
      </c>
      <c r="G602" s="9" t="e">
        <f>VLOOKUP(E602,'Price List'!$C:$BB,10,FALSE)</f>
        <v>#N/A</v>
      </c>
      <c r="H602" s="17"/>
      <c r="I602" s="5"/>
      <c r="J602" s="18" t="e">
        <f>VLOOKUP(I602,'Price List'!$C:$BB,3,FALSE)</f>
        <v>#N/A</v>
      </c>
      <c r="K602" s="9" t="e">
        <f>VLOOKUP(I602,'Price List'!$C:$BB,10,FALSE)</f>
        <v>#N/A</v>
      </c>
      <c r="L602" s="1"/>
      <c r="M602" s="1"/>
      <c r="N602" s="1"/>
      <c r="O602" s="1"/>
      <c r="P602" s="1"/>
      <c r="Q602" s="1"/>
      <c r="R602" s="1"/>
      <c r="S602" s="1"/>
    </row>
    <row r="603" spans="1:19" ht="12.75" customHeight="1" x14ac:dyDescent="0.2">
      <c r="A603" s="4" t="s">
        <v>22</v>
      </c>
      <c r="B603" s="10" t="s">
        <v>21</v>
      </c>
      <c r="C603" s="11" t="s">
        <v>20</v>
      </c>
      <c r="D603" s="17"/>
      <c r="E603" s="4" t="s">
        <v>22</v>
      </c>
      <c r="F603" s="10" t="s">
        <v>21</v>
      </c>
      <c r="G603" s="11" t="s">
        <v>20</v>
      </c>
      <c r="H603" s="17"/>
      <c r="I603" s="4" t="s">
        <v>22</v>
      </c>
      <c r="J603" s="10" t="s">
        <v>21</v>
      </c>
      <c r="K603" s="11" t="s">
        <v>20</v>
      </c>
      <c r="L603" s="1"/>
      <c r="M603" s="1"/>
      <c r="N603" s="1"/>
      <c r="O603" s="1"/>
      <c r="P603" s="1"/>
      <c r="Q603" s="1"/>
      <c r="R603" s="1"/>
      <c r="S603" s="1"/>
    </row>
    <row r="604" spans="1:19" ht="12.75" customHeight="1" x14ac:dyDescent="0.2">
      <c r="A604" s="6" t="e">
        <f>CONCATENATE(VLOOKUP(A602,'Price List'!$C:$BB,8,FALSE),"/",VLOOKUP(A602,'Price List'!$C:$BB,9,FALSE))</f>
        <v>#N/A</v>
      </c>
      <c r="B604" s="19" t="e">
        <f>IF(ISBLANK(VLOOKUP(A602,'Price List'!$C:$BB,5,FALSE)),VLOOKUP(A602,'Price List'!$C:$BB,5,FALSE),VLOOKUP(A602,'Price List'!$C:$BB,5,FALSE))</f>
        <v>#N/A</v>
      </c>
      <c r="C604" s="12" t="e">
        <f>VLOOKUP(A602,'Price List'!$C:$BB,6,FALSE)</f>
        <v>#N/A</v>
      </c>
      <c r="D604" s="17"/>
      <c r="E604" s="6" t="e">
        <f>CONCATENATE(VLOOKUP(E602,'Price List'!$C:$BB,8,FALSE),"/",VLOOKUP(E602,'Price List'!$C:$BB,9,FALSE))</f>
        <v>#N/A</v>
      </c>
      <c r="F604" s="19" t="e">
        <f>IF(ISBLANK(VLOOKUP(E602,'Price List'!$C:$BB,5,FALSE)),VLOOKUP(E602,'Price List'!$C:$BB,5,FALSE),VLOOKUP(E602,'Price List'!$C:$BB,5,FALSE))</f>
        <v>#N/A</v>
      </c>
      <c r="G604" s="12" t="e">
        <f>VLOOKUP(E602,'Price List'!$C:$BB,6,FALSE)</f>
        <v>#N/A</v>
      </c>
      <c r="H604" s="17"/>
      <c r="I604" s="6" t="e">
        <f>CONCATENATE(VLOOKUP(I602,'Price List'!$C:$BB,8,FALSE),"/",VLOOKUP(I602,'Price List'!$C:$BB,9,FALSE))</f>
        <v>#N/A</v>
      </c>
      <c r="J604" s="19" t="e">
        <f>IF(ISBLANK(VLOOKUP(I602,'Price List'!$C:$BB,5,FALSE)),VLOOKUP(I602,'Price List'!$C:$BB,5,FALSE),VLOOKUP(I602,'Price List'!$C:$BB,5,FALSE))</f>
        <v>#N/A</v>
      </c>
      <c r="K604" s="12" t="e">
        <f>VLOOKUP(I602,'Price List'!$C:$BB,6,FALSE)</f>
        <v>#N/A</v>
      </c>
      <c r="L604" s="1"/>
      <c r="M604" s="1"/>
      <c r="N604" s="1"/>
      <c r="O604" s="1"/>
      <c r="P604" s="1"/>
      <c r="Q604" s="1"/>
      <c r="R604" s="1"/>
      <c r="S604" s="1"/>
    </row>
    <row r="605" spans="1:19" ht="6" customHeight="1" x14ac:dyDescent="0.2">
      <c r="L605" s="1"/>
      <c r="M605" s="1"/>
      <c r="N605" s="1"/>
      <c r="O605" s="1"/>
      <c r="P605" s="1"/>
      <c r="Q605" s="1"/>
      <c r="R605" s="1"/>
      <c r="S605" s="1"/>
    </row>
    <row r="606" spans="1:19" ht="108" customHeight="1" x14ac:dyDescent="0.2">
      <c r="A606" s="158" t="e">
        <f>VLOOKUP(A609,PicTable,2,FALSE)</f>
        <v>#N/A</v>
      </c>
      <c r="B606" s="159"/>
      <c r="C606" s="160"/>
      <c r="D606" s="16"/>
      <c r="E606" s="158" t="e">
        <f>VLOOKUP(E609,PicTable,2,FALSE)</f>
        <v>#N/A</v>
      </c>
      <c r="F606" s="159"/>
      <c r="G606" s="160"/>
      <c r="H606" s="16"/>
      <c r="I606" s="158" t="e">
        <f>VLOOKUP(I609,PicTable,2,FALSE)</f>
        <v>#N/A</v>
      </c>
      <c r="J606" s="159"/>
      <c r="K606" s="160"/>
      <c r="L606" s="1"/>
      <c r="M606" s="1"/>
      <c r="N606" s="1"/>
      <c r="O606" s="1"/>
      <c r="P606" s="1"/>
      <c r="Q606" s="1"/>
      <c r="R606" s="1"/>
      <c r="S606" s="1"/>
    </row>
    <row r="607" spans="1:19" x14ac:dyDescent="0.2">
      <c r="A607" s="155" t="e">
        <f>VLOOKUP(A609,'Price List'!$C:$BB,2,FALSE)</f>
        <v>#N/A</v>
      </c>
      <c r="B607" s="156"/>
      <c r="C607" s="157"/>
      <c r="D607" s="20"/>
      <c r="E607" s="155" t="e">
        <f>VLOOKUP(E609,'Price List'!$C:$BB,2,FALSE)</f>
        <v>#N/A</v>
      </c>
      <c r="F607" s="156"/>
      <c r="G607" s="157"/>
      <c r="H607" s="20"/>
      <c r="I607" s="155" t="e">
        <f>VLOOKUP(I609,'Price List'!$C:$BB,2,FALSE)</f>
        <v>#N/A</v>
      </c>
      <c r="J607" s="156"/>
      <c r="K607" s="157"/>
      <c r="L607" s="1"/>
      <c r="M607" s="1"/>
      <c r="N607" s="1"/>
      <c r="O607" s="1"/>
      <c r="P607" s="1"/>
      <c r="Q607" s="1"/>
      <c r="R607" s="1"/>
      <c r="S607" s="1"/>
    </row>
    <row r="608" spans="1:19" x14ac:dyDescent="0.2">
      <c r="A608" s="4" t="s">
        <v>18</v>
      </c>
      <c r="B608" s="7" t="s">
        <v>0</v>
      </c>
      <c r="C608" s="9" t="s">
        <v>19</v>
      </c>
      <c r="D608" s="17"/>
      <c r="E608" s="4" t="s">
        <v>18</v>
      </c>
      <c r="F608" s="7" t="s">
        <v>0</v>
      </c>
      <c r="G608" s="9" t="s">
        <v>19</v>
      </c>
      <c r="H608" s="17"/>
      <c r="I608" s="4" t="s">
        <v>18</v>
      </c>
      <c r="J608" s="7" t="s">
        <v>0</v>
      </c>
      <c r="K608" s="9" t="s">
        <v>19</v>
      </c>
      <c r="L608" s="1"/>
      <c r="M608" s="1"/>
      <c r="N608" s="1"/>
      <c r="O608" s="1"/>
      <c r="P608" s="1"/>
      <c r="Q608" s="1"/>
      <c r="R608" s="1"/>
      <c r="S608" s="1"/>
    </row>
    <row r="609" spans="1:19" x14ac:dyDescent="0.2">
      <c r="A609" s="5"/>
      <c r="B609" s="18" t="e">
        <f>VLOOKUP(A609,'Price List'!$C:$BB,3,FALSE)</f>
        <v>#N/A</v>
      </c>
      <c r="C609" s="9" t="e">
        <f>VLOOKUP(A609,'Price List'!$C:$BB,10,FALSE)</f>
        <v>#N/A</v>
      </c>
      <c r="D609" s="17"/>
      <c r="E609" s="5"/>
      <c r="F609" s="18" t="e">
        <f>VLOOKUP(E609,'Price List'!$C:$BB,3,FALSE)</f>
        <v>#N/A</v>
      </c>
      <c r="G609" s="9" t="e">
        <f>VLOOKUP(E609,'Price List'!$C:$BB,10,FALSE)</f>
        <v>#N/A</v>
      </c>
      <c r="H609" s="17"/>
      <c r="I609" s="5"/>
      <c r="J609" s="18" t="e">
        <f>VLOOKUP(I609,'Price List'!$C:$BB,3,FALSE)</f>
        <v>#N/A</v>
      </c>
      <c r="K609" s="9" t="e">
        <f>VLOOKUP(I609,'Price List'!$C:$BB,10,FALSE)</f>
        <v>#N/A</v>
      </c>
      <c r="L609" s="1"/>
      <c r="M609" s="1"/>
      <c r="N609" s="1"/>
      <c r="O609" s="1"/>
      <c r="P609" s="1"/>
      <c r="Q609" s="1"/>
      <c r="R609" s="1"/>
      <c r="S609" s="1"/>
    </row>
    <row r="610" spans="1:19" ht="12.75" customHeight="1" x14ac:dyDescent="0.2">
      <c r="A610" s="4" t="s">
        <v>22</v>
      </c>
      <c r="B610" s="10" t="s">
        <v>21</v>
      </c>
      <c r="C610" s="11" t="s">
        <v>20</v>
      </c>
      <c r="D610" s="17"/>
      <c r="E610" s="4" t="s">
        <v>22</v>
      </c>
      <c r="F610" s="10" t="s">
        <v>21</v>
      </c>
      <c r="G610" s="11" t="s">
        <v>20</v>
      </c>
      <c r="H610" s="17"/>
      <c r="I610" s="4" t="s">
        <v>22</v>
      </c>
      <c r="J610" s="10" t="s">
        <v>21</v>
      </c>
      <c r="K610" s="11" t="s">
        <v>20</v>
      </c>
      <c r="L610" s="1"/>
      <c r="M610" s="1"/>
      <c r="N610" s="1"/>
      <c r="O610" s="1"/>
      <c r="P610" s="1"/>
      <c r="Q610" s="1"/>
      <c r="R610" s="1"/>
      <c r="S610" s="1"/>
    </row>
    <row r="611" spans="1:19" ht="12.75" customHeight="1" x14ac:dyDescent="0.2">
      <c r="A611" s="6" t="e">
        <f>CONCATENATE(VLOOKUP(A609,'Price List'!$C:$BB,8,FALSE),"/",VLOOKUP(A609,'Price List'!$C:$BB,9,FALSE))</f>
        <v>#N/A</v>
      </c>
      <c r="B611" s="19" t="e">
        <f>IF(ISBLANK(VLOOKUP(A609,'Price List'!$C:$BB,5,FALSE)),VLOOKUP(A609,'Price List'!$C:$BB,5,FALSE),VLOOKUP(A609,'Price List'!$C:$BB,5,FALSE))</f>
        <v>#N/A</v>
      </c>
      <c r="C611" s="12" t="e">
        <f>VLOOKUP(A609,'Price List'!$C:$BB,6,FALSE)</f>
        <v>#N/A</v>
      </c>
      <c r="D611" s="17"/>
      <c r="E611" s="6" t="e">
        <f>CONCATENATE(VLOOKUP(E609,'Price List'!$C:$BB,8,FALSE),"/",VLOOKUP(E609,'Price List'!$C:$BB,9,FALSE))</f>
        <v>#N/A</v>
      </c>
      <c r="F611" s="19" t="e">
        <f>IF(ISBLANK(VLOOKUP(E609,'Price List'!$C:$BB,5,FALSE)),VLOOKUP(E609,'Price List'!$C:$BB,5,FALSE),VLOOKUP(E609,'Price List'!$C:$BB,5,FALSE))</f>
        <v>#N/A</v>
      </c>
      <c r="G611" s="12" t="e">
        <f>VLOOKUP(E609,'Price List'!$C:$BB,6,FALSE)</f>
        <v>#N/A</v>
      </c>
      <c r="H611" s="17"/>
      <c r="I611" s="6" t="e">
        <f>CONCATENATE(VLOOKUP(I609,'Price List'!$C:$BB,8,FALSE),"/",VLOOKUP(I609,'Price List'!$C:$BB,9,FALSE))</f>
        <v>#N/A</v>
      </c>
      <c r="J611" s="19" t="e">
        <f>IF(ISBLANK(VLOOKUP(I609,'Price List'!$C:$BB,5,FALSE)),VLOOKUP(I609,'Price List'!$C:$BB,5,FALSE),VLOOKUP(I609,'Price List'!$C:$BB,5,FALSE))</f>
        <v>#N/A</v>
      </c>
      <c r="K611" s="12" t="e">
        <f>VLOOKUP(I609,'Price List'!$C:$BB,6,FALSE)</f>
        <v>#N/A</v>
      </c>
      <c r="L611" s="1"/>
      <c r="M611" s="1"/>
      <c r="N611" s="1"/>
      <c r="O611" s="1"/>
      <c r="P611" s="1"/>
      <c r="Q611" s="1"/>
      <c r="R611" s="1"/>
      <c r="S611" s="1"/>
    </row>
    <row r="612" spans="1:19" ht="6" customHeight="1" x14ac:dyDescent="0.2">
      <c r="L612" s="1"/>
      <c r="M612" s="1"/>
      <c r="N612" s="1"/>
      <c r="O612" s="1"/>
      <c r="P612" s="1"/>
      <c r="Q612" s="1"/>
      <c r="R612" s="1"/>
      <c r="S612" s="1"/>
    </row>
    <row r="613" spans="1:19" ht="108" customHeight="1" x14ac:dyDescent="0.2">
      <c r="A613" s="158" t="e">
        <f>VLOOKUP(A616,PicTable,2,FALSE)</f>
        <v>#N/A</v>
      </c>
      <c r="B613" s="159"/>
      <c r="C613" s="160"/>
      <c r="D613" s="16"/>
      <c r="E613" s="158" t="e">
        <f>VLOOKUP(E616,PicTable,2,FALSE)</f>
        <v>#N/A</v>
      </c>
      <c r="F613" s="159"/>
      <c r="G613" s="160"/>
      <c r="H613" s="16"/>
      <c r="I613" s="158" t="e">
        <f>VLOOKUP(I616,PicTable,2,FALSE)</f>
        <v>#N/A</v>
      </c>
      <c r="J613" s="159"/>
      <c r="K613" s="160"/>
      <c r="L613" s="1"/>
      <c r="M613" s="1"/>
      <c r="N613" s="1"/>
      <c r="O613" s="1"/>
      <c r="P613" s="1"/>
      <c r="Q613" s="1"/>
      <c r="R613" s="1"/>
      <c r="S613" s="1"/>
    </row>
    <row r="614" spans="1:19" x14ac:dyDescent="0.2">
      <c r="A614" s="155" t="e">
        <f>VLOOKUP(A616,'Price List'!$C:$BB,2,FALSE)</f>
        <v>#N/A</v>
      </c>
      <c r="B614" s="156"/>
      <c r="C614" s="157"/>
      <c r="D614" s="20"/>
      <c r="E614" s="155" t="e">
        <f>VLOOKUP(E616,'Price List'!$C:$BB,2,FALSE)</f>
        <v>#N/A</v>
      </c>
      <c r="F614" s="156"/>
      <c r="G614" s="157"/>
      <c r="H614" s="20"/>
      <c r="I614" s="155" t="e">
        <f>VLOOKUP(I616,'Price List'!$C:$BB,2,FALSE)</f>
        <v>#N/A</v>
      </c>
      <c r="J614" s="156"/>
      <c r="K614" s="157"/>
      <c r="L614" s="1"/>
      <c r="M614" s="1"/>
      <c r="N614" s="1"/>
      <c r="O614" s="1"/>
      <c r="P614" s="1"/>
      <c r="Q614" s="1"/>
      <c r="R614" s="1"/>
      <c r="S614" s="1"/>
    </row>
    <row r="615" spans="1:19" x14ac:dyDescent="0.2">
      <c r="A615" s="4" t="s">
        <v>18</v>
      </c>
      <c r="B615" s="7" t="s">
        <v>0</v>
      </c>
      <c r="C615" s="9" t="s">
        <v>19</v>
      </c>
      <c r="D615" s="17"/>
      <c r="E615" s="4" t="s">
        <v>18</v>
      </c>
      <c r="F615" s="7" t="s">
        <v>0</v>
      </c>
      <c r="G615" s="9" t="s">
        <v>19</v>
      </c>
      <c r="H615" s="17"/>
      <c r="I615" s="4" t="s">
        <v>18</v>
      </c>
      <c r="J615" s="7" t="s">
        <v>0</v>
      </c>
      <c r="K615" s="9" t="s">
        <v>19</v>
      </c>
      <c r="L615" s="1"/>
      <c r="M615" s="1"/>
      <c r="N615" s="1"/>
      <c r="O615" s="1"/>
      <c r="P615" s="1"/>
      <c r="Q615" s="1"/>
      <c r="R615" s="1"/>
      <c r="S615" s="1"/>
    </row>
    <row r="616" spans="1:19" x14ac:dyDescent="0.2">
      <c r="A616" s="5"/>
      <c r="B616" s="18" t="e">
        <f>VLOOKUP(A616,'Price List'!$C:$BB,3,FALSE)</f>
        <v>#N/A</v>
      </c>
      <c r="C616" s="9" t="e">
        <f>VLOOKUP(A616,'Price List'!$C:$BB,10,FALSE)</f>
        <v>#N/A</v>
      </c>
      <c r="D616" s="17"/>
      <c r="E616" s="5"/>
      <c r="F616" s="18" t="e">
        <f>VLOOKUP(E616,'Price List'!$C:$BB,3,FALSE)</f>
        <v>#N/A</v>
      </c>
      <c r="G616" s="9" t="e">
        <f>VLOOKUP(E616,'Price List'!$C:$BB,10,FALSE)</f>
        <v>#N/A</v>
      </c>
      <c r="H616" s="17"/>
      <c r="I616" s="5"/>
      <c r="J616" s="18" t="e">
        <f>VLOOKUP(I616,'Price List'!$C:$BB,3,FALSE)</f>
        <v>#N/A</v>
      </c>
      <c r="K616" s="9" t="e">
        <f>VLOOKUP(I616,'Price List'!$C:$BB,10,FALSE)</f>
        <v>#N/A</v>
      </c>
      <c r="L616" s="1"/>
      <c r="M616" s="1"/>
      <c r="N616" s="1"/>
      <c r="O616" s="1"/>
      <c r="P616" s="1"/>
      <c r="Q616" s="1"/>
      <c r="R616" s="1"/>
      <c r="S616" s="1"/>
    </row>
    <row r="617" spans="1:19" ht="12.75" customHeight="1" x14ac:dyDescent="0.2">
      <c r="A617" s="4" t="s">
        <v>22</v>
      </c>
      <c r="B617" s="10" t="s">
        <v>21</v>
      </c>
      <c r="C617" s="11" t="s">
        <v>20</v>
      </c>
      <c r="D617" s="17"/>
      <c r="E617" s="4" t="s">
        <v>22</v>
      </c>
      <c r="F617" s="10" t="s">
        <v>21</v>
      </c>
      <c r="G617" s="11" t="s">
        <v>20</v>
      </c>
      <c r="H617" s="17"/>
      <c r="I617" s="4" t="s">
        <v>22</v>
      </c>
      <c r="J617" s="10" t="s">
        <v>21</v>
      </c>
      <c r="K617" s="11" t="s">
        <v>20</v>
      </c>
      <c r="L617" s="1"/>
      <c r="M617" s="1"/>
      <c r="N617" s="1"/>
      <c r="O617" s="1"/>
      <c r="P617" s="1"/>
      <c r="Q617" s="1"/>
      <c r="R617" s="1"/>
      <c r="S617" s="1"/>
    </row>
    <row r="618" spans="1:19" ht="12.75" customHeight="1" x14ac:dyDescent="0.2">
      <c r="A618" s="6" t="e">
        <f>CONCATENATE(VLOOKUP(A616,'Price List'!$C:$BB,8,FALSE),"/",VLOOKUP(A616,'Price List'!$C:$BB,9,FALSE))</f>
        <v>#N/A</v>
      </c>
      <c r="B618" s="19" t="e">
        <f>IF(ISBLANK(VLOOKUP(A616,'Price List'!$C:$BB,5,FALSE)),VLOOKUP(A616,'Price List'!$C:$BB,5,FALSE),VLOOKUP(A616,'Price List'!$C:$BB,5,FALSE))</f>
        <v>#N/A</v>
      </c>
      <c r="C618" s="12" t="e">
        <f>VLOOKUP(A616,'Price List'!$C:$BB,6,FALSE)</f>
        <v>#N/A</v>
      </c>
      <c r="D618" s="17"/>
      <c r="E618" s="6" t="e">
        <f>CONCATENATE(VLOOKUP(E616,'Price List'!$C:$BB,8,FALSE),"/",VLOOKUP(E616,'Price List'!$C:$BB,9,FALSE))</f>
        <v>#N/A</v>
      </c>
      <c r="F618" s="19" t="e">
        <f>IF(ISBLANK(VLOOKUP(E616,'Price List'!$C:$BB,5,FALSE)),VLOOKUP(E616,'Price List'!$C:$BB,5,FALSE),VLOOKUP(E616,'Price List'!$C:$BB,5,FALSE))</f>
        <v>#N/A</v>
      </c>
      <c r="G618" s="12" t="e">
        <f>VLOOKUP(E616,'Price List'!$C:$BB,6,FALSE)</f>
        <v>#N/A</v>
      </c>
      <c r="H618" s="17"/>
      <c r="I618" s="6" t="e">
        <f>CONCATENATE(VLOOKUP(I616,'Price List'!$C:$BB,8,FALSE),"/",VLOOKUP(I616,'Price List'!$C:$BB,9,FALSE))</f>
        <v>#N/A</v>
      </c>
      <c r="J618" s="19" t="e">
        <f>IF(ISBLANK(VLOOKUP(I616,'Price List'!$C:$BB,5,FALSE)),VLOOKUP(I616,'Price List'!$C:$BB,5,FALSE),VLOOKUP(I616,'Price List'!$C:$BB,5,FALSE))</f>
        <v>#N/A</v>
      </c>
      <c r="K618" s="12" t="e">
        <f>VLOOKUP(I616,'Price List'!$C:$BB,6,FALSE)</f>
        <v>#N/A</v>
      </c>
      <c r="L618" s="1"/>
      <c r="M618" s="1"/>
      <c r="N618" s="1"/>
      <c r="O618" s="1"/>
      <c r="P618" s="1"/>
      <c r="Q618" s="1"/>
      <c r="R618" s="1"/>
      <c r="S618" s="1"/>
    </row>
    <row r="619" spans="1:19" ht="6" customHeight="1" x14ac:dyDescent="0.2">
      <c r="L619" s="1"/>
      <c r="M619" s="1"/>
      <c r="N619" s="1"/>
      <c r="O619" s="1"/>
      <c r="P619" s="1"/>
      <c r="Q619" s="1"/>
      <c r="R619" s="1"/>
      <c r="S619" s="1"/>
    </row>
    <row r="620" spans="1:19" ht="108" customHeight="1" x14ac:dyDescent="0.2">
      <c r="A620" s="158" t="e">
        <f>VLOOKUP(A623,PicTable,2,FALSE)</f>
        <v>#N/A</v>
      </c>
      <c r="B620" s="159"/>
      <c r="C620" s="160"/>
      <c r="D620" s="16"/>
      <c r="E620" s="158" t="e">
        <f>VLOOKUP(E623,PicTable,2,FALSE)</f>
        <v>#N/A</v>
      </c>
      <c r="F620" s="159"/>
      <c r="G620" s="160"/>
      <c r="H620" s="16"/>
      <c r="I620" s="158" t="e">
        <f>VLOOKUP(I623,PicTable,2,FALSE)</f>
        <v>#N/A</v>
      </c>
      <c r="J620" s="159"/>
      <c r="K620" s="160"/>
      <c r="L620" s="1"/>
      <c r="M620" s="1"/>
      <c r="N620" s="1"/>
      <c r="O620" s="1"/>
      <c r="P620" s="1"/>
      <c r="Q620" s="1"/>
      <c r="R620" s="1"/>
      <c r="S620" s="1"/>
    </row>
    <row r="621" spans="1:19" x14ac:dyDescent="0.2">
      <c r="A621" s="155" t="e">
        <f>VLOOKUP(A623,'Price List'!$C:$BB,2,FALSE)</f>
        <v>#N/A</v>
      </c>
      <c r="B621" s="156"/>
      <c r="C621" s="157"/>
      <c r="D621" s="20"/>
      <c r="E621" s="155" t="e">
        <f>VLOOKUP(E623,'Price List'!$C:$BB,2,FALSE)</f>
        <v>#N/A</v>
      </c>
      <c r="F621" s="156"/>
      <c r="G621" s="157"/>
      <c r="H621" s="20"/>
      <c r="I621" s="155" t="e">
        <f>VLOOKUP(I623,'Price List'!$C:$BB,2,FALSE)</f>
        <v>#N/A</v>
      </c>
      <c r="J621" s="156"/>
      <c r="K621" s="157"/>
      <c r="L621" s="1"/>
      <c r="M621" s="1"/>
      <c r="N621" s="1"/>
      <c r="O621" s="1"/>
      <c r="P621" s="1"/>
      <c r="Q621" s="1"/>
      <c r="R621" s="1"/>
      <c r="S621" s="1"/>
    </row>
    <row r="622" spans="1:19" x14ac:dyDescent="0.2">
      <c r="A622" s="4" t="s">
        <v>18</v>
      </c>
      <c r="B622" s="7" t="s">
        <v>0</v>
      </c>
      <c r="C622" s="9" t="s">
        <v>19</v>
      </c>
      <c r="D622" s="17"/>
      <c r="E622" s="4" t="s">
        <v>18</v>
      </c>
      <c r="F622" s="7" t="s">
        <v>0</v>
      </c>
      <c r="G622" s="9" t="s">
        <v>19</v>
      </c>
      <c r="H622" s="17"/>
      <c r="I622" s="4" t="s">
        <v>18</v>
      </c>
      <c r="J622" s="7" t="s">
        <v>0</v>
      </c>
      <c r="K622" s="9" t="s">
        <v>19</v>
      </c>
      <c r="L622" s="1"/>
      <c r="M622" s="1"/>
      <c r="N622" s="1"/>
      <c r="O622" s="1"/>
      <c r="P622" s="1"/>
      <c r="Q622" s="1"/>
      <c r="R622" s="1"/>
      <c r="S622" s="1"/>
    </row>
    <row r="623" spans="1:19" x14ac:dyDescent="0.2">
      <c r="A623" s="5"/>
      <c r="B623" s="18" t="e">
        <f>VLOOKUP(A623,'Price List'!$C:$BB,3,FALSE)</f>
        <v>#N/A</v>
      </c>
      <c r="C623" s="9" t="e">
        <f>VLOOKUP(A623,'Price List'!$C:$BB,10,FALSE)</f>
        <v>#N/A</v>
      </c>
      <c r="D623" s="17"/>
      <c r="E623" s="5"/>
      <c r="F623" s="18" t="e">
        <f>VLOOKUP(E623,'Price List'!$C:$BB,3,FALSE)</f>
        <v>#N/A</v>
      </c>
      <c r="G623" s="9" t="e">
        <f>VLOOKUP(E623,'Price List'!$C:$BB,10,FALSE)</f>
        <v>#N/A</v>
      </c>
      <c r="H623" s="17"/>
      <c r="I623" s="5"/>
      <c r="J623" s="18" t="e">
        <f>VLOOKUP(I623,'Price List'!$C:$BB,3,FALSE)</f>
        <v>#N/A</v>
      </c>
      <c r="K623" s="9" t="e">
        <f>VLOOKUP(I623,'Price List'!$C:$BB,10,FALSE)</f>
        <v>#N/A</v>
      </c>
      <c r="L623" s="1"/>
      <c r="M623" s="1"/>
      <c r="N623" s="1"/>
      <c r="O623" s="1"/>
      <c r="P623" s="1"/>
      <c r="Q623" s="1"/>
      <c r="R623" s="1"/>
      <c r="S623" s="1"/>
    </row>
    <row r="624" spans="1:19" ht="12.75" customHeight="1" x14ac:dyDescent="0.2">
      <c r="A624" s="4" t="s">
        <v>22</v>
      </c>
      <c r="B624" s="10" t="s">
        <v>21</v>
      </c>
      <c r="C624" s="11" t="s">
        <v>20</v>
      </c>
      <c r="D624" s="17"/>
      <c r="E624" s="4" t="s">
        <v>22</v>
      </c>
      <c r="F624" s="10" t="s">
        <v>21</v>
      </c>
      <c r="G624" s="11" t="s">
        <v>20</v>
      </c>
      <c r="H624" s="17"/>
      <c r="I624" s="4" t="s">
        <v>22</v>
      </c>
      <c r="J624" s="10" t="s">
        <v>21</v>
      </c>
      <c r="K624" s="11" t="s">
        <v>20</v>
      </c>
      <c r="L624" s="1"/>
      <c r="M624" s="1"/>
      <c r="N624" s="1"/>
      <c r="O624" s="1"/>
      <c r="P624" s="1"/>
      <c r="Q624" s="1"/>
      <c r="R624" s="1"/>
      <c r="S624" s="1"/>
    </row>
    <row r="625" spans="1:19" ht="12.75" customHeight="1" x14ac:dyDescent="0.2">
      <c r="A625" s="6" t="e">
        <f>CONCATENATE(VLOOKUP(A623,'Price List'!$C:$BB,8,FALSE),"/",VLOOKUP(A623,'Price List'!$C:$BB,9,FALSE))</f>
        <v>#N/A</v>
      </c>
      <c r="B625" s="19" t="e">
        <f>IF(ISBLANK(VLOOKUP(A623,'Price List'!$C:$BB,5,FALSE)),VLOOKUP(A623,'Price List'!$C:$BB,5,FALSE),VLOOKUP(A623,'Price List'!$C:$BB,5,FALSE))</f>
        <v>#N/A</v>
      </c>
      <c r="C625" s="12" t="e">
        <f>VLOOKUP(A623,'Price List'!$C:$BB,6,FALSE)</f>
        <v>#N/A</v>
      </c>
      <c r="D625" s="17"/>
      <c r="E625" s="6" t="e">
        <f>CONCATENATE(VLOOKUP(E623,'Price List'!$C:$BB,8,FALSE),"/",VLOOKUP(E623,'Price List'!$C:$BB,9,FALSE))</f>
        <v>#N/A</v>
      </c>
      <c r="F625" s="19" t="e">
        <f>IF(ISBLANK(VLOOKUP(E623,'Price List'!$C:$BB,5,FALSE)),VLOOKUP(E623,'Price List'!$C:$BB,5,FALSE),VLOOKUP(E623,'Price List'!$C:$BB,5,FALSE))</f>
        <v>#N/A</v>
      </c>
      <c r="G625" s="12" t="e">
        <f>VLOOKUP(E623,'Price List'!$C:$BB,6,FALSE)</f>
        <v>#N/A</v>
      </c>
      <c r="H625" s="17"/>
      <c r="I625" s="6" t="e">
        <f>CONCATENATE(VLOOKUP(I623,'Price List'!$C:$BB,8,FALSE),"/",VLOOKUP(I623,'Price List'!$C:$BB,9,FALSE))</f>
        <v>#N/A</v>
      </c>
      <c r="J625" s="19" t="e">
        <f>IF(ISBLANK(VLOOKUP(I623,'Price List'!$C:$BB,5,FALSE)),VLOOKUP(I623,'Price List'!$C:$BB,5,FALSE),VLOOKUP(I623,'Price List'!$C:$BB,5,FALSE))</f>
        <v>#N/A</v>
      </c>
      <c r="K625" s="12" t="e">
        <f>VLOOKUP(I623,'Price List'!$C:$BB,6,FALSE)</f>
        <v>#N/A</v>
      </c>
      <c r="L625" s="1"/>
      <c r="M625" s="1"/>
      <c r="N625" s="1"/>
      <c r="O625" s="1"/>
      <c r="P625" s="1"/>
      <c r="Q625" s="1"/>
      <c r="R625" s="1"/>
      <c r="S625" s="1"/>
    </row>
    <row r="626" spans="1:19" ht="6" customHeight="1" x14ac:dyDescent="0.2">
      <c r="L626" s="1"/>
      <c r="M626" s="1"/>
      <c r="N626" s="1"/>
      <c r="O626" s="1"/>
      <c r="P626" s="1"/>
      <c r="Q626" s="1"/>
      <c r="R626" s="1"/>
      <c r="S626" s="1"/>
    </row>
    <row r="627" spans="1:19" ht="108" customHeight="1" x14ac:dyDescent="0.2">
      <c r="A627" s="158" t="e">
        <f>VLOOKUP(A630,PicTable,2,FALSE)</f>
        <v>#N/A</v>
      </c>
      <c r="B627" s="159"/>
      <c r="C627" s="160"/>
      <c r="D627" s="16"/>
      <c r="E627" s="158" t="e">
        <f>VLOOKUP(E630,PicTable,2,FALSE)</f>
        <v>#N/A</v>
      </c>
      <c r="F627" s="159"/>
      <c r="G627" s="160"/>
      <c r="H627" s="16"/>
      <c r="I627" s="158" t="e">
        <f>VLOOKUP(I630,PicTable,2,FALSE)</f>
        <v>#N/A</v>
      </c>
      <c r="J627" s="159"/>
      <c r="K627" s="160"/>
      <c r="L627" s="1"/>
      <c r="M627" s="1"/>
      <c r="N627" s="1"/>
      <c r="O627" s="1"/>
      <c r="P627" s="1"/>
      <c r="Q627" s="1"/>
      <c r="R627" s="1"/>
      <c r="S627" s="1"/>
    </row>
    <row r="628" spans="1:19" x14ac:dyDescent="0.2">
      <c r="A628" s="155" t="e">
        <f>VLOOKUP(A630,'Price List'!$C:$BB,2,FALSE)</f>
        <v>#N/A</v>
      </c>
      <c r="B628" s="156"/>
      <c r="C628" s="157"/>
      <c r="D628" s="20"/>
      <c r="E628" s="155" t="e">
        <f>VLOOKUP(E630,'Price List'!$C:$BB,2,FALSE)</f>
        <v>#N/A</v>
      </c>
      <c r="F628" s="156"/>
      <c r="G628" s="157"/>
      <c r="H628" s="20"/>
      <c r="I628" s="155" t="e">
        <f>VLOOKUP(I630,'Price List'!$C:$BB,2,FALSE)</f>
        <v>#N/A</v>
      </c>
      <c r="J628" s="156"/>
      <c r="K628" s="157"/>
      <c r="L628" s="1"/>
      <c r="M628" s="1"/>
      <c r="N628" s="1"/>
      <c r="O628" s="1"/>
      <c r="P628" s="1"/>
      <c r="Q628" s="1"/>
      <c r="R628" s="1"/>
      <c r="S628" s="1"/>
    </row>
    <row r="629" spans="1:19" x14ac:dyDescent="0.2">
      <c r="A629" s="4" t="s">
        <v>18</v>
      </c>
      <c r="B629" s="7" t="s">
        <v>0</v>
      </c>
      <c r="C629" s="9" t="s">
        <v>19</v>
      </c>
      <c r="D629" s="17"/>
      <c r="E629" s="4" t="s">
        <v>18</v>
      </c>
      <c r="F629" s="7" t="s">
        <v>0</v>
      </c>
      <c r="G629" s="9" t="s">
        <v>19</v>
      </c>
      <c r="H629" s="17"/>
      <c r="I629" s="4" t="s">
        <v>18</v>
      </c>
      <c r="J629" s="7" t="s">
        <v>0</v>
      </c>
      <c r="K629" s="9" t="s">
        <v>19</v>
      </c>
      <c r="L629" s="1"/>
      <c r="M629" s="1"/>
      <c r="N629" s="1"/>
      <c r="O629" s="1"/>
      <c r="P629" s="1"/>
      <c r="Q629" s="1"/>
      <c r="R629" s="1"/>
      <c r="S629" s="1"/>
    </row>
    <row r="630" spans="1:19" x14ac:dyDescent="0.2">
      <c r="A630" s="5"/>
      <c r="B630" s="18" t="e">
        <f>VLOOKUP(A630,'Price List'!$C:$BB,3,FALSE)</f>
        <v>#N/A</v>
      </c>
      <c r="C630" s="9" t="e">
        <f>VLOOKUP(A630,'Price List'!$C:$BB,10,FALSE)</f>
        <v>#N/A</v>
      </c>
      <c r="D630" s="17"/>
      <c r="E630" s="5"/>
      <c r="F630" s="18" t="e">
        <f>VLOOKUP(E630,'Price List'!$C:$BB,3,FALSE)</f>
        <v>#N/A</v>
      </c>
      <c r="G630" s="9" t="e">
        <f>VLOOKUP(E630,'Price List'!$C:$BB,10,FALSE)</f>
        <v>#N/A</v>
      </c>
      <c r="H630" s="17"/>
      <c r="I630" s="5"/>
      <c r="J630" s="18" t="e">
        <f>VLOOKUP(I630,'Price List'!$C:$BB,3,FALSE)</f>
        <v>#N/A</v>
      </c>
      <c r="K630" s="9" t="e">
        <f>VLOOKUP(I630,'Price List'!$C:$BB,10,FALSE)</f>
        <v>#N/A</v>
      </c>
      <c r="L630" s="1"/>
      <c r="M630" s="1"/>
      <c r="N630" s="1"/>
      <c r="O630" s="1"/>
      <c r="P630" s="1"/>
      <c r="Q630" s="1"/>
      <c r="R630" s="1"/>
      <c r="S630" s="1"/>
    </row>
    <row r="631" spans="1:19" ht="12.75" customHeight="1" x14ac:dyDescent="0.2">
      <c r="A631" s="4" t="s">
        <v>22</v>
      </c>
      <c r="B631" s="10" t="s">
        <v>21</v>
      </c>
      <c r="C631" s="11" t="s">
        <v>20</v>
      </c>
      <c r="D631" s="17"/>
      <c r="E631" s="4" t="s">
        <v>22</v>
      </c>
      <c r="F631" s="10" t="s">
        <v>21</v>
      </c>
      <c r="G631" s="11" t="s">
        <v>20</v>
      </c>
      <c r="H631" s="17"/>
      <c r="I631" s="4" t="s">
        <v>22</v>
      </c>
      <c r="J631" s="10" t="s">
        <v>21</v>
      </c>
      <c r="K631" s="11" t="s">
        <v>20</v>
      </c>
      <c r="L631" s="1"/>
      <c r="M631" s="1"/>
      <c r="N631" s="1"/>
      <c r="O631" s="1"/>
      <c r="P631" s="1"/>
      <c r="Q631" s="1"/>
      <c r="R631" s="1"/>
      <c r="S631" s="1"/>
    </row>
    <row r="632" spans="1:19" ht="12.75" customHeight="1" x14ac:dyDescent="0.2">
      <c r="A632" s="6" t="e">
        <f>CONCATENATE(VLOOKUP(A630,'Price List'!$C:$BB,8,FALSE),"/",VLOOKUP(A630,'Price List'!$C:$BB,9,FALSE))</f>
        <v>#N/A</v>
      </c>
      <c r="B632" s="19" t="e">
        <f>IF(ISBLANK(VLOOKUP(A630,'Price List'!$C:$BB,5,FALSE)),VLOOKUP(A630,'Price List'!$C:$BB,5,FALSE),VLOOKUP(A630,'Price List'!$C:$BB,5,FALSE))</f>
        <v>#N/A</v>
      </c>
      <c r="C632" s="12" t="e">
        <f>VLOOKUP(A630,'Price List'!$C:$BB,6,FALSE)</f>
        <v>#N/A</v>
      </c>
      <c r="D632" s="17"/>
      <c r="E632" s="6" t="e">
        <f>CONCATENATE(VLOOKUP(E630,'Price List'!$C:$BB,8,FALSE),"/",VLOOKUP(E630,'Price List'!$C:$BB,9,FALSE))</f>
        <v>#N/A</v>
      </c>
      <c r="F632" s="19" t="e">
        <f>IF(ISBLANK(VLOOKUP(E630,'Price List'!$C:$BB,5,FALSE)),VLOOKUP(E630,'Price List'!$C:$BB,5,FALSE),VLOOKUP(E630,'Price List'!$C:$BB,5,FALSE))</f>
        <v>#N/A</v>
      </c>
      <c r="G632" s="12" t="e">
        <f>VLOOKUP(E630,'Price List'!$C:$BB,6,FALSE)</f>
        <v>#N/A</v>
      </c>
      <c r="H632" s="17"/>
      <c r="I632" s="6" t="e">
        <f>CONCATENATE(VLOOKUP(I630,'Price List'!$C:$BB,8,FALSE),"/",VLOOKUP(I630,'Price List'!$C:$BB,9,FALSE))</f>
        <v>#N/A</v>
      </c>
      <c r="J632" s="19" t="e">
        <f>IF(ISBLANK(VLOOKUP(I630,'Price List'!$C:$BB,5,FALSE)),VLOOKUP(I630,'Price List'!$C:$BB,5,FALSE),VLOOKUP(I630,'Price List'!$C:$BB,5,FALSE))</f>
        <v>#N/A</v>
      </c>
      <c r="K632" s="12" t="e">
        <f>VLOOKUP(I630,'Price List'!$C:$BB,6,FALSE)</f>
        <v>#N/A</v>
      </c>
      <c r="L632" s="1"/>
      <c r="M632" s="1"/>
      <c r="N632" s="1"/>
      <c r="O632" s="1"/>
      <c r="P632" s="1"/>
      <c r="Q632" s="1"/>
      <c r="R632" s="1"/>
      <c r="S632" s="1"/>
    </row>
    <row r="633" spans="1:19" ht="6" customHeight="1" x14ac:dyDescent="0.2">
      <c r="L633" s="1"/>
      <c r="M633" s="1"/>
      <c r="N633" s="1"/>
      <c r="O633" s="1"/>
      <c r="P633" s="1"/>
      <c r="Q633" s="1"/>
      <c r="R633" s="1"/>
      <c r="S633" s="1"/>
    </row>
    <row r="634" spans="1:19" ht="108" customHeight="1" x14ac:dyDescent="0.2">
      <c r="A634" s="158" t="e">
        <f>VLOOKUP(A637,PicTable,2,FALSE)</f>
        <v>#N/A</v>
      </c>
      <c r="B634" s="159"/>
      <c r="C634" s="160"/>
      <c r="D634" s="16"/>
      <c r="E634" s="158" t="e">
        <f>VLOOKUP(E637,PicTable,2,FALSE)</f>
        <v>#N/A</v>
      </c>
      <c r="F634" s="159"/>
      <c r="G634" s="160"/>
      <c r="H634" s="16"/>
      <c r="I634" s="158" t="e">
        <f>VLOOKUP(I637,PicTable,2,FALSE)</f>
        <v>#N/A</v>
      </c>
      <c r="J634" s="159"/>
      <c r="K634" s="160"/>
      <c r="L634" s="1"/>
      <c r="M634" s="1"/>
      <c r="N634" s="1"/>
      <c r="O634" s="1"/>
      <c r="P634" s="1"/>
      <c r="Q634" s="1"/>
      <c r="R634" s="1"/>
      <c r="S634" s="1"/>
    </row>
    <row r="635" spans="1:19" x14ac:dyDescent="0.2">
      <c r="A635" s="155" t="e">
        <f>VLOOKUP(A637,'Price List'!$C:$BB,2,FALSE)</f>
        <v>#N/A</v>
      </c>
      <c r="B635" s="156"/>
      <c r="C635" s="157"/>
      <c r="D635" s="20"/>
      <c r="E635" s="155" t="e">
        <f>VLOOKUP(E637,'Price List'!$C:$BB,2,FALSE)</f>
        <v>#N/A</v>
      </c>
      <c r="F635" s="156"/>
      <c r="G635" s="157"/>
      <c r="H635" s="20"/>
      <c r="I635" s="155" t="e">
        <f>VLOOKUP(I637,'Price List'!$C:$BB,2,FALSE)</f>
        <v>#N/A</v>
      </c>
      <c r="J635" s="156"/>
      <c r="K635" s="157"/>
      <c r="L635" s="1"/>
      <c r="M635" s="1"/>
      <c r="N635" s="1"/>
      <c r="O635" s="1"/>
      <c r="P635" s="1"/>
      <c r="Q635" s="1"/>
      <c r="R635" s="1"/>
      <c r="S635" s="1"/>
    </row>
    <row r="636" spans="1:19" x14ac:dyDescent="0.2">
      <c r="A636" s="4" t="s">
        <v>18</v>
      </c>
      <c r="B636" s="7" t="s">
        <v>0</v>
      </c>
      <c r="C636" s="9" t="s">
        <v>19</v>
      </c>
      <c r="D636" s="17"/>
      <c r="E636" s="4" t="s">
        <v>18</v>
      </c>
      <c r="F636" s="7" t="s">
        <v>0</v>
      </c>
      <c r="G636" s="9" t="s">
        <v>19</v>
      </c>
      <c r="H636" s="17"/>
      <c r="I636" s="4" t="s">
        <v>18</v>
      </c>
      <c r="J636" s="7" t="s">
        <v>0</v>
      </c>
      <c r="K636" s="9" t="s">
        <v>19</v>
      </c>
      <c r="L636" s="1"/>
      <c r="M636" s="1"/>
      <c r="N636" s="1"/>
      <c r="O636" s="1"/>
      <c r="P636" s="1"/>
      <c r="Q636" s="1"/>
      <c r="R636" s="1"/>
      <c r="S636" s="1"/>
    </row>
    <row r="637" spans="1:19" x14ac:dyDescent="0.2">
      <c r="A637" s="5"/>
      <c r="B637" s="18" t="e">
        <f>VLOOKUP(A637,'Price List'!$C:$BB,3,FALSE)</f>
        <v>#N/A</v>
      </c>
      <c r="C637" s="9" t="e">
        <f>VLOOKUP(A637,'Price List'!$C:$BB,10,FALSE)</f>
        <v>#N/A</v>
      </c>
      <c r="D637" s="17"/>
      <c r="E637" s="5"/>
      <c r="F637" s="18" t="e">
        <f>VLOOKUP(E637,'Price List'!$C:$BB,3,FALSE)</f>
        <v>#N/A</v>
      </c>
      <c r="G637" s="9" t="e">
        <f>VLOOKUP(E637,'Price List'!$C:$BB,10,FALSE)</f>
        <v>#N/A</v>
      </c>
      <c r="H637" s="17"/>
      <c r="I637" s="5"/>
      <c r="J637" s="18" t="e">
        <f>VLOOKUP(I637,'Price List'!$C:$BB,3,FALSE)</f>
        <v>#N/A</v>
      </c>
      <c r="K637" s="9" t="e">
        <f>VLOOKUP(I637,'Price List'!$C:$BB,10,FALSE)</f>
        <v>#N/A</v>
      </c>
      <c r="L637" s="1"/>
      <c r="M637" s="1"/>
      <c r="N637" s="1"/>
      <c r="O637" s="1"/>
      <c r="P637" s="1"/>
      <c r="Q637" s="1"/>
      <c r="R637" s="1"/>
      <c r="S637" s="1"/>
    </row>
    <row r="638" spans="1:19" ht="12.75" customHeight="1" x14ac:dyDescent="0.2">
      <c r="A638" s="4" t="s">
        <v>22</v>
      </c>
      <c r="B638" s="10" t="s">
        <v>21</v>
      </c>
      <c r="C638" s="11" t="s">
        <v>20</v>
      </c>
      <c r="D638" s="17"/>
      <c r="E638" s="4" t="s">
        <v>22</v>
      </c>
      <c r="F638" s="10" t="s">
        <v>21</v>
      </c>
      <c r="G638" s="11" t="s">
        <v>20</v>
      </c>
      <c r="H638" s="17"/>
      <c r="I638" s="4" t="s">
        <v>22</v>
      </c>
      <c r="J638" s="10" t="s">
        <v>21</v>
      </c>
      <c r="K638" s="11" t="s">
        <v>20</v>
      </c>
      <c r="L638" s="1"/>
      <c r="M638" s="1"/>
      <c r="N638" s="1"/>
      <c r="O638" s="1"/>
      <c r="P638" s="1"/>
      <c r="Q638" s="1"/>
      <c r="R638" s="1"/>
      <c r="S638" s="1"/>
    </row>
    <row r="639" spans="1:19" ht="12.75" customHeight="1" x14ac:dyDescent="0.2">
      <c r="A639" s="6" t="e">
        <f>CONCATENATE(VLOOKUP(A637,'Price List'!$C:$BB,8,FALSE),"/",VLOOKUP(A637,'Price List'!$C:$BB,9,FALSE))</f>
        <v>#N/A</v>
      </c>
      <c r="B639" s="19" t="e">
        <f>IF(ISBLANK(VLOOKUP(A637,'Price List'!$C:$BB,5,FALSE)),VLOOKUP(A637,'Price List'!$C:$BB,5,FALSE),VLOOKUP(A637,'Price List'!$C:$BB,5,FALSE))</f>
        <v>#N/A</v>
      </c>
      <c r="C639" s="12" t="e">
        <f>VLOOKUP(A637,'Price List'!$C:$BB,6,FALSE)</f>
        <v>#N/A</v>
      </c>
      <c r="D639" s="17"/>
      <c r="E639" s="6" t="e">
        <f>CONCATENATE(VLOOKUP(E637,'Price List'!$C:$BB,8,FALSE),"/",VLOOKUP(E637,'Price List'!$C:$BB,9,FALSE))</f>
        <v>#N/A</v>
      </c>
      <c r="F639" s="19" t="e">
        <f>IF(ISBLANK(VLOOKUP(E637,'Price List'!$C:$BB,5,FALSE)),VLOOKUP(E637,'Price List'!$C:$BB,5,FALSE),VLOOKUP(E637,'Price List'!$C:$BB,5,FALSE))</f>
        <v>#N/A</v>
      </c>
      <c r="G639" s="12" t="e">
        <f>VLOOKUP(E637,'Price List'!$C:$BB,6,FALSE)</f>
        <v>#N/A</v>
      </c>
      <c r="H639" s="17"/>
      <c r="I639" s="6" t="e">
        <f>CONCATENATE(VLOOKUP(I637,'Price List'!$C:$BB,8,FALSE),"/",VLOOKUP(I637,'Price List'!$C:$BB,9,FALSE))</f>
        <v>#N/A</v>
      </c>
      <c r="J639" s="19" t="e">
        <f>IF(ISBLANK(VLOOKUP(I637,'Price List'!$C:$BB,5,FALSE)),VLOOKUP(I637,'Price List'!$C:$BB,5,FALSE),VLOOKUP(I637,'Price List'!$C:$BB,5,FALSE))</f>
        <v>#N/A</v>
      </c>
      <c r="K639" s="12" t="e">
        <f>VLOOKUP(I637,'Price List'!$C:$BB,6,FALSE)</f>
        <v>#N/A</v>
      </c>
      <c r="L639" s="1"/>
      <c r="M639" s="1"/>
      <c r="N639" s="1"/>
      <c r="O639" s="1"/>
      <c r="P639" s="1"/>
      <c r="Q639" s="1"/>
      <c r="R639" s="1"/>
      <c r="S639" s="1"/>
    </row>
    <row r="640" spans="1:19" ht="6" customHeight="1" x14ac:dyDescent="0.2">
      <c r="L640" s="1"/>
      <c r="M640" s="1"/>
      <c r="N640" s="1"/>
      <c r="O640" s="1"/>
      <c r="P640" s="1"/>
      <c r="Q640" s="1"/>
      <c r="R640" s="1"/>
      <c r="S640" s="1"/>
    </row>
    <row r="641" spans="1:19" ht="108" customHeight="1" x14ac:dyDescent="0.2">
      <c r="A641" s="158" t="e">
        <f>VLOOKUP(A644,PicTable,2,FALSE)</f>
        <v>#N/A</v>
      </c>
      <c r="B641" s="159"/>
      <c r="C641" s="160"/>
      <c r="D641" s="16"/>
      <c r="E641" s="158" t="e">
        <f>VLOOKUP(E644,PicTable,2,FALSE)</f>
        <v>#N/A</v>
      </c>
      <c r="F641" s="159"/>
      <c r="G641" s="160"/>
      <c r="H641" s="16"/>
      <c r="I641" s="158" t="e">
        <f>VLOOKUP(I644,PicTable,2,FALSE)</f>
        <v>#N/A</v>
      </c>
      <c r="J641" s="159"/>
      <c r="K641" s="160"/>
      <c r="L641" s="1"/>
      <c r="M641" s="1"/>
      <c r="N641" s="1"/>
      <c r="O641" s="1"/>
      <c r="P641" s="1"/>
      <c r="Q641" s="1"/>
      <c r="R641" s="1"/>
      <c r="S641" s="1"/>
    </row>
    <row r="642" spans="1:19" x14ac:dyDescent="0.2">
      <c r="A642" s="155" t="e">
        <f>VLOOKUP(A644,'Price List'!$C:$BB,2,FALSE)</f>
        <v>#N/A</v>
      </c>
      <c r="B642" s="156"/>
      <c r="C642" s="157"/>
      <c r="D642" s="20"/>
      <c r="E642" s="155" t="e">
        <f>VLOOKUP(E644,'Price List'!$C:$BB,2,FALSE)</f>
        <v>#N/A</v>
      </c>
      <c r="F642" s="156"/>
      <c r="G642" s="157"/>
      <c r="H642" s="20"/>
      <c r="I642" s="155" t="e">
        <f>VLOOKUP(I644,'Price List'!$C:$BB,2,FALSE)</f>
        <v>#N/A</v>
      </c>
      <c r="J642" s="156"/>
      <c r="K642" s="157"/>
      <c r="L642" s="1"/>
      <c r="M642" s="1"/>
      <c r="N642" s="1"/>
      <c r="O642" s="1"/>
      <c r="P642" s="1"/>
      <c r="Q642" s="1"/>
      <c r="R642" s="1"/>
      <c r="S642" s="1"/>
    </row>
    <row r="643" spans="1:19" x14ac:dyDescent="0.2">
      <c r="A643" s="4" t="s">
        <v>18</v>
      </c>
      <c r="B643" s="7" t="s">
        <v>0</v>
      </c>
      <c r="C643" s="9" t="s">
        <v>19</v>
      </c>
      <c r="D643" s="17"/>
      <c r="E643" s="4" t="s">
        <v>18</v>
      </c>
      <c r="F643" s="7" t="s">
        <v>0</v>
      </c>
      <c r="G643" s="9" t="s">
        <v>19</v>
      </c>
      <c r="H643" s="17"/>
      <c r="I643" s="4" t="s">
        <v>18</v>
      </c>
      <c r="J643" s="7" t="s">
        <v>0</v>
      </c>
      <c r="K643" s="9" t="s">
        <v>19</v>
      </c>
      <c r="L643" s="1"/>
      <c r="M643" s="1"/>
      <c r="N643" s="1"/>
      <c r="O643" s="1"/>
      <c r="P643" s="1"/>
      <c r="Q643" s="1"/>
      <c r="R643" s="1"/>
      <c r="S643" s="1"/>
    </row>
    <row r="644" spans="1:19" x14ac:dyDescent="0.2">
      <c r="A644" s="5"/>
      <c r="B644" s="18" t="e">
        <f>VLOOKUP(A644,'Price List'!$C:$BB,3,FALSE)</f>
        <v>#N/A</v>
      </c>
      <c r="C644" s="9" t="e">
        <f>VLOOKUP(A644,'Price List'!$C:$BB,10,FALSE)</f>
        <v>#N/A</v>
      </c>
      <c r="D644" s="17"/>
      <c r="E644" s="5"/>
      <c r="F644" s="18" t="e">
        <f>VLOOKUP(E644,'Price List'!$C:$BB,3,FALSE)</f>
        <v>#N/A</v>
      </c>
      <c r="G644" s="9" t="e">
        <f>VLOOKUP(E644,'Price List'!$C:$BB,10,FALSE)</f>
        <v>#N/A</v>
      </c>
      <c r="H644" s="17"/>
      <c r="I644" s="5"/>
      <c r="J644" s="18" t="e">
        <f>VLOOKUP(I644,'Price List'!$C:$BB,3,FALSE)</f>
        <v>#N/A</v>
      </c>
      <c r="K644" s="9" t="e">
        <f>VLOOKUP(I644,'Price List'!$C:$BB,10,FALSE)</f>
        <v>#N/A</v>
      </c>
      <c r="L644" s="1"/>
      <c r="M644" s="1"/>
      <c r="N644" s="1"/>
      <c r="O644" s="1"/>
      <c r="P644" s="1"/>
      <c r="Q644" s="1"/>
      <c r="R644" s="1"/>
      <c r="S644" s="1"/>
    </row>
    <row r="645" spans="1:19" ht="12.75" customHeight="1" x14ac:dyDescent="0.2">
      <c r="A645" s="4" t="s">
        <v>22</v>
      </c>
      <c r="B645" s="10" t="s">
        <v>21</v>
      </c>
      <c r="C645" s="11" t="s">
        <v>20</v>
      </c>
      <c r="D645" s="17"/>
      <c r="E645" s="4" t="s">
        <v>22</v>
      </c>
      <c r="F645" s="10" t="s">
        <v>21</v>
      </c>
      <c r="G645" s="11" t="s">
        <v>20</v>
      </c>
      <c r="H645" s="17"/>
      <c r="I645" s="4" t="s">
        <v>22</v>
      </c>
      <c r="J645" s="10" t="s">
        <v>21</v>
      </c>
      <c r="K645" s="11" t="s">
        <v>20</v>
      </c>
      <c r="L645" s="1"/>
      <c r="M645" s="1"/>
      <c r="N645" s="1"/>
      <c r="O645" s="1"/>
      <c r="P645" s="1"/>
      <c r="Q645" s="1"/>
      <c r="R645" s="1"/>
      <c r="S645" s="1"/>
    </row>
    <row r="646" spans="1:19" ht="12.75" customHeight="1" x14ac:dyDescent="0.2">
      <c r="A646" s="6" t="e">
        <f>CONCATENATE(VLOOKUP(A644,'Price List'!$C:$BB,8,FALSE),"/",VLOOKUP(A644,'Price List'!$C:$BB,9,FALSE))</f>
        <v>#N/A</v>
      </c>
      <c r="B646" s="19" t="e">
        <f>IF(ISBLANK(VLOOKUP(A644,'Price List'!$C:$BB,5,FALSE)),VLOOKUP(A644,'Price List'!$C:$BB,5,FALSE),VLOOKUP(A644,'Price List'!$C:$BB,5,FALSE))</f>
        <v>#N/A</v>
      </c>
      <c r="C646" s="12" t="e">
        <f>VLOOKUP(A644,'Price List'!$C:$BB,6,FALSE)</f>
        <v>#N/A</v>
      </c>
      <c r="D646" s="17"/>
      <c r="E646" s="6" t="e">
        <f>CONCATENATE(VLOOKUP(E644,'Price List'!$C:$BB,8,FALSE),"/",VLOOKUP(E644,'Price List'!$C:$BB,9,FALSE))</f>
        <v>#N/A</v>
      </c>
      <c r="F646" s="19" t="e">
        <f>IF(ISBLANK(VLOOKUP(E644,'Price List'!$C:$BB,5,FALSE)),VLOOKUP(E644,'Price List'!$C:$BB,5,FALSE),VLOOKUP(E644,'Price List'!$C:$BB,5,FALSE))</f>
        <v>#N/A</v>
      </c>
      <c r="G646" s="12" t="e">
        <f>VLOOKUP(E644,'Price List'!$C:$BB,6,FALSE)</f>
        <v>#N/A</v>
      </c>
      <c r="H646" s="17"/>
      <c r="I646" s="6" t="e">
        <f>CONCATENATE(VLOOKUP(I644,'Price List'!$C:$BB,8,FALSE),"/",VLOOKUP(I644,'Price List'!$C:$BB,9,FALSE))</f>
        <v>#N/A</v>
      </c>
      <c r="J646" s="19" t="e">
        <f>IF(ISBLANK(VLOOKUP(I644,'Price List'!$C:$BB,5,FALSE)),VLOOKUP(I644,'Price List'!$C:$BB,5,FALSE),VLOOKUP(I644,'Price List'!$C:$BB,5,FALSE))</f>
        <v>#N/A</v>
      </c>
      <c r="K646" s="12" t="e">
        <f>VLOOKUP(I644,'Price List'!$C:$BB,6,FALSE)</f>
        <v>#N/A</v>
      </c>
      <c r="L646" s="1"/>
      <c r="M646" s="1"/>
      <c r="N646" s="1"/>
      <c r="O646" s="1"/>
      <c r="P646" s="1"/>
      <c r="Q646" s="1"/>
      <c r="R646" s="1"/>
      <c r="S646" s="1"/>
    </row>
    <row r="647" spans="1:19" ht="6" customHeight="1" x14ac:dyDescent="0.2">
      <c r="L647" s="1"/>
      <c r="M647" s="1"/>
      <c r="N647" s="1"/>
      <c r="O647" s="1"/>
      <c r="P647" s="1"/>
      <c r="Q647" s="1"/>
      <c r="R647" s="1"/>
      <c r="S647" s="1"/>
    </row>
    <row r="648" spans="1:19" ht="108" customHeight="1" x14ac:dyDescent="0.2">
      <c r="A648" s="158" t="e">
        <f>VLOOKUP(A651,PicTable,2,FALSE)</f>
        <v>#N/A</v>
      </c>
      <c r="B648" s="159"/>
      <c r="C648" s="160"/>
      <c r="D648" s="16"/>
      <c r="E648" s="158" t="e">
        <f>VLOOKUP(E651,PicTable,2,FALSE)</f>
        <v>#N/A</v>
      </c>
      <c r="F648" s="159"/>
      <c r="G648" s="160"/>
      <c r="H648" s="16"/>
      <c r="I648" s="158" t="e">
        <f>VLOOKUP(I651,PicTable,2,FALSE)</f>
        <v>#N/A</v>
      </c>
      <c r="J648" s="159"/>
      <c r="K648" s="160"/>
      <c r="L648" s="1"/>
      <c r="M648" s="1"/>
      <c r="N648" s="1"/>
      <c r="O648" s="1"/>
      <c r="P648" s="1"/>
      <c r="Q648" s="1"/>
      <c r="R648" s="1"/>
      <c r="S648" s="1"/>
    </row>
    <row r="649" spans="1:19" x14ac:dyDescent="0.2">
      <c r="A649" s="155" t="e">
        <f>VLOOKUP(A651,'Price List'!$C:$BB,2,FALSE)</f>
        <v>#N/A</v>
      </c>
      <c r="B649" s="156"/>
      <c r="C649" s="157"/>
      <c r="D649" s="20"/>
      <c r="E649" s="155" t="e">
        <f>VLOOKUP(E651,'Price List'!$C:$BB,2,FALSE)</f>
        <v>#N/A</v>
      </c>
      <c r="F649" s="156"/>
      <c r="G649" s="157"/>
      <c r="H649" s="20"/>
      <c r="I649" s="155" t="e">
        <f>VLOOKUP(I651,'Price List'!$C:$BB,2,FALSE)</f>
        <v>#N/A</v>
      </c>
      <c r="J649" s="156"/>
      <c r="K649" s="157"/>
      <c r="L649" s="1"/>
      <c r="M649" s="1"/>
      <c r="N649" s="1"/>
      <c r="O649" s="1"/>
      <c r="P649" s="1"/>
      <c r="Q649" s="1"/>
      <c r="R649" s="1"/>
      <c r="S649" s="1"/>
    </row>
    <row r="650" spans="1:19" x14ac:dyDescent="0.2">
      <c r="A650" s="4" t="s">
        <v>18</v>
      </c>
      <c r="B650" s="7" t="s">
        <v>0</v>
      </c>
      <c r="C650" s="9" t="s">
        <v>19</v>
      </c>
      <c r="D650" s="17"/>
      <c r="E650" s="4" t="s">
        <v>18</v>
      </c>
      <c r="F650" s="7" t="s">
        <v>0</v>
      </c>
      <c r="G650" s="9" t="s">
        <v>19</v>
      </c>
      <c r="H650" s="17"/>
      <c r="I650" s="4" t="s">
        <v>18</v>
      </c>
      <c r="J650" s="7" t="s">
        <v>0</v>
      </c>
      <c r="K650" s="9" t="s">
        <v>19</v>
      </c>
      <c r="L650" s="1"/>
      <c r="M650" s="1"/>
      <c r="N650" s="1"/>
      <c r="O650" s="1"/>
      <c r="P650" s="1"/>
      <c r="Q650" s="1"/>
      <c r="R650" s="1"/>
      <c r="S650" s="1"/>
    </row>
    <row r="651" spans="1:19" x14ac:dyDescent="0.2">
      <c r="A651" s="5"/>
      <c r="B651" s="18" t="e">
        <f>VLOOKUP(A651,'Price List'!$C:$BB,3,FALSE)</f>
        <v>#N/A</v>
      </c>
      <c r="C651" s="9" t="e">
        <f>VLOOKUP(A651,'Price List'!$C:$BB,10,FALSE)</f>
        <v>#N/A</v>
      </c>
      <c r="D651" s="17"/>
      <c r="E651" s="5"/>
      <c r="F651" s="18" t="e">
        <f>VLOOKUP(E651,'Price List'!$C:$BB,3,FALSE)</f>
        <v>#N/A</v>
      </c>
      <c r="G651" s="9" t="e">
        <f>VLOOKUP(E651,'Price List'!$C:$BB,10,FALSE)</f>
        <v>#N/A</v>
      </c>
      <c r="H651" s="17"/>
      <c r="I651" s="5"/>
      <c r="J651" s="18" t="e">
        <f>VLOOKUP(I651,'Price List'!$C:$BB,3,FALSE)</f>
        <v>#N/A</v>
      </c>
      <c r="K651" s="9" t="e">
        <f>VLOOKUP(I651,'Price List'!$C:$BB,10,FALSE)</f>
        <v>#N/A</v>
      </c>
      <c r="L651" s="1"/>
      <c r="M651" s="1"/>
      <c r="N651" s="1"/>
      <c r="O651" s="1"/>
      <c r="P651" s="1"/>
      <c r="Q651" s="1"/>
      <c r="R651" s="1"/>
      <c r="S651" s="1"/>
    </row>
    <row r="652" spans="1:19" ht="12.75" customHeight="1" x14ac:dyDescent="0.2">
      <c r="A652" s="4" t="s">
        <v>22</v>
      </c>
      <c r="B652" s="10" t="s">
        <v>21</v>
      </c>
      <c r="C652" s="11" t="s">
        <v>20</v>
      </c>
      <c r="D652" s="17"/>
      <c r="E652" s="4" t="s">
        <v>22</v>
      </c>
      <c r="F652" s="10" t="s">
        <v>21</v>
      </c>
      <c r="G652" s="11" t="s">
        <v>20</v>
      </c>
      <c r="H652" s="17"/>
      <c r="I652" s="4" t="s">
        <v>22</v>
      </c>
      <c r="J652" s="10" t="s">
        <v>21</v>
      </c>
      <c r="K652" s="11" t="s">
        <v>20</v>
      </c>
      <c r="L652" s="1"/>
      <c r="M652" s="1"/>
      <c r="N652" s="1"/>
      <c r="O652" s="1"/>
      <c r="P652" s="1"/>
      <c r="Q652" s="1"/>
      <c r="R652" s="1"/>
      <c r="S652" s="1"/>
    </row>
    <row r="653" spans="1:19" ht="12.75" customHeight="1" x14ac:dyDescent="0.2">
      <c r="A653" s="6" t="e">
        <f>CONCATENATE(VLOOKUP(A651,'Price List'!$C:$BB,8,FALSE),"/",VLOOKUP(A651,'Price List'!$C:$BB,9,FALSE))</f>
        <v>#N/A</v>
      </c>
      <c r="B653" s="19" t="e">
        <f>IF(ISBLANK(VLOOKUP(A651,'Price List'!$C:$BB,5,FALSE)),VLOOKUP(A651,'Price List'!$C:$BB,5,FALSE),VLOOKUP(A651,'Price List'!$C:$BB,5,FALSE))</f>
        <v>#N/A</v>
      </c>
      <c r="C653" s="12" t="e">
        <f>VLOOKUP(A651,'Price List'!$C:$BB,6,FALSE)</f>
        <v>#N/A</v>
      </c>
      <c r="D653" s="17"/>
      <c r="E653" s="6" t="e">
        <f>CONCATENATE(VLOOKUP(E651,'Price List'!$C:$BB,8,FALSE),"/",VLOOKUP(E651,'Price List'!$C:$BB,9,FALSE))</f>
        <v>#N/A</v>
      </c>
      <c r="F653" s="19" t="e">
        <f>IF(ISBLANK(VLOOKUP(E651,'Price List'!$C:$BB,5,FALSE)),VLOOKUP(E651,'Price List'!$C:$BB,5,FALSE),VLOOKUP(E651,'Price List'!$C:$BB,5,FALSE))</f>
        <v>#N/A</v>
      </c>
      <c r="G653" s="12" t="e">
        <f>VLOOKUP(E651,'Price List'!$C:$BB,6,FALSE)</f>
        <v>#N/A</v>
      </c>
      <c r="H653" s="17"/>
      <c r="I653" s="6" t="e">
        <f>CONCATENATE(VLOOKUP(I651,'Price List'!$C:$BB,8,FALSE),"/",VLOOKUP(I651,'Price List'!$C:$BB,9,FALSE))</f>
        <v>#N/A</v>
      </c>
      <c r="J653" s="19" t="e">
        <f>IF(ISBLANK(VLOOKUP(I651,'Price List'!$C:$BB,5,FALSE)),VLOOKUP(I651,'Price List'!$C:$BB,5,FALSE),VLOOKUP(I651,'Price List'!$C:$BB,5,FALSE))</f>
        <v>#N/A</v>
      </c>
      <c r="K653" s="12" t="e">
        <f>VLOOKUP(I651,'Price List'!$C:$BB,6,FALSE)</f>
        <v>#N/A</v>
      </c>
      <c r="L653" s="1"/>
      <c r="M653" s="1"/>
      <c r="N653" s="1"/>
      <c r="O653" s="1"/>
      <c r="P653" s="1"/>
      <c r="Q653" s="1"/>
      <c r="R653" s="1"/>
      <c r="S653" s="1"/>
    </row>
    <row r="654" spans="1:19" ht="6" customHeight="1" x14ac:dyDescent="0.2">
      <c r="L654" s="1"/>
      <c r="M654" s="1"/>
      <c r="N654" s="1"/>
      <c r="O654" s="1"/>
      <c r="P654" s="1"/>
      <c r="Q654" s="1"/>
      <c r="R654" s="1"/>
      <c r="S654" s="1"/>
    </row>
    <row r="655" spans="1:19" ht="108" customHeight="1" x14ac:dyDescent="0.2">
      <c r="A655" s="158" t="e">
        <f>VLOOKUP(A658,PicTable,2,FALSE)</f>
        <v>#N/A</v>
      </c>
      <c r="B655" s="159"/>
      <c r="C655" s="160"/>
      <c r="D655" s="16"/>
      <c r="E655" s="158" t="e">
        <f>VLOOKUP(E658,PicTable,2,FALSE)</f>
        <v>#N/A</v>
      </c>
      <c r="F655" s="159"/>
      <c r="G655" s="160"/>
      <c r="H655" s="16"/>
      <c r="I655" s="158" t="e">
        <f>VLOOKUP(I658,PicTable,2,FALSE)</f>
        <v>#N/A</v>
      </c>
      <c r="J655" s="159"/>
      <c r="K655" s="160"/>
      <c r="L655" s="1"/>
      <c r="M655" s="1"/>
      <c r="N655" s="1"/>
      <c r="O655" s="1"/>
      <c r="P655" s="1"/>
      <c r="Q655" s="1"/>
      <c r="R655" s="1"/>
      <c r="S655" s="1"/>
    </row>
    <row r="656" spans="1:19" x14ac:dyDescent="0.2">
      <c r="A656" s="155" t="e">
        <f>VLOOKUP(A658,'Price List'!$C:$BB,2,FALSE)</f>
        <v>#N/A</v>
      </c>
      <c r="B656" s="156"/>
      <c r="C656" s="157"/>
      <c r="D656" s="20"/>
      <c r="E656" s="155" t="e">
        <f>VLOOKUP(E658,'Price List'!$C:$BB,2,FALSE)</f>
        <v>#N/A</v>
      </c>
      <c r="F656" s="156"/>
      <c r="G656" s="157"/>
      <c r="H656" s="20"/>
      <c r="I656" s="155" t="e">
        <f>VLOOKUP(I658,'Price List'!$C:$BB,2,FALSE)</f>
        <v>#N/A</v>
      </c>
      <c r="J656" s="156"/>
      <c r="K656" s="157"/>
      <c r="L656" s="1"/>
      <c r="M656" s="1"/>
      <c r="N656" s="1"/>
      <c r="O656" s="1"/>
      <c r="P656" s="1"/>
      <c r="Q656" s="1"/>
      <c r="R656" s="1"/>
      <c r="S656" s="1"/>
    </row>
    <row r="657" spans="1:19" x14ac:dyDescent="0.2">
      <c r="A657" s="4" t="s">
        <v>18</v>
      </c>
      <c r="B657" s="7" t="s">
        <v>0</v>
      </c>
      <c r="C657" s="9" t="s">
        <v>19</v>
      </c>
      <c r="D657" s="17"/>
      <c r="E657" s="4" t="s">
        <v>18</v>
      </c>
      <c r="F657" s="7" t="s">
        <v>0</v>
      </c>
      <c r="G657" s="9" t="s">
        <v>19</v>
      </c>
      <c r="H657" s="17"/>
      <c r="I657" s="4" t="s">
        <v>18</v>
      </c>
      <c r="J657" s="7" t="s">
        <v>0</v>
      </c>
      <c r="K657" s="9" t="s">
        <v>19</v>
      </c>
      <c r="L657" s="1"/>
      <c r="M657" s="1"/>
      <c r="N657" s="1"/>
      <c r="O657" s="1"/>
      <c r="P657" s="1"/>
      <c r="Q657" s="1"/>
      <c r="R657" s="1"/>
      <c r="S657" s="1"/>
    </row>
    <row r="658" spans="1:19" x14ac:dyDescent="0.2">
      <c r="A658" s="5"/>
      <c r="B658" s="18" t="e">
        <f>VLOOKUP(A658,'Price List'!$C:$BB,3,FALSE)</f>
        <v>#N/A</v>
      </c>
      <c r="C658" s="9" t="e">
        <f>VLOOKUP(A658,'Price List'!$C:$BB,10,FALSE)</f>
        <v>#N/A</v>
      </c>
      <c r="D658" s="17"/>
      <c r="E658" s="5"/>
      <c r="F658" s="18" t="e">
        <f>VLOOKUP(E658,'Price List'!$C:$BB,3,FALSE)</f>
        <v>#N/A</v>
      </c>
      <c r="G658" s="9" t="e">
        <f>VLOOKUP(E658,'Price List'!$C:$BB,10,FALSE)</f>
        <v>#N/A</v>
      </c>
      <c r="H658" s="17"/>
      <c r="I658" s="5"/>
      <c r="J658" s="18" t="e">
        <f>VLOOKUP(I658,'Price List'!$C:$BB,3,FALSE)</f>
        <v>#N/A</v>
      </c>
      <c r="K658" s="9" t="e">
        <f>VLOOKUP(I658,'Price List'!$C:$BB,10,FALSE)</f>
        <v>#N/A</v>
      </c>
      <c r="L658" s="1"/>
      <c r="M658" s="1"/>
      <c r="N658" s="1"/>
      <c r="O658" s="1"/>
      <c r="P658" s="1"/>
      <c r="Q658" s="1"/>
      <c r="R658" s="1"/>
      <c r="S658" s="1"/>
    </row>
    <row r="659" spans="1:19" ht="12.75" customHeight="1" x14ac:dyDescent="0.2">
      <c r="A659" s="4" t="s">
        <v>22</v>
      </c>
      <c r="B659" s="10" t="s">
        <v>21</v>
      </c>
      <c r="C659" s="11" t="s">
        <v>20</v>
      </c>
      <c r="D659" s="17"/>
      <c r="E659" s="4" t="s">
        <v>22</v>
      </c>
      <c r="F659" s="10" t="s">
        <v>21</v>
      </c>
      <c r="G659" s="11" t="s">
        <v>20</v>
      </c>
      <c r="H659" s="17"/>
      <c r="I659" s="4" t="s">
        <v>22</v>
      </c>
      <c r="J659" s="10" t="s">
        <v>21</v>
      </c>
      <c r="K659" s="11" t="s">
        <v>20</v>
      </c>
      <c r="L659" s="1"/>
      <c r="M659" s="1"/>
      <c r="N659" s="1"/>
      <c r="O659" s="1"/>
      <c r="P659" s="1"/>
      <c r="Q659" s="1"/>
      <c r="R659" s="1"/>
      <c r="S659" s="1"/>
    </row>
    <row r="660" spans="1:19" ht="12.75" customHeight="1" x14ac:dyDescent="0.2">
      <c r="A660" s="6" t="e">
        <f>CONCATENATE(VLOOKUP(A658,'Price List'!$C:$BB,8,FALSE),"/",VLOOKUP(A658,'Price List'!$C:$BB,9,FALSE))</f>
        <v>#N/A</v>
      </c>
      <c r="B660" s="19" t="e">
        <f>IF(ISBLANK(VLOOKUP(A658,'Price List'!$C:$BB,5,FALSE)),VLOOKUP(A658,'Price List'!$C:$BB,5,FALSE),VLOOKUP(A658,'Price List'!$C:$BB,5,FALSE))</f>
        <v>#N/A</v>
      </c>
      <c r="C660" s="12" t="e">
        <f>VLOOKUP(A658,'Price List'!$C:$BB,6,FALSE)</f>
        <v>#N/A</v>
      </c>
      <c r="D660" s="17"/>
      <c r="E660" s="6" t="e">
        <f>CONCATENATE(VLOOKUP(E658,'Price List'!$C:$BB,8,FALSE),"/",VLOOKUP(E658,'Price List'!$C:$BB,9,FALSE))</f>
        <v>#N/A</v>
      </c>
      <c r="F660" s="19" t="e">
        <f>IF(ISBLANK(VLOOKUP(E658,'Price List'!$C:$BB,5,FALSE)),VLOOKUP(E658,'Price List'!$C:$BB,5,FALSE),VLOOKUP(E658,'Price List'!$C:$BB,5,FALSE))</f>
        <v>#N/A</v>
      </c>
      <c r="G660" s="12" t="e">
        <f>VLOOKUP(E658,'Price List'!$C:$BB,6,FALSE)</f>
        <v>#N/A</v>
      </c>
      <c r="H660" s="17"/>
      <c r="I660" s="6" t="e">
        <f>CONCATENATE(VLOOKUP(I658,'Price List'!$C:$BB,8,FALSE),"/",VLOOKUP(I658,'Price List'!$C:$BB,9,FALSE))</f>
        <v>#N/A</v>
      </c>
      <c r="J660" s="19" t="e">
        <f>IF(ISBLANK(VLOOKUP(I658,'Price List'!$C:$BB,5,FALSE)),VLOOKUP(I658,'Price List'!$C:$BB,5,FALSE),VLOOKUP(I658,'Price List'!$C:$BB,5,FALSE))</f>
        <v>#N/A</v>
      </c>
      <c r="K660" s="12" t="e">
        <f>VLOOKUP(I658,'Price List'!$C:$BB,6,FALSE)</f>
        <v>#N/A</v>
      </c>
      <c r="L660" s="1"/>
      <c r="M660" s="1"/>
      <c r="N660" s="1"/>
      <c r="O660" s="1"/>
      <c r="P660" s="1"/>
      <c r="Q660" s="1"/>
      <c r="R660" s="1"/>
      <c r="S660" s="1"/>
    </row>
    <row r="661" spans="1:19" ht="6" customHeight="1" x14ac:dyDescent="0.2">
      <c r="L661" s="1"/>
      <c r="M661" s="1"/>
      <c r="N661" s="1"/>
      <c r="O661" s="1"/>
      <c r="P661" s="1"/>
      <c r="Q661" s="1"/>
      <c r="R661" s="1"/>
      <c r="S661" s="1"/>
    </row>
    <row r="662" spans="1:19" ht="108" customHeight="1" x14ac:dyDescent="0.2">
      <c r="A662" s="158" t="e">
        <f>VLOOKUP(A665,PicTable,2,FALSE)</f>
        <v>#N/A</v>
      </c>
      <c r="B662" s="159"/>
      <c r="C662" s="160"/>
      <c r="D662" s="16"/>
      <c r="E662" s="158" t="e">
        <f>VLOOKUP(E665,PicTable,2,FALSE)</f>
        <v>#N/A</v>
      </c>
      <c r="F662" s="159"/>
      <c r="G662" s="160"/>
      <c r="H662" s="16"/>
      <c r="I662" s="158" t="e">
        <f>VLOOKUP(I665,PicTable,2,FALSE)</f>
        <v>#N/A</v>
      </c>
      <c r="J662" s="159"/>
      <c r="K662" s="160"/>
      <c r="L662" s="1"/>
      <c r="M662" s="1"/>
      <c r="N662" s="1"/>
      <c r="O662" s="1"/>
      <c r="P662" s="1"/>
      <c r="Q662" s="1"/>
      <c r="R662" s="1"/>
      <c r="S662" s="1"/>
    </row>
    <row r="663" spans="1:19" x14ac:dyDescent="0.2">
      <c r="A663" s="155" t="e">
        <f>VLOOKUP(A665,'Price List'!$C:$BB,2,FALSE)</f>
        <v>#N/A</v>
      </c>
      <c r="B663" s="156"/>
      <c r="C663" s="157"/>
      <c r="D663" s="20"/>
      <c r="E663" s="155" t="e">
        <f>VLOOKUP(E665,'Price List'!$C:$BB,2,FALSE)</f>
        <v>#N/A</v>
      </c>
      <c r="F663" s="156"/>
      <c r="G663" s="157"/>
      <c r="H663" s="20"/>
      <c r="I663" s="155" t="e">
        <f>VLOOKUP(I665,'Price List'!$C:$BB,2,FALSE)</f>
        <v>#N/A</v>
      </c>
      <c r="J663" s="156"/>
      <c r="K663" s="157"/>
      <c r="L663" s="1"/>
      <c r="M663" s="1"/>
      <c r="N663" s="1"/>
      <c r="O663" s="1"/>
      <c r="P663" s="1"/>
      <c r="Q663" s="1"/>
      <c r="R663" s="1"/>
      <c r="S663" s="1"/>
    </row>
    <row r="664" spans="1:19" x14ac:dyDescent="0.2">
      <c r="A664" s="4" t="s">
        <v>18</v>
      </c>
      <c r="B664" s="7" t="s">
        <v>0</v>
      </c>
      <c r="C664" s="9" t="s">
        <v>19</v>
      </c>
      <c r="D664" s="17"/>
      <c r="E664" s="4" t="s">
        <v>18</v>
      </c>
      <c r="F664" s="7" t="s">
        <v>0</v>
      </c>
      <c r="G664" s="9" t="s">
        <v>19</v>
      </c>
      <c r="H664" s="17"/>
      <c r="I664" s="4" t="s">
        <v>18</v>
      </c>
      <c r="J664" s="7" t="s">
        <v>0</v>
      </c>
      <c r="K664" s="9" t="s">
        <v>19</v>
      </c>
      <c r="L664" s="1"/>
      <c r="M664" s="1"/>
      <c r="N664" s="1"/>
      <c r="O664" s="1"/>
      <c r="P664" s="1"/>
      <c r="Q664" s="1"/>
      <c r="R664" s="1"/>
      <c r="S664" s="1"/>
    </row>
    <row r="665" spans="1:19" x14ac:dyDescent="0.2">
      <c r="A665" s="5"/>
      <c r="B665" s="18" t="e">
        <f>VLOOKUP(A665,'Price List'!$C:$BB,3,FALSE)</f>
        <v>#N/A</v>
      </c>
      <c r="C665" s="9" t="e">
        <f>VLOOKUP(A665,'Price List'!$C:$BB,10,FALSE)</f>
        <v>#N/A</v>
      </c>
      <c r="D665" s="17"/>
      <c r="E665" s="5"/>
      <c r="F665" s="18" t="e">
        <f>VLOOKUP(E665,'Price List'!$C:$BB,3,FALSE)</f>
        <v>#N/A</v>
      </c>
      <c r="G665" s="9" t="e">
        <f>VLOOKUP(E665,'Price List'!$C:$BB,10,FALSE)</f>
        <v>#N/A</v>
      </c>
      <c r="H665" s="17"/>
      <c r="I665" s="5"/>
      <c r="J665" s="18" t="e">
        <f>VLOOKUP(I665,'Price List'!$C:$BB,3,FALSE)</f>
        <v>#N/A</v>
      </c>
      <c r="K665" s="9" t="e">
        <f>VLOOKUP(I665,'Price List'!$C:$BB,10,FALSE)</f>
        <v>#N/A</v>
      </c>
      <c r="L665" s="1"/>
      <c r="M665" s="1"/>
      <c r="N665" s="1"/>
      <c r="O665" s="1"/>
      <c r="P665" s="1"/>
      <c r="Q665" s="1"/>
      <c r="R665" s="1"/>
      <c r="S665" s="1"/>
    </row>
    <row r="666" spans="1:19" ht="12.75" customHeight="1" x14ac:dyDescent="0.2">
      <c r="A666" s="4" t="s">
        <v>22</v>
      </c>
      <c r="B666" s="10" t="s">
        <v>21</v>
      </c>
      <c r="C666" s="11" t="s">
        <v>20</v>
      </c>
      <c r="D666" s="17"/>
      <c r="E666" s="4" t="s">
        <v>22</v>
      </c>
      <c r="F666" s="10" t="s">
        <v>21</v>
      </c>
      <c r="G666" s="11" t="s">
        <v>20</v>
      </c>
      <c r="H666" s="17"/>
      <c r="I666" s="4" t="s">
        <v>22</v>
      </c>
      <c r="J666" s="10" t="s">
        <v>21</v>
      </c>
      <c r="K666" s="11" t="s">
        <v>20</v>
      </c>
      <c r="L666" s="1"/>
      <c r="M666" s="1"/>
      <c r="N666" s="1"/>
      <c r="O666" s="1"/>
      <c r="P666" s="1"/>
      <c r="Q666" s="1"/>
      <c r="R666" s="1"/>
      <c r="S666" s="1"/>
    </row>
    <row r="667" spans="1:19" ht="12.75" customHeight="1" x14ac:dyDescent="0.2">
      <c r="A667" s="6" t="e">
        <f>CONCATENATE(VLOOKUP(A665,'Price List'!$C:$BB,8,FALSE),"/",VLOOKUP(A665,'Price List'!$C:$BB,9,FALSE))</f>
        <v>#N/A</v>
      </c>
      <c r="B667" s="19" t="e">
        <f>IF(ISBLANK(VLOOKUP(A665,'Price List'!$C:$BB,5,FALSE)),VLOOKUP(A665,'Price List'!$C:$BB,5,FALSE),VLOOKUP(A665,'Price List'!$C:$BB,5,FALSE))</f>
        <v>#N/A</v>
      </c>
      <c r="C667" s="12" t="e">
        <f>VLOOKUP(A665,'Price List'!$C:$BB,6,FALSE)</f>
        <v>#N/A</v>
      </c>
      <c r="D667" s="17"/>
      <c r="E667" s="6" t="e">
        <f>CONCATENATE(VLOOKUP(E665,'Price List'!$C:$BB,8,FALSE),"/",VLOOKUP(E665,'Price List'!$C:$BB,9,FALSE))</f>
        <v>#N/A</v>
      </c>
      <c r="F667" s="19" t="e">
        <f>IF(ISBLANK(VLOOKUP(E665,'Price List'!$C:$BB,5,FALSE)),VLOOKUP(E665,'Price List'!$C:$BB,5,FALSE),VLOOKUP(E665,'Price List'!$C:$BB,5,FALSE))</f>
        <v>#N/A</v>
      </c>
      <c r="G667" s="12" t="e">
        <f>VLOOKUP(E665,'Price List'!$C:$BB,6,FALSE)</f>
        <v>#N/A</v>
      </c>
      <c r="H667" s="17"/>
      <c r="I667" s="6" t="e">
        <f>CONCATENATE(VLOOKUP(I665,'Price List'!$C:$BB,8,FALSE),"/",VLOOKUP(I665,'Price List'!$C:$BB,9,FALSE))</f>
        <v>#N/A</v>
      </c>
      <c r="J667" s="19" t="e">
        <f>IF(ISBLANK(VLOOKUP(I665,'Price List'!$C:$BB,5,FALSE)),VLOOKUP(I665,'Price List'!$C:$BB,5,FALSE),VLOOKUP(I665,'Price List'!$C:$BB,5,FALSE))</f>
        <v>#N/A</v>
      </c>
      <c r="K667" s="12" t="e">
        <f>VLOOKUP(I665,'Price List'!$C:$BB,6,FALSE)</f>
        <v>#N/A</v>
      </c>
      <c r="L667" s="1"/>
      <c r="M667" s="1"/>
      <c r="N667" s="1"/>
      <c r="O667" s="1"/>
      <c r="P667" s="1"/>
      <c r="Q667" s="1"/>
      <c r="R667" s="1"/>
      <c r="S667" s="1"/>
    </row>
    <row r="668" spans="1:19" ht="6" customHeight="1" x14ac:dyDescent="0.2">
      <c r="L668" s="1"/>
      <c r="M668" s="1"/>
      <c r="N668" s="1"/>
      <c r="O668" s="1"/>
      <c r="P668" s="1"/>
      <c r="Q668" s="1"/>
      <c r="R668" s="1"/>
      <c r="S668" s="1"/>
    </row>
    <row r="669" spans="1:19" ht="108" customHeight="1" x14ac:dyDescent="0.2">
      <c r="A669" s="158" t="e">
        <f>VLOOKUP(A672,PicTable,2,FALSE)</f>
        <v>#N/A</v>
      </c>
      <c r="B669" s="159"/>
      <c r="C669" s="160"/>
      <c r="D669" s="16"/>
      <c r="E669" s="158" t="e">
        <f>VLOOKUP(E672,PicTable,2,FALSE)</f>
        <v>#N/A</v>
      </c>
      <c r="F669" s="159"/>
      <c r="G669" s="160"/>
      <c r="H669" s="16"/>
      <c r="I669" s="158" t="e">
        <f>VLOOKUP(I672,PicTable,2,FALSE)</f>
        <v>#N/A</v>
      </c>
      <c r="J669" s="159"/>
      <c r="K669" s="160"/>
      <c r="L669" s="1"/>
      <c r="M669" s="1"/>
      <c r="N669" s="1"/>
      <c r="O669" s="1"/>
      <c r="P669" s="1"/>
      <c r="Q669" s="1"/>
      <c r="R669" s="1"/>
      <c r="S669" s="1"/>
    </row>
    <row r="670" spans="1:19" x14ac:dyDescent="0.2">
      <c r="A670" s="155" t="e">
        <f>VLOOKUP(A672,'Price List'!$C:$BB,2,FALSE)</f>
        <v>#N/A</v>
      </c>
      <c r="B670" s="156"/>
      <c r="C670" s="157"/>
      <c r="D670" s="20"/>
      <c r="E670" s="155" t="e">
        <f>VLOOKUP(E672,'Price List'!$C:$BB,2,FALSE)</f>
        <v>#N/A</v>
      </c>
      <c r="F670" s="156"/>
      <c r="G670" s="157"/>
      <c r="H670" s="20"/>
      <c r="I670" s="155" t="e">
        <f>VLOOKUP(I672,'Price List'!$C:$BB,2,FALSE)</f>
        <v>#N/A</v>
      </c>
      <c r="J670" s="156"/>
      <c r="K670" s="157"/>
      <c r="L670" s="1"/>
      <c r="M670" s="1"/>
      <c r="N670" s="1"/>
      <c r="O670" s="1"/>
      <c r="P670" s="1"/>
      <c r="Q670" s="1"/>
      <c r="R670" s="1"/>
      <c r="S670" s="1"/>
    </row>
    <row r="671" spans="1:19" x14ac:dyDescent="0.2">
      <c r="A671" s="4" t="s">
        <v>18</v>
      </c>
      <c r="B671" s="7" t="s">
        <v>0</v>
      </c>
      <c r="C671" s="9" t="s">
        <v>19</v>
      </c>
      <c r="D671" s="17"/>
      <c r="E671" s="4" t="s">
        <v>18</v>
      </c>
      <c r="F671" s="7" t="s">
        <v>0</v>
      </c>
      <c r="G671" s="9" t="s">
        <v>19</v>
      </c>
      <c r="H671" s="17"/>
      <c r="I671" s="4" t="s">
        <v>18</v>
      </c>
      <c r="J671" s="7" t="s">
        <v>0</v>
      </c>
      <c r="K671" s="9" t="s">
        <v>19</v>
      </c>
      <c r="L671" s="1"/>
      <c r="M671" s="1"/>
      <c r="N671" s="1"/>
      <c r="O671" s="1"/>
      <c r="P671" s="1"/>
      <c r="Q671" s="1"/>
      <c r="R671" s="1"/>
      <c r="S671" s="1"/>
    </row>
    <row r="672" spans="1:19" x14ac:dyDescent="0.2">
      <c r="A672" s="5"/>
      <c r="B672" s="18" t="e">
        <f>VLOOKUP(A672,'Price List'!$C:$BB,3,FALSE)</f>
        <v>#N/A</v>
      </c>
      <c r="C672" s="9" t="e">
        <f>VLOOKUP(A672,'Price List'!$C:$BB,10,FALSE)</f>
        <v>#N/A</v>
      </c>
      <c r="D672" s="17"/>
      <c r="E672" s="5"/>
      <c r="F672" s="18" t="e">
        <f>VLOOKUP(E672,'Price List'!$C:$BB,3,FALSE)</f>
        <v>#N/A</v>
      </c>
      <c r="G672" s="9" t="e">
        <f>VLOOKUP(E672,'Price List'!$C:$BB,10,FALSE)</f>
        <v>#N/A</v>
      </c>
      <c r="H672" s="17"/>
      <c r="I672" s="5"/>
      <c r="J672" s="18" t="e">
        <f>VLOOKUP(I672,'Price List'!$C:$BB,3,FALSE)</f>
        <v>#N/A</v>
      </c>
      <c r="K672" s="9" t="e">
        <f>VLOOKUP(I672,'Price List'!$C:$BB,10,FALSE)</f>
        <v>#N/A</v>
      </c>
      <c r="L672" s="1"/>
      <c r="M672" s="1"/>
      <c r="N672" s="1"/>
      <c r="O672" s="1"/>
      <c r="P672" s="1"/>
      <c r="Q672" s="1"/>
      <c r="R672" s="1"/>
      <c r="S672" s="1"/>
    </row>
    <row r="673" spans="1:19" ht="12.75" customHeight="1" x14ac:dyDescent="0.2">
      <c r="A673" s="4" t="s">
        <v>22</v>
      </c>
      <c r="B673" s="10" t="s">
        <v>21</v>
      </c>
      <c r="C673" s="11" t="s">
        <v>20</v>
      </c>
      <c r="D673" s="17"/>
      <c r="E673" s="4" t="s">
        <v>22</v>
      </c>
      <c r="F673" s="10" t="s">
        <v>21</v>
      </c>
      <c r="G673" s="11" t="s">
        <v>20</v>
      </c>
      <c r="H673" s="17"/>
      <c r="I673" s="4" t="s">
        <v>22</v>
      </c>
      <c r="J673" s="10" t="s">
        <v>21</v>
      </c>
      <c r="K673" s="11" t="s">
        <v>20</v>
      </c>
      <c r="L673" s="1"/>
      <c r="M673" s="1"/>
      <c r="N673" s="1"/>
      <c r="O673" s="1"/>
      <c r="P673" s="1"/>
      <c r="Q673" s="1"/>
      <c r="R673" s="1"/>
      <c r="S673" s="1"/>
    </row>
    <row r="674" spans="1:19" ht="12.75" customHeight="1" x14ac:dyDescent="0.2">
      <c r="A674" s="6" t="e">
        <f>CONCATENATE(VLOOKUP(A672,'Price List'!$C:$BB,8,FALSE),"/",VLOOKUP(A672,'Price List'!$C:$BB,9,FALSE))</f>
        <v>#N/A</v>
      </c>
      <c r="B674" s="19" t="e">
        <f>IF(ISBLANK(VLOOKUP(A672,'Price List'!$C:$BB,5,FALSE)),VLOOKUP(A672,'Price List'!$C:$BB,5,FALSE),VLOOKUP(A672,'Price List'!$C:$BB,5,FALSE))</f>
        <v>#N/A</v>
      </c>
      <c r="C674" s="12" t="e">
        <f>VLOOKUP(A672,'Price List'!$C:$BB,6,FALSE)</f>
        <v>#N/A</v>
      </c>
      <c r="D674" s="17"/>
      <c r="E674" s="6" t="e">
        <f>CONCATENATE(VLOOKUP(E672,'Price List'!$C:$BB,8,FALSE),"/",VLOOKUP(E672,'Price List'!$C:$BB,9,FALSE))</f>
        <v>#N/A</v>
      </c>
      <c r="F674" s="19" t="e">
        <f>IF(ISBLANK(VLOOKUP(E672,'Price List'!$C:$BB,5,FALSE)),VLOOKUP(E672,'Price List'!$C:$BB,5,FALSE),VLOOKUP(E672,'Price List'!$C:$BB,5,FALSE))</f>
        <v>#N/A</v>
      </c>
      <c r="G674" s="12" t="e">
        <f>VLOOKUP(E672,'Price List'!$C:$BB,6,FALSE)</f>
        <v>#N/A</v>
      </c>
      <c r="H674" s="17"/>
      <c r="I674" s="6" t="e">
        <f>CONCATENATE(VLOOKUP(I672,'Price List'!$C:$BB,8,FALSE),"/",VLOOKUP(I672,'Price List'!$C:$BB,9,FALSE))</f>
        <v>#N/A</v>
      </c>
      <c r="J674" s="19" t="e">
        <f>IF(ISBLANK(VLOOKUP(I672,'Price List'!$C:$BB,5,FALSE)),VLOOKUP(I672,'Price List'!$C:$BB,5,FALSE),VLOOKUP(I672,'Price List'!$C:$BB,5,FALSE))</f>
        <v>#N/A</v>
      </c>
      <c r="K674" s="12" t="e">
        <f>VLOOKUP(I672,'Price List'!$C:$BB,6,FALSE)</f>
        <v>#N/A</v>
      </c>
      <c r="L674" s="1"/>
      <c r="M674" s="1"/>
      <c r="N674" s="1"/>
      <c r="O674" s="1"/>
      <c r="P674" s="1"/>
      <c r="Q674" s="1"/>
      <c r="R674" s="1"/>
      <c r="S674" s="1"/>
    </row>
    <row r="675" spans="1:19" ht="6" customHeight="1" x14ac:dyDescent="0.2">
      <c r="L675" s="1"/>
      <c r="M675" s="1"/>
      <c r="N675" s="1"/>
      <c r="O675" s="1"/>
      <c r="P675" s="1"/>
      <c r="Q675" s="1"/>
      <c r="R675" s="1"/>
      <c r="S675" s="1"/>
    </row>
    <row r="676" spans="1:19" ht="108" customHeight="1" x14ac:dyDescent="0.2">
      <c r="A676" s="158" t="e">
        <f>VLOOKUP(A679,PicTable,2,FALSE)</f>
        <v>#N/A</v>
      </c>
      <c r="B676" s="159"/>
      <c r="C676" s="160"/>
      <c r="D676" s="16"/>
      <c r="E676" s="158" t="e">
        <f>VLOOKUP(E679,PicTable,2,FALSE)</f>
        <v>#N/A</v>
      </c>
      <c r="F676" s="159"/>
      <c r="G676" s="160"/>
      <c r="H676" s="16"/>
      <c r="I676" s="158" t="e">
        <f>VLOOKUP(I679,PicTable,2,FALSE)</f>
        <v>#N/A</v>
      </c>
      <c r="J676" s="159"/>
      <c r="K676" s="160"/>
      <c r="L676" s="1"/>
      <c r="M676" s="1"/>
      <c r="N676" s="1"/>
      <c r="O676" s="1"/>
      <c r="P676" s="1"/>
      <c r="Q676" s="1"/>
      <c r="R676" s="1"/>
      <c r="S676" s="1"/>
    </row>
    <row r="677" spans="1:19" x14ac:dyDescent="0.2">
      <c r="A677" s="155" t="e">
        <f>VLOOKUP(A679,'Price List'!$C:$BB,2,FALSE)</f>
        <v>#N/A</v>
      </c>
      <c r="B677" s="156"/>
      <c r="C677" s="157"/>
      <c r="D677" s="20"/>
      <c r="E677" s="155" t="e">
        <f>VLOOKUP(E679,'Price List'!$C:$BB,2,FALSE)</f>
        <v>#N/A</v>
      </c>
      <c r="F677" s="156"/>
      <c r="G677" s="157"/>
      <c r="H677" s="20"/>
      <c r="I677" s="155" t="e">
        <f>VLOOKUP(I679,'Price List'!$C:$BB,2,FALSE)</f>
        <v>#N/A</v>
      </c>
      <c r="J677" s="156"/>
      <c r="K677" s="157"/>
      <c r="L677" s="1"/>
      <c r="M677" s="1"/>
      <c r="N677" s="1"/>
      <c r="O677" s="1"/>
      <c r="P677" s="1"/>
      <c r="Q677" s="1"/>
      <c r="R677" s="1"/>
      <c r="S677" s="1"/>
    </row>
    <row r="678" spans="1:19" x14ac:dyDescent="0.2">
      <c r="A678" s="4" t="s">
        <v>18</v>
      </c>
      <c r="B678" s="7" t="s">
        <v>0</v>
      </c>
      <c r="C678" s="9" t="s">
        <v>19</v>
      </c>
      <c r="D678" s="17"/>
      <c r="E678" s="4" t="s">
        <v>18</v>
      </c>
      <c r="F678" s="7" t="s">
        <v>0</v>
      </c>
      <c r="G678" s="9" t="s">
        <v>19</v>
      </c>
      <c r="H678" s="17"/>
      <c r="I678" s="4" t="s">
        <v>18</v>
      </c>
      <c r="J678" s="7" t="s">
        <v>0</v>
      </c>
      <c r="K678" s="9" t="s">
        <v>19</v>
      </c>
      <c r="L678" s="1"/>
      <c r="M678" s="1"/>
      <c r="N678" s="1"/>
      <c r="O678" s="1"/>
      <c r="P678" s="1"/>
      <c r="Q678" s="1"/>
      <c r="R678" s="1"/>
      <c r="S678" s="1"/>
    </row>
    <row r="679" spans="1:19" x14ac:dyDescent="0.2">
      <c r="A679" s="5"/>
      <c r="B679" s="18" t="e">
        <f>VLOOKUP(A679,'Price List'!$C:$BB,3,FALSE)</f>
        <v>#N/A</v>
      </c>
      <c r="C679" s="9" t="e">
        <f>VLOOKUP(A679,'Price List'!$C:$BB,10,FALSE)</f>
        <v>#N/A</v>
      </c>
      <c r="D679" s="17"/>
      <c r="E679" s="5"/>
      <c r="F679" s="18" t="e">
        <f>VLOOKUP(E679,'Price List'!$C:$BB,3,FALSE)</f>
        <v>#N/A</v>
      </c>
      <c r="G679" s="9" t="e">
        <f>VLOOKUP(E679,'Price List'!$C:$BB,10,FALSE)</f>
        <v>#N/A</v>
      </c>
      <c r="H679" s="17"/>
      <c r="I679" s="5"/>
      <c r="J679" s="18" t="e">
        <f>VLOOKUP(I679,'Price List'!$C:$BB,3,FALSE)</f>
        <v>#N/A</v>
      </c>
      <c r="K679" s="9" t="e">
        <f>VLOOKUP(I679,'Price List'!$C:$BB,10,FALSE)</f>
        <v>#N/A</v>
      </c>
      <c r="L679" s="1"/>
      <c r="M679" s="1"/>
      <c r="N679" s="1"/>
      <c r="O679" s="1"/>
      <c r="P679" s="1"/>
      <c r="Q679" s="1"/>
      <c r="R679" s="1"/>
      <c r="S679" s="1"/>
    </row>
    <row r="680" spans="1:19" ht="12.75" customHeight="1" x14ac:dyDescent="0.2">
      <c r="A680" s="4" t="s">
        <v>22</v>
      </c>
      <c r="B680" s="10" t="s">
        <v>21</v>
      </c>
      <c r="C680" s="11" t="s">
        <v>20</v>
      </c>
      <c r="D680" s="17"/>
      <c r="E680" s="4" t="s">
        <v>22</v>
      </c>
      <c r="F680" s="10" t="s">
        <v>21</v>
      </c>
      <c r="G680" s="11" t="s">
        <v>20</v>
      </c>
      <c r="H680" s="17"/>
      <c r="I680" s="4" t="s">
        <v>22</v>
      </c>
      <c r="J680" s="10" t="s">
        <v>21</v>
      </c>
      <c r="K680" s="11" t="s">
        <v>20</v>
      </c>
      <c r="L680" s="1"/>
      <c r="M680" s="1"/>
      <c r="N680" s="1"/>
      <c r="O680" s="1"/>
      <c r="P680" s="1"/>
      <c r="Q680" s="1"/>
      <c r="R680" s="1"/>
      <c r="S680" s="1"/>
    </row>
    <row r="681" spans="1:19" ht="12.75" customHeight="1" x14ac:dyDescent="0.2">
      <c r="A681" s="6" t="e">
        <f>CONCATENATE(VLOOKUP(A679,'Price List'!$C:$BB,8,FALSE),"/",VLOOKUP(A679,'Price List'!$C:$BB,9,FALSE))</f>
        <v>#N/A</v>
      </c>
      <c r="B681" s="19" t="e">
        <f>IF(ISBLANK(VLOOKUP(A679,'Price List'!$C:$BB,5,FALSE)),VLOOKUP(A679,'Price List'!$C:$BB,5,FALSE),VLOOKUP(A679,'Price List'!$C:$BB,5,FALSE))</f>
        <v>#N/A</v>
      </c>
      <c r="C681" s="12" t="e">
        <f>VLOOKUP(A679,'Price List'!$C:$BB,6,FALSE)</f>
        <v>#N/A</v>
      </c>
      <c r="D681" s="17"/>
      <c r="E681" s="6" t="e">
        <f>CONCATENATE(VLOOKUP(E679,'Price List'!$C:$BB,8,FALSE),"/",VLOOKUP(E679,'Price List'!$C:$BB,9,FALSE))</f>
        <v>#N/A</v>
      </c>
      <c r="F681" s="19" t="e">
        <f>IF(ISBLANK(VLOOKUP(E679,'Price List'!$C:$BB,5,FALSE)),VLOOKUP(E679,'Price List'!$C:$BB,5,FALSE),VLOOKUP(E679,'Price List'!$C:$BB,5,FALSE))</f>
        <v>#N/A</v>
      </c>
      <c r="G681" s="12" t="e">
        <f>VLOOKUP(E679,'Price List'!$C:$BB,6,FALSE)</f>
        <v>#N/A</v>
      </c>
      <c r="H681" s="17"/>
      <c r="I681" s="6" t="e">
        <f>CONCATENATE(VLOOKUP(I679,'Price List'!$C:$BB,8,FALSE),"/",VLOOKUP(I679,'Price List'!$C:$BB,9,FALSE))</f>
        <v>#N/A</v>
      </c>
      <c r="J681" s="19" t="e">
        <f>IF(ISBLANK(VLOOKUP(I679,'Price List'!$C:$BB,5,FALSE)),VLOOKUP(I679,'Price List'!$C:$BB,5,FALSE),VLOOKUP(I679,'Price List'!$C:$BB,5,FALSE))</f>
        <v>#N/A</v>
      </c>
      <c r="K681" s="12" t="e">
        <f>VLOOKUP(I679,'Price List'!$C:$BB,6,FALSE)</f>
        <v>#N/A</v>
      </c>
      <c r="L681" s="1"/>
      <c r="M681" s="1"/>
      <c r="N681" s="1"/>
      <c r="O681" s="1"/>
      <c r="P681" s="1"/>
      <c r="Q681" s="1"/>
      <c r="R681" s="1"/>
      <c r="S681" s="1"/>
    </row>
    <row r="682" spans="1:19" ht="6" customHeight="1" x14ac:dyDescent="0.2">
      <c r="L682" s="1"/>
      <c r="M682" s="1"/>
      <c r="N682" s="1"/>
      <c r="O682" s="1"/>
      <c r="P682" s="1"/>
      <c r="Q682" s="1"/>
      <c r="R682" s="1"/>
      <c r="S682" s="1"/>
    </row>
    <row r="683" spans="1:19" ht="108" customHeight="1" x14ac:dyDescent="0.2">
      <c r="A683" s="158" t="e">
        <f>VLOOKUP(A686,PicTable,2,FALSE)</f>
        <v>#N/A</v>
      </c>
      <c r="B683" s="159"/>
      <c r="C683" s="160"/>
      <c r="D683" s="16"/>
      <c r="E683" s="158" t="e">
        <f>VLOOKUP(E686,PicTable,2,FALSE)</f>
        <v>#N/A</v>
      </c>
      <c r="F683" s="159"/>
      <c r="G683" s="160"/>
      <c r="H683" s="16"/>
      <c r="I683" s="158" t="e">
        <f>VLOOKUP(I686,PicTable,2,FALSE)</f>
        <v>#N/A</v>
      </c>
      <c r="J683" s="159"/>
      <c r="K683" s="160"/>
      <c r="L683" s="1"/>
      <c r="M683" s="1"/>
      <c r="N683" s="1"/>
      <c r="O683" s="1"/>
      <c r="P683" s="1"/>
      <c r="Q683" s="1"/>
      <c r="R683" s="1"/>
      <c r="S683" s="1"/>
    </row>
    <row r="684" spans="1:19" x14ac:dyDescent="0.2">
      <c r="A684" s="155" t="e">
        <f>VLOOKUP(A686,'Price List'!$C:$BB,2,FALSE)</f>
        <v>#N/A</v>
      </c>
      <c r="B684" s="156"/>
      <c r="C684" s="157"/>
      <c r="D684" s="20"/>
      <c r="E684" s="155" t="e">
        <f>VLOOKUP(E686,'Price List'!$C:$BB,2,FALSE)</f>
        <v>#N/A</v>
      </c>
      <c r="F684" s="156"/>
      <c r="G684" s="157"/>
      <c r="H684" s="20"/>
      <c r="I684" s="155" t="e">
        <f>VLOOKUP(I686,'Price List'!$C:$BB,2,FALSE)</f>
        <v>#N/A</v>
      </c>
      <c r="J684" s="156"/>
      <c r="K684" s="157"/>
      <c r="L684" s="1"/>
      <c r="M684" s="1"/>
      <c r="N684" s="1"/>
      <c r="O684" s="1"/>
      <c r="P684" s="1"/>
      <c r="Q684" s="1"/>
      <c r="R684" s="1"/>
      <c r="S684" s="1"/>
    </row>
    <row r="685" spans="1:19" x14ac:dyDescent="0.2">
      <c r="A685" s="4" t="s">
        <v>18</v>
      </c>
      <c r="B685" s="7" t="s">
        <v>0</v>
      </c>
      <c r="C685" s="9" t="s">
        <v>19</v>
      </c>
      <c r="D685" s="17"/>
      <c r="E685" s="4" t="s">
        <v>18</v>
      </c>
      <c r="F685" s="7" t="s">
        <v>0</v>
      </c>
      <c r="G685" s="9" t="s">
        <v>19</v>
      </c>
      <c r="H685" s="17"/>
      <c r="I685" s="4" t="s">
        <v>18</v>
      </c>
      <c r="J685" s="7" t="s">
        <v>0</v>
      </c>
      <c r="K685" s="9" t="s">
        <v>19</v>
      </c>
      <c r="L685" s="1"/>
      <c r="M685" s="1"/>
      <c r="N685" s="1"/>
      <c r="O685" s="1"/>
      <c r="P685" s="1"/>
      <c r="Q685" s="1"/>
      <c r="R685" s="1"/>
      <c r="S685" s="1"/>
    </row>
    <row r="686" spans="1:19" x14ac:dyDescent="0.2">
      <c r="A686" s="5"/>
      <c r="B686" s="18" t="e">
        <f>VLOOKUP(A686,'Price List'!$C:$BB,3,FALSE)</f>
        <v>#N/A</v>
      </c>
      <c r="C686" s="9" t="e">
        <f>VLOOKUP(A686,'Price List'!$C:$BB,10,FALSE)</f>
        <v>#N/A</v>
      </c>
      <c r="D686" s="17"/>
      <c r="E686" s="5"/>
      <c r="F686" s="18" t="e">
        <f>VLOOKUP(E686,'Price List'!$C:$BB,3,FALSE)</f>
        <v>#N/A</v>
      </c>
      <c r="G686" s="9" t="e">
        <f>VLOOKUP(E686,'Price List'!$C:$BB,10,FALSE)</f>
        <v>#N/A</v>
      </c>
      <c r="H686" s="17"/>
      <c r="I686" s="5"/>
      <c r="J686" s="18" t="e">
        <f>VLOOKUP(I686,'Price List'!$C:$BB,3,FALSE)</f>
        <v>#N/A</v>
      </c>
      <c r="K686" s="9" t="e">
        <f>VLOOKUP(I686,'Price List'!$C:$BB,10,FALSE)</f>
        <v>#N/A</v>
      </c>
      <c r="L686" s="1"/>
      <c r="M686" s="1"/>
      <c r="N686" s="1"/>
      <c r="O686" s="1"/>
      <c r="P686" s="1"/>
      <c r="Q686" s="1"/>
      <c r="R686" s="1"/>
      <c r="S686" s="1"/>
    </row>
    <row r="687" spans="1:19" ht="12.75" customHeight="1" x14ac:dyDescent="0.2">
      <c r="A687" s="4" t="s">
        <v>22</v>
      </c>
      <c r="B687" s="10" t="s">
        <v>21</v>
      </c>
      <c r="C687" s="11" t="s">
        <v>20</v>
      </c>
      <c r="D687" s="17"/>
      <c r="E687" s="4" t="s">
        <v>22</v>
      </c>
      <c r="F687" s="10" t="s">
        <v>21</v>
      </c>
      <c r="G687" s="11" t="s">
        <v>20</v>
      </c>
      <c r="H687" s="17"/>
      <c r="I687" s="4" t="s">
        <v>22</v>
      </c>
      <c r="J687" s="10" t="s">
        <v>21</v>
      </c>
      <c r="K687" s="11" t="s">
        <v>20</v>
      </c>
      <c r="L687" s="1"/>
      <c r="M687" s="1"/>
      <c r="N687" s="1"/>
      <c r="O687" s="1"/>
      <c r="P687" s="1"/>
      <c r="Q687" s="1"/>
      <c r="R687" s="1"/>
      <c r="S687" s="1"/>
    </row>
    <row r="688" spans="1:19" ht="12.75" customHeight="1" x14ac:dyDescent="0.2">
      <c r="A688" s="6" t="e">
        <f>CONCATENATE(VLOOKUP(A686,'Price List'!$C:$BB,8,FALSE),"/",VLOOKUP(A686,'Price List'!$C:$BB,9,FALSE))</f>
        <v>#N/A</v>
      </c>
      <c r="B688" s="19" t="e">
        <f>IF(ISBLANK(VLOOKUP(A686,'Price List'!$C:$BB,5,FALSE)),VLOOKUP(A686,'Price List'!$C:$BB,5,FALSE),VLOOKUP(A686,'Price List'!$C:$BB,5,FALSE))</f>
        <v>#N/A</v>
      </c>
      <c r="C688" s="12" t="e">
        <f>VLOOKUP(A686,'Price List'!$C:$BB,6,FALSE)</f>
        <v>#N/A</v>
      </c>
      <c r="D688" s="17"/>
      <c r="E688" s="6" t="e">
        <f>CONCATENATE(VLOOKUP(E686,'Price List'!$C:$BB,8,FALSE),"/",VLOOKUP(E686,'Price List'!$C:$BB,9,FALSE))</f>
        <v>#N/A</v>
      </c>
      <c r="F688" s="19" t="e">
        <f>IF(ISBLANK(VLOOKUP(E686,'Price List'!$C:$BB,5,FALSE)),VLOOKUP(E686,'Price List'!$C:$BB,5,FALSE),VLOOKUP(E686,'Price List'!$C:$BB,5,FALSE))</f>
        <v>#N/A</v>
      </c>
      <c r="G688" s="12" t="e">
        <f>VLOOKUP(E686,'Price List'!$C:$BB,6,FALSE)</f>
        <v>#N/A</v>
      </c>
      <c r="H688" s="17"/>
      <c r="I688" s="6" t="e">
        <f>CONCATENATE(VLOOKUP(I686,'Price List'!$C:$BB,8,FALSE),"/",VLOOKUP(I686,'Price List'!$C:$BB,9,FALSE))</f>
        <v>#N/A</v>
      </c>
      <c r="J688" s="19" t="e">
        <f>IF(ISBLANK(VLOOKUP(I686,'Price List'!$C:$BB,5,FALSE)),VLOOKUP(I686,'Price List'!$C:$BB,5,FALSE),VLOOKUP(I686,'Price List'!$C:$BB,5,FALSE))</f>
        <v>#N/A</v>
      </c>
      <c r="K688" s="12" t="e">
        <f>VLOOKUP(I686,'Price List'!$C:$BB,6,FALSE)</f>
        <v>#N/A</v>
      </c>
      <c r="L688" s="1"/>
      <c r="M688" s="1"/>
      <c r="N688" s="1"/>
      <c r="O688" s="1"/>
      <c r="P688" s="1"/>
      <c r="Q688" s="1"/>
      <c r="R688" s="1"/>
      <c r="S688" s="1"/>
    </row>
    <row r="689" spans="1:19" ht="6" customHeight="1" x14ac:dyDescent="0.2">
      <c r="L689" s="1"/>
      <c r="M689" s="1"/>
      <c r="N689" s="1"/>
      <c r="O689" s="1"/>
      <c r="P689" s="1"/>
      <c r="Q689" s="1"/>
      <c r="R689" s="1"/>
      <c r="S689" s="1"/>
    </row>
    <row r="690" spans="1:19" ht="108" customHeight="1" x14ac:dyDescent="0.2">
      <c r="A690" s="158" t="e">
        <f>VLOOKUP(A693,PicTable,2,FALSE)</f>
        <v>#N/A</v>
      </c>
      <c r="B690" s="159"/>
      <c r="C690" s="160"/>
      <c r="D690" s="16"/>
      <c r="E690" s="158" t="e">
        <f>VLOOKUP(E693,PicTable,2,FALSE)</f>
        <v>#N/A</v>
      </c>
      <c r="F690" s="159"/>
      <c r="G690" s="160"/>
      <c r="H690" s="16"/>
      <c r="I690" s="158" t="e">
        <f>VLOOKUP(I693,PicTable,2,FALSE)</f>
        <v>#N/A</v>
      </c>
      <c r="J690" s="159"/>
      <c r="K690" s="160"/>
      <c r="L690" s="1"/>
      <c r="M690" s="1"/>
      <c r="N690" s="1"/>
      <c r="O690" s="1"/>
      <c r="P690" s="1"/>
      <c r="Q690" s="1"/>
      <c r="R690" s="1"/>
      <c r="S690" s="1"/>
    </row>
    <row r="691" spans="1:19" x14ac:dyDescent="0.2">
      <c r="A691" s="155" t="e">
        <f>VLOOKUP(A693,'Price List'!$C:$BB,2,FALSE)</f>
        <v>#N/A</v>
      </c>
      <c r="B691" s="156"/>
      <c r="C691" s="157"/>
      <c r="D691" s="20"/>
      <c r="E691" s="155" t="e">
        <f>VLOOKUP(E693,'Price List'!$C:$BB,2,FALSE)</f>
        <v>#N/A</v>
      </c>
      <c r="F691" s="156"/>
      <c r="G691" s="157"/>
      <c r="H691" s="20"/>
      <c r="I691" s="155" t="e">
        <f>VLOOKUP(I693,'Price List'!$C:$BB,2,FALSE)</f>
        <v>#N/A</v>
      </c>
      <c r="J691" s="156"/>
      <c r="K691" s="157"/>
      <c r="L691" s="1"/>
      <c r="M691" s="1"/>
      <c r="N691" s="1"/>
      <c r="O691" s="1"/>
      <c r="P691" s="1"/>
      <c r="Q691" s="1"/>
      <c r="R691" s="1"/>
      <c r="S691" s="1"/>
    </row>
    <row r="692" spans="1:19" x14ac:dyDescent="0.2">
      <c r="A692" s="4" t="s">
        <v>18</v>
      </c>
      <c r="B692" s="7" t="s">
        <v>0</v>
      </c>
      <c r="C692" s="9" t="s">
        <v>19</v>
      </c>
      <c r="D692" s="17"/>
      <c r="E692" s="4" t="s">
        <v>18</v>
      </c>
      <c r="F692" s="7" t="s">
        <v>0</v>
      </c>
      <c r="G692" s="9" t="s">
        <v>19</v>
      </c>
      <c r="H692" s="17"/>
      <c r="I692" s="4" t="s">
        <v>18</v>
      </c>
      <c r="J692" s="7" t="s">
        <v>0</v>
      </c>
      <c r="K692" s="9" t="s">
        <v>19</v>
      </c>
      <c r="L692" s="1"/>
      <c r="M692" s="1"/>
      <c r="N692" s="1"/>
      <c r="O692" s="1"/>
      <c r="P692" s="1"/>
      <c r="Q692" s="1"/>
      <c r="R692" s="1"/>
      <c r="S692" s="1"/>
    </row>
    <row r="693" spans="1:19" x14ac:dyDescent="0.2">
      <c r="A693" s="5"/>
      <c r="B693" s="18" t="e">
        <f>VLOOKUP(A693,'Price List'!$C:$BB,3,FALSE)</f>
        <v>#N/A</v>
      </c>
      <c r="C693" s="9" t="e">
        <f>VLOOKUP(A693,'Price List'!$C:$BB,10,FALSE)</f>
        <v>#N/A</v>
      </c>
      <c r="D693" s="17"/>
      <c r="E693" s="5"/>
      <c r="F693" s="18" t="e">
        <f>VLOOKUP(E693,'Price List'!$C:$BB,3,FALSE)</f>
        <v>#N/A</v>
      </c>
      <c r="G693" s="9" t="e">
        <f>VLOOKUP(E693,'Price List'!$C:$BB,10,FALSE)</f>
        <v>#N/A</v>
      </c>
      <c r="H693" s="17"/>
      <c r="I693" s="5"/>
      <c r="J693" s="18" t="e">
        <f>VLOOKUP(I693,'Price List'!$C:$BB,3,FALSE)</f>
        <v>#N/A</v>
      </c>
      <c r="K693" s="9" t="e">
        <f>VLOOKUP(I693,'Price List'!$C:$BB,10,FALSE)</f>
        <v>#N/A</v>
      </c>
      <c r="L693" s="1"/>
      <c r="M693" s="1"/>
      <c r="N693" s="1"/>
      <c r="O693" s="1"/>
      <c r="P693" s="1"/>
      <c r="Q693" s="1"/>
      <c r="R693" s="1"/>
      <c r="S693" s="1"/>
    </row>
    <row r="694" spans="1:19" ht="12.75" customHeight="1" x14ac:dyDescent="0.2">
      <c r="A694" s="4" t="s">
        <v>22</v>
      </c>
      <c r="B694" s="10" t="s">
        <v>21</v>
      </c>
      <c r="C694" s="11" t="s">
        <v>20</v>
      </c>
      <c r="D694" s="17"/>
      <c r="E694" s="4" t="s">
        <v>22</v>
      </c>
      <c r="F694" s="10" t="s">
        <v>21</v>
      </c>
      <c r="G694" s="11" t="s">
        <v>20</v>
      </c>
      <c r="H694" s="17"/>
      <c r="I694" s="4" t="s">
        <v>22</v>
      </c>
      <c r="J694" s="10" t="s">
        <v>21</v>
      </c>
      <c r="K694" s="11" t="s">
        <v>20</v>
      </c>
      <c r="L694" s="1"/>
      <c r="M694" s="1"/>
      <c r="N694" s="1"/>
      <c r="O694" s="1"/>
      <c r="P694" s="1"/>
      <c r="Q694" s="1"/>
      <c r="R694" s="1"/>
      <c r="S694" s="1"/>
    </row>
    <row r="695" spans="1:19" ht="12.75" customHeight="1" x14ac:dyDescent="0.2">
      <c r="A695" s="6" t="e">
        <f>CONCATENATE(VLOOKUP(A693,'Price List'!$C:$BB,8,FALSE),"/",VLOOKUP(A693,'Price List'!$C:$BB,9,FALSE))</f>
        <v>#N/A</v>
      </c>
      <c r="B695" s="19" t="e">
        <f>IF(ISBLANK(VLOOKUP(A693,'Price List'!$C:$BB,5,FALSE)),VLOOKUP(A693,'Price List'!$C:$BB,5,FALSE),VLOOKUP(A693,'Price List'!$C:$BB,5,FALSE))</f>
        <v>#N/A</v>
      </c>
      <c r="C695" s="12" t="e">
        <f>VLOOKUP(A693,'Price List'!$C:$BB,6,FALSE)</f>
        <v>#N/A</v>
      </c>
      <c r="D695" s="17"/>
      <c r="E695" s="6" t="e">
        <f>CONCATENATE(VLOOKUP(E693,'Price List'!$C:$BB,8,FALSE),"/",VLOOKUP(E693,'Price List'!$C:$BB,9,FALSE))</f>
        <v>#N/A</v>
      </c>
      <c r="F695" s="19" t="e">
        <f>IF(ISBLANK(VLOOKUP(E693,'Price List'!$C:$BB,5,FALSE)),VLOOKUP(E693,'Price List'!$C:$BB,5,FALSE),VLOOKUP(E693,'Price List'!$C:$BB,5,FALSE))</f>
        <v>#N/A</v>
      </c>
      <c r="G695" s="12" t="e">
        <f>VLOOKUP(E693,'Price List'!$C:$BB,6,FALSE)</f>
        <v>#N/A</v>
      </c>
      <c r="H695" s="17"/>
      <c r="I695" s="6" t="e">
        <f>CONCATENATE(VLOOKUP(I693,'Price List'!$C:$BB,8,FALSE),"/",VLOOKUP(I693,'Price List'!$C:$BB,9,FALSE))</f>
        <v>#N/A</v>
      </c>
      <c r="J695" s="19" t="e">
        <f>IF(ISBLANK(VLOOKUP(I693,'Price List'!$C:$BB,5,FALSE)),VLOOKUP(I693,'Price List'!$C:$BB,5,FALSE),VLOOKUP(I693,'Price List'!$C:$BB,5,FALSE))</f>
        <v>#N/A</v>
      </c>
      <c r="K695" s="12" t="e">
        <f>VLOOKUP(I693,'Price List'!$C:$BB,6,FALSE)</f>
        <v>#N/A</v>
      </c>
      <c r="L695" s="1"/>
      <c r="M695" s="1"/>
      <c r="N695" s="1"/>
      <c r="O695" s="1"/>
      <c r="P695" s="1"/>
      <c r="Q695" s="1"/>
      <c r="R695" s="1"/>
      <c r="S695" s="1"/>
    </row>
    <row r="696" spans="1:19" ht="6" customHeight="1" x14ac:dyDescent="0.2">
      <c r="L696" s="1"/>
      <c r="M696" s="1"/>
      <c r="N696" s="1"/>
      <c r="O696" s="1"/>
      <c r="P696" s="1"/>
      <c r="Q696" s="1"/>
      <c r="R696" s="1"/>
      <c r="S696" s="1"/>
    </row>
    <row r="697" spans="1:19" ht="108" customHeight="1" x14ac:dyDescent="0.2">
      <c r="A697" s="158" t="e">
        <f>VLOOKUP(A700,PicTable,2,FALSE)</f>
        <v>#N/A</v>
      </c>
      <c r="B697" s="159"/>
      <c r="C697" s="160"/>
      <c r="D697" s="16"/>
      <c r="E697" s="158" t="e">
        <f>VLOOKUP(E700,PicTable,2,FALSE)</f>
        <v>#N/A</v>
      </c>
      <c r="F697" s="159"/>
      <c r="G697" s="160"/>
      <c r="H697" s="16"/>
      <c r="I697" s="158" t="e">
        <f>VLOOKUP(I700,PicTable,2,FALSE)</f>
        <v>#N/A</v>
      </c>
      <c r="J697" s="159"/>
      <c r="K697" s="160"/>
      <c r="L697" s="1"/>
      <c r="M697" s="1"/>
      <c r="N697" s="1"/>
      <c r="O697" s="1"/>
      <c r="P697" s="1"/>
      <c r="Q697" s="1"/>
      <c r="R697" s="1"/>
      <c r="S697" s="1"/>
    </row>
    <row r="698" spans="1:19" x14ac:dyDescent="0.2">
      <c r="A698" s="155" t="e">
        <f>VLOOKUP(A700,'Price List'!$C:$BB,2,FALSE)</f>
        <v>#N/A</v>
      </c>
      <c r="B698" s="156"/>
      <c r="C698" s="157"/>
      <c r="D698" s="20"/>
      <c r="E698" s="155" t="e">
        <f>VLOOKUP(E700,'Price List'!$C:$BB,2,FALSE)</f>
        <v>#N/A</v>
      </c>
      <c r="F698" s="156"/>
      <c r="G698" s="157"/>
      <c r="H698" s="20"/>
      <c r="I698" s="155" t="e">
        <f>VLOOKUP(I700,'Price List'!$C:$BB,2,FALSE)</f>
        <v>#N/A</v>
      </c>
      <c r="J698" s="156"/>
      <c r="K698" s="157"/>
      <c r="L698" s="1"/>
      <c r="M698" s="1"/>
      <c r="N698" s="1"/>
      <c r="O698" s="1"/>
      <c r="P698" s="1"/>
      <c r="Q698" s="1"/>
      <c r="R698" s="1"/>
      <c r="S698" s="1"/>
    </row>
    <row r="699" spans="1:19" x14ac:dyDescent="0.2">
      <c r="A699" s="4" t="s">
        <v>18</v>
      </c>
      <c r="B699" s="7" t="s">
        <v>0</v>
      </c>
      <c r="C699" s="9" t="s">
        <v>19</v>
      </c>
      <c r="D699" s="17"/>
      <c r="E699" s="4" t="s">
        <v>18</v>
      </c>
      <c r="F699" s="7" t="s">
        <v>0</v>
      </c>
      <c r="G699" s="9" t="s">
        <v>19</v>
      </c>
      <c r="H699" s="17"/>
      <c r="I699" s="4" t="s">
        <v>18</v>
      </c>
      <c r="J699" s="7" t="s">
        <v>0</v>
      </c>
      <c r="K699" s="9" t="s">
        <v>19</v>
      </c>
      <c r="L699" s="1"/>
      <c r="M699" s="1"/>
      <c r="N699" s="1"/>
      <c r="O699" s="1"/>
      <c r="P699" s="1"/>
      <c r="Q699" s="1"/>
      <c r="R699" s="1"/>
      <c r="S699" s="1"/>
    </row>
    <row r="700" spans="1:19" x14ac:dyDescent="0.2">
      <c r="A700" s="5"/>
      <c r="B700" s="18" t="e">
        <f>VLOOKUP(A700,'Price List'!$C:$BB,3,FALSE)</f>
        <v>#N/A</v>
      </c>
      <c r="C700" s="9" t="e">
        <f>VLOOKUP(A700,'Price List'!$C:$BB,10,FALSE)</f>
        <v>#N/A</v>
      </c>
      <c r="D700" s="17"/>
      <c r="E700" s="5"/>
      <c r="F700" s="18" t="e">
        <f>VLOOKUP(E700,'Price List'!$C:$BB,3,FALSE)</f>
        <v>#N/A</v>
      </c>
      <c r="G700" s="9" t="e">
        <f>VLOOKUP(E700,'Price List'!$C:$BB,10,FALSE)</f>
        <v>#N/A</v>
      </c>
      <c r="H700" s="17"/>
      <c r="I700" s="5"/>
      <c r="J700" s="18" t="e">
        <f>VLOOKUP(I700,'Price List'!$C:$BB,3,FALSE)</f>
        <v>#N/A</v>
      </c>
      <c r="K700" s="9" t="e">
        <f>VLOOKUP(I700,'Price List'!$C:$BB,10,FALSE)</f>
        <v>#N/A</v>
      </c>
      <c r="L700" s="1"/>
      <c r="M700" s="1"/>
      <c r="N700" s="1"/>
      <c r="O700" s="1"/>
      <c r="P700" s="1"/>
      <c r="Q700" s="1"/>
      <c r="R700" s="1"/>
      <c r="S700" s="1"/>
    </row>
    <row r="701" spans="1:19" ht="12.75" customHeight="1" x14ac:dyDescent="0.2">
      <c r="A701" s="4" t="s">
        <v>22</v>
      </c>
      <c r="B701" s="10" t="s">
        <v>21</v>
      </c>
      <c r="C701" s="11" t="s">
        <v>20</v>
      </c>
      <c r="D701" s="17"/>
      <c r="E701" s="4" t="s">
        <v>22</v>
      </c>
      <c r="F701" s="10" t="s">
        <v>21</v>
      </c>
      <c r="G701" s="11" t="s">
        <v>20</v>
      </c>
      <c r="H701" s="17"/>
      <c r="I701" s="4" t="s">
        <v>22</v>
      </c>
      <c r="J701" s="10" t="s">
        <v>21</v>
      </c>
      <c r="K701" s="11" t="s">
        <v>20</v>
      </c>
      <c r="L701" s="1"/>
      <c r="M701" s="1"/>
      <c r="N701" s="1"/>
      <c r="O701" s="1"/>
      <c r="P701" s="1"/>
      <c r="Q701" s="1"/>
      <c r="R701" s="1"/>
      <c r="S701" s="1"/>
    </row>
    <row r="702" spans="1:19" ht="12.75" customHeight="1" x14ac:dyDescent="0.2">
      <c r="A702" s="6" t="e">
        <f>CONCATENATE(VLOOKUP(A700,'Price List'!$C:$BB,8,FALSE),"/",VLOOKUP(A700,'Price List'!$C:$BB,9,FALSE))</f>
        <v>#N/A</v>
      </c>
      <c r="B702" s="19" t="e">
        <f>IF(ISBLANK(VLOOKUP(A700,'Price List'!$C:$BB,5,FALSE)),VLOOKUP(A700,'Price List'!$C:$BB,5,FALSE),VLOOKUP(A700,'Price List'!$C:$BB,5,FALSE))</f>
        <v>#N/A</v>
      </c>
      <c r="C702" s="12" t="e">
        <f>VLOOKUP(A700,'Price List'!$C:$BB,6,FALSE)</f>
        <v>#N/A</v>
      </c>
      <c r="D702" s="17"/>
      <c r="E702" s="6" t="e">
        <f>CONCATENATE(VLOOKUP(E700,'Price List'!$C:$BB,8,FALSE),"/",VLOOKUP(E700,'Price List'!$C:$BB,9,FALSE))</f>
        <v>#N/A</v>
      </c>
      <c r="F702" s="19" t="e">
        <f>IF(ISBLANK(VLOOKUP(E700,'Price List'!$C:$BB,5,FALSE)),VLOOKUP(E700,'Price List'!$C:$BB,5,FALSE),VLOOKUP(E700,'Price List'!$C:$BB,5,FALSE))</f>
        <v>#N/A</v>
      </c>
      <c r="G702" s="12" t="e">
        <f>VLOOKUP(E700,'Price List'!$C:$BB,6,FALSE)</f>
        <v>#N/A</v>
      </c>
      <c r="H702" s="17"/>
      <c r="I702" s="6" t="e">
        <f>CONCATENATE(VLOOKUP(I700,'Price List'!$C:$BB,8,FALSE),"/",VLOOKUP(I700,'Price List'!$C:$BB,9,FALSE))</f>
        <v>#N/A</v>
      </c>
      <c r="J702" s="19" t="e">
        <f>IF(ISBLANK(VLOOKUP(I700,'Price List'!$C:$BB,5,FALSE)),VLOOKUP(I700,'Price List'!$C:$BB,5,FALSE),VLOOKUP(I700,'Price List'!$C:$BB,5,FALSE))</f>
        <v>#N/A</v>
      </c>
      <c r="K702" s="12" t="e">
        <f>VLOOKUP(I700,'Price List'!$C:$BB,6,FALSE)</f>
        <v>#N/A</v>
      </c>
      <c r="L702" s="1"/>
      <c r="M702" s="1"/>
      <c r="N702" s="1"/>
      <c r="O702" s="1"/>
      <c r="P702" s="1"/>
      <c r="Q702" s="1"/>
      <c r="R702" s="1"/>
      <c r="S702" s="1"/>
    </row>
    <row r="703" spans="1:19" ht="6" customHeight="1" x14ac:dyDescent="0.2">
      <c r="L703" s="1"/>
      <c r="M703" s="1"/>
      <c r="N703" s="1"/>
      <c r="O703" s="1"/>
      <c r="P703" s="1"/>
      <c r="Q703" s="1"/>
      <c r="R703" s="1"/>
      <c r="S703" s="1"/>
    </row>
    <row r="704" spans="1:19" ht="108" customHeight="1" x14ac:dyDescent="0.2">
      <c r="A704" s="158" t="e">
        <f>VLOOKUP(A707,PicTable,2,FALSE)</f>
        <v>#N/A</v>
      </c>
      <c r="B704" s="159"/>
      <c r="C704" s="160"/>
      <c r="D704" s="16"/>
      <c r="E704" s="158" t="e">
        <f>VLOOKUP(E707,PicTable,2,FALSE)</f>
        <v>#N/A</v>
      </c>
      <c r="F704" s="159"/>
      <c r="G704" s="160"/>
      <c r="H704" s="16"/>
      <c r="I704" s="158" t="e">
        <f>VLOOKUP(I707,PicTable,2,FALSE)</f>
        <v>#N/A</v>
      </c>
      <c r="J704" s="159"/>
      <c r="K704" s="160"/>
      <c r="L704" s="1"/>
      <c r="M704" s="1"/>
      <c r="N704" s="1"/>
      <c r="O704" s="1"/>
      <c r="P704" s="1"/>
      <c r="Q704" s="1"/>
      <c r="R704" s="1"/>
      <c r="S704" s="1"/>
    </row>
    <row r="705" spans="1:19" x14ac:dyDescent="0.2">
      <c r="A705" s="155" t="e">
        <f>VLOOKUP(A707,'Price List'!$C:$BB,2,FALSE)</f>
        <v>#N/A</v>
      </c>
      <c r="B705" s="156"/>
      <c r="C705" s="157"/>
      <c r="D705" s="20"/>
      <c r="E705" s="155" t="e">
        <f>VLOOKUP(E707,'Price List'!$C:$BB,2,FALSE)</f>
        <v>#N/A</v>
      </c>
      <c r="F705" s="156"/>
      <c r="G705" s="157"/>
      <c r="H705" s="20"/>
      <c r="I705" s="155" t="e">
        <f>VLOOKUP(I707,'Price List'!$C:$BB,2,FALSE)</f>
        <v>#N/A</v>
      </c>
      <c r="J705" s="156"/>
      <c r="K705" s="157"/>
      <c r="L705" s="1"/>
      <c r="M705" s="1"/>
      <c r="N705" s="1"/>
      <c r="O705" s="1"/>
      <c r="P705" s="1"/>
      <c r="Q705" s="1"/>
      <c r="R705" s="1"/>
      <c r="S705" s="1"/>
    </row>
    <row r="706" spans="1:19" x14ac:dyDescent="0.2">
      <c r="A706" s="4" t="s">
        <v>18</v>
      </c>
      <c r="B706" s="7" t="s">
        <v>0</v>
      </c>
      <c r="C706" s="9" t="s">
        <v>19</v>
      </c>
      <c r="D706" s="17"/>
      <c r="E706" s="4" t="s">
        <v>18</v>
      </c>
      <c r="F706" s="7" t="s">
        <v>0</v>
      </c>
      <c r="G706" s="9" t="s">
        <v>19</v>
      </c>
      <c r="H706" s="17"/>
      <c r="I706" s="4" t="s">
        <v>18</v>
      </c>
      <c r="J706" s="7" t="s">
        <v>0</v>
      </c>
      <c r="K706" s="9" t="s">
        <v>19</v>
      </c>
      <c r="L706" s="1"/>
      <c r="M706" s="1"/>
      <c r="N706" s="1"/>
      <c r="O706" s="1"/>
      <c r="P706" s="1"/>
      <c r="Q706" s="1"/>
      <c r="R706" s="1"/>
      <c r="S706" s="1"/>
    </row>
    <row r="707" spans="1:19" x14ac:dyDescent="0.2">
      <c r="A707" s="5"/>
      <c r="B707" s="18" t="e">
        <f>VLOOKUP(A707,'Price List'!$C:$BB,3,FALSE)</f>
        <v>#N/A</v>
      </c>
      <c r="C707" s="9" t="e">
        <f>VLOOKUP(A707,'Price List'!$C:$BB,10,FALSE)</f>
        <v>#N/A</v>
      </c>
      <c r="D707" s="17"/>
      <c r="E707" s="5"/>
      <c r="F707" s="18" t="e">
        <f>VLOOKUP(E707,'Price List'!$C:$BB,3,FALSE)</f>
        <v>#N/A</v>
      </c>
      <c r="G707" s="9" t="e">
        <f>VLOOKUP(E707,'Price List'!$C:$BB,10,FALSE)</f>
        <v>#N/A</v>
      </c>
      <c r="H707" s="17"/>
      <c r="I707" s="5"/>
      <c r="J707" s="18" t="e">
        <f>VLOOKUP(I707,'Price List'!$C:$BB,3,FALSE)</f>
        <v>#N/A</v>
      </c>
      <c r="K707" s="9" t="e">
        <f>VLOOKUP(I707,'Price List'!$C:$BB,10,FALSE)</f>
        <v>#N/A</v>
      </c>
      <c r="L707" s="1"/>
      <c r="M707" s="1"/>
      <c r="N707" s="1"/>
      <c r="O707" s="1"/>
      <c r="P707" s="1"/>
      <c r="Q707" s="1"/>
      <c r="R707" s="1"/>
      <c r="S707" s="1"/>
    </row>
    <row r="708" spans="1:19" ht="12.75" customHeight="1" x14ac:dyDescent="0.2">
      <c r="A708" s="4" t="s">
        <v>22</v>
      </c>
      <c r="B708" s="10" t="s">
        <v>21</v>
      </c>
      <c r="C708" s="11" t="s">
        <v>20</v>
      </c>
      <c r="D708" s="17"/>
      <c r="E708" s="4" t="s">
        <v>22</v>
      </c>
      <c r="F708" s="10" t="s">
        <v>21</v>
      </c>
      <c r="G708" s="11" t="s">
        <v>20</v>
      </c>
      <c r="H708" s="17"/>
      <c r="I708" s="4" t="s">
        <v>22</v>
      </c>
      <c r="J708" s="10" t="s">
        <v>21</v>
      </c>
      <c r="K708" s="11" t="s">
        <v>20</v>
      </c>
      <c r="L708" s="1"/>
      <c r="M708" s="1"/>
      <c r="N708" s="1"/>
      <c r="O708" s="1"/>
      <c r="P708" s="1"/>
      <c r="Q708" s="1"/>
      <c r="R708" s="1"/>
      <c r="S708" s="1"/>
    </row>
    <row r="709" spans="1:19" ht="12.75" customHeight="1" x14ac:dyDescent="0.2">
      <c r="A709" s="6" t="e">
        <f>CONCATENATE(VLOOKUP(A707,'Price List'!$C:$BB,8,FALSE),"/",VLOOKUP(A707,'Price List'!$C:$BB,9,FALSE))</f>
        <v>#N/A</v>
      </c>
      <c r="B709" s="19" t="e">
        <f>IF(ISBLANK(VLOOKUP(A707,'Price List'!$C:$BB,5,FALSE)),VLOOKUP(A707,'Price List'!$C:$BB,5,FALSE),VLOOKUP(A707,'Price List'!$C:$BB,5,FALSE))</f>
        <v>#N/A</v>
      </c>
      <c r="C709" s="12" t="e">
        <f>VLOOKUP(A707,'Price List'!$C:$BB,6,FALSE)</f>
        <v>#N/A</v>
      </c>
      <c r="D709" s="17"/>
      <c r="E709" s="6" t="e">
        <f>CONCATENATE(VLOOKUP(E707,'Price List'!$C:$BB,8,FALSE),"/",VLOOKUP(E707,'Price List'!$C:$BB,9,FALSE))</f>
        <v>#N/A</v>
      </c>
      <c r="F709" s="19" t="e">
        <f>IF(ISBLANK(VLOOKUP(E707,'Price List'!$C:$BB,5,FALSE)),VLOOKUP(E707,'Price List'!$C:$BB,5,FALSE),VLOOKUP(E707,'Price List'!$C:$BB,5,FALSE))</f>
        <v>#N/A</v>
      </c>
      <c r="G709" s="12" t="e">
        <f>VLOOKUP(E707,'Price List'!$C:$BB,6,FALSE)</f>
        <v>#N/A</v>
      </c>
      <c r="H709" s="17"/>
      <c r="I709" s="6" t="e">
        <f>CONCATENATE(VLOOKUP(I707,'Price List'!$C:$BB,8,FALSE),"/",VLOOKUP(I707,'Price List'!$C:$BB,9,FALSE))</f>
        <v>#N/A</v>
      </c>
      <c r="J709" s="19" t="e">
        <f>IF(ISBLANK(VLOOKUP(I707,'Price List'!$C:$BB,5,FALSE)),VLOOKUP(I707,'Price List'!$C:$BB,5,FALSE),VLOOKUP(I707,'Price List'!$C:$BB,5,FALSE))</f>
        <v>#N/A</v>
      </c>
      <c r="K709" s="12" t="e">
        <f>VLOOKUP(I707,'Price List'!$C:$BB,6,FALSE)</f>
        <v>#N/A</v>
      </c>
      <c r="L709" s="1"/>
      <c r="M709" s="1"/>
      <c r="N709" s="1"/>
      <c r="O709" s="1"/>
      <c r="P709" s="1"/>
      <c r="Q709" s="1"/>
      <c r="R709" s="1"/>
      <c r="S709" s="1"/>
    </row>
    <row r="710" spans="1:19" ht="6" customHeight="1" x14ac:dyDescent="0.2">
      <c r="L710" s="1"/>
      <c r="M710" s="1"/>
      <c r="N710" s="1"/>
      <c r="O710" s="1"/>
      <c r="P710" s="1"/>
      <c r="Q710" s="1"/>
      <c r="R710" s="1"/>
      <c r="S710" s="1"/>
    </row>
    <row r="711" spans="1:19" ht="108" customHeight="1" x14ac:dyDescent="0.2">
      <c r="A711" s="158" t="e">
        <f>VLOOKUP(A714,PicTable,2,FALSE)</f>
        <v>#N/A</v>
      </c>
      <c r="B711" s="159"/>
      <c r="C711" s="160"/>
      <c r="D711" s="16"/>
      <c r="E711" s="158" t="e">
        <f>VLOOKUP(E714,PicTable,2,FALSE)</f>
        <v>#N/A</v>
      </c>
      <c r="F711" s="159"/>
      <c r="G711" s="160"/>
      <c r="H711" s="16"/>
      <c r="I711" s="158" t="e">
        <f>VLOOKUP(I714,PicTable,2,FALSE)</f>
        <v>#N/A</v>
      </c>
      <c r="J711" s="159"/>
      <c r="K711" s="160"/>
      <c r="L711" s="1"/>
      <c r="M711" s="1"/>
      <c r="N711" s="1"/>
      <c r="O711" s="1"/>
      <c r="P711" s="1"/>
      <c r="Q711" s="1"/>
      <c r="R711" s="1"/>
      <c r="S711" s="1"/>
    </row>
    <row r="712" spans="1:19" x14ac:dyDescent="0.2">
      <c r="A712" s="155" t="e">
        <f>VLOOKUP(A714,'Price List'!$C:$BB,2,FALSE)</f>
        <v>#N/A</v>
      </c>
      <c r="B712" s="156"/>
      <c r="C712" s="157"/>
      <c r="D712" s="20"/>
      <c r="E712" s="155" t="e">
        <f>VLOOKUP(E714,'Price List'!$C:$BB,2,FALSE)</f>
        <v>#N/A</v>
      </c>
      <c r="F712" s="156"/>
      <c r="G712" s="157"/>
      <c r="H712" s="20"/>
      <c r="I712" s="155" t="e">
        <f>VLOOKUP(I714,'Price List'!$C:$BB,2,FALSE)</f>
        <v>#N/A</v>
      </c>
      <c r="J712" s="156"/>
      <c r="K712" s="157"/>
      <c r="L712" s="1"/>
      <c r="M712" s="1"/>
      <c r="N712" s="1"/>
      <c r="O712" s="1"/>
      <c r="P712" s="1"/>
      <c r="Q712" s="1"/>
      <c r="R712" s="1"/>
      <c r="S712" s="1"/>
    </row>
    <row r="713" spans="1:19" x14ac:dyDescent="0.2">
      <c r="A713" s="4" t="s">
        <v>18</v>
      </c>
      <c r="B713" s="7" t="s">
        <v>0</v>
      </c>
      <c r="C713" s="9" t="s">
        <v>19</v>
      </c>
      <c r="D713" s="17"/>
      <c r="E713" s="4" t="s">
        <v>18</v>
      </c>
      <c r="F713" s="7" t="s">
        <v>0</v>
      </c>
      <c r="G713" s="9" t="s">
        <v>19</v>
      </c>
      <c r="H713" s="17"/>
      <c r="I713" s="4" t="s">
        <v>18</v>
      </c>
      <c r="J713" s="7" t="s">
        <v>0</v>
      </c>
      <c r="K713" s="9" t="s">
        <v>19</v>
      </c>
      <c r="L713" s="1"/>
      <c r="M713" s="1"/>
      <c r="N713" s="1"/>
      <c r="O713" s="1"/>
      <c r="P713" s="1"/>
      <c r="Q713" s="1"/>
      <c r="R713" s="1"/>
      <c r="S713" s="1"/>
    </row>
    <row r="714" spans="1:19" x14ac:dyDescent="0.2">
      <c r="A714" s="5"/>
      <c r="B714" s="18" t="e">
        <f>VLOOKUP(A714,'Price List'!$C:$BB,3,FALSE)</f>
        <v>#N/A</v>
      </c>
      <c r="C714" s="9" t="e">
        <f>VLOOKUP(A714,'Price List'!$C:$BB,10,FALSE)</f>
        <v>#N/A</v>
      </c>
      <c r="D714" s="17"/>
      <c r="E714" s="5"/>
      <c r="F714" s="18" t="e">
        <f>VLOOKUP(E714,'Price List'!$C:$BB,3,FALSE)</f>
        <v>#N/A</v>
      </c>
      <c r="G714" s="9" t="e">
        <f>VLOOKUP(E714,'Price List'!$C:$BB,10,FALSE)</f>
        <v>#N/A</v>
      </c>
      <c r="H714" s="17"/>
      <c r="I714" s="5"/>
      <c r="J714" s="18" t="e">
        <f>VLOOKUP(I714,'Price List'!$C:$BB,3,FALSE)</f>
        <v>#N/A</v>
      </c>
      <c r="K714" s="9" t="e">
        <f>VLOOKUP(I714,'Price List'!$C:$BB,10,FALSE)</f>
        <v>#N/A</v>
      </c>
      <c r="L714" s="1"/>
      <c r="M714" s="1"/>
      <c r="N714" s="1"/>
      <c r="O714" s="1"/>
      <c r="P714" s="1"/>
      <c r="Q714" s="1"/>
      <c r="R714" s="1"/>
      <c r="S714" s="1"/>
    </row>
    <row r="715" spans="1:19" ht="12.75" customHeight="1" x14ac:dyDescent="0.2">
      <c r="A715" s="4" t="s">
        <v>22</v>
      </c>
      <c r="B715" s="10" t="s">
        <v>21</v>
      </c>
      <c r="C715" s="11" t="s">
        <v>20</v>
      </c>
      <c r="D715" s="17"/>
      <c r="E715" s="4" t="s">
        <v>22</v>
      </c>
      <c r="F715" s="10" t="s">
        <v>21</v>
      </c>
      <c r="G715" s="11" t="s">
        <v>20</v>
      </c>
      <c r="H715" s="17"/>
      <c r="I715" s="4" t="s">
        <v>22</v>
      </c>
      <c r="J715" s="10" t="s">
        <v>21</v>
      </c>
      <c r="K715" s="11" t="s">
        <v>20</v>
      </c>
      <c r="L715" s="1"/>
      <c r="M715" s="1"/>
      <c r="N715" s="1"/>
      <c r="O715" s="1"/>
      <c r="P715" s="1"/>
      <c r="Q715" s="1"/>
      <c r="R715" s="1"/>
      <c r="S715" s="1"/>
    </row>
    <row r="716" spans="1:19" ht="12.75" customHeight="1" x14ac:dyDescent="0.2">
      <c r="A716" s="6" t="e">
        <f>CONCATENATE(VLOOKUP(A714,'Price List'!$C:$BB,8,FALSE),"/",VLOOKUP(A714,'Price List'!$C:$BB,9,FALSE))</f>
        <v>#N/A</v>
      </c>
      <c r="B716" s="19" t="e">
        <f>IF(ISBLANK(VLOOKUP(A714,'Price List'!$C:$BB,5,FALSE)),VLOOKUP(A714,'Price List'!$C:$BB,5,FALSE),VLOOKUP(A714,'Price List'!$C:$BB,5,FALSE))</f>
        <v>#N/A</v>
      </c>
      <c r="C716" s="12" t="e">
        <f>VLOOKUP(A714,'Price List'!$C:$BB,6,FALSE)</f>
        <v>#N/A</v>
      </c>
      <c r="D716" s="17"/>
      <c r="E716" s="6" t="e">
        <f>CONCATENATE(VLOOKUP(E714,'Price List'!$C:$BB,8,FALSE),"/",VLOOKUP(E714,'Price List'!$C:$BB,9,FALSE))</f>
        <v>#N/A</v>
      </c>
      <c r="F716" s="19" t="e">
        <f>IF(ISBLANK(VLOOKUP(E714,'Price List'!$C:$BB,5,FALSE)),VLOOKUP(E714,'Price List'!$C:$BB,5,FALSE),VLOOKUP(E714,'Price List'!$C:$BB,5,FALSE))</f>
        <v>#N/A</v>
      </c>
      <c r="G716" s="12" t="e">
        <f>VLOOKUP(E714,'Price List'!$C:$BB,6,FALSE)</f>
        <v>#N/A</v>
      </c>
      <c r="H716" s="17"/>
      <c r="I716" s="6" t="e">
        <f>CONCATENATE(VLOOKUP(I714,'Price List'!$C:$BB,8,FALSE),"/",VLOOKUP(I714,'Price List'!$C:$BB,9,FALSE))</f>
        <v>#N/A</v>
      </c>
      <c r="J716" s="19" t="e">
        <f>IF(ISBLANK(VLOOKUP(I714,'Price List'!$C:$BB,5,FALSE)),VLOOKUP(I714,'Price List'!$C:$BB,5,FALSE),VLOOKUP(I714,'Price List'!$C:$BB,5,FALSE))</f>
        <v>#N/A</v>
      </c>
      <c r="K716" s="12" t="e">
        <f>VLOOKUP(I714,'Price List'!$C:$BB,6,FALSE)</f>
        <v>#N/A</v>
      </c>
      <c r="L716" s="1"/>
      <c r="M716" s="1"/>
      <c r="N716" s="1"/>
      <c r="O716" s="1"/>
      <c r="P716" s="1"/>
      <c r="Q716" s="1"/>
      <c r="R716" s="1"/>
      <c r="S716" s="1"/>
    </row>
    <row r="717" spans="1:19" ht="6" customHeight="1" x14ac:dyDescent="0.2">
      <c r="L717" s="1"/>
      <c r="M717" s="1"/>
      <c r="N717" s="1"/>
      <c r="O717" s="1"/>
      <c r="P717" s="1"/>
      <c r="Q717" s="1"/>
      <c r="R717" s="1"/>
      <c r="S717" s="1"/>
    </row>
    <row r="718" spans="1:19" ht="108" customHeight="1" x14ac:dyDescent="0.2">
      <c r="A718" s="158" t="e">
        <f>VLOOKUP(A721,PicTable,2,FALSE)</f>
        <v>#N/A</v>
      </c>
      <c r="B718" s="159"/>
      <c r="C718" s="160"/>
      <c r="D718" s="16"/>
      <c r="E718" s="158" t="e">
        <f>VLOOKUP(E721,PicTable,2,FALSE)</f>
        <v>#N/A</v>
      </c>
      <c r="F718" s="159"/>
      <c r="G718" s="160"/>
      <c r="H718" s="16"/>
      <c r="I718" s="158" t="e">
        <f>VLOOKUP(I721,PicTable,2,FALSE)</f>
        <v>#N/A</v>
      </c>
      <c r="J718" s="159"/>
      <c r="K718" s="160"/>
      <c r="L718" s="1"/>
      <c r="M718" s="1"/>
      <c r="N718" s="1"/>
      <c r="O718" s="1"/>
      <c r="P718" s="1"/>
      <c r="Q718" s="1"/>
      <c r="R718" s="1"/>
      <c r="S718" s="1"/>
    </row>
    <row r="719" spans="1:19" x14ac:dyDescent="0.2">
      <c r="A719" s="155" t="e">
        <f>VLOOKUP(A721,'Price List'!$C:$BB,2,FALSE)</f>
        <v>#N/A</v>
      </c>
      <c r="B719" s="156"/>
      <c r="C719" s="157"/>
      <c r="D719" s="20"/>
      <c r="E719" s="155" t="e">
        <f>VLOOKUP(E721,'Price List'!$C:$BB,2,FALSE)</f>
        <v>#N/A</v>
      </c>
      <c r="F719" s="156"/>
      <c r="G719" s="157"/>
      <c r="H719" s="20"/>
      <c r="I719" s="155" t="e">
        <f>VLOOKUP(I721,'Price List'!$C:$BB,2,FALSE)</f>
        <v>#N/A</v>
      </c>
      <c r="J719" s="156"/>
      <c r="K719" s="157"/>
      <c r="L719" s="1"/>
      <c r="M719" s="1"/>
      <c r="N719" s="1"/>
      <c r="O719" s="1"/>
      <c r="P719" s="1"/>
      <c r="Q719" s="1"/>
      <c r="R719" s="1"/>
      <c r="S719" s="1"/>
    </row>
    <row r="720" spans="1:19" x14ac:dyDescent="0.2">
      <c r="A720" s="4" t="s">
        <v>18</v>
      </c>
      <c r="B720" s="7" t="s">
        <v>0</v>
      </c>
      <c r="C720" s="9" t="s">
        <v>19</v>
      </c>
      <c r="D720" s="17"/>
      <c r="E720" s="4" t="s">
        <v>18</v>
      </c>
      <c r="F720" s="7" t="s">
        <v>0</v>
      </c>
      <c r="G720" s="9" t="s">
        <v>19</v>
      </c>
      <c r="H720" s="17"/>
      <c r="I720" s="4" t="s">
        <v>18</v>
      </c>
      <c r="J720" s="7" t="s">
        <v>0</v>
      </c>
      <c r="K720" s="9" t="s">
        <v>19</v>
      </c>
      <c r="L720" s="1"/>
      <c r="M720" s="1"/>
      <c r="N720" s="1"/>
      <c r="O720" s="1"/>
      <c r="P720" s="1"/>
      <c r="Q720" s="1"/>
      <c r="R720" s="1"/>
      <c r="S720" s="1"/>
    </row>
    <row r="721" spans="1:19" x14ac:dyDescent="0.2">
      <c r="A721" s="5"/>
      <c r="B721" s="18" t="e">
        <f>VLOOKUP(A721,'Price List'!$C:$BB,3,FALSE)</f>
        <v>#N/A</v>
      </c>
      <c r="C721" s="9" t="e">
        <f>VLOOKUP(A721,'Price List'!$C:$BB,10,FALSE)</f>
        <v>#N/A</v>
      </c>
      <c r="D721" s="17"/>
      <c r="E721" s="5"/>
      <c r="F721" s="18" t="e">
        <f>VLOOKUP(E721,'Price List'!$C:$BB,3,FALSE)</f>
        <v>#N/A</v>
      </c>
      <c r="G721" s="9" t="e">
        <f>VLOOKUP(E721,'Price List'!$C:$BB,10,FALSE)</f>
        <v>#N/A</v>
      </c>
      <c r="H721" s="17"/>
      <c r="I721" s="5"/>
      <c r="J721" s="18" t="e">
        <f>VLOOKUP(I721,'Price List'!$C:$BB,3,FALSE)</f>
        <v>#N/A</v>
      </c>
      <c r="K721" s="9" t="e">
        <f>VLOOKUP(I721,'Price List'!$C:$BB,10,FALSE)</f>
        <v>#N/A</v>
      </c>
      <c r="L721" s="1"/>
      <c r="M721" s="1"/>
      <c r="N721" s="1"/>
      <c r="O721" s="1"/>
      <c r="P721" s="1"/>
      <c r="Q721" s="1"/>
      <c r="R721" s="1"/>
      <c r="S721" s="1"/>
    </row>
    <row r="722" spans="1:19" ht="12.75" customHeight="1" x14ac:dyDescent="0.2">
      <c r="A722" s="4" t="s">
        <v>22</v>
      </c>
      <c r="B722" s="10" t="s">
        <v>21</v>
      </c>
      <c r="C722" s="11" t="s">
        <v>20</v>
      </c>
      <c r="D722" s="17"/>
      <c r="E722" s="4" t="s">
        <v>22</v>
      </c>
      <c r="F722" s="10" t="s">
        <v>21</v>
      </c>
      <c r="G722" s="11" t="s">
        <v>20</v>
      </c>
      <c r="H722" s="17"/>
      <c r="I722" s="4" t="s">
        <v>22</v>
      </c>
      <c r="J722" s="10" t="s">
        <v>21</v>
      </c>
      <c r="K722" s="11" t="s">
        <v>20</v>
      </c>
      <c r="L722" s="1"/>
      <c r="M722" s="1"/>
      <c r="N722" s="1"/>
      <c r="O722" s="1"/>
      <c r="P722" s="1"/>
      <c r="Q722" s="1"/>
      <c r="R722" s="1"/>
      <c r="S722" s="1"/>
    </row>
    <row r="723" spans="1:19" ht="12.75" customHeight="1" x14ac:dyDescent="0.2">
      <c r="A723" s="6" t="e">
        <f>CONCATENATE(VLOOKUP(A721,'Price List'!$C:$BB,8,FALSE),"/",VLOOKUP(A721,'Price List'!$C:$BB,9,FALSE))</f>
        <v>#N/A</v>
      </c>
      <c r="B723" s="19" t="e">
        <f>IF(ISBLANK(VLOOKUP(A721,'Price List'!$C:$BB,5,FALSE)),VLOOKUP(A721,'Price List'!$C:$BB,5,FALSE),VLOOKUP(A721,'Price List'!$C:$BB,5,FALSE))</f>
        <v>#N/A</v>
      </c>
      <c r="C723" s="12" t="e">
        <f>VLOOKUP(A721,'Price List'!$C:$BB,6,FALSE)</f>
        <v>#N/A</v>
      </c>
      <c r="D723" s="17"/>
      <c r="E723" s="6" t="e">
        <f>CONCATENATE(VLOOKUP(E721,'Price List'!$C:$BB,8,FALSE),"/",VLOOKUP(E721,'Price List'!$C:$BB,9,FALSE))</f>
        <v>#N/A</v>
      </c>
      <c r="F723" s="19" t="e">
        <f>IF(ISBLANK(VLOOKUP(E721,'Price List'!$C:$BB,5,FALSE)),VLOOKUP(E721,'Price List'!$C:$BB,5,FALSE),VLOOKUP(E721,'Price List'!$C:$BB,5,FALSE))</f>
        <v>#N/A</v>
      </c>
      <c r="G723" s="12" t="e">
        <f>VLOOKUP(E721,'Price List'!$C:$BB,6,FALSE)</f>
        <v>#N/A</v>
      </c>
      <c r="H723" s="17"/>
      <c r="I723" s="6" t="e">
        <f>CONCATENATE(VLOOKUP(I721,'Price List'!$C:$BB,8,FALSE),"/",VLOOKUP(I721,'Price List'!$C:$BB,9,FALSE))</f>
        <v>#N/A</v>
      </c>
      <c r="J723" s="19" t="e">
        <f>IF(ISBLANK(VLOOKUP(I721,'Price List'!$C:$BB,5,FALSE)),VLOOKUP(I721,'Price List'!$C:$BB,5,FALSE),VLOOKUP(I721,'Price List'!$C:$BB,5,FALSE))</f>
        <v>#N/A</v>
      </c>
      <c r="K723" s="12" t="e">
        <f>VLOOKUP(I721,'Price List'!$C:$BB,6,FALSE)</f>
        <v>#N/A</v>
      </c>
      <c r="L723" s="1"/>
      <c r="M723" s="1"/>
      <c r="N723" s="1"/>
      <c r="O723" s="1"/>
      <c r="P723" s="1"/>
      <c r="Q723" s="1"/>
      <c r="R723" s="1"/>
      <c r="S723" s="1"/>
    </row>
    <row r="724" spans="1:19" ht="6" customHeight="1" x14ac:dyDescent="0.2">
      <c r="L724" s="1"/>
      <c r="M724" s="1"/>
      <c r="N724" s="1"/>
      <c r="O724" s="1"/>
      <c r="P724" s="1"/>
      <c r="Q724" s="1"/>
      <c r="R724" s="1"/>
      <c r="S724" s="1"/>
    </row>
    <row r="725" spans="1:19" ht="108" customHeight="1" x14ac:dyDescent="0.2">
      <c r="A725" s="158" t="e">
        <f>VLOOKUP(A728,PicTable,2,FALSE)</f>
        <v>#N/A</v>
      </c>
      <c r="B725" s="159"/>
      <c r="C725" s="160"/>
      <c r="D725" s="16"/>
      <c r="E725" s="158" t="e">
        <f>VLOOKUP(E728,PicTable,2,FALSE)</f>
        <v>#N/A</v>
      </c>
      <c r="F725" s="159"/>
      <c r="G725" s="160"/>
      <c r="H725" s="16"/>
      <c r="I725" s="158" t="e">
        <f>VLOOKUP(I728,PicTable,2,FALSE)</f>
        <v>#N/A</v>
      </c>
      <c r="J725" s="159"/>
      <c r="K725" s="160"/>
      <c r="L725" s="1"/>
      <c r="M725" s="1"/>
      <c r="N725" s="1"/>
      <c r="O725" s="1"/>
      <c r="P725" s="1"/>
      <c r="Q725" s="1"/>
      <c r="R725" s="1"/>
      <c r="S725" s="1"/>
    </row>
    <row r="726" spans="1:19" x14ac:dyDescent="0.2">
      <c r="A726" s="155" t="e">
        <f>VLOOKUP(A728,'Price List'!$C:$BB,2,FALSE)</f>
        <v>#N/A</v>
      </c>
      <c r="B726" s="156"/>
      <c r="C726" s="157"/>
      <c r="D726" s="20"/>
      <c r="E726" s="155" t="e">
        <f>VLOOKUP(E728,'Price List'!$C:$BB,2,FALSE)</f>
        <v>#N/A</v>
      </c>
      <c r="F726" s="156"/>
      <c r="G726" s="157"/>
      <c r="H726" s="20"/>
      <c r="I726" s="155" t="e">
        <f>VLOOKUP(I728,'Price List'!$C:$BB,2,FALSE)</f>
        <v>#N/A</v>
      </c>
      <c r="J726" s="156"/>
      <c r="K726" s="157"/>
      <c r="L726" s="1"/>
      <c r="M726" s="1"/>
      <c r="N726" s="1"/>
      <c r="O726" s="1"/>
      <c r="P726" s="1"/>
      <c r="Q726" s="1"/>
      <c r="R726" s="1"/>
      <c r="S726" s="1"/>
    </row>
    <row r="727" spans="1:19" x14ac:dyDescent="0.2">
      <c r="A727" s="4" t="s">
        <v>18</v>
      </c>
      <c r="B727" s="7" t="s">
        <v>0</v>
      </c>
      <c r="C727" s="9" t="s">
        <v>19</v>
      </c>
      <c r="D727" s="17"/>
      <c r="E727" s="4" t="s">
        <v>18</v>
      </c>
      <c r="F727" s="7" t="s">
        <v>0</v>
      </c>
      <c r="G727" s="9" t="s">
        <v>19</v>
      </c>
      <c r="H727" s="17"/>
      <c r="I727" s="4" t="s">
        <v>18</v>
      </c>
      <c r="J727" s="7" t="s">
        <v>0</v>
      </c>
      <c r="K727" s="9" t="s">
        <v>19</v>
      </c>
      <c r="L727" s="1"/>
      <c r="M727" s="1"/>
      <c r="N727" s="1"/>
      <c r="O727" s="1"/>
      <c r="P727" s="1"/>
      <c r="Q727" s="1"/>
      <c r="R727" s="1"/>
      <c r="S727" s="1"/>
    </row>
    <row r="728" spans="1:19" x14ac:dyDescent="0.2">
      <c r="A728" s="5"/>
      <c r="B728" s="18" t="e">
        <f>VLOOKUP(A728,'Price List'!$C:$BB,3,FALSE)</f>
        <v>#N/A</v>
      </c>
      <c r="C728" s="9" t="e">
        <f>VLOOKUP(A728,'Price List'!$C:$BB,10,FALSE)</f>
        <v>#N/A</v>
      </c>
      <c r="D728" s="17"/>
      <c r="E728" s="5"/>
      <c r="F728" s="18" t="e">
        <f>VLOOKUP(E728,'Price List'!$C:$BB,3,FALSE)</f>
        <v>#N/A</v>
      </c>
      <c r="G728" s="9" t="e">
        <f>VLOOKUP(E728,'Price List'!$C:$BB,10,FALSE)</f>
        <v>#N/A</v>
      </c>
      <c r="H728" s="17"/>
      <c r="I728" s="5"/>
      <c r="J728" s="18" t="e">
        <f>VLOOKUP(I728,'Price List'!$C:$BB,3,FALSE)</f>
        <v>#N/A</v>
      </c>
      <c r="K728" s="9" t="e">
        <f>VLOOKUP(I728,'Price List'!$C:$BB,10,FALSE)</f>
        <v>#N/A</v>
      </c>
      <c r="L728" s="1"/>
      <c r="M728" s="1"/>
      <c r="N728" s="1"/>
      <c r="O728" s="1"/>
      <c r="P728" s="1"/>
      <c r="Q728" s="1"/>
      <c r="R728" s="1"/>
      <c r="S728" s="1"/>
    </row>
    <row r="729" spans="1:19" ht="12.75" customHeight="1" x14ac:dyDescent="0.2">
      <c r="A729" s="4" t="s">
        <v>22</v>
      </c>
      <c r="B729" s="10" t="s">
        <v>21</v>
      </c>
      <c r="C729" s="11" t="s">
        <v>20</v>
      </c>
      <c r="D729" s="17"/>
      <c r="E729" s="4" t="s">
        <v>22</v>
      </c>
      <c r="F729" s="10" t="s">
        <v>21</v>
      </c>
      <c r="G729" s="11" t="s">
        <v>20</v>
      </c>
      <c r="H729" s="17"/>
      <c r="I729" s="4" t="s">
        <v>22</v>
      </c>
      <c r="J729" s="10" t="s">
        <v>21</v>
      </c>
      <c r="K729" s="11" t="s">
        <v>20</v>
      </c>
      <c r="L729" s="1"/>
      <c r="M729" s="1"/>
      <c r="N729" s="1"/>
      <c r="O729" s="1"/>
      <c r="P729" s="1"/>
      <c r="Q729" s="1"/>
      <c r="R729" s="1"/>
      <c r="S729" s="1"/>
    </row>
    <row r="730" spans="1:19" ht="12.75" customHeight="1" x14ac:dyDescent="0.2">
      <c r="A730" s="6" t="e">
        <f>CONCATENATE(VLOOKUP(A728,'Price List'!$C:$BB,8,FALSE),"/",VLOOKUP(A728,'Price List'!$C:$BB,9,FALSE))</f>
        <v>#N/A</v>
      </c>
      <c r="B730" s="19" t="e">
        <f>IF(ISBLANK(VLOOKUP(A728,'Price List'!$C:$BB,5,FALSE)),VLOOKUP(A728,'Price List'!$C:$BB,5,FALSE),VLOOKUP(A728,'Price List'!$C:$BB,5,FALSE))</f>
        <v>#N/A</v>
      </c>
      <c r="C730" s="12" t="e">
        <f>VLOOKUP(A728,'Price List'!$C:$BB,6,FALSE)</f>
        <v>#N/A</v>
      </c>
      <c r="D730" s="17"/>
      <c r="E730" s="6" t="e">
        <f>CONCATENATE(VLOOKUP(E728,'Price List'!$C:$BB,8,FALSE),"/",VLOOKUP(E728,'Price List'!$C:$BB,9,FALSE))</f>
        <v>#N/A</v>
      </c>
      <c r="F730" s="19" t="e">
        <f>IF(ISBLANK(VLOOKUP(E728,'Price List'!$C:$BB,5,FALSE)),VLOOKUP(E728,'Price List'!$C:$BB,5,FALSE),VLOOKUP(E728,'Price List'!$C:$BB,5,FALSE))</f>
        <v>#N/A</v>
      </c>
      <c r="G730" s="12" t="e">
        <f>VLOOKUP(E728,'Price List'!$C:$BB,6,FALSE)</f>
        <v>#N/A</v>
      </c>
      <c r="H730" s="17"/>
      <c r="I730" s="6" t="e">
        <f>CONCATENATE(VLOOKUP(I728,'Price List'!$C:$BB,8,FALSE),"/",VLOOKUP(I728,'Price List'!$C:$BB,9,FALSE))</f>
        <v>#N/A</v>
      </c>
      <c r="J730" s="19" t="e">
        <f>IF(ISBLANK(VLOOKUP(I728,'Price List'!$C:$BB,5,FALSE)),VLOOKUP(I728,'Price List'!$C:$BB,5,FALSE),VLOOKUP(I728,'Price List'!$C:$BB,5,FALSE))</f>
        <v>#N/A</v>
      </c>
      <c r="K730" s="12" t="e">
        <f>VLOOKUP(I728,'Price List'!$C:$BB,6,FALSE)</f>
        <v>#N/A</v>
      </c>
      <c r="L730" s="1"/>
      <c r="M730" s="1"/>
      <c r="N730" s="1"/>
      <c r="O730" s="1"/>
      <c r="P730" s="1"/>
      <c r="Q730" s="1"/>
      <c r="R730" s="1"/>
      <c r="S730" s="1"/>
    </row>
    <row r="731" spans="1:19" ht="6" customHeight="1" x14ac:dyDescent="0.2">
      <c r="L731" s="1"/>
      <c r="M731" s="1"/>
      <c r="N731" s="1"/>
      <c r="O731" s="1"/>
      <c r="P731" s="1"/>
      <c r="Q731" s="1"/>
      <c r="R731" s="1"/>
      <c r="S731" s="1"/>
    </row>
    <row r="732" spans="1:19" ht="108" customHeight="1" x14ac:dyDescent="0.2">
      <c r="A732" s="158" t="e">
        <f>VLOOKUP(A735,PicTable,2,FALSE)</f>
        <v>#N/A</v>
      </c>
      <c r="B732" s="159"/>
      <c r="C732" s="160"/>
      <c r="D732" s="16"/>
      <c r="E732" s="158" t="e">
        <f>VLOOKUP(E735,PicTable,2,FALSE)</f>
        <v>#N/A</v>
      </c>
      <c r="F732" s="159"/>
      <c r="G732" s="160"/>
      <c r="H732" s="16"/>
      <c r="I732" s="158" t="e">
        <f>VLOOKUP(I735,PicTable,2,FALSE)</f>
        <v>#N/A</v>
      </c>
      <c r="J732" s="159"/>
      <c r="K732" s="160"/>
      <c r="L732" s="1"/>
      <c r="M732" s="1"/>
      <c r="N732" s="1"/>
      <c r="O732" s="1"/>
      <c r="P732" s="1"/>
      <c r="Q732" s="1"/>
      <c r="R732" s="1"/>
      <c r="S732" s="1"/>
    </row>
    <row r="733" spans="1:19" x14ac:dyDescent="0.2">
      <c r="A733" s="155" t="e">
        <f>VLOOKUP(A735,'Price List'!$C:$BB,2,FALSE)</f>
        <v>#N/A</v>
      </c>
      <c r="B733" s="156"/>
      <c r="C733" s="157"/>
      <c r="D733" s="20"/>
      <c r="E733" s="155" t="e">
        <f>VLOOKUP(E735,'Price List'!$C:$BB,2,FALSE)</f>
        <v>#N/A</v>
      </c>
      <c r="F733" s="156"/>
      <c r="G733" s="157"/>
      <c r="H733" s="20"/>
      <c r="I733" s="155" t="e">
        <f>VLOOKUP(I735,'Price List'!$C:$BB,2,FALSE)</f>
        <v>#N/A</v>
      </c>
      <c r="J733" s="156"/>
      <c r="K733" s="157"/>
      <c r="L733" s="1"/>
      <c r="M733" s="1"/>
      <c r="N733" s="1"/>
      <c r="O733" s="1"/>
      <c r="P733" s="1"/>
      <c r="Q733" s="1"/>
      <c r="R733" s="1"/>
      <c r="S733" s="1"/>
    </row>
    <row r="734" spans="1:19" x14ac:dyDescent="0.2">
      <c r="A734" s="4" t="s">
        <v>18</v>
      </c>
      <c r="B734" s="7" t="s">
        <v>0</v>
      </c>
      <c r="C734" s="9" t="s">
        <v>19</v>
      </c>
      <c r="D734" s="17"/>
      <c r="E734" s="4" t="s">
        <v>18</v>
      </c>
      <c r="F734" s="7" t="s">
        <v>0</v>
      </c>
      <c r="G734" s="9" t="s">
        <v>19</v>
      </c>
      <c r="H734" s="17"/>
      <c r="I734" s="4" t="s">
        <v>18</v>
      </c>
      <c r="J734" s="7" t="s">
        <v>0</v>
      </c>
      <c r="K734" s="9" t="s">
        <v>19</v>
      </c>
      <c r="L734" s="1"/>
      <c r="M734" s="1"/>
      <c r="N734" s="1"/>
      <c r="O734" s="1"/>
      <c r="P734" s="1"/>
      <c r="Q734" s="1"/>
      <c r="R734" s="1"/>
      <c r="S734" s="1"/>
    </row>
    <row r="735" spans="1:19" x14ac:dyDescent="0.2">
      <c r="A735" s="5"/>
      <c r="B735" s="18" t="e">
        <f>VLOOKUP(A735,'Price List'!$C:$BB,3,FALSE)</f>
        <v>#N/A</v>
      </c>
      <c r="C735" s="9" t="e">
        <f>VLOOKUP(A735,'Price List'!$C:$BB,10,FALSE)</f>
        <v>#N/A</v>
      </c>
      <c r="D735" s="17"/>
      <c r="E735" s="5"/>
      <c r="F735" s="18" t="e">
        <f>VLOOKUP(E735,'Price List'!$C:$BB,3,FALSE)</f>
        <v>#N/A</v>
      </c>
      <c r="G735" s="9" t="e">
        <f>VLOOKUP(E735,'Price List'!$C:$BB,10,FALSE)</f>
        <v>#N/A</v>
      </c>
      <c r="H735" s="17"/>
      <c r="I735" s="5"/>
      <c r="J735" s="18" t="e">
        <f>VLOOKUP(I735,'Price List'!$C:$BB,3,FALSE)</f>
        <v>#N/A</v>
      </c>
      <c r="K735" s="9" t="e">
        <f>VLOOKUP(I735,'Price List'!$C:$BB,10,FALSE)</f>
        <v>#N/A</v>
      </c>
      <c r="L735" s="1"/>
      <c r="M735" s="1"/>
      <c r="N735" s="1"/>
      <c r="O735" s="1"/>
      <c r="P735" s="1"/>
      <c r="Q735" s="1"/>
      <c r="R735" s="1"/>
      <c r="S735" s="1"/>
    </row>
    <row r="736" spans="1:19" ht="12.75" customHeight="1" x14ac:dyDescent="0.2">
      <c r="A736" s="4" t="s">
        <v>22</v>
      </c>
      <c r="B736" s="10" t="s">
        <v>21</v>
      </c>
      <c r="C736" s="11" t="s">
        <v>20</v>
      </c>
      <c r="D736" s="17"/>
      <c r="E736" s="4" t="s">
        <v>22</v>
      </c>
      <c r="F736" s="10" t="s">
        <v>21</v>
      </c>
      <c r="G736" s="11" t="s">
        <v>20</v>
      </c>
      <c r="H736" s="17"/>
      <c r="I736" s="4" t="s">
        <v>22</v>
      </c>
      <c r="J736" s="10" t="s">
        <v>21</v>
      </c>
      <c r="K736" s="11" t="s">
        <v>20</v>
      </c>
      <c r="L736" s="1"/>
      <c r="M736" s="1"/>
      <c r="N736" s="1"/>
      <c r="O736" s="1"/>
      <c r="P736" s="1"/>
      <c r="Q736" s="1"/>
      <c r="R736" s="1"/>
      <c r="S736" s="1"/>
    </row>
    <row r="737" spans="1:19" ht="12.75" customHeight="1" x14ac:dyDescent="0.2">
      <c r="A737" s="6" t="e">
        <f>CONCATENATE(VLOOKUP(A735,'Price List'!$C:$BB,8,FALSE),"/",VLOOKUP(A735,'Price List'!$C:$BB,9,FALSE))</f>
        <v>#N/A</v>
      </c>
      <c r="B737" s="19" t="e">
        <f>IF(ISBLANK(VLOOKUP(A735,'Price List'!$C:$BB,5,FALSE)),VLOOKUP(A735,'Price List'!$C:$BB,5,FALSE),VLOOKUP(A735,'Price List'!$C:$BB,5,FALSE))</f>
        <v>#N/A</v>
      </c>
      <c r="C737" s="12" t="e">
        <f>VLOOKUP(A735,'Price List'!$C:$BB,6,FALSE)</f>
        <v>#N/A</v>
      </c>
      <c r="D737" s="17"/>
      <c r="E737" s="6" t="e">
        <f>CONCATENATE(VLOOKUP(E735,'Price List'!$C:$BB,8,FALSE),"/",VLOOKUP(E735,'Price List'!$C:$BB,9,FALSE))</f>
        <v>#N/A</v>
      </c>
      <c r="F737" s="19" t="e">
        <f>IF(ISBLANK(VLOOKUP(E735,'Price List'!$C:$BB,5,FALSE)),VLOOKUP(E735,'Price List'!$C:$BB,5,FALSE),VLOOKUP(E735,'Price List'!$C:$BB,5,FALSE))</f>
        <v>#N/A</v>
      </c>
      <c r="G737" s="12" t="e">
        <f>VLOOKUP(E735,'Price List'!$C:$BB,6,FALSE)</f>
        <v>#N/A</v>
      </c>
      <c r="H737" s="17"/>
      <c r="I737" s="6" t="e">
        <f>CONCATENATE(VLOOKUP(I735,'Price List'!$C:$BB,8,FALSE),"/",VLOOKUP(I735,'Price List'!$C:$BB,9,FALSE))</f>
        <v>#N/A</v>
      </c>
      <c r="J737" s="19" t="e">
        <f>IF(ISBLANK(VLOOKUP(I735,'Price List'!$C:$BB,5,FALSE)),VLOOKUP(I735,'Price List'!$C:$BB,5,FALSE),VLOOKUP(I735,'Price List'!$C:$BB,5,FALSE))</f>
        <v>#N/A</v>
      </c>
      <c r="K737" s="12" t="e">
        <f>VLOOKUP(I735,'Price List'!$C:$BB,6,FALSE)</f>
        <v>#N/A</v>
      </c>
      <c r="L737" s="1"/>
      <c r="M737" s="1"/>
      <c r="N737" s="1"/>
      <c r="O737" s="1"/>
      <c r="P737" s="1"/>
      <c r="Q737" s="1"/>
      <c r="R737" s="1"/>
      <c r="S737" s="1"/>
    </row>
    <row r="738" spans="1:19" ht="6" customHeight="1" x14ac:dyDescent="0.2">
      <c r="L738" s="1"/>
      <c r="M738" s="1"/>
      <c r="N738" s="1"/>
      <c r="O738" s="1"/>
      <c r="P738" s="1"/>
      <c r="Q738" s="1"/>
      <c r="R738" s="1"/>
      <c r="S738" s="1"/>
    </row>
    <row r="739" spans="1:19" ht="108" customHeight="1" x14ac:dyDescent="0.2">
      <c r="A739" s="158" t="e">
        <f>VLOOKUP(A742,PicTable,2,FALSE)</f>
        <v>#N/A</v>
      </c>
      <c r="B739" s="159"/>
      <c r="C739" s="160"/>
      <c r="D739" s="16"/>
      <c r="E739" s="158" t="e">
        <f>VLOOKUP(E742,PicTable,2,FALSE)</f>
        <v>#N/A</v>
      </c>
      <c r="F739" s="159"/>
      <c r="G739" s="160"/>
      <c r="H739" s="16"/>
      <c r="I739" s="158" t="e">
        <f>VLOOKUP(I742,PicTable,2,FALSE)</f>
        <v>#N/A</v>
      </c>
      <c r="J739" s="159"/>
      <c r="K739" s="160"/>
      <c r="L739" s="1"/>
      <c r="M739" s="1"/>
      <c r="N739" s="1"/>
      <c r="O739" s="1"/>
      <c r="P739" s="1"/>
      <c r="Q739" s="1"/>
      <c r="R739" s="1"/>
      <c r="S739" s="1"/>
    </row>
    <row r="740" spans="1:19" x14ac:dyDescent="0.2">
      <c r="A740" s="155" t="e">
        <f>VLOOKUP(A742,'Price List'!$C:$BB,2,FALSE)</f>
        <v>#N/A</v>
      </c>
      <c r="B740" s="156"/>
      <c r="C740" s="157"/>
      <c r="D740" s="20"/>
      <c r="E740" s="155" t="e">
        <f>VLOOKUP(E742,'Price List'!$C:$BB,2,FALSE)</f>
        <v>#N/A</v>
      </c>
      <c r="F740" s="156"/>
      <c r="G740" s="157"/>
      <c r="H740" s="20"/>
      <c r="I740" s="155" t="e">
        <f>VLOOKUP(I742,'Price List'!$C:$BB,2,FALSE)</f>
        <v>#N/A</v>
      </c>
      <c r="J740" s="156"/>
      <c r="K740" s="157"/>
      <c r="L740" s="1"/>
      <c r="M740" s="1"/>
      <c r="N740" s="1"/>
      <c r="O740" s="1"/>
      <c r="P740" s="1"/>
      <c r="Q740" s="1"/>
      <c r="R740" s="1"/>
      <c r="S740" s="1"/>
    </row>
    <row r="741" spans="1:19" x14ac:dyDescent="0.2">
      <c r="A741" s="4" t="s">
        <v>18</v>
      </c>
      <c r="B741" s="7" t="s">
        <v>0</v>
      </c>
      <c r="C741" s="9" t="s">
        <v>19</v>
      </c>
      <c r="D741" s="17"/>
      <c r="E741" s="4" t="s">
        <v>18</v>
      </c>
      <c r="F741" s="7" t="s">
        <v>0</v>
      </c>
      <c r="G741" s="9" t="s">
        <v>19</v>
      </c>
      <c r="H741" s="17"/>
      <c r="I741" s="4" t="s">
        <v>18</v>
      </c>
      <c r="J741" s="7" t="s">
        <v>0</v>
      </c>
      <c r="K741" s="9" t="s">
        <v>19</v>
      </c>
      <c r="L741" s="1"/>
      <c r="M741" s="1"/>
      <c r="N741" s="1"/>
      <c r="O741" s="1"/>
      <c r="P741" s="1"/>
      <c r="Q741" s="1"/>
      <c r="R741" s="1"/>
      <c r="S741" s="1"/>
    </row>
    <row r="742" spans="1:19" x14ac:dyDescent="0.2">
      <c r="A742" s="5"/>
      <c r="B742" s="18" t="e">
        <f>VLOOKUP(A742,'Price List'!$C:$BB,3,FALSE)</f>
        <v>#N/A</v>
      </c>
      <c r="C742" s="9" t="e">
        <f>VLOOKUP(A742,'Price List'!$C:$BB,10,FALSE)</f>
        <v>#N/A</v>
      </c>
      <c r="D742" s="17"/>
      <c r="E742" s="5"/>
      <c r="F742" s="18" t="e">
        <f>VLOOKUP(E742,'Price List'!$C:$BB,3,FALSE)</f>
        <v>#N/A</v>
      </c>
      <c r="G742" s="9" t="e">
        <f>VLOOKUP(E742,'Price List'!$C:$BB,10,FALSE)</f>
        <v>#N/A</v>
      </c>
      <c r="H742" s="17"/>
      <c r="I742" s="5"/>
      <c r="J742" s="18" t="e">
        <f>VLOOKUP(I742,'Price List'!$C:$BB,3,FALSE)</f>
        <v>#N/A</v>
      </c>
      <c r="K742" s="9" t="e">
        <f>VLOOKUP(I742,'Price List'!$C:$BB,10,FALSE)</f>
        <v>#N/A</v>
      </c>
      <c r="L742" s="1"/>
      <c r="M742" s="1"/>
      <c r="N742" s="1"/>
      <c r="O742" s="1"/>
      <c r="P742" s="1"/>
      <c r="Q742" s="1"/>
      <c r="R742" s="1"/>
      <c r="S742" s="1"/>
    </row>
    <row r="743" spans="1:19" ht="12.75" customHeight="1" x14ac:dyDescent="0.2">
      <c r="A743" s="4" t="s">
        <v>22</v>
      </c>
      <c r="B743" s="10" t="s">
        <v>21</v>
      </c>
      <c r="C743" s="11" t="s">
        <v>20</v>
      </c>
      <c r="D743" s="17"/>
      <c r="E743" s="4" t="s">
        <v>22</v>
      </c>
      <c r="F743" s="10" t="s">
        <v>21</v>
      </c>
      <c r="G743" s="11" t="s">
        <v>20</v>
      </c>
      <c r="H743" s="17"/>
      <c r="I743" s="4" t="s">
        <v>22</v>
      </c>
      <c r="J743" s="10" t="s">
        <v>21</v>
      </c>
      <c r="K743" s="11" t="s">
        <v>20</v>
      </c>
      <c r="L743" s="1"/>
      <c r="M743" s="1"/>
      <c r="N743" s="1"/>
      <c r="O743" s="1"/>
      <c r="P743" s="1"/>
      <c r="Q743" s="1"/>
      <c r="R743" s="1"/>
      <c r="S743" s="1"/>
    </row>
    <row r="744" spans="1:19" ht="12.75" customHeight="1" x14ac:dyDescent="0.2">
      <c r="A744" s="6" t="e">
        <f>CONCATENATE(VLOOKUP(A742,'Price List'!$C:$BB,8,FALSE),"/",VLOOKUP(A742,'Price List'!$C:$BB,9,FALSE))</f>
        <v>#N/A</v>
      </c>
      <c r="B744" s="19" t="e">
        <f>IF(ISBLANK(VLOOKUP(A742,'Price List'!$C:$BB,5,FALSE)),VLOOKUP(A742,'Price List'!$C:$BB,5,FALSE),VLOOKUP(A742,'Price List'!$C:$BB,5,FALSE))</f>
        <v>#N/A</v>
      </c>
      <c r="C744" s="12" t="e">
        <f>VLOOKUP(A742,'Price List'!$C:$BB,6,FALSE)</f>
        <v>#N/A</v>
      </c>
      <c r="D744" s="17"/>
      <c r="E744" s="6" t="e">
        <f>CONCATENATE(VLOOKUP(E742,'Price List'!$C:$BB,8,FALSE),"/",VLOOKUP(E742,'Price List'!$C:$BB,9,FALSE))</f>
        <v>#N/A</v>
      </c>
      <c r="F744" s="19" t="e">
        <f>IF(ISBLANK(VLOOKUP(E742,'Price List'!$C:$BB,5,FALSE)),VLOOKUP(E742,'Price List'!$C:$BB,5,FALSE),VLOOKUP(E742,'Price List'!$C:$BB,5,FALSE))</f>
        <v>#N/A</v>
      </c>
      <c r="G744" s="12" t="e">
        <f>VLOOKUP(E742,'Price List'!$C:$BB,6,FALSE)</f>
        <v>#N/A</v>
      </c>
      <c r="H744" s="17"/>
      <c r="I744" s="6" t="e">
        <f>CONCATENATE(VLOOKUP(I742,'Price List'!$C:$BB,8,FALSE),"/",VLOOKUP(I742,'Price List'!$C:$BB,9,FALSE))</f>
        <v>#N/A</v>
      </c>
      <c r="J744" s="19" t="e">
        <f>IF(ISBLANK(VLOOKUP(I742,'Price List'!$C:$BB,5,FALSE)),VLOOKUP(I742,'Price List'!$C:$BB,5,FALSE),VLOOKUP(I742,'Price List'!$C:$BB,5,FALSE))</f>
        <v>#N/A</v>
      </c>
      <c r="K744" s="12" t="e">
        <f>VLOOKUP(I742,'Price List'!$C:$BB,6,FALSE)</f>
        <v>#N/A</v>
      </c>
      <c r="L744" s="1"/>
      <c r="M744" s="1"/>
      <c r="N744" s="1"/>
      <c r="O744" s="1"/>
      <c r="P744" s="1"/>
      <c r="Q744" s="1"/>
      <c r="R744" s="1"/>
      <c r="S744" s="1"/>
    </row>
    <row r="745" spans="1:19" ht="6" customHeight="1" x14ac:dyDescent="0.2">
      <c r="L745" s="1"/>
      <c r="M745" s="1"/>
      <c r="N745" s="1"/>
      <c r="O745" s="1"/>
      <c r="P745" s="1"/>
      <c r="Q745" s="1"/>
      <c r="R745" s="1"/>
      <c r="S745" s="1"/>
    </row>
    <row r="746" spans="1:19" ht="108" customHeight="1" x14ac:dyDescent="0.2">
      <c r="A746" s="158" t="e">
        <f>VLOOKUP(A749,PicTable,2,FALSE)</f>
        <v>#N/A</v>
      </c>
      <c r="B746" s="159"/>
      <c r="C746" s="160"/>
      <c r="D746" s="16"/>
      <c r="E746" s="158" t="e">
        <f>VLOOKUP(E749,PicTable,2,FALSE)</f>
        <v>#N/A</v>
      </c>
      <c r="F746" s="159"/>
      <c r="G746" s="160"/>
      <c r="H746" s="16"/>
      <c r="I746" s="158" t="e">
        <f>VLOOKUP(I749,PicTable,2,FALSE)</f>
        <v>#N/A</v>
      </c>
      <c r="J746" s="159"/>
      <c r="K746" s="160"/>
      <c r="L746" s="1"/>
      <c r="M746" s="1"/>
      <c r="N746" s="1"/>
      <c r="O746" s="1"/>
      <c r="P746" s="1"/>
      <c r="Q746" s="1"/>
      <c r="R746" s="1"/>
      <c r="S746" s="1"/>
    </row>
    <row r="747" spans="1:19" x14ac:dyDescent="0.2">
      <c r="A747" s="155" t="e">
        <f>VLOOKUP(A749,'Price List'!$C:$BB,2,FALSE)</f>
        <v>#N/A</v>
      </c>
      <c r="B747" s="156"/>
      <c r="C747" s="157"/>
      <c r="D747" s="20"/>
      <c r="E747" s="155" t="e">
        <f>VLOOKUP(E749,'Price List'!$C:$BB,2,FALSE)</f>
        <v>#N/A</v>
      </c>
      <c r="F747" s="156"/>
      <c r="G747" s="157"/>
      <c r="H747" s="20"/>
      <c r="I747" s="155" t="e">
        <f>VLOOKUP(I749,'Price List'!$C:$BB,2,FALSE)</f>
        <v>#N/A</v>
      </c>
      <c r="J747" s="156"/>
      <c r="K747" s="157"/>
      <c r="L747" s="1"/>
      <c r="M747" s="1"/>
      <c r="N747" s="1"/>
      <c r="O747" s="1"/>
      <c r="P747" s="1"/>
      <c r="Q747" s="1"/>
      <c r="R747" s="1"/>
      <c r="S747" s="1"/>
    </row>
    <row r="748" spans="1:19" x14ac:dyDescent="0.2">
      <c r="A748" s="4" t="s">
        <v>18</v>
      </c>
      <c r="B748" s="7" t="s">
        <v>0</v>
      </c>
      <c r="C748" s="9" t="s">
        <v>19</v>
      </c>
      <c r="D748" s="17"/>
      <c r="E748" s="4" t="s">
        <v>18</v>
      </c>
      <c r="F748" s="7" t="s">
        <v>0</v>
      </c>
      <c r="G748" s="9" t="s">
        <v>19</v>
      </c>
      <c r="H748" s="17"/>
      <c r="I748" s="4" t="s">
        <v>18</v>
      </c>
      <c r="J748" s="7" t="s">
        <v>0</v>
      </c>
      <c r="K748" s="9" t="s">
        <v>19</v>
      </c>
      <c r="L748" s="1"/>
      <c r="M748" s="1"/>
      <c r="N748" s="1"/>
      <c r="O748" s="1"/>
      <c r="P748" s="1"/>
      <c r="Q748" s="1"/>
      <c r="R748" s="1"/>
      <c r="S748" s="1"/>
    </row>
    <row r="749" spans="1:19" x14ac:dyDescent="0.2">
      <c r="A749" s="5"/>
      <c r="B749" s="18" t="e">
        <f>VLOOKUP(A749,'Price List'!$C:$BB,3,FALSE)</f>
        <v>#N/A</v>
      </c>
      <c r="C749" s="9" t="e">
        <f>VLOOKUP(A749,'Price List'!$C:$BB,10,FALSE)</f>
        <v>#N/A</v>
      </c>
      <c r="D749" s="17"/>
      <c r="E749" s="5"/>
      <c r="F749" s="18" t="e">
        <f>VLOOKUP(E749,'Price List'!$C:$BB,3,FALSE)</f>
        <v>#N/A</v>
      </c>
      <c r="G749" s="9" t="e">
        <f>VLOOKUP(E749,'Price List'!$C:$BB,10,FALSE)</f>
        <v>#N/A</v>
      </c>
      <c r="H749" s="17"/>
      <c r="I749" s="5"/>
      <c r="J749" s="18" t="e">
        <f>VLOOKUP(I749,'Price List'!$C:$BB,3,FALSE)</f>
        <v>#N/A</v>
      </c>
      <c r="K749" s="9" t="e">
        <f>VLOOKUP(I749,'Price List'!$C:$BB,10,FALSE)</f>
        <v>#N/A</v>
      </c>
      <c r="L749" s="1"/>
      <c r="M749" s="1"/>
      <c r="N749" s="1"/>
      <c r="O749" s="1"/>
      <c r="P749" s="1"/>
      <c r="Q749" s="1"/>
      <c r="R749" s="1"/>
      <c r="S749" s="1"/>
    </row>
    <row r="750" spans="1:19" ht="12.75" customHeight="1" x14ac:dyDescent="0.2">
      <c r="A750" s="4" t="s">
        <v>22</v>
      </c>
      <c r="B750" s="10" t="s">
        <v>21</v>
      </c>
      <c r="C750" s="11" t="s">
        <v>20</v>
      </c>
      <c r="D750" s="17"/>
      <c r="E750" s="4" t="s">
        <v>22</v>
      </c>
      <c r="F750" s="10" t="s">
        <v>21</v>
      </c>
      <c r="G750" s="11" t="s">
        <v>20</v>
      </c>
      <c r="H750" s="17"/>
      <c r="I750" s="4" t="s">
        <v>22</v>
      </c>
      <c r="J750" s="10" t="s">
        <v>21</v>
      </c>
      <c r="K750" s="11" t="s">
        <v>20</v>
      </c>
      <c r="L750" s="1"/>
      <c r="M750" s="1"/>
      <c r="N750" s="1"/>
      <c r="O750" s="1"/>
      <c r="P750" s="1"/>
      <c r="Q750" s="1"/>
      <c r="R750" s="1"/>
      <c r="S750" s="1"/>
    </row>
    <row r="751" spans="1:19" ht="12.75" customHeight="1" x14ac:dyDescent="0.2">
      <c r="A751" s="6" t="e">
        <f>CONCATENATE(VLOOKUP(A749,'Price List'!$C:$BB,8,FALSE),"/",VLOOKUP(A749,'Price List'!$C:$BB,9,FALSE))</f>
        <v>#N/A</v>
      </c>
      <c r="B751" s="19" t="e">
        <f>IF(ISBLANK(VLOOKUP(A749,'Price List'!$C:$BB,5,FALSE)),VLOOKUP(A749,'Price List'!$C:$BB,5,FALSE),VLOOKUP(A749,'Price List'!$C:$BB,5,FALSE))</f>
        <v>#N/A</v>
      </c>
      <c r="C751" s="12" t="e">
        <f>VLOOKUP(A749,'Price List'!$C:$BB,6,FALSE)</f>
        <v>#N/A</v>
      </c>
      <c r="D751" s="17"/>
      <c r="E751" s="6" t="e">
        <f>CONCATENATE(VLOOKUP(E749,'Price List'!$C:$BB,8,FALSE),"/",VLOOKUP(E749,'Price List'!$C:$BB,9,FALSE))</f>
        <v>#N/A</v>
      </c>
      <c r="F751" s="19" t="e">
        <f>IF(ISBLANK(VLOOKUP(E749,'Price List'!$C:$BB,5,FALSE)),VLOOKUP(E749,'Price List'!$C:$BB,5,FALSE),VLOOKUP(E749,'Price List'!$C:$BB,5,FALSE))</f>
        <v>#N/A</v>
      </c>
      <c r="G751" s="12" t="e">
        <f>VLOOKUP(E749,'Price List'!$C:$BB,6,FALSE)</f>
        <v>#N/A</v>
      </c>
      <c r="H751" s="17"/>
      <c r="I751" s="6" t="e">
        <f>CONCATENATE(VLOOKUP(I749,'Price List'!$C:$BB,8,FALSE),"/",VLOOKUP(I749,'Price List'!$C:$BB,9,FALSE))</f>
        <v>#N/A</v>
      </c>
      <c r="J751" s="19" t="e">
        <f>IF(ISBLANK(VLOOKUP(I749,'Price List'!$C:$BB,5,FALSE)),VLOOKUP(I749,'Price List'!$C:$BB,5,FALSE),VLOOKUP(I749,'Price List'!$C:$BB,5,FALSE))</f>
        <v>#N/A</v>
      </c>
      <c r="K751" s="12" t="e">
        <f>VLOOKUP(I749,'Price List'!$C:$BB,6,FALSE)</f>
        <v>#N/A</v>
      </c>
      <c r="L751" s="1"/>
      <c r="M751" s="1"/>
      <c r="N751" s="1"/>
      <c r="O751" s="1"/>
      <c r="P751" s="1"/>
      <c r="Q751" s="1"/>
      <c r="R751" s="1"/>
      <c r="S751" s="1"/>
    </row>
    <row r="752" spans="1:19" ht="6" customHeight="1" x14ac:dyDescent="0.2">
      <c r="L752" s="1"/>
      <c r="M752" s="1"/>
      <c r="N752" s="1"/>
      <c r="O752" s="1"/>
      <c r="P752" s="1"/>
      <c r="Q752" s="1"/>
      <c r="R752" s="1"/>
      <c r="S752" s="1"/>
    </row>
    <row r="753" spans="1:19" ht="108" customHeight="1" x14ac:dyDescent="0.2">
      <c r="A753" s="158" t="e">
        <f>VLOOKUP(A756,PicTable,2,FALSE)</f>
        <v>#N/A</v>
      </c>
      <c r="B753" s="159"/>
      <c r="C753" s="160"/>
      <c r="D753" s="16"/>
      <c r="E753" s="158" t="e">
        <f>VLOOKUP(E756,PicTable,2,FALSE)</f>
        <v>#N/A</v>
      </c>
      <c r="F753" s="159"/>
      <c r="G753" s="160"/>
      <c r="H753" s="16"/>
      <c r="I753" s="158" t="e">
        <f>VLOOKUP(I756,PicTable,2,FALSE)</f>
        <v>#N/A</v>
      </c>
      <c r="J753" s="159"/>
      <c r="K753" s="160"/>
      <c r="L753" s="1"/>
      <c r="M753" s="1"/>
      <c r="N753" s="1"/>
      <c r="O753" s="1"/>
      <c r="P753" s="1"/>
      <c r="Q753" s="1"/>
      <c r="R753" s="1"/>
      <c r="S753" s="1"/>
    </row>
    <row r="754" spans="1:19" x14ac:dyDescent="0.2">
      <c r="A754" s="155" t="e">
        <f>VLOOKUP(A756,'Price List'!$C:$BB,2,FALSE)</f>
        <v>#N/A</v>
      </c>
      <c r="B754" s="156"/>
      <c r="C754" s="157"/>
      <c r="D754" s="20"/>
      <c r="E754" s="155" t="e">
        <f>VLOOKUP(E756,'Price List'!$C:$BB,2,FALSE)</f>
        <v>#N/A</v>
      </c>
      <c r="F754" s="156"/>
      <c r="G754" s="157"/>
      <c r="H754" s="20"/>
      <c r="I754" s="155" t="e">
        <f>VLOOKUP(I756,'Price List'!$C:$BB,2,FALSE)</f>
        <v>#N/A</v>
      </c>
      <c r="J754" s="156"/>
      <c r="K754" s="157"/>
      <c r="L754" s="1"/>
      <c r="M754" s="1"/>
      <c r="N754" s="1"/>
      <c r="O754" s="1"/>
      <c r="P754" s="1"/>
      <c r="Q754" s="1"/>
      <c r="R754" s="1"/>
      <c r="S754" s="1"/>
    </row>
    <row r="755" spans="1:19" x14ac:dyDescent="0.2">
      <c r="A755" s="4" t="s">
        <v>18</v>
      </c>
      <c r="B755" s="7" t="s">
        <v>0</v>
      </c>
      <c r="C755" s="9" t="s">
        <v>19</v>
      </c>
      <c r="D755" s="17"/>
      <c r="E755" s="4" t="s">
        <v>18</v>
      </c>
      <c r="F755" s="7" t="s">
        <v>0</v>
      </c>
      <c r="G755" s="9" t="s">
        <v>19</v>
      </c>
      <c r="H755" s="17"/>
      <c r="I755" s="4" t="s">
        <v>18</v>
      </c>
      <c r="J755" s="7" t="s">
        <v>0</v>
      </c>
      <c r="K755" s="9" t="s">
        <v>19</v>
      </c>
      <c r="L755" s="1"/>
      <c r="M755" s="1"/>
      <c r="N755" s="1"/>
      <c r="O755" s="1"/>
      <c r="P755" s="1"/>
      <c r="Q755" s="1"/>
      <c r="R755" s="1"/>
      <c r="S755" s="1"/>
    </row>
    <row r="756" spans="1:19" x14ac:dyDescent="0.2">
      <c r="A756" s="5"/>
      <c r="B756" s="18" t="e">
        <f>VLOOKUP(A756,'Price List'!$C:$BB,3,FALSE)</f>
        <v>#N/A</v>
      </c>
      <c r="C756" s="9" t="e">
        <f>VLOOKUP(A756,'Price List'!$C:$BB,10,FALSE)</f>
        <v>#N/A</v>
      </c>
      <c r="D756" s="17"/>
      <c r="E756" s="5"/>
      <c r="F756" s="18" t="e">
        <f>VLOOKUP(E756,'Price List'!$C:$BB,3,FALSE)</f>
        <v>#N/A</v>
      </c>
      <c r="G756" s="9" t="e">
        <f>VLOOKUP(E756,'Price List'!$C:$BB,10,FALSE)</f>
        <v>#N/A</v>
      </c>
      <c r="H756" s="17"/>
      <c r="I756" s="5"/>
      <c r="J756" s="18" t="e">
        <f>VLOOKUP(I756,'Price List'!$C:$BB,3,FALSE)</f>
        <v>#N/A</v>
      </c>
      <c r="K756" s="9" t="e">
        <f>VLOOKUP(I756,'Price List'!$C:$BB,10,FALSE)</f>
        <v>#N/A</v>
      </c>
      <c r="L756" s="1"/>
      <c r="M756" s="1"/>
      <c r="N756" s="1"/>
      <c r="O756" s="1"/>
      <c r="P756" s="1"/>
      <c r="Q756" s="1"/>
      <c r="R756" s="1"/>
      <c r="S756" s="1"/>
    </row>
    <row r="757" spans="1:19" ht="12.75" customHeight="1" x14ac:dyDescent="0.2">
      <c r="A757" s="4" t="s">
        <v>22</v>
      </c>
      <c r="B757" s="10" t="s">
        <v>21</v>
      </c>
      <c r="C757" s="11" t="s">
        <v>20</v>
      </c>
      <c r="D757" s="17"/>
      <c r="E757" s="4" t="s">
        <v>22</v>
      </c>
      <c r="F757" s="10" t="s">
        <v>21</v>
      </c>
      <c r="G757" s="11" t="s">
        <v>20</v>
      </c>
      <c r="H757" s="17"/>
      <c r="I757" s="4" t="s">
        <v>22</v>
      </c>
      <c r="J757" s="10" t="s">
        <v>21</v>
      </c>
      <c r="K757" s="11" t="s">
        <v>20</v>
      </c>
      <c r="L757" s="1"/>
      <c r="M757" s="1"/>
      <c r="N757" s="1"/>
      <c r="O757" s="1"/>
      <c r="P757" s="1"/>
      <c r="Q757" s="1"/>
      <c r="R757" s="1"/>
      <c r="S757" s="1"/>
    </row>
    <row r="758" spans="1:19" ht="12.75" customHeight="1" x14ac:dyDescent="0.2">
      <c r="A758" s="6" t="e">
        <f>CONCATENATE(VLOOKUP(A756,'Price List'!$C:$BB,8,FALSE),"/",VLOOKUP(A756,'Price List'!$C:$BB,9,FALSE))</f>
        <v>#N/A</v>
      </c>
      <c r="B758" s="19" t="e">
        <f>IF(ISBLANK(VLOOKUP(A756,'Price List'!$C:$BB,5,FALSE)),VLOOKUP(A756,'Price List'!$C:$BB,5,FALSE),VLOOKUP(A756,'Price List'!$C:$BB,5,FALSE))</f>
        <v>#N/A</v>
      </c>
      <c r="C758" s="12" t="e">
        <f>VLOOKUP(A756,'Price List'!$C:$BB,6,FALSE)</f>
        <v>#N/A</v>
      </c>
      <c r="D758" s="17"/>
      <c r="E758" s="6" t="e">
        <f>CONCATENATE(VLOOKUP(E756,'Price List'!$C:$BB,8,FALSE),"/",VLOOKUP(E756,'Price List'!$C:$BB,9,FALSE))</f>
        <v>#N/A</v>
      </c>
      <c r="F758" s="19" t="e">
        <f>IF(ISBLANK(VLOOKUP(E756,'Price List'!$C:$BB,5,FALSE)),VLOOKUP(E756,'Price List'!$C:$BB,5,FALSE),VLOOKUP(E756,'Price List'!$C:$BB,5,FALSE))</f>
        <v>#N/A</v>
      </c>
      <c r="G758" s="12" t="e">
        <f>VLOOKUP(E756,'Price List'!$C:$BB,6,FALSE)</f>
        <v>#N/A</v>
      </c>
      <c r="H758" s="17"/>
      <c r="I758" s="6" t="e">
        <f>CONCATENATE(VLOOKUP(I756,'Price List'!$C:$BB,8,FALSE),"/",VLOOKUP(I756,'Price List'!$C:$BB,9,FALSE))</f>
        <v>#N/A</v>
      </c>
      <c r="J758" s="19" t="e">
        <f>IF(ISBLANK(VLOOKUP(I756,'Price List'!$C:$BB,5,FALSE)),VLOOKUP(I756,'Price List'!$C:$BB,5,FALSE),VLOOKUP(I756,'Price List'!$C:$BB,5,FALSE))</f>
        <v>#N/A</v>
      </c>
      <c r="K758" s="12" t="e">
        <f>VLOOKUP(I756,'Price List'!$C:$BB,6,FALSE)</f>
        <v>#N/A</v>
      </c>
      <c r="L758" s="1"/>
      <c r="M758" s="1"/>
      <c r="N758" s="1"/>
      <c r="O758" s="1"/>
      <c r="P758" s="1"/>
      <c r="Q758" s="1"/>
      <c r="R758" s="1"/>
      <c r="S758" s="1"/>
    </row>
    <row r="759" spans="1:19" ht="6" customHeight="1" x14ac:dyDescent="0.2">
      <c r="L759" s="1"/>
      <c r="M759" s="1"/>
      <c r="N759" s="1"/>
      <c r="O759" s="1"/>
      <c r="P759" s="1"/>
      <c r="Q759" s="1"/>
      <c r="R759" s="1"/>
      <c r="S759" s="1"/>
    </row>
    <row r="760" spans="1:19" ht="108" customHeight="1" x14ac:dyDescent="0.2">
      <c r="A760" s="158" t="e">
        <f>VLOOKUP(A763,PicTable,2,FALSE)</f>
        <v>#N/A</v>
      </c>
      <c r="B760" s="159"/>
      <c r="C760" s="160"/>
      <c r="D760" s="16"/>
      <c r="E760" s="158" t="e">
        <f>VLOOKUP(E763,PicTable,2,FALSE)</f>
        <v>#N/A</v>
      </c>
      <c r="F760" s="159"/>
      <c r="G760" s="160"/>
      <c r="H760" s="16"/>
      <c r="I760" s="158" t="e">
        <f>VLOOKUP(I763,PicTable,2,FALSE)</f>
        <v>#N/A</v>
      </c>
      <c r="J760" s="159"/>
      <c r="K760" s="160"/>
      <c r="L760" s="1"/>
      <c r="M760" s="1"/>
      <c r="N760" s="1"/>
      <c r="O760" s="1"/>
      <c r="P760" s="1"/>
      <c r="Q760" s="1"/>
      <c r="R760" s="1"/>
      <c r="S760" s="1"/>
    </row>
    <row r="761" spans="1:19" x14ac:dyDescent="0.2">
      <c r="A761" s="155" t="e">
        <f>VLOOKUP(A763,'Price List'!$C:$BB,2,FALSE)</f>
        <v>#N/A</v>
      </c>
      <c r="B761" s="156"/>
      <c r="C761" s="157"/>
      <c r="D761" s="20"/>
      <c r="E761" s="155" t="e">
        <f>VLOOKUP(E763,'Price List'!$C:$BB,2,FALSE)</f>
        <v>#N/A</v>
      </c>
      <c r="F761" s="156"/>
      <c r="G761" s="157"/>
      <c r="H761" s="20"/>
      <c r="I761" s="155" t="e">
        <f>VLOOKUP(I763,'Price List'!$C:$BB,2,FALSE)</f>
        <v>#N/A</v>
      </c>
      <c r="J761" s="156"/>
      <c r="K761" s="157"/>
      <c r="L761" s="1"/>
      <c r="M761" s="1"/>
      <c r="N761" s="1"/>
      <c r="O761" s="1"/>
      <c r="P761" s="1"/>
      <c r="Q761" s="1"/>
      <c r="R761" s="1"/>
      <c r="S761" s="1"/>
    </row>
    <row r="762" spans="1:19" x14ac:dyDescent="0.2">
      <c r="A762" s="4" t="s">
        <v>18</v>
      </c>
      <c r="B762" s="7" t="s">
        <v>0</v>
      </c>
      <c r="C762" s="9" t="s">
        <v>19</v>
      </c>
      <c r="D762" s="17"/>
      <c r="E762" s="4" t="s">
        <v>18</v>
      </c>
      <c r="F762" s="7" t="s">
        <v>0</v>
      </c>
      <c r="G762" s="9" t="s">
        <v>19</v>
      </c>
      <c r="H762" s="17"/>
      <c r="I762" s="4" t="s">
        <v>18</v>
      </c>
      <c r="J762" s="7" t="s">
        <v>0</v>
      </c>
      <c r="K762" s="9" t="s">
        <v>19</v>
      </c>
      <c r="L762" s="1"/>
      <c r="M762" s="1"/>
      <c r="N762" s="1"/>
      <c r="O762" s="1"/>
      <c r="P762" s="1"/>
      <c r="Q762" s="1"/>
      <c r="R762" s="1"/>
      <c r="S762" s="1"/>
    </row>
    <row r="763" spans="1:19" x14ac:dyDescent="0.2">
      <c r="A763" s="5"/>
      <c r="B763" s="18" t="e">
        <f>VLOOKUP(A763,'Price List'!$C:$BB,3,FALSE)</f>
        <v>#N/A</v>
      </c>
      <c r="C763" s="9" t="e">
        <f>VLOOKUP(A763,'Price List'!$C:$BB,10,FALSE)</f>
        <v>#N/A</v>
      </c>
      <c r="D763" s="17"/>
      <c r="E763" s="5"/>
      <c r="F763" s="18" t="e">
        <f>VLOOKUP(E763,'Price List'!$C:$BB,3,FALSE)</f>
        <v>#N/A</v>
      </c>
      <c r="G763" s="9" t="e">
        <f>VLOOKUP(E763,'Price List'!$C:$BB,10,FALSE)</f>
        <v>#N/A</v>
      </c>
      <c r="H763" s="17"/>
      <c r="I763" s="5"/>
      <c r="J763" s="18" t="e">
        <f>VLOOKUP(I763,'Price List'!$C:$BB,3,FALSE)</f>
        <v>#N/A</v>
      </c>
      <c r="K763" s="9" t="e">
        <f>VLOOKUP(I763,'Price List'!$C:$BB,10,FALSE)</f>
        <v>#N/A</v>
      </c>
      <c r="L763" s="1"/>
      <c r="M763" s="1"/>
      <c r="N763" s="1"/>
      <c r="O763" s="1"/>
      <c r="P763" s="1"/>
      <c r="Q763" s="1"/>
      <c r="R763" s="1"/>
      <c r="S763" s="1"/>
    </row>
    <row r="764" spans="1:19" ht="12.75" customHeight="1" x14ac:dyDescent="0.2">
      <c r="A764" s="4" t="s">
        <v>22</v>
      </c>
      <c r="B764" s="10" t="s">
        <v>21</v>
      </c>
      <c r="C764" s="11" t="s">
        <v>20</v>
      </c>
      <c r="D764" s="17"/>
      <c r="E764" s="4" t="s">
        <v>22</v>
      </c>
      <c r="F764" s="10" t="s">
        <v>21</v>
      </c>
      <c r="G764" s="11" t="s">
        <v>20</v>
      </c>
      <c r="H764" s="17"/>
      <c r="I764" s="4" t="s">
        <v>22</v>
      </c>
      <c r="J764" s="10" t="s">
        <v>21</v>
      </c>
      <c r="K764" s="11" t="s">
        <v>20</v>
      </c>
      <c r="L764" s="1"/>
      <c r="M764" s="1"/>
      <c r="N764" s="1"/>
      <c r="O764" s="1"/>
      <c r="P764" s="1"/>
      <c r="Q764" s="1"/>
      <c r="R764" s="1"/>
      <c r="S764" s="1"/>
    </row>
    <row r="765" spans="1:19" ht="12.75" customHeight="1" x14ac:dyDescent="0.2">
      <c r="A765" s="6" t="e">
        <f>CONCATENATE(VLOOKUP(A763,'Price List'!$C:$BB,8,FALSE),"/",VLOOKUP(A763,'Price List'!$C:$BB,9,FALSE))</f>
        <v>#N/A</v>
      </c>
      <c r="B765" s="19" t="e">
        <f>IF(ISBLANK(VLOOKUP(A763,'Price List'!$C:$BB,5,FALSE)),VLOOKUP(A763,'Price List'!$C:$BB,5,FALSE),VLOOKUP(A763,'Price List'!$C:$BB,5,FALSE))</f>
        <v>#N/A</v>
      </c>
      <c r="C765" s="12" t="e">
        <f>VLOOKUP(A763,'Price List'!$C:$BB,6,FALSE)</f>
        <v>#N/A</v>
      </c>
      <c r="D765" s="17"/>
      <c r="E765" s="6" t="e">
        <f>CONCATENATE(VLOOKUP(E763,'Price List'!$C:$BB,8,FALSE),"/",VLOOKUP(E763,'Price List'!$C:$BB,9,FALSE))</f>
        <v>#N/A</v>
      </c>
      <c r="F765" s="19" t="e">
        <f>IF(ISBLANK(VLOOKUP(E763,'Price List'!$C:$BB,5,FALSE)),VLOOKUP(E763,'Price List'!$C:$BB,5,FALSE),VLOOKUP(E763,'Price List'!$C:$BB,5,FALSE))</f>
        <v>#N/A</v>
      </c>
      <c r="G765" s="12" t="e">
        <f>VLOOKUP(E763,'Price List'!$C:$BB,6,FALSE)</f>
        <v>#N/A</v>
      </c>
      <c r="H765" s="17"/>
      <c r="I765" s="6" t="e">
        <f>CONCATENATE(VLOOKUP(I763,'Price List'!$C:$BB,8,FALSE),"/",VLOOKUP(I763,'Price List'!$C:$BB,9,FALSE))</f>
        <v>#N/A</v>
      </c>
      <c r="J765" s="19" t="e">
        <f>IF(ISBLANK(VLOOKUP(I763,'Price List'!$C:$BB,5,FALSE)),VLOOKUP(I763,'Price List'!$C:$BB,5,FALSE),VLOOKUP(I763,'Price List'!$C:$BB,5,FALSE))</f>
        <v>#N/A</v>
      </c>
      <c r="K765" s="12" t="e">
        <f>VLOOKUP(I763,'Price List'!$C:$BB,6,FALSE)</f>
        <v>#N/A</v>
      </c>
      <c r="L765" s="1"/>
      <c r="M765" s="1"/>
      <c r="N765" s="1"/>
      <c r="O765" s="1"/>
      <c r="P765" s="1"/>
      <c r="Q765" s="1"/>
      <c r="R765" s="1"/>
      <c r="S765" s="1"/>
    </row>
    <row r="766" spans="1:19" ht="6" customHeight="1" x14ac:dyDescent="0.2">
      <c r="L766" s="1"/>
      <c r="M766" s="1"/>
      <c r="N766" s="1"/>
      <c r="O766" s="1"/>
      <c r="P766" s="1"/>
      <c r="Q766" s="1"/>
      <c r="R766" s="1"/>
      <c r="S766" s="1"/>
    </row>
    <row r="767" spans="1:19" ht="108" customHeight="1" x14ac:dyDescent="0.2">
      <c r="A767" s="158" t="e">
        <f>VLOOKUP(A770,PicTable,2,FALSE)</f>
        <v>#N/A</v>
      </c>
      <c r="B767" s="159"/>
      <c r="C767" s="160"/>
      <c r="D767" s="16"/>
      <c r="E767" s="158" t="e">
        <f>VLOOKUP(E770,PicTable,2,FALSE)</f>
        <v>#N/A</v>
      </c>
      <c r="F767" s="159"/>
      <c r="G767" s="160"/>
      <c r="H767" s="16"/>
      <c r="I767" s="158" t="e">
        <f>VLOOKUP(I770,PicTable,2,FALSE)</f>
        <v>#N/A</v>
      </c>
      <c r="J767" s="159"/>
      <c r="K767" s="160"/>
      <c r="L767" s="1"/>
      <c r="M767" s="1"/>
      <c r="N767" s="1"/>
      <c r="O767" s="1"/>
      <c r="P767" s="1"/>
      <c r="Q767" s="1"/>
      <c r="R767" s="1"/>
      <c r="S767" s="1"/>
    </row>
    <row r="768" spans="1:19" x14ac:dyDescent="0.2">
      <c r="A768" s="155" t="e">
        <f>VLOOKUP(A770,'Price List'!$C:$BB,2,FALSE)</f>
        <v>#N/A</v>
      </c>
      <c r="B768" s="156"/>
      <c r="C768" s="157"/>
      <c r="D768" s="20"/>
      <c r="E768" s="155" t="e">
        <f>VLOOKUP(E770,'Price List'!$C:$BB,2,FALSE)</f>
        <v>#N/A</v>
      </c>
      <c r="F768" s="156"/>
      <c r="G768" s="157"/>
      <c r="H768" s="20"/>
      <c r="I768" s="155" t="e">
        <f>VLOOKUP(I770,'Price List'!$C:$BB,2,FALSE)</f>
        <v>#N/A</v>
      </c>
      <c r="J768" s="156"/>
      <c r="K768" s="157"/>
      <c r="L768" s="1"/>
      <c r="M768" s="1"/>
      <c r="N768" s="1"/>
      <c r="O768" s="1"/>
      <c r="P768" s="1"/>
      <c r="Q768" s="1"/>
      <c r="R768" s="1"/>
      <c r="S768" s="1"/>
    </row>
    <row r="769" spans="1:19" x14ac:dyDescent="0.2">
      <c r="A769" s="4" t="s">
        <v>18</v>
      </c>
      <c r="B769" s="7" t="s">
        <v>0</v>
      </c>
      <c r="C769" s="9" t="s">
        <v>19</v>
      </c>
      <c r="D769" s="17"/>
      <c r="E769" s="4" t="s">
        <v>18</v>
      </c>
      <c r="F769" s="7" t="s">
        <v>0</v>
      </c>
      <c r="G769" s="9" t="s">
        <v>19</v>
      </c>
      <c r="H769" s="17"/>
      <c r="I769" s="4" t="s">
        <v>18</v>
      </c>
      <c r="J769" s="7" t="s">
        <v>0</v>
      </c>
      <c r="K769" s="9" t="s">
        <v>19</v>
      </c>
      <c r="L769" s="1"/>
      <c r="M769" s="1"/>
      <c r="N769" s="1"/>
      <c r="O769" s="1"/>
      <c r="P769" s="1"/>
      <c r="Q769" s="1"/>
      <c r="R769" s="1"/>
      <c r="S769" s="1"/>
    </row>
    <row r="770" spans="1:19" x14ac:dyDescent="0.2">
      <c r="A770" s="5"/>
      <c r="B770" s="18" t="e">
        <f>VLOOKUP(A770,'Price List'!$C:$BB,3,FALSE)</f>
        <v>#N/A</v>
      </c>
      <c r="C770" s="9" t="e">
        <f>VLOOKUP(A770,'Price List'!$C:$BB,10,FALSE)</f>
        <v>#N/A</v>
      </c>
      <c r="D770" s="17"/>
      <c r="E770" s="5"/>
      <c r="F770" s="18" t="e">
        <f>VLOOKUP(E770,'Price List'!$C:$BB,3,FALSE)</f>
        <v>#N/A</v>
      </c>
      <c r="G770" s="9" t="e">
        <f>VLOOKUP(E770,'Price List'!$C:$BB,10,FALSE)</f>
        <v>#N/A</v>
      </c>
      <c r="H770" s="17"/>
      <c r="I770" s="5"/>
      <c r="J770" s="18" t="e">
        <f>VLOOKUP(I770,'Price List'!$C:$BB,3,FALSE)</f>
        <v>#N/A</v>
      </c>
      <c r="K770" s="9" t="e">
        <f>VLOOKUP(I770,'Price List'!$C:$BB,10,FALSE)</f>
        <v>#N/A</v>
      </c>
      <c r="L770" s="1"/>
      <c r="M770" s="1"/>
      <c r="N770" s="1"/>
      <c r="O770" s="1"/>
      <c r="P770" s="1"/>
      <c r="Q770" s="1"/>
      <c r="R770" s="1"/>
      <c r="S770" s="1"/>
    </row>
    <row r="771" spans="1:19" ht="12.75" customHeight="1" x14ac:dyDescent="0.2">
      <c r="A771" s="4" t="s">
        <v>22</v>
      </c>
      <c r="B771" s="10" t="s">
        <v>21</v>
      </c>
      <c r="C771" s="11" t="s">
        <v>20</v>
      </c>
      <c r="D771" s="17"/>
      <c r="E771" s="4" t="s">
        <v>22</v>
      </c>
      <c r="F771" s="10" t="s">
        <v>21</v>
      </c>
      <c r="G771" s="11" t="s">
        <v>20</v>
      </c>
      <c r="H771" s="17"/>
      <c r="I771" s="4" t="s">
        <v>22</v>
      </c>
      <c r="J771" s="10" t="s">
        <v>21</v>
      </c>
      <c r="K771" s="11" t="s">
        <v>20</v>
      </c>
      <c r="L771" s="1"/>
      <c r="M771" s="1"/>
      <c r="N771" s="1"/>
      <c r="O771" s="1"/>
      <c r="P771" s="1"/>
      <c r="Q771" s="1"/>
      <c r="R771" s="1"/>
      <c r="S771" s="1"/>
    </row>
    <row r="772" spans="1:19" ht="12.75" customHeight="1" x14ac:dyDescent="0.2">
      <c r="A772" s="6" t="e">
        <f>CONCATENATE(VLOOKUP(A770,'Price List'!$C:$BB,8,FALSE),"/",VLOOKUP(A770,'Price List'!$C:$BB,9,FALSE))</f>
        <v>#N/A</v>
      </c>
      <c r="B772" s="19" t="e">
        <f>IF(ISBLANK(VLOOKUP(A770,'Price List'!$C:$BB,5,FALSE)),VLOOKUP(A770,'Price List'!$C:$BB,5,FALSE),VLOOKUP(A770,'Price List'!$C:$BB,5,FALSE))</f>
        <v>#N/A</v>
      </c>
      <c r="C772" s="12" t="e">
        <f>VLOOKUP(A770,'Price List'!$C:$BB,6,FALSE)</f>
        <v>#N/A</v>
      </c>
      <c r="D772" s="17"/>
      <c r="E772" s="6" t="e">
        <f>CONCATENATE(VLOOKUP(E770,'Price List'!$C:$BB,8,FALSE),"/",VLOOKUP(E770,'Price List'!$C:$BB,9,FALSE))</f>
        <v>#N/A</v>
      </c>
      <c r="F772" s="19" t="e">
        <f>IF(ISBLANK(VLOOKUP(E770,'Price List'!$C:$BB,5,FALSE)),VLOOKUP(E770,'Price List'!$C:$BB,5,FALSE),VLOOKUP(E770,'Price List'!$C:$BB,5,FALSE))</f>
        <v>#N/A</v>
      </c>
      <c r="G772" s="12" t="e">
        <f>VLOOKUP(E770,'Price List'!$C:$BB,6,FALSE)</f>
        <v>#N/A</v>
      </c>
      <c r="H772" s="17"/>
      <c r="I772" s="6" t="e">
        <f>CONCATENATE(VLOOKUP(I770,'Price List'!$C:$BB,8,FALSE),"/",VLOOKUP(I770,'Price List'!$C:$BB,9,FALSE))</f>
        <v>#N/A</v>
      </c>
      <c r="J772" s="19" t="e">
        <f>IF(ISBLANK(VLOOKUP(I770,'Price List'!$C:$BB,5,FALSE)),VLOOKUP(I770,'Price List'!$C:$BB,5,FALSE),VLOOKUP(I770,'Price List'!$C:$BB,5,FALSE))</f>
        <v>#N/A</v>
      </c>
      <c r="K772" s="12" t="e">
        <f>VLOOKUP(I770,'Price List'!$C:$BB,6,FALSE)</f>
        <v>#N/A</v>
      </c>
      <c r="L772" s="1"/>
      <c r="M772" s="1"/>
      <c r="N772" s="1"/>
      <c r="O772" s="1"/>
      <c r="P772" s="1"/>
      <c r="Q772" s="1"/>
      <c r="R772" s="1"/>
      <c r="S772" s="1"/>
    </row>
    <row r="773" spans="1:19" ht="6" customHeight="1" x14ac:dyDescent="0.2">
      <c r="L773" s="1"/>
      <c r="M773" s="1"/>
      <c r="N773" s="1"/>
      <c r="O773" s="1"/>
      <c r="P773" s="1"/>
      <c r="Q773" s="1"/>
      <c r="R773" s="1"/>
      <c r="S773" s="1"/>
    </row>
    <row r="774" spans="1:19" ht="108" customHeight="1" x14ac:dyDescent="0.2">
      <c r="A774" s="158" t="e">
        <f>VLOOKUP(A777,PicTable,2,FALSE)</f>
        <v>#N/A</v>
      </c>
      <c r="B774" s="159"/>
      <c r="C774" s="160"/>
      <c r="D774" s="16"/>
      <c r="E774" s="158" t="e">
        <f>VLOOKUP(E777,PicTable,2,FALSE)</f>
        <v>#N/A</v>
      </c>
      <c r="F774" s="159"/>
      <c r="G774" s="160"/>
      <c r="H774" s="16"/>
      <c r="I774" s="158" t="e">
        <f>VLOOKUP(I777,PicTable,2,FALSE)</f>
        <v>#N/A</v>
      </c>
      <c r="J774" s="159"/>
      <c r="K774" s="160"/>
      <c r="L774" s="1"/>
      <c r="M774" s="1"/>
      <c r="N774" s="1"/>
      <c r="O774" s="1"/>
      <c r="P774" s="1"/>
      <c r="Q774" s="1"/>
      <c r="R774" s="1"/>
      <c r="S774" s="1"/>
    </row>
    <row r="775" spans="1:19" x14ac:dyDescent="0.2">
      <c r="A775" s="155" t="e">
        <f>VLOOKUP(A777,'Price List'!$C:$BB,2,FALSE)</f>
        <v>#N/A</v>
      </c>
      <c r="B775" s="156"/>
      <c r="C775" s="157"/>
      <c r="D775" s="20"/>
      <c r="E775" s="155" t="e">
        <f>VLOOKUP(E777,'Price List'!$C:$BB,2,FALSE)</f>
        <v>#N/A</v>
      </c>
      <c r="F775" s="156"/>
      <c r="G775" s="157"/>
      <c r="H775" s="20"/>
      <c r="I775" s="155" t="e">
        <f>VLOOKUP(I777,'Price List'!$C:$BB,2,FALSE)</f>
        <v>#N/A</v>
      </c>
      <c r="J775" s="156"/>
      <c r="K775" s="157"/>
      <c r="L775" s="1"/>
      <c r="M775" s="1"/>
      <c r="N775" s="1"/>
      <c r="O775" s="1"/>
      <c r="P775" s="1"/>
      <c r="Q775" s="1"/>
      <c r="R775" s="1"/>
      <c r="S775" s="1"/>
    </row>
    <row r="776" spans="1:19" x14ac:dyDescent="0.2">
      <c r="A776" s="4" t="s">
        <v>18</v>
      </c>
      <c r="B776" s="7" t="s">
        <v>0</v>
      </c>
      <c r="C776" s="9" t="s">
        <v>19</v>
      </c>
      <c r="D776" s="17"/>
      <c r="E776" s="4" t="s">
        <v>18</v>
      </c>
      <c r="F776" s="7" t="s">
        <v>0</v>
      </c>
      <c r="G776" s="9" t="s">
        <v>19</v>
      </c>
      <c r="H776" s="17"/>
      <c r="I776" s="4" t="s">
        <v>18</v>
      </c>
      <c r="J776" s="7" t="s">
        <v>0</v>
      </c>
      <c r="K776" s="9" t="s">
        <v>19</v>
      </c>
      <c r="L776" s="1"/>
      <c r="M776" s="1"/>
      <c r="N776" s="1"/>
      <c r="O776" s="1"/>
      <c r="P776" s="1"/>
      <c r="Q776" s="1"/>
      <c r="R776" s="1"/>
      <c r="S776" s="1"/>
    </row>
    <row r="777" spans="1:19" x14ac:dyDescent="0.2">
      <c r="A777" s="5"/>
      <c r="B777" s="18" t="e">
        <f>VLOOKUP(A777,'Price List'!$C:$BB,3,FALSE)</f>
        <v>#N/A</v>
      </c>
      <c r="C777" s="9" t="e">
        <f>VLOOKUP(A777,'Price List'!$C:$BB,10,FALSE)</f>
        <v>#N/A</v>
      </c>
      <c r="D777" s="17"/>
      <c r="E777" s="5"/>
      <c r="F777" s="18" t="e">
        <f>VLOOKUP(E777,'Price List'!$C:$BB,3,FALSE)</f>
        <v>#N/A</v>
      </c>
      <c r="G777" s="9" t="e">
        <f>VLOOKUP(E777,'Price List'!$C:$BB,10,FALSE)</f>
        <v>#N/A</v>
      </c>
      <c r="H777" s="17"/>
      <c r="I777" s="5"/>
      <c r="J777" s="18" t="e">
        <f>VLOOKUP(I777,'Price List'!$C:$BB,3,FALSE)</f>
        <v>#N/A</v>
      </c>
      <c r="K777" s="9" t="e">
        <f>VLOOKUP(I777,'Price List'!$C:$BB,10,FALSE)</f>
        <v>#N/A</v>
      </c>
      <c r="L777" s="1"/>
      <c r="M777" s="1"/>
      <c r="N777" s="1"/>
      <c r="O777" s="1"/>
      <c r="P777" s="1"/>
      <c r="Q777" s="1"/>
      <c r="R777" s="1"/>
      <c r="S777" s="1"/>
    </row>
    <row r="778" spans="1:19" ht="12.75" customHeight="1" x14ac:dyDescent="0.2">
      <c r="A778" s="4" t="s">
        <v>22</v>
      </c>
      <c r="B778" s="10" t="s">
        <v>21</v>
      </c>
      <c r="C778" s="11" t="s">
        <v>20</v>
      </c>
      <c r="D778" s="17"/>
      <c r="E778" s="4" t="s">
        <v>22</v>
      </c>
      <c r="F778" s="10" t="s">
        <v>21</v>
      </c>
      <c r="G778" s="11" t="s">
        <v>20</v>
      </c>
      <c r="H778" s="17"/>
      <c r="I778" s="4" t="s">
        <v>22</v>
      </c>
      <c r="J778" s="10" t="s">
        <v>21</v>
      </c>
      <c r="K778" s="11" t="s">
        <v>20</v>
      </c>
      <c r="L778" s="1"/>
      <c r="M778" s="1"/>
      <c r="N778" s="1"/>
      <c r="O778" s="1"/>
      <c r="P778" s="1"/>
      <c r="Q778" s="1"/>
      <c r="R778" s="1"/>
      <c r="S778" s="1"/>
    </row>
    <row r="779" spans="1:19" ht="12.75" customHeight="1" x14ac:dyDescent="0.2">
      <c r="A779" s="6" t="e">
        <f>CONCATENATE(VLOOKUP(A777,'Price List'!$C:$BB,8,FALSE),"/",VLOOKUP(A777,'Price List'!$C:$BB,9,FALSE))</f>
        <v>#N/A</v>
      </c>
      <c r="B779" s="19" t="e">
        <f>IF(ISBLANK(VLOOKUP(A777,'Price List'!$C:$BB,5,FALSE)),VLOOKUP(A777,'Price List'!$C:$BB,5,FALSE),VLOOKUP(A777,'Price List'!$C:$BB,5,FALSE))</f>
        <v>#N/A</v>
      </c>
      <c r="C779" s="12" t="e">
        <f>VLOOKUP(A777,'Price List'!$C:$BB,6,FALSE)</f>
        <v>#N/A</v>
      </c>
      <c r="D779" s="17"/>
      <c r="E779" s="6" t="e">
        <f>CONCATENATE(VLOOKUP(E777,'Price List'!$C:$BB,8,FALSE),"/",VLOOKUP(E777,'Price List'!$C:$BB,9,FALSE))</f>
        <v>#N/A</v>
      </c>
      <c r="F779" s="19" t="e">
        <f>IF(ISBLANK(VLOOKUP(E777,'Price List'!$C:$BB,5,FALSE)),VLOOKUP(E777,'Price List'!$C:$BB,5,FALSE),VLOOKUP(E777,'Price List'!$C:$BB,5,FALSE))</f>
        <v>#N/A</v>
      </c>
      <c r="G779" s="12" t="e">
        <f>VLOOKUP(E777,'Price List'!$C:$BB,6,FALSE)</f>
        <v>#N/A</v>
      </c>
      <c r="H779" s="17"/>
      <c r="I779" s="6" t="e">
        <f>CONCATENATE(VLOOKUP(I777,'Price List'!$C:$BB,8,FALSE),"/",VLOOKUP(I777,'Price List'!$C:$BB,9,FALSE))</f>
        <v>#N/A</v>
      </c>
      <c r="J779" s="19" t="e">
        <f>IF(ISBLANK(VLOOKUP(I777,'Price List'!$C:$BB,5,FALSE)),VLOOKUP(I777,'Price List'!$C:$BB,5,FALSE),VLOOKUP(I777,'Price List'!$C:$BB,5,FALSE))</f>
        <v>#N/A</v>
      </c>
      <c r="K779" s="12" t="e">
        <f>VLOOKUP(I777,'Price List'!$C:$BB,6,FALSE)</f>
        <v>#N/A</v>
      </c>
      <c r="L779" s="1"/>
      <c r="M779" s="1"/>
      <c r="N779" s="1"/>
      <c r="O779" s="1"/>
      <c r="P779" s="1"/>
      <c r="Q779" s="1"/>
      <c r="R779" s="1"/>
      <c r="S779" s="1"/>
    </row>
    <row r="780" spans="1:19" ht="6" customHeight="1" x14ac:dyDescent="0.2">
      <c r="L780" s="1"/>
      <c r="M780" s="1"/>
      <c r="N780" s="1"/>
      <c r="O780" s="1"/>
      <c r="P780" s="1"/>
      <c r="Q780" s="1"/>
      <c r="R780" s="1"/>
      <c r="S780" s="1"/>
    </row>
    <row r="781" spans="1:19" ht="108" customHeight="1" x14ac:dyDescent="0.2">
      <c r="A781" s="158" t="e">
        <f>VLOOKUP(A784,PicTable,2,FALSE)</f>
        <v>#N/A</v>
      </c>
      <c r="B781" s="159"/>
      <c r="C781" s="160"/>
      <c r="D781" s="16"/>
      <c r="E781" s="158" t="e">
        <f>VLOOKUP(E784,PicTable,2,FALSE)</f>
        <v>#N/A</v>
      </c>
      <c r="F781" s="159"/>
      <c r="G781" s="160"/>
      <c r="H781" s="16"/>
      <c r="I781" s="158" t="e">
        <f>VLOOKUP(I784,PicTable,2,FALSE)</f>
        <v>#N/A</v>
      </c>
      <c r="J781" s="159"/>
      <c r="K781" s="160"/>
      <c r="L781" s="1"/>
      <c r="M781" s="1"/>
      <c r="N781" s="1"/>
      <c r="O781" s="1"/>
      <c r="P781" s="1"/>
      <c r="Q781" s="1"/>
      <c r="R781" s="1"/>
      <c r="S781" s="1"/>
    </row>
    <row r="782" spans="1:19" x14ac:dyDescent="0.2">
      <c r="A782" s="155" t="e">
        <f>VLOOKUP(A784,'Price List'!$C:$BB,2,FALSE)</f>
        <v>#N/A</v>
      </c>
      <c r="B782" s="156"/>
      <c r="C782" s="157"/>
      <c r="D782" s="20"/>
      <c r="E782" s="155" t="e">
        <f>VLOOKUP(E784,'Price List'!$C:$BB,2,FALSE)</f>
        <v>#N/A</v>
      </c>
      <c r="F782" s="156"/>
      <c r="G782" s="157"/>
      <c r="H782" s="20"/>
      <c r="I782" s="155" t="e">
        <f>VLOOKUP(I784,'Price List'!$C:$BB,2,FALSE)</f>
        <v>#N/A</v>
      </c>
      <c r="J782" s="156"/>
      <c r="K782" s="157"/>
      <c r="L782" s="1"/>
      <c r="M782" s="1"/>
      <c r="N782" s="1"/>
      <c r="O782" s="1"/>
      <c r="P782" s="1"/>
      <c r="Q782" s="1"/>
      <c r="R782" s="1"/>
      <c r="S782" s="1"/>
    </row>
    <row r="783" spans="1:19" x14ac:dyDescent="0.2">
      <c r="A783" s="4" t="s">
        <v>18</v>
      </c>
      <c r="B783" s="7" t="s">
        <v>0</v>
      </c>
      <c r="C783" s="9" t="s">
        <v>19</v>
      </c>
      <c r="D783" s="17"/>
      <c r="E783" s="4" t="s">
        <v>18</v>
      </c>
      <c r="F783" s="7" t="s">
        <v>0</v>
      </c>
      <c r="G783" s="9" t="s">
        <v>19</v>
      </c>
      <c r="H783" s="17"/>
      <c r="I783" s="4" t="s">
        <v>18</v>
      </c>
      <c r="J783" s="7" t="s">
        <v>0</v>
      </c>
      <c r="K783" s="9" t="s">
        <v>19</v>
      </c>
      <c r="L783" s="1"/>
      <c r="M783" s="1"/>
      <c r="N783" s="1"/>
      <c r="O783" s="1"/>
      <c r="P783" s="1"/>
      <c r="Q783" s="1"/>
      <c r="R783" s="1"/>
      <c r="S783" s="1"/>
    </row>
    <row r="784" spans="1:19" x14ac:dyDescent="0.2">
      <c r="A784" s="5"/>
      <c r="B784" s="18" t="e">
        <f>VLOOKUP(A784,'Price List'!$C:$BB,3,FALSE)</f>
        <v>#N/A</v>
      </c>
      <c r="C784" s="9" t="e">
        <f>VLOOKUP(A784,'Price List'!$C:$BB,10,FALSE)</f>
        <v>#N/A</v>
      </c>
      <c r="D784" s="17"/>
      <c r="E784" s="5"/>
      <c r="F784" s="18" t="e">
        <f>VLOOKUP(E784,'Price List'!$C:$BB,3,FALSE)</f>
        <v>#N/A</v>
      </c>
      <c r="G784" s="9" t="e">
        <f>VLOOKUP(E784,'Price List'!$C:$BB,10,FALSE)</f>
        <v>#N/A</v>
      </c>
      <c r="H784" s="17"/>
      <c r="I784" s="5"/>
      <c r="J784" s="18" t="e">
        <f>VLOOKUP(I784,'Price List'!$C:$BB,3,FALSE)</f>
        <v>#N/A</v>
      </c>
      <c r="K784" s="9" t="e">
        <f>VLOOKUP(I784,'Price List'!$C:$BB,10,FALSE)</f>
        <v>#N/A</v>
      </c>
      <c r="L784" s="1"/>
      <c r="M784" s="1"/>
      <c r="N784" s="1"/>
      <c r="O784" s="1"/>
      <c r="P784" s="1"/>
      <c r="Q784" s="1"/>
      <c r="R784" s="1"/>
      <c r="S784" s="1"/>
    </row>
    <row r="785" spans="1:19" ht="12.75" customHeight="1" x14ac:dyDescent="0.2">
      <c r="A785" s="4" t="s">
        <v>22</v>
      </c>
      <c r="B785" s="10" t="s">
        <v>21</v>
      </c>
      <c r="C785" s="11" t="s">
        <v>20</v>
      </c>
      <c r="D785" s="17"/>
      <c r="E785" s="4" t="s">
        <v>22</v>
      </c>
      <c r="F785" s="10" t="s">
        <v>21</v>
      </c>
      <c r="G785" s="11" t="s">
        <v>20</v>
      </c>
      <c r="H785" s="17"/>
      <c r="I785" s="4" t="s">
        <v>22</v>
      </c>
      <c r="J785" s="10" t="s">
        <v>21</v>
      </c>
      <c r="K785" s="11" t="s">
        <v>20</v>
      </c>
      <c r="L785" s="1"/>
      <c r="M785" s="1"/>
      <c r="N785" s="1"/>
      <c r="O785" s="1"/>
      <c r="P785" s="1"/>
      <c r="Q785" s="1"/>
      <c r="R785" s="1"/>
      <c r="S785" s="1"/>
    </row>
    <row r="786" spans="1:19" ht="12.75" customHeight="1" x14ac:dyDescent="0.2">
      <c r="A786" s="6" t="e">
        <f>CONCATENATE(VLOOKUP(A784,'Price List'!$C:$BB,8,FALSE),"/",VLOOKUP(A784,'Price List'!$C:$BB,9,FALSE))</f>
        <v>#N/A</v>
      </c>
      <c r="B786" s="19" t="e">
        <f>IF(ISBLANK(VLOOKUP(A784,'Price List'!$C:$BB,5,FALSE)),VLOOKUP(A784,'Price List'!$C:$BB,5,FALSE),VLOOKUP(A784,'Price List'!$C:$BB,5,FALSE))</f>
        <v>#N/A</v>
      </c>
      <c r="C786" s="12" t="e">
        <f>VLOOKUP(A784,'Price List'!$C:$BB,6,FALSE)</f>
        <v>#N/A</v>
      </c>
      <c r="D786" s="17"/>
      <c r="E786" s="6" t="e">
        <f>CONCATENATE(VLOOKUP(E784,'Price List'!$C:$BB,8,FALSE),"/",VLOOKUP(E784,'Price List'!$C:$BB,9,FALSE))</f>
        <v>#N/A</v>
      </c>
      <c r="F786" s="19" t="e">
        <f>IF(ISBLANK(VLOOKUP(E784,'Price List'!$C:$BB,5,FALSE)),VLOOKUP(E784,'Price List'!$C:$BB,5,FALSE),VLOOKUP(E784,'Price List'!$C:$BB,5,FALSE))</f>
        <v>#N/A</v>
      </c>
      <c r="G786" s="12" t="e">
        <f>VLOOKUP(E784,'Price List'!$C:$BB,6,FALSE)</f>
        <v>#N/A</v>
      </c>
      <c r="H786" s="17"/>
      <c r="I786" s="6" t="e">
        <f>CONCATENATE(VLOOKUP(I784,'Price List'!$C:$BB,8,FALSE),"/",VLOOKUP(I784,'Price List'!$C:$BB,9,FALSE))</f>
        <v>#N/A</v>
      </c>
      <c r="J786" s="19" t="e">
        <f>IF(ISBLANK(VLOOKUP(I784,'Price List'!$C:$BB,5,FALSE)),VLOOKUP(I784,'Price List'!$C:$BB,5,FALSE),VLOOKUP(I784,'Price List'!$C:$BB,5,FALSE))</f>
        <v>#N/A</v>
      </c>
      <c r="K786" s="12" t="e">
        <f>VLOOKUP(I784,'Price List'!$C:$BB,6,FALSE)</f>
        <v>#N/A</v>
      </c>
      <c r="L786" s="1"/>
      <c r="M786" s="1"/>
      <c r="N786" s="1"/>
      <c r="O786" s="1"/>
      <c r="P786" s="1"/>
      <c r="Q786" s="1"/>
      <c r="R786" s="1"/>
      <c r="S786" s="1"/>
    </row>
    <row r="787" spans="1:19" ht="6" customHeight="1" x14ac:dyDescent="0.2">
      <c r="L787" s="1"/>
      <c r="M787" s="1"/>
      <c r="N787" s="1"/>
      <c r="O787" s="1"/>
      <c r="P787" s="1"/>
      <c r="Q787" s="1"/>
      <c r="R787" s="1"/>
      <c r="S787" s="1"/>
    </row>
    <row r="788" spans="1:19" ht="108" customHeight="1" x14ac:dyDescent="0.2">
      <c r="A788" s="158" t="e">
        <f>VLOOKUP(A791,PicTable,2,FALSE)</f>
        <v>#N/A</v>
      </c>
      <c r="B788" s="159"/>
      <c r="C788" s="160"/>
      <c r="D788" s="16"/>
      <c r="E788" s="158" t="e">
        <f>VLOOKUP(E791,PicTable,2,FALSE)</f>
        <v>#N/A</v>
      </c>
      <c r="F788" s="159"/>
      <c r="G788" s="160"/>
      <c r="H788" s="16"/>
      <c r="I788" s="158" t="e">
        <f>VLOOKUP(I791,PicTable,2,FALSE)</f>
        <v>#N/A</v>
      </c>
      <c r="J788" s="159"/>
      <c r="K788" s="160"/>
      <c r="L788" s="1"/>
      <c r="M788" s="1"/>
      <c r="N788" s="1"/>
      <c r="O788" s="1"/>
      <c r="P788" s="1"/>
      <c r="Q788" s="1"/>
      <c r="R788" s="1"/>
      <c r="S788" s="1"/>
    </row>
    <row r="789" spans="1:19" x14ac:dyDescent="0.2">
      <c r="A789" s="155" t="e">
        <f>VLOOKUP(A791,'Price List'!$C:$BB,2,FALSE)</f>
        <v>#N/A</v>
      </c>
      <c r="B789" s="156"/>
      <c r="C789" s="157"/>
      <c r="D789" s="20"/>
      <c r="E789" s="155" t="e">
        <f>VLOOKUP(E791,'Price List'!$C:$BB,2,FALSE)</f>
        <v>#N/A</v>
      </c>
      <c r="F789" s="156"/>
      <c r="G789" s="157"/>
      <c r="H789" s="20"/>
      <c r="I789" s="155" t="e">
        <f>VLOOKUP(I791,'Price List'!$C:$BB,2,FALSE)</f>
        <v>#N/A</v>
      </c>
      <c r="J789" s="156"/>
      <c r="K789" s="157"/>
      <c r="L789" s="1"/>
      <c r="M789" s="1"/>
      <c r="N789" s="1"/>
      <c r="O789" s="1"/>
      <c r="P789" s="1"/>
      <c r="Q789" s="1"/>
      <c r="R789" s="1"/>
      <c r="S789" s="1"/>
    </row>
    <row r="790" spans="1:19" x14ac:dyDescent="0.2">
      <c r="A790" s="4" t="s">
        <v>18</v>
      </c>
      <c r="B790" s="7" t="s">
        <v>0</v>
      </c>
      <c r="C790" s="9" t="s">
        <v>19</v>
      </c>
      <c r="D790" s="17"/>
      <c r="E790" s="4" t="s">
        <v>18</v>
      </c>
      <c r="F790" s="7" t="s">
        <v>0</v>
      </c>
      <c r="G790" s="9" t="s">
        <v>19</v>
      </c>
      <c r="H790" s="17"/>
      <c r="I790" s="4" t="s">
        <v>18</v>
      </c>
      <c r="J790" s="7" t="s">
        <v>0</v>
      </c>
      <c r="K790" s="9" t="s">
        <v>19</v>
      </c>
      <c r="L790" s="1"/>
      <c r="M790" s="1"/>
      <c r="N790" s="1"/>
      <c r="O790" s="1"/>
      <c r="P790" s="1"/>
      <c r="Q790" s="1"/>
      <c r="R790" s="1"/>
      <c r="S790" s="1"/>
    </row>
    <row r="791" spans="1:19" x14ac:dyDescent="0.2">
      <c r="A791" s="5"/>
      <c r="B791" s="18" t="e">
        <f>VLOOKUP(A791,'Price List'!$C:$BB,3,FALSE)</f>
        <v>#N/A</v>
      </c>
      <c r="C791" s="9" t="e">
        <f>VLOOKUP(A791,'Price List'!$C:$BB,10,FALSE)</f>
        <v>#N/A</v>
      </c>
      <c r="D791" s="17"/>
      <c r="E791" s="5"/>
      <c r="F791" s="18" t="e">
        <f>VLOOKUP(E791,'Price List'!$C:$BB,3,FALSE)</f>
        <v>#N/A</v>
      </c>
      <c r="G791" s="9" t="e">
        <f>VLOOKUP(E791,'Price List'!$C:$BB,10,FALSE)</f>
        <v>#N/A</v>
      </c>
      <c r="H791" s="17"/>
      <c r="I791" s="5"/>
      <c r="J791" s="18" t="e">
        <f>VLOOKUP(I791,'Price List'!$C:$BB,3,FALSE)</f>
        <v>#N/A</v>
      </c>
      <c r="K791" s="9" t="e">
        <f>VLOOKUP(I791,'Price List'!$C:$BB,10,FALSE)</f>
        <v>#N/A</v>
      </c>
      <c r="L791" s="1"/>
      <c r="M791" s="1"/>
      <c r="N791" s="1"/>
      <c r="O791" s="1"/>
      <c r="P791" s="1"/>
      <c r="Q791" s="1"/>
      <c r="R791" s="1"/>
      <c r="S791" s="1"/>
    </row>
    <row r="792" spans="1:19" ht="12.75" customHeight="1" x14ac:dyDescent="0.2">
      <c r="A792" s="4" t="s">
        <v>22</v>
      </c>
      <c r="B792" s="10" t="s">
        <v>21</v>
      </c>
      <c r="C792" s="11" t="s">
        <v>20</v>
      </c>
      <c r="D792" s="17"/>
      <c r="E792" s="4" t="s">
        <v>22</v>
      </c>
      <c r="F792" s="10" t="s">
        <v>21</v>
      </c>
      <c r="G792" s="11" t="s">
        <v>20</v>
      </c>
      <c r="H792" s="17"/>
      <c r="I792" s="4" t="s">
        <v>22</v>
      </c>
      <c r="J792" s="10" t="s">
        <v>21</v>
      </c>
      <c r="K792" s="11" t="s">
        <v>20</v>
      </c>
      <c r="L792" s="1"/>
      <c r="M792" s="1"/>
      <c r="N792" s="1"/>
      <c r="O792" s="1"/>
      <c r="P792" s="1"/>
      <c r="Q792" s="1"/>
      <c r="R792" s="1"/>
      <c r="S792" s="1"/>
    </row>
    <row r="793" spans="1:19" ht="12.75" customHeight="1" x14ac:dyDescent="0.2">
      <c r="A793" s="6" t="e">
        <f>CONCATENATE(VLOOKUP(A791,'Price List'!$C:$BB,8,FALSE),"/",VLOOKUP(A791,'Price List'!$C:$BB,9,FALSE))</f>
        <v>#N/A</v>
      </c>
      <c r="B793" s="19" t="e">
        <f>IF(ISBLANK(VLOOKUP(A791,'Price List'!$C:$BB,5,FALSE)),VLOOKUP(A791,'Price List'!$C:$BB,5,FALSE),VLOOKUP(A791,'Price List'!$C:$BB,5,FALSE))</f>
        <v>#N/A</v>
      </c>
      <c r="C793" s="12" t="e">
        <f>VLOOKUP(A791,'Price List'!$C:$BB,6,FALSE)</f>
        <v>#N/A</v>
      </c>
      <c r="D793" s="17"/>
      <c r="E793" s="6" t="e">
        <f>CONCATENATE(VLOOKUP(E791,'Price List'!$C:$BB,8,FALSE),"/",VLOOKUP(E791,'Price List'!$C:$BB,9,FALSE))</f>
        <v>#N/A</v>
      </c>
      <c r="F793" s="19" t="e">
        <f>IF(ISBLANK(VLOOKUP(E791,'Price List'!$C:$BB,5,FALSE)),VLOOKUP(E791,'Price List'!$C:$BB,5,FALSE),VLOOKUP(E791,'Price List'!$C:$BB,5,FALSE))</f>
        <v>#N/A</v>
      </c>
      <c r="G793" s="12" t="e">
        <f>VLOOKUP(E791,'Price List'!$C:$BB,6,FALSE)</f>
        <v>#N/A</v>
      </c>
      <c r="H793" s="17"/>
      <c r="I793" s="6" t="e">
        <f>CONCATENATE(VLOOKUP(I791,'Price List'!$C:$BB,8,FALSE),"/",VLOOKUP(I791,'Price List'!$C:$BB,9,FALSE))</f>
        <v>#N/A</v>
      </c>
      <c r="J793" s="19" t="e">
        <f>IF(ISBLANK(VLOOKUP(I791,'Price List'!$C:$BB,5,FALSE)),VLOOKUP(I791,'Price List'!$C:$BB,5,FALSE),VLOOKUP(I791,'Price List'!$C:$BB,5,FALSE))</f>
        <v>#N/A</v>
      </c>
      <c r="K793" s="12" t="e">
        <f>VLOOKUP(I791,'Price List'!$C:$BB,6,FALSE)</f>
        <v>#N/A</v>
      </c>
      <c r="L793" s="1"/>
      <c r="M793" s="1"/>
      <c r="N793" s="1"/>
      <c r="O793" s="1"/>
      <c r="P793" s="1"/>
      <c r="Q793" s="1"/>
      <c r="R793" s="1"/>
      <c r="S793" s="1"/>
    </row>
    <row r="794" spans="1:19" ht="6" customHeight="1" x14ac:dyDescent="0.2">
      <c r="L794" s="1"/>
      <c r="M794" s="1"/>
      <c r="N794" s="1"/>
      <c r="O794" s="1"/>
      <c r="P794" s="1"/>
      <c r="Q794" s="1"/>
      <c r="R794" s="1"/>
      <c r="S794" s="1"/>
    </row>
    <row r="795" spans="1:19" ht="108" customHeight="1" x14ac:dyDescent="0.2">
      <c r="A795" s="158" t="e">
        <f>VLOOKUP(A798,PicTable,2,FALSE)</f>
        <v>#N/A</v>
      </c>
      <c r="B795" s="159"/>
      <c r="C795" s="160"/>
      <c r="D795" s="16"/>
      <c r="E795" s="158" t="e">
        <f>VLOOKUP(E798,PicTable,2,FALSE)</f>
        <v>#N/A</v>
      </c>
      <c r="F795" s="159"/>
      <c r="G795" s="160"/>
      <c r="H795" s="16"/>
      <c r="I795" s="158" t="e">
        <f>VLOOKUP(I798,PicTable,2,FALSE)</f>
        <v>#N/A</v>
      </c>
      <c r="J795" s="159"/>
      <c r="K795" s="160"/>
      <c r="L795" s="1"/>
      <c r="M795" s="1"/>
      <c r="N795" s="1"/>
      <c r="O795" s="1"/>
      <c r="P795" s="1"/>
      <c r="Q795" s="1"/>
      <c r="R795" s="1"/>
      <c r="S795" s="1"/>
    </row>
    <row r="796" spans="1:19" x14ac:dyDescent="0.2">
      <c r="A796" s="155" t="e">
        <f>VLOOKUP(A798,'Price List'!$C:$BB,2,FALSE)</f>
        <v>#N/A</v>
      </c>
      <c r="B796" s="156"/>
      <c r="C796" s="157"/>
      <c r="D796" s="20"/>
      <c r="E796" s="155" t="e">
        <f>VLOOKUP(E798,'Price List'!$C:$BB,2,FALSE)</f>
        <v>#N/A</v>
      </c>
      <c r="F796" s="156"/>
      <c r="G796" s="157"/>
      <c r="H796" s="20"/>
      <c r="I796" s="155" t="e">
        <f>VLOOKUP(I798,'Price List'!$C:$BB,2,FALSE)</f>
        <v>#N/A</v>
      </c>
      <c r="J796" s="156"/>
      <c r="K796" s="157"/>
      <c r="L796" s="1"/>
      <c r="M796" s="1"/>
      <c r="N796" s="1"/>
      <c r="O796" s="1"/>
      <c r="P796" s="1"/>
      <c r="Q796" s="1"/>
      <c r="R796" s="1"/>
      <c r="S796" s="1"/>
    </row>
    <row r="797" spans="1:19" x14ac:dyDescent="0.2">
      <c r="A797" s="4" t="s">
        <v>18</v>
      </c>
      <c r="B797" s="7" t="s">
        <v>0</v>
      </c>
      <c r="C797" s="9" t="s">
        <v>19</v>
      </c>
      <c r="D797" s="17"/>
      <c r="E797" s="4" t="s">
        <v>18</v>
      </c>
      <c r="F797" s="7" t="s">
        <v>0</v>
      </c>
      <c r="G797" s="9" t="s">
        <v>19</v>
      </c>
      <c r="H797" s="17"/>
      <c r="I797" s="4" t="s">
        <v>18</v>
      </c>
      <c r="J797" s="7" t="s">
        <v>0</v>
      </c>
      <c r="K797" s="9" t="s">
        <v>19</v>
      </c>
      <c r="L797" s="1"/>
      <c r="M797" s="1"/>
      <c r="N797" s="1"/>
      <c r="O797" s="1"/>
      <c r="P797" s="1"/>
      <c r="Q797" s="1"/>
      <c r="R797" s="1"/>
      <c r="S797" s="1"/>
    </row>
    <row r="798" spans="1:19" x14ac:dyDescent="0.2">
      <c r="A798" s="5"/>
      <c r="B798" s="18" t="e">
        <f>VLOOKUP(A798,'Price List'!$C:$BB,3,FALSE)</f>
        <v>#N/A</v>
      </c>
      <c r="C798" s="9" t="e">
        <f>VLOOKUP(A798,'Price List'!$C:$BB,10,FALSE)</f>
        <v>#N/A</v>
      </c>
      <c r="D798" s="17"/>
      <c r="E798" s="5"/>
      <c r="F798" s="18" t="e">
        <f>VLOOKUP(E798,'Price List'!$C:$BB,3,FALSE)</f>
        <v>#N/A</v>
      </c>
      <c r="G798" s="9" t="e">
        <f>VLOOKUP(E798,'Price List'!$C:$BB,10,FALSE)</f>
        <v>#N/A</v>
      </c>
      <c r="H798" s="17"/>
      <c r="I798" s="5"/>
      <c r="J798" s="18" t="e">
        <f>VLOOKUP(I798,'Price List'!$C:$BB,3,FALSE)</f>
        <v>#N/A</v>
      </c>
      <c r="K798" s="9" t="e">
        <f>VLOOKUP(I798,'Price List'!$C:$BB,10,FALSE)</f>
        <v>#N/A</v>
      </c>
      <c r="L798" s="1"/>
      <c r="M798" s="1"/>
      <c r="N798" s="1"/>
      <c r="O798" s="1"/>
      <c r="P798" s="1"/>
      <c r="Q798" s="1"/>
      <c r="R798" s="1"/>
      <c r="S798" s="1"/>
    </row>
    <row r="799" spans="1:19" ht="12.75" customHeight="1" x14ac:dyDescent="0.2">
      <c r="A799" s="4" t="s">
        <v>22</v>
      </c>
      <c r="B799" s="10" t="s">
        <v>21</v>
      </c>
      <c r="C799" s="11" t="s">
        <v>20</v>
      </c>
      <c r="D799" s="17"/>
      <c r="E799" s="4" t="s">
        <v>22</v>
      </c>
      <c r="F799" s="10" t="s">
        <v>21</v>
      </c>
      <c r="G799" s="11" t="s">
        <v>20</v>
      </c>
      <c r="H799" s="17"/>
      <c r="I799" s="4" t="s">
        <v>22</v>
      </c>
      <c r="J799" s="10" t="s">
        <v>21</v>
      </c>
      <c r="K799" s="11" t="s">
        <v>20</v>
      </c>
      <c r="L799" s="1"/>
      <c r="M799" s="1"/>
      <c r="N799" s="1"/>
      <c r="O799" s="1"/>
      <c r="P799" s="1"/>
      <c r="Q799" s="1"/>
      <c r="R799" s="1"/>
      <c r="S799" s="1"/>
    </row>
    <row r="800" spans="1:19" ht="12.75" customHeight="1" x14ac:dyDescent="0.2">
      <c r="A800" s="6" t="e">
        <f>CONCATENATE(VLOOKUP(A798,'Price List'!$C:$BB,8,FALSE),"/",VLOOKUP(A798,'Price List'!$C:$BB,9,FALSE))</f>
        <v>#N/A</v>
      </c>
      <c r="B800" s="19" t="e">
        <f>IF(ISBLANK(VLOOKUP(A798,'Price List'!$C:$BB,5,FALSE)),VLOOKUP(A798,'Price List'!$C:$BB,5,FALSE),VLOOKUP(A798,'Price List'!$C:$BB,5,FALSE))</f>
        <v>#N/A</v>
      </c>
      <c r="C800" s="12" t="e">
        <f>VLOOKUP(A798,'Price List'!$C:$BB,6,FALSE)</f>
        <v>#N/A</v>
      </c>
      <c r="D800" s="17"/>
      <c r="E800" s="6" t="e">
        <f>CONCATENATE(VLOOKUP(E798,'Price List'!$C:$BB,8,FALSE),"/",VLOOKUP(E798,'Price List'!$C:$BB,9,FALSE))</f>
        <v>#N/A</v>
      </c>
      <c r="F800" s="19" t="e">
        <f>IF(ISBLANK(VLOOKUP(E798,'Price List'!$C:$BB,5,FALSE)),VLOOKUP(E798,'Price List'!$C:$BB,5,FALSE),VLOOKUP(E798,'Price List'!$C:$BB,5,FALSE))</f>
        <v>#N/A</v>
      </c>
      <c r="G800" s="12" t="e">
        <f>VLOOKUP(E798,'Price List'!$C:$BB,6,FALSE)</f>
        <v>#N/A</v>
      </c>
      <c r="H800" s="17"/>
      <c r="I800" s="6" t="e">
        <f>CONCATENATE(VLOOKUP(I798,'Price List'!$C:$BB,8,FALSE),"/",VLOOKUP(I798,'Price List'!$C:$BB,9,FALSE))</f>
        <v>#N/A</v>
      </c>
      <c r="J800" s="19" t="e">
        <f>IF(ISBLANK(VLOOKUP(I798,'Price List'!$C:$BB,5,FALSE)),VLOOKUP(I798,'Price List'!$C:$BB,5,FALSE),VLOOKUP(I798,'Price List'!$C:$BB,5,FALSE))</f>
        <v>#N/A</v>
      </c>
      <c r="K800" s="12" t="e">
        <f>VLOOKUP(I798,'Price List'!$C:$BB,6,FALSE)</f>
        <v>#N/A</v>
      </c>
      <c r="L800" s="1"/>
      <c r="M800" s="1"/>
      <c r="N800" s="1"/>
      <c r="O800" s="1"/>
      <c r="P800" s="1"/>
      <c r="Q800" s="1"/>
      <c r="R800" s="1"/>
      <c r="S800" s="1"/>
    </row>
    <row r="801" spans="1:19" ht="6" customHeight="1" x14ac:dyDescent="0.2">
      <c r="L801" s="1"/>
      <c r="M801" s="1"/>
      <c r="N801" s="1"/>
      <c r="O801" s="1"/>
      <c r="P801" s="1"/>
      <c r="Q801" s="1"/>
      <c r="R801" s="1"/>
      <c r="S801" s="1"/>
    </row>
    <row r="802" spans="1:19" ht="108" customHeight="1" x14ac:dyDescent="0.2">
      <c r="A802" s="158" t="e">
        <f>VLOOKUP(A805,PicTable,2,FALSE)</f>
        <v>#N/A</v>
      </c>
      <c r="B802" s="159"/>
      <c r="C802" s="160"/>
      <c r="D802" s="16"/>
      <c r="E802" s="158" t="e">
        <f>VLOOKUP(E805,PicTable,2,FALSE)</f>
        <v>#N/A</v>
      </c>
      <c r="F802" s="159"/>
      <c r="G802" s="160"/>
      <c r="H802" s="16"/>
      <c r="I802" s="158" t="e">
        <f>VLOOKUP(I805,PicTable,2,FALSE)</f>
        <v>#N/A</v>
      </c>
      <c r="J802" s="159"/>
      <c r="K802" s="160"/>
      <c r="L802" s="1"/>
      <c r="M802" s="1"/>
      <c r="N802" s="1"/>
      <c r="O802" s="1"/>
      <c r="P802" s="1"/>
      <c r="Q802" s="1"/>
      <c r="R802" s="1"/>
      <c r="S802" s="1"/>
    </row>
    <row r="803" spans="1:19" x14ac:dyDescent="0.2">
      <c r="A803" s="155" t="e">
        <f>VLOOKUP(A805,'Price List'!$C:$BB,2,FALSE)</f>
        <v>#N/A</v>
      </c>
      <c r="B803" s="156"/>
      <c r="C803" s="157"/>
      <c r="D803" s="20"/>
      <c r="E803" s="155" t="e">
        <f>VLOOKUP(E805,'Price List'!$C:$BB,2,FALSE)</f>
        <v>#N/A</v>
      </c>
      <c r="F803" s="156"/>
      <c r="G803" s="157"/>
      <c r="H803" s="20"/>
      <c r="I803" s="155" t="e">
        <f>VLOOKUP(I805,'Price List'!$C:$BB,2,FALSE)</f>
        <v>#N/A</v>
      </c>
      <c r="J803" s="156"/>
      <c r="K803" s="157"/>
      <c r="L803" s="1"/>
      <c r="M803" s="1"/>
      <c r="N803" s="1"/>
      <c r="O803" s="1"/>
      <c r="P803" s="1"/>
      <c r="Q803" s="1"/>
      <c r="R803" s="1"/>
      <c r="S803" s="1"/>
    </row>
    <row r="804" spans="1:19" x14ac:dyDescent="0.2">
      <c r="A804" s="4" t="s">
        <v>18</v>
      </c>
      <c r="B804" s="7" t="s">
        <v>0</v>
      </c>
      <c r="C804" s="9" t="s">
        <v>19</v>
      </c>
      <c r="D804" s="17"/>
      <c r="E804" s="4" t="s">
        <v>18</v>
      </c>
      <c r="F804" s="7" t="s">
        <v>0</v>
      </c>
      <c r="G804" s="9" t="s">
        <v>19</v>
      </c>
      <c r="H804" s="17"/>
      <c r="I804" s="4" t="s">
        <v>18</v>
      </c>
      <c r="J804" s="7" t="s">
        <v>0</v>
      </c>
      <c r="K804" s="9" t="s">
        <v>19</v>
      </c>
      <c r="L804" s="1"/>
      <c r="M804" s="1"/>
      <c r="N804" s="1"/>
      <c r="O804" s="1"/>
      <c r="P804" s="1"/>
      <c r="Q804" s="1"/>
      <c r="R804" s="1"/>
      <c r="S804" s="1"/>
    </row>
    <row r="805" spans="1:19" x14ac:dyDescent="0.2">
      <c r="A805" s="5"/>
      <c r="B805" s="18" t="e">
        <f>VLOOKUP(A805,'Price List'!$C:$BB,3,FALSE)</f>
        <v>#N/A</v>
      </c>
      <c r="C805" s="9" t="e">
        <f>VLOOKUP(A805,'Price List'!$C:$BB,10,FALSE)</f>
        <v>#N/A</v>
      </c>
      <c r="D805" s="17"/>
      <c r="E805" s="5"/>
      <c r="F805" s="18" t="e">
        <f>VLOOKUP(E805,'Price List'!$C:$BB,3,FALSE)</f>
        <v>#N/A</v>
      </c>
      <c r="G805" s="9" t="e">
        <f>VLOOKUP(E805,'Price List'!$C:$BB,10,FALSE)</f>
        <v>#N/A</v>
      </c>
      <c r="H805" s="17"/>
      <c r="I805" s="5"/>
      <c r="J805" s="18" t="e">
        <f>VLOOKUP(I805,'Price List'!$C:$BB,3,FALSE)</f>
        <v>#N/A</v>
      </c>
      <c r="K805" s="9" t="e">
        <f>VLOOKUP(I805,'Price List'!$C:$BB,10,FALSE)</f>
        <v>#N/A</v>
      </c>
      <c r="L805" s="1"/>
      <c r="M805" s="1"/>
      <c r="N805" s="1"/>
      <c r="O805" s="1"/>
      <c r="P805" s="1"/>
      <c r="Q805" s="1"/>
      <c r="R805" s="1"/>
      <c r="S805" s="1"/>
    </row>
    <row r="806" spans="1:19" ht="12.75" customHeight="1" x14ac:dyDescent="0.2">
      <c r="A806" s="4" t="s">
        <v>22</v>
      </c>
      <c r="B806" s="10" t="s">
        <v>21</v>
      </c>
      <c r="C806" s="11" t="s">
        <v>20</v>
      </c>
      <c r="D806" s="17"/>
      <c r="E806" s="4" t="s">
        <v>22</v>
      </c>
      <c r="F806" s="10" t="s">
        <v>21</v>
      </c>
      <c r="G806" s="11" t="s">
        <v>20</v>
      </c>
      <c r="H806" s="17"/>
      <c r="I806" s="4" t="s">
        <v>22</v>
      </c>
      <c r="J806" s="10" t="s">
        <v>21</v>
      </c>
      <c r="K806" s="11" t="s">
        <v>20</v>
      </c>
      <c r="L806" s="1"/>
      <c r="M806" s="1"/>
      <c r="N806" s="1"/>
      <c r="O806" s="1"/>
      <c r="P806" s="1"/>
      <c r="Q806" s="1"/>
      <c r="R806" s="1"/>
      <c r="S806" s="1"/>
    </row>
    <row r="807" spans="1:19" ht="12.75" customHeight="1" x14ac:dyDescent="0.2">
      <c r="A807" s="6" t="e">
        <f>CONCATENATE(VLOOKUP(A805,'Price List'!$C:$BB,8,FALSE),"/",VLOOKUP(A805,'Price List'!$C:$BB,9,FALSE))</f>
        <v>#N/A</v>
      </c>
      <c r="B807" s="19" t="e">
        <f>IF(ISBLANK(VLOOKUP(A805,'Price List'!$C:$BB,5,FALSE)),VLOOKUP(A805,'Price List'!$C:$BB,5,FALSE),VLOOKUP(A805,'Price List'!$C:$BB,5,FALSE))</f>
        <v>#N/A</v>
      </c>
      <c r="C807" s="12" t="e">
        <f>VLOOKUP(A805,'Price List'!$C:$BB,6,FALSE)</f>
        <v>#N/A</v>
      </c>
      <c r="D807" s="17"/>
      <c r="E807" s="6" t="e">
        <f>CONCATENATE(VLOOKUP(E805,'Price List'!$C:$BB,8,FALSE),"/",VLOOKUP(E805,'Price List'!$C:$BB,9,FALSE))</f>
        <v>#N/A</v>
      </c>
      <c r="F807" s="19" t="e">
        <f>IF(ISBLANK(VLOOKUP(E805,'Price List'!$C:$BB,5,FALSE)),VLOOKUP(E805,'Price List'!$C:$BB,5,FALSE),VLOOKUP(E805,'Price List'!$C:$BB,5,FALSE))</f>
        <v>#N/A</v>
      </c>
      <c r="G807" s="12" t="e">
        <f>VLOOKUP(E805,'Price List'!$C:$BB,6,FALSE)</f>
        <v>#N/A</v>
      </c>
      <c r="H807" s="17"/>
      <c r="I807" s="6" t="e">
        <f>CONCATENATE(VLOOKUP(I805,'Price List'!$C:$BB,8,FALSE),"/",VLOOKUP(I805,'Price List'!$C:$BB,9,FALSE))</f>
        <v>#N/A</v>
      </c>
      <c r="J807" s="19" t="e">
        <f>IF(ISBLANK(VLOOKUP(I805,'Price List'!$C:$BB,5,FALSE)),VLOOKUP(I805,'Price List'!$C:$BB,5,FALSE),VLOOKUP(I805,'Price List'!$C:$BB,5,FALSE))</f>
        <v>#N/A</v>
      </c>
      <c r="K807" s="12" t="e">
        <f>VLOOKUP(I805,'Price List'!$C:$BB,6,FALSE)</f>
        <v>#N/A</v>
      </c>
      <c r="L807" s="1"/>
      <c r="M807" s="1"/>
      <c r="N807" s="1"/>
      <c r="O807" s="1"/>
      <c r="P807" s="1"/>
      <c r="Q807" s="1"/>
      <c r="R807" s="1"/>
      <c r="S807" s="1"/>
    </row>
    <row r="808" spans="1:19" ht="6" customHeight="1" x14ac:dyDescent="0.2">
      <c r="L808" s="1"/>
      <c r="M808" s="1"/>
      <c r="N808" s="1"/>
      <c r="O808" s="1"/>
      <c r="P808" s="1"/>
      <c r="Q808" s="1"/>
      <c r="R808" s="1"/>
      <c r="S808" s="1"/>
    </row>
    <row r="809" spans="1:19" ht="108" customHeight="1" x14ac:dyDescent="0.2">
      <c r="A809" s="158" t="e">
        <f>VLOOKUP(A812,PicTable,2,FALSE)</f>
        <v>#N/A</v>
      </c>
      <c r="B809" s="159"/>
      <c r="C809" s="160"/>
      <c r="D809" s="16"/>
      <c r="E809" s="158" t="e">
        <f>VLOOKUP(E812,PicTable,2,FALSE)</f>
        <v>#N/A</v>
      </c>
      <c r="F809" s="159"/>
      <c r="G809" s="160"/>
      <c r="H809" s="16"/>
      <c r="I809" s="158" t="e">
        <f>VLOOKUP(I812,PicTable,2,FALSE)</f>
        <v>#N/A</v>
      </c>
      <c r="J809" s="159"/>
      <c r="K809" s="160"/>
      <c r="L809" s="1"/>
      <c r="M809" s="1"/>
      <c r="N809" s="1"/>
      <c r="O809" s="1"/>
      <c r="P809" s="1"/>
      <c r="Q809" s="1"/>
      <c r="R809" s="1"/>
      <c r="S809" s="1"/>
    </row>
    <row r="810" spans="1:19" x14ac:dyDescent="0.2">
      <c r="A810" s="155" t="e">
        <f>VLOOKUP(A812,'Price List'!$C:$BB,2,FALSE)</f>
        <v>#N/A</v>
      </c>
      <c r="B810" s="156"/>
      <c r="C810" s="157"/>
      <c r="D810" s="20"/>
      <c r="E810" s="155" t="e">
        <f>VLOOKUP(E812,'Price List'!$C:$BB,2,FALSE)</f>
        <v>#N/A</v>
      </c>
      <c r="F810" s="156"/>
      <c r="G810" s="157"/>
      <c r="H810" s="20"/>
      <c r="I810" s="155" t="e">
        <f>VLOOKUP(I812,'Price List'!$C:$BB,2,FALSE)</f>
        <v>#N/A</v>
      </c>
      <c r="J810" s="156"/>
      <c r="K810" s="157"/>
      <c r="L810" s="1"/>
      <c r="M810" s="1"/>
      <c r="N810" s="1"/>
      <c r="O810" s="1"/>
      <c r="P810" s="1"/>
      <c r="Q810" s="1"/>
      <c r="R810" s="1"/>
      <c r="S810" s="1"/>
    </row>
    <row r="811" spans="1:19" x14ac:dyDescent="0.2">
      <c r="A811" s="4" t="s">
        <v>18</v>
      </c>
      <c r="B811" s="7" t="s">
        <v>0</v>
      </c>
      <c r="C811" s="9" t="s">
        <v>19</v>
      </c>
      <c r="D811" s="17"/>
      <c r="E811" s="4" t="s">
        <v>18</v>
      </c>
      <c r="F811" s="7" t="s">
        <v>0</v>
      </c>
      <c r="G811" s="9" t="s">
        <v>19</v>
      </c>
      <c r="H811" s="17"/>
      <c r="I811" s="4" t="s">
        <v>18</v>
      </c>
      <c r="J811" s="7" t="s">
        <v>0</v>
      </c>
      <c r="K811" s="9" t="s">
        <v>19</v>
      </c>
      <c r="L811" s="1"/>
      <c r="M811" s="1"/>
      <c r="N811" s="1"/>
      <c r="O811" s="1"/>
      <c r="P811" s="1"/>
      <c r="Q811" s="1"/>
      <c r="R811" s="1"/>
      <c r="S811" s="1"/>
    </row>
    <row r="812" spans="1:19" x14ac:dyDescent="0.2">
      <c r="A812" s="5"/>
      <c r="B812" s="18" t="e">
        <f>VLOOKUP(A812,'Price List'!$C:$BB,3,FALSE)</f>
        <v>#N/A</v>
      </c>
      <c r="C812" s="9" t="e">
        <f>VLOOKUP(A812,'Price List'!$C:$BB,10,FALSE)</f>
        <v>#N/A</v>
      </c>
      <c r="D812" s="17"/>
      <c r="E812" s="5"/>
      <c r="F812" s="18" t="e">
        <f>VLOOKUP(E812,'Price List'!$C:$BB,3,FALSE)</f>
        <v>#N/A</v>
      </c>
      <c r="G812" s="9" t="e">
        <f>VLOOKUP(E812,'Price List'!$C:$BB,10,FALSE)</f>
        <v>#N/A</v>
      </c>
      <c r="H812" s="17"/>
      <c r="I812" s="5"/>
      <c r="J812" s="18" t="e">
        <f>VLOOKUP(I812,'Price List'!$C:$BB,3,FALSE)</f>
        <v>#N/A</v>
      </c>
      <c r="K812" s="9" t="e">
        <f>VLOOKUP(I812,'Price List'!$C:$BB,10,FALSE)</f>
        <v>#N/A</v>
      </c>
      <c r="L812" s="1"/>
      <c r="M812" s="1"/>
      <c r="N812" s="1"/>
      <c r="O812" s="1"/>
      <c r="P812" s="1"/>
      <c r="Q812" s="1"/>
      <c r="R812" s="1"/>
      <c r="S812" s="1"/>
    </row>
    <row r="813" spans="1:19" ht="12.75" customHeight="1" x14ac:dyDescent="0.2">
      <c r="A813" s="4" t="s">
        <v>22</v>
      </c>
      <c r="B813" s="10" t="s">
        <v>21</v>
      </c>
      <c r="C813" s="11" t="s">
        <v>20</v>
      </c>
      <c r="D813" s="17"/>
      <c r="E813" s="4" t="s">
        <v>22</v>
      </c>
      <c r="F813" s="10" t="s">
        <v>21</v>
      </c>
      <c r="G813" s="11" t="s">
        <v>20</v>
      </c>
      <c r="H813" s="17"/>
      <c r="I813" s="4" t="s">
        <v>22</v>
      </c>
      <c r="J813" s="10" t="s">
        <v>21</v>
      </c>
      <c r="K813" s="11" t="s">
        <v>20</v>
      </c>
      <c r="L813" s="1"/>
      <c r="M813" s="1"/>
      <c r="N813" s="1"/>
      <c r="O813" s="1"/>
      <c r="P813" s="1"/>
      <c r="Q813" s="1"/>
      <c r="R813" s="1"/>
      <c r="S813" s="1"/>
    </row>
    <row r="814" spans="1:19" ht="12.75" customHeight="1" x14ac:dyDescent="0.2">
      <c r="A814" s="6" t="e">
        <f>CONCATENATE(VLOOKUP(A812,'Price List'!$C:$BB,8,FALSE),"/",VLOOKUP(A812,'Price List'!$C:$BB,9,FALSE))</f>
        <v>#N/A</v>
      </c>
      <c r="B814" s="19" t="e">
        <f>IF(ISBLANK(VLOOKUP(A812,'Price List'!$C:$BB,5,FALSE)),VLOOKUP(A812,'Price List'!$C:$BB,5,FALSE),VLOOKUP(A812,'Price List'!$C:$BB,5,FALSE))</f>
        <v>#N/A</v>
      </c>
      <c r="C814" s="12" t="e">
        <f>VLOOKUP(A812,'Price List'!$C:$BB,6,FALSE)</f>
        <v>#N/A</v>
      </c>
      <c r="D814" s="17"/>
      <c r="E814" s="6" t="e">
        <f>CONCATENATE(VLOOKUP(E812,'Price List'!$C:$BB,8,FALSE),"/",VLOOKUP(E812,'Price List'!$C:$BB,9,FALSE))</f>
        <v>#N/A</v>
      </c>
      <c r="F814" s="19" t="e">
        <f>IF(ISBLANK(VLOOKUP(E812,'Price List'!$C:$BB,5,FALSE)),VLOOKUP(E812,'Price List'!$C:$BB,5,FALSE),VLOOKUP(E812,'Price List'!$C:$BB,5,FALSE))</f>
        <v>#N/A</v>
      </c>
      <c r="G814" s="12" t="e">
        <f>VLOOKUP(E812,'Price List'!$C:$BB,6,FALSE)</f>
        <v>#N/A</v>
      </c>
      <c r="H814" s="17"/>
      <c r="I814" s="6" t="e">
        <f>CONCATENATE(VLOOKUP(I812,'Price List'!$C:$BB,8,FALSE),"/",VLOOKUP(I812,'Price List'!$C:$BB,9,FALSE))</f>
        <v>#N/A</v>
      </c>
      <c r="J814" s="19" t="e">
        <f>IF(ISBLANK(VLOOKUP(I812,'Price List'!$C:$BB,5,FALSE)),VLOOKUP(I812,'Price List'!$C:$BB,5,FALSE),VLOOKUP(I812,'Price List'!$C:$BB,5,FALSE))</f>
        <v>#N/A</v>
      </c>
      <c r="K814" s="12" t="e">
        <f>VLOOKUP(I812,'Price List'!$C:$BB,6,FALSE)</f>
        <v>#N/A</v>
      </c>
      <c r="L814" s="1"/>
      <c r="M814" s="1"/>
      <c r="N814" s="1"/>
      <c r="O814" s="1"/>
      <c r="P814" s="1"/>
      <c r="Q814" s="1"/>
      <c r="R814" s="1"/>
      <c r="S814" s="1"/>
    </row>
    <row r="815" spans="1:19" ht="6" customHeight="1" x14ac:dyDescent="0.2">
      <c r="L815" s="1"/>
      <c r="M815" s="1"/>
      <c r="N815" s="1"/>
      <c r="O815" s="1"/>
      <c r="P815" s="1"/>
      <c r="Q815" s="1"/>
      <c r="R815" s="1"/>
      <c r="S815" s="1"/>
    </row>
    <row r="816" spans="1:19" ht="108" customHeight="1" x14ac:dyDescent="0.2">
      <c r="A816" s="158" t="e">
        <f>VLOOKUP(A819,PicTable,2,FALSE)</f>
        <v>#N/A</v>
      </c>
      <c r="B816" s="159"/>
      <c r="C816" s="160"/>
      <c r="D816" s="16"/>
      <c r="E816" s="158" t="e">
        <f>VLOOKUP(E819,PicTable,2,FALSE)</f>
        <v>#N/A</v>
      </c>
      <c r="F816" s="159"/>
      <c r="G816" s="160"/>
      <c r="H816" s="16"/>
      <c r="I816" s="158" t="e">
        <f>VLOOKUP(I819,PicTable,2,FALSE)</f>
        <v>#N/A</v>
      </c>
      <c r="J816" s="159"/>
      <c r="K816" s="160"/>
      <c r="L816" s="1"/>
      <c r="M816" s="1"/>
      <c r="N816" s="1"/>
      <c r="O816" s="1"/>
      <c r="P816" s="1"/>
      <c r="Q816" s="1"/>
      <c r="R816" s="1"/>
      <c r="S816" s="1"/>
    </row>
    <row r="817" spans="1:19" x14ac:dyDescent="0.2">
      <c r="A817" s="155" t="e">
        <f>VLOOKUP(A819,'Price List'!$C:$BB,2,FALSE)</f>
        <v>#N/A</v>
      </c>
      <c r="B817" s="156"/>
      <c r="C817" s="157"/>
      <c r="D817" s="20"/>
      <c r="E817" s="155" t="e">
        <f>VLOOKUP(E819,'Price List'!$C:$BB,2,FALSE)</f>
        <v>#N/A</v>
      </c>
      <c r="F817" s="156"/>
      <c r="G817" s="157"/>
      <c r="H817" s="20"/>
      <c r="I817" s="155" t="e">
        <f>VLOOKUP(I819,'Price List'!$C:$BB,2,FALSE)</f>
        <v>#N/A</v>
      </c>
      <c r="J817" s="156"/>
      <c r="K817" s="157"/>
      <c r="L817" s="1"/>
      <c r="M817" s="1"/>
      <c r="N817" s="1"/>
      <c r="O817" s="1"/>
      <c r="P817" s="1"/>
      <c r="Q817" s="1"/>
      <c r="R817" s="1"/>
      <c r="S817" s="1"/>
    </row>
    <row r="818" spans="1:19" x14ac:dyDescent="0.2">
      <c r="A818" s="4" t="s">
        <v>18</v>
      </c>
      <c r="B818" s="7" t="s">
        <v>0</v>
      </c>
      <c r="C818" s="9" t="s">
        <v>19</v>
      </c>
      <c r="D818" s="17"/>
      <c r="E818" s="4" t="s">
        <v>18</v>
      </c>
      <c r="F818" s="7" t="s">
        <v>0</v>
      </c>
      <c r="G818" s="9" t="s">
        <v>19</v>
      </c>
      <c r="H818" s="17"/>
      <c r="I818" s="4" t="s">
        <v>18</v>
      </c>
      <c r="J818" s="7" t="s">
        <v>0</v>
      </c>
      <c r="K818" s="9" t="s">
        <v>19</v>
      </c>
      <c r="L818" s="1"/>
      <c r="M818" s="1"/>
      <c r="N818" s="1"/>
      <c r="O818" s="1"/>
      <c r="P818" s="1"/>
      <c r="Q818" s="1"/>
      <c r="R818" s="1"/>
      <c r="S818" s="1"/>
    </row>
    <row r="819" spans="1:19" x14ac:dyDescent="0.2">
      <c r="A819" s="5"/>
      <c r="B819" s="18" t="e">
        <f>VLOOKUP(A819,'Price List'!$C:$BB,3,FALSE)</f>
        <v>#N/A</v>
      </c>
      <c r="C819" s="9" t="e">
        <f>VLOOKUP(A819,'Price List'!$C:$BB,10,FALSE)</f>
        <v>#N/A</v>
      </c>
      <c r="D819" s="17"/>
      <c r="E819" s="5"/>
      <c r="F819" s="18" t="e">
        <f>VLOOKUP(E819,'Price List'!$C:$BB,3,FALSE)</f>
        <v>#N/A</v>
      </c>
      <c r="G819" s="9" t="e">
        <f>VLOOKUP(E819,'Price List'!$C:$BB,10,FALSE)</f>
        <v>#N/A</v>
      </c>
      <c r="H819" s="17"/>
      <c r="I819" s="5"/>
      <c r="J819" s="18" t="e">
        <f>VLOOKUP(I819,'Price List'!$C:$BB,3,FALSE)</f>
        <v>#N/A</v>
      </c>
      <c r="K819" s="9" t="e">
        <f>VLOOKUP(I819,'Price List'!$C:$BB,10,FALSE)</f>
        <v>#N/A</v>
      </c>
      <c r="L819" s="1"/>
      <c r="M819" s="1"/>
      <c r="N819" s="1"/>
      <c r="O819" s="1"/>
      <c r="P819" s="1"/>
      <c r="Q819" s="1"/>
      <c r="R819" s="1"/>
      <c r="S819" s="1"/>
    </row>
    <row r="820" spans="1:19" ht="12.75" customHeight="1" x14ac:dyDescent="0.2">
      <c r="A820" s="4" t="s">
        <v>22</v>
      </c>
      <c r="B820" s="10" t="s">
        <v>21</v>
      </c>
      <c r="C820" s="11" t="s">
        <v>20</v>
      </c>
      <c r="D820" s="17"/>
      <c r="E820" s="4" t="s">
        <v>22</v>
      </c>
      <c r="F820" s="10" t="s">
        <v>21</v>
      </c>
      <c r="G820" s="11" t="s">
        <v>20</v>
      </c>
      <c r="H820" s="17"/>
      <c r="I820" s="4" t="s">
        <v>22</v>
      </c>
      <c r="J820" s="10" t="s">
        <v>21</v>
      </c>
      <c r="K820" s="11" t="s">
        <v>20</v>
      </c>
      <c r="L820" s="1"/>
      <c r="M820" s="1"/>
      <c r="N820" s="1"/>
      <c r="O820" s="1"/>
      <c r="P820" s="1"/>
      <c r="Q820" s="1"/>
      <c r="R820" s="1"/>
      <c r="S820" s="1"/>
    </row>
    <row r="821" spans="1:19" ht="12.75" customHeight="1" x14ac:dyDescent="0.2">
      <c r="A821" s="6" t="e">
        <f>CONCATENATE(VLOOKUP(A819,'Price List'!$C:$BB,8,FALSE),"/",VLOOKUP(A819,'Price List'!$C:$BB,9,FALSE))</f>
        <v>#N/A</v>
      </c>
      <c r="B821" s="19" t="e">
        <f>IF(ISBLANK(VLOOKUP(A819,'Price List'!$C:$BB,5,FALSE)),VLOOKUP(A819,'Price List'!$C:$BB,5,FALSE),VLOOKUP(A819,'Price List'!$C:$BB,5,FALSE))</f>
        <v>#N/A</v>
      </c>
      <c r="C821" s="12" t="e">
        <f>VLOOKUP(A819,'Price List'!$C:$BB,6,FALSE)</f>
        <v>#N/A</v>
      </c>
      <c r="D821" s="17"/>
      <c r="E821" s="6" t="e">
        <f>CONCATENATE(VLOOKUP(E819,'Price List'!$C:$BB,8,FALSE),"/",VLOOKUP(E819,'Price List'!$C:$BB,9,FALSE))</f>
        <v>#N/A</v>
      </c>
      <c r="F821" s="19" t="e">
        <f>IF(ISBLANK(VLOOKUP(E819,'Price List'!$C:$BB,5,FALSE)),VLOOKUP(E819,'Price List'!$C:$BB,5,FALSE),VLOOKUP(E819,'Price List'!$C:$BB,5,FALSE))</f>
        <v>#N/A</v>
      </c>
      <c r="G821" s="12" t="e">
        <f>VLOOKUP(E819,'Price List'!$C:$BB,6,FALSE)</f>
        <v>#N/A</v>
      </c>
      <c r="H821" s="17"/>
      <c r="I821" s="6" t="e">
        <f>CONCATENATE(VLOOKUP(I819,'Price List'!$C:$BB,8,FALSE),"/",VLOOKUP(I819,'Price List'!$C:$BB,9,FALSE))</f>
        <v>#N/A</v>
      </c>
      <c r="J821" s="19" t="e">
        <f>IF(ISBLANK(VLOOKUP(I819,'Price List'!$C:$BB,5,FALSE)),VLOOKUP(I819,'Price List'!$C:$BB,5,FALSE),VLOOKUP(I819,'Price List'!$C:$BB,5,FALSE))</f>
        <v>#N/A</v>
      </c>
      <c r="K821" s="12" t="e">
        <f>VLOOKUP(I819,'Price List'!$C:$BB,6,FALSE)</f>
        <v>#N/A</v>
      </c>
      <c r="L821" s="1"/>
      <c r="M821" s="1"/>
      <c r="N821" s="1"/>
      <c r="O821" s="1"/>
      <c r="P821" s="1"/>
      <c r="Q821" s="1"/>
      <c r="R821" s="1"/>
      <c r="S821" s="1"/>
    </row>
    <row r="822" spans="1:19" ht="6" customHeight="1" x14ac:dyDescent="0.2">
      <c r="L822" s="1"/>
      <c r="M822" s="1"/>
      <c r="N822" s="1"/>
      <c r="O822" s="1"/>
      <c r="P822" s="1"/>
      <c r="Q822" s="1"/>
      <c r="R822" s="1"/>
      <c r="S822" s="1"/>
    </row>
    <row r="823" spans="1:19" ht="108" customHeight="1" x14ac:dyDescent="0.2">
      <c r="A823" s="158" t="e">
        <f>VLOOKUP(A826,PicTable,2,FALSE)</f>
        <v>#N/A</v>
      </c>
      <c r="B823" s="159"/>
      <c r="C823" s="160"/>
      <c r="D823" s="16"/>
      <c r="E823" s="158" t="e">
        <f>VLOOKUP(E826,PicTable,2,FALSE)</f>
        <v>#N/A</v>
      </c>
      <c r="F823" s="159"/>
      <c r="G823" s="160"/>
      <c r="H823" s="16"/>
      <c r="I823" s="158" t="e">
        <f>VLOOKUP(I826,PicTable,2,FALSE)</f>
        <v>#N/A</v>
      </c>
      <c r="J823" s="159"/>
      <c r="K823" s="160"/>
      <c r="L823" s="1"/>
      <c r="M823" s="1"/>
      <c r="N823" s="1"/>
      <c r="O823" s="1"/>
      <c r="P823" s="1"/>
      <c r="Q823" s="1"/>
      <c r="R823" s="1"/>
      <c r="S823" s="1"/>
    </row>
    <row r="824" spans="1:19" x14ac:dyDescent="0.2">
      <c r="A824" s="155" t="e">
        <f>VLOOKUP(A826,'Price List'!$C:$BB,2,FALSE)</f>
        <v>#N/A</v>
      </c>
      <c r="B824" s="156"/>
      <c r="C824" s="157"/>
      <c r="D824" s="20"/>
      <c r="E824" s="155" t="e">
        <f>VLOOKUP(E826,'Price List'!$C:$BB,2,FALSE)</f>
        <v>#N/A</v>
      </c>
      <c r="F824" s="156"/>
      <c r="G824" s="157"/>
      <c r="H824" s="20"/>
      <c r="I824" s="155" t="e">
        <f>VLOOKUP(I826,'Price List'!$C:$BB,2,FALSE)</f>
        <v>#N/A</v>
      </c>
      <c r="J824" s="156"/>
      <c r="K824" s="157"/>
      <c r="L824" s="1"/>
      <c r="M824" s="1"/>
      <c r="N824" s="1"/>
      <c r="O824" s="1"/>
      <c r="P824" s="1"/>
      <c r="Q824" s="1"/>
      <c r="R824" s="1"/>
      <c r="S824" s="1"/>
    </row>
    <row r="825" spans="1:19" x14ac:dyDescent="0.2">
      <c r="A825" s="4" t="s">
        <v>18</v>
      </c>
      <c r="B825" s="7" t="s">
        <v>0</v>
      </c>
      <c r="C825" s="9" t="s">
        <v>19</v>
      </c>
      <c r="D825" s="17"/>
      <c r="E825" s="4" t="s">
        <v>18</v>
      </c>
      <c r="F825" s="7" t="s">
        <v>0</v>
      </c>
      <c r="G825" s="9" t="s">
        <v>19</v>
      </c>
      <c r="H825" s="17"/>
      <c r="I825" s="4" t="s">
        <v>18</v>
      </c>
      <c r="J825" s="7" t="s">
        <v>0</v>
      </c>
      <c r="K825" s="9" t="s">
        <v>19</v>
      </c>
      <c r="L825" s="1"/>
      <c r="M825" s="1"/>
      <c r="N825" s="1"/>
      <c r="O825" s="1"/>
      <c r="P825" s="1"/>
      <c r="Q825" s="1"/>
      <c r="R825" s="1"/>
      <c r="S825" s="1"/>
    </row>
    <row r="826" spans="1:19" x14ac:dyDescent="0.2">
      <c r="A826" s="5"/>
      <c r="B826" s="18" t="e">
        <f>VLOOKUP(A826,'Price List'!$C:$BB,3,FALSE)</f>
        <v>#N/A</v>
      </c>
      <c r="C826" s="9" t="e">
        <f>VLOOKUP(A826,'Price List'!$C:$BB,10,FALSE)</f>
        <v>#N/A</v>
      </c>
      <c r="D826" s="17"/>
      <c r="E826" s="5"/>
      <c r="F826" s="18" t="e">
        <f>VLOOKUP(E826,'Price List'!$C:$BB,3,FALSE)</f>
        <v>#N/A</v>
      </c>
      <c r="G826" s="9" t="e">
        <f>VLOOKUP(E826,'Price List'!$C:$BB,10,FALSE)</f>
        <v>#N/A</v>
      </c>
      <c r="H826" s="17"/>
      <c r="I826" s="5"/>
      <c r="J826" s="18" t="e">
        <f>VLOOKUP(I826,'Price List'!$C:$BB,3,FALSE)</f>
        <v>#N/A</v>
      </c>
      <c r="K826" s="9" t="e">
        <f>VLOOKUP(I826,'Price List'!$C:$BB,10,FALSE)</f>
        <v>#N/A</v>
      </c>
      <c r="L826" s="1"/>
      <c r="M826" s="1"/>
      <c r="N826" s="1"/>
      <c r="O826" s="1"/>
      <c r="P826" s="1"/>
      <c r="Q826" s="1"/>
      <c r="R826" s="1"/>
      <c r="S826" s="1"/>
    </row>
    <row r="827" spans="1:19" ht="12.75" customHeight="1" x14ac:dyDescent="0.2">
      <c r="A827" s="4" t="s">
        <v>22</v>
      </c>
      <c r="B827" s="10" t="s">
        <v>21</v>
      </c>
      <c r="C827" s="11" t="s">
        <v>20</v>
      </c>
      <c r="D827" s="17"/>
      <c r="E827" s="4" t="s">
        <v>22</v>
      </c>
      <c r="F827" s="10" t="s">
        <v>21</v>
      </c>
      <c r="G827" s="11" t="s">
        <v>20</v>
      </c>
      <c r="H827" s="17"/>
      <c r="I827" s="4" t="s">
        <v>22</v>
      </c>
      <c r="J827" s="10" t="s">
        <v>21</v>
      </c>
      <c r="K827" s="11" t="s">
        <v>20</v>
      </c>
      <c r="L827" s="1"/>
      <c r="M827" s="1"/>
      <c r="N827" s="1"/>
      <c r="O827" s="1"/>
      <c r="P827" s="1"/>
      <c r="Q827" s="1"/>
      <c r="R827" s="1"/>
      <c r="S827" s="1"/>
    </row>
    <row r="828" spans="1:19" ht="12.75" customHeight="1" x14ac:dyDescent="0.2">
      <c r="A828" s="6" t="e">
        <f>CONCATENATE(VLOOKUP(A826,'Price List'!$C:$BB,8,FALSE),"/",VLOOKUP(A826,'Price List'!$C:$BB,9,FALSE))</f>
        <v>#N/A</v>
      </c>
      <c r="B828" s="19" t="e">
        <f>IF(ISBLANK(VLOOKUP(A826,'Price List'!$C:$BB,5,FALSE)),VLOOKUP(A826,'Price List'!$C:$BB,5,FALSE),VLOOKUP(A826,'Price List'!$C:$BB,5,FALSE))</f>
        <v>#N/A</v>
      </c>
      <c r="C828" s="12" t="e">
        <f>VLOOKUP(A826,'Price List'!$C:$BB,6,FALSE)</f>
        <v>#N/A</v>
      </c>
      <c r="D828" s="17"/>
      <c r="E828" s="6" t="e">
        <f>CONCATENATE(VLOOKUP(E826,'Price List'!$C:$BB,8,FALSE),"/",VLOOKUP(E826,'Price List'!$C:$BB,9,FALSE))</f>
        <v>#N/A</v>
      </c>
      <c r="F828" s="19" t="e">
        <f>IF(ISBLANK(VLOOKUP(E826,'Price List'!$C:$BB,5,FALSE)),VLOOKUP(E826,'Price List'!$C:$BB,5,FALSE),VLOOKUP(E826,'Price List'!$C:$BB,5,FALSE))</f>
        <v>#N/A</v>
      </c>
      <c r="G828" s="12" t="e">
        <f>VLOOKUP(E826,'Price List'!$C:$BB,6,FALSE)</f>
        <v>#N/A</v>
      </c>
      <c r="H828" s="17"/>
      <c r="I828" s="6" t="e">
        <f>CONCATENATE(VLOOKUP(I826,'Price List'!$C:$BB,8,FALSE),"/",VLOOKUP(I826,'Price List'!$C:$BB,9,FALSE))</f>
        <v>#N/A</v>
      </c>
      <c r="J828" s="19" t="e">
        <f>IF(ISBLANK(VLOOKUP(I826,'Price List'!$C:$BB,5,FALSE)),VLOOKUP(I826,'Price List'!$C:$BB,5,FALSE),VLOOKUP(I826,'Price List'!$C:$BB,5,FALSE))</f>
        <v>#N/A</v>
      </c>
      <c r="K828" s="12" t="e">
        <f>VLOOKUP(I826,'Price List'!$C:$BB,6,FALSE)</f>
        <v>#N/A</v>
      </c>
      <c r="L828" s="1"/>
      <c r="M828" s="1"/>
      <c r="N828" s="1"/>
      <c r="O828" s="1"/>
      <c r="P828" s="1"/>
      <c r="Q828" s="1"/>
      <c r="R828" s="1"/>
      <c r="S828" s="1"/>
    </row>
    <row r="829" spans="1:19" ht="6" customHeight="1" x14ac:dyDescent="0.2">
      <c r="L829" s="1"/>
      <c r="M829" s="1"/>
      <c r="N829" s="1"/>
      <c r="O829" s="1"/>
      <c r="P829" s="1"/>
      <c r="Q829" s="1"/>
      <c r="R829" s="1"/>
      <c r="S829" s="1"/>
    </row>
    <row r="830" spans="1:19" ht="108" customHeight="1" x14ac:dyDescent="0.2">
      <c r="A830" s="158" t="e">
        <f>VLOOKUP(A833,PicTable,2,FALSE)</f>
        <v>#N/A</v>
      </c>
      <c r="B830" s="159"/>
      <c r="C830" s="160"/>
      <c r="D830" s="16"/>
      <c r="E830" s="158" t="e">
        <f>VLOOKUP(E833,PicTable,2,FALSE)</f>
        <v>#N/A</v>
      </c>
      <c r="F830" s="159"/>
      <c r="G830" s="160"/>
      <c r="H830" s="16"/>
      <c r="I830" s="158" t="e">
        <f>VLOOKUP(I833,PicTable,2,FALSE)</f>
        <v>#N/A</v>
      </c>
      <c r="J830" s="159"/>
      <c r="K830" s="160"/>
      <c r="L830" s="1"/>
      <c r="M830" s="1"/>
      <c r="N830" s="1"/>
      <c r="O830" s="1"/>
      <c r="P830" s="1"/>
      <c r="Q830" s="1"/>
      <c r="R830" s="1"/>
      <c r="S830" s="1"/>
    </row>
    <row r="831" spans="1:19" x14ac:dyDescent="0.2">
      <c r="A831" s="155" t="e">
        <f>VLOOKUP(A833,'Price List'!$C:$BB,2,FALSE)</f>
        <v>#N/A</v>
      </c>
      <c r="B831" s="156"/>
      <c r="C831" s="157"/>
      <c r="D831" s="20"/>
      <c r="E831" s="155" t="e">
        <f>VLOOKUP(E833,'Price List'!$C:$BB,2,FALSE)</f>
        <v>#N/A</v>
      </c>
      <c r="F831" s="156"/>
      <c r="G831" s="157"/>
      <c r="H831" s="20"/>
      <c r="I831" s="155" t="e">
        <f>VLOOKUP(I833,'Price List'!$C:$BB,2,FALSE)</f>
        <v>#N/A</v>
      </c>
      <c r="J831" s="156"/>
      <c r="K831" s="157"/>
      <c r="L831" s="1"/>
      <c r="M831" s="1"/>
      <c r="N831" s="1"/>
      <c r="O831" s="1"/>
      <c r="P831" s="1"/>
      <c r="Q831" s="1"/>
      <c r="R831" s="1"/>
      <c r="S831" s="1"/>
    </row>
    <row r="832" spans="1:19" x14ac:dyDescent="0.2">
      <c r="A832" s="4" t="s">
        <v>18</v>
      </c>
      <c r="B832" s="7" t="s">
        <v>0</v>
      </c>
      <c r="C832" s="9" t="s">
        <v>19</v>
      </c>
      <c r="D832" s="17"/>
      <c r="E832" s="4" t="s">
        <v>18</v>
      </c>
      <c r="F832" s="7" t="s">
        <v>0</v>
      </c>
      <c r="G832" s="9" t="s">
        <v>19</v>
      </c>
      <c r="H832" s="17"/>
      <c r="I832" s="4" t="s">
        <v>18</v>
      </c>
      <c r="J832" s="7" t="s">
        <v>0</v>
      </c>
      <c r="K832" s="9" t="s">
        <v>19</v>
      </c>
      <c r="L832" s="1"/>
      <c r="M832" s="1"/>
      <c r="N832" s="1"/>
      <c r="O832" s="1"/>
      <c r="P832" s="1"/>
      <c r="Q832" s="1"/>
      <c r="R832" s="1"/>
      <c r="S832" s="1"/>
    </row>
    <row r="833" spans="1:19" x14ac:dyDescent="0.2">
      <c r="A833" s="5"/>
      <c r="B833" s="18" t="e">
        <f>VLOOKUP(A833,'Price List'!$C:$BB,3,FALSE)</f>
        <v>#N/A</v>
      </c>
      <c r="C833" s="9" t="e">
        <f>VLOOKUP(A833,'Price List'!$C:$BB,10,FALSE)</f>
        <v>#N/A</v>
      </c>
      <c r="D833" s="17"/>
      <c r="E833" s="5"/>
      <c r="F833" s="18" t="e">
        <f>VLOOKUP(E833,'Price List'!$C:$BB,3,FALSE)</f>
        <v>#N/A</v>
      </c>
      <c r="G833" s="9" t="e">
        <f>VLOOKUP(E833,'Price List'!$C:$BB,10,FALSE)</f>
        <v>#N/A</v>
      </c>
      <c r="H833" s="17"/>
      <c r="I833" s="5"/>
      <c r="J833" s="18" t="e">
        <f>VLOOKUP(I833,'Price List'!$C:$BB,3,FALSE)</f>
        <v>#N/A</v>
      </c>
      <c r="K833" s="9" t="e">
        <f>VLOOKUP(I833,'Price List'!$C:$BB,10,FALSE)</f>
        <v>#N/A</v>
      </c>
      <c r="L833" s="1"/>
      <c r="M833" s="1"/>
      <c r="N833" s="1"/>
      <c r="O833" s="1"/>
      <c r="P833" s="1"/>
      <c r="Q833" s="1"/>
      <c r="R833" s="1"/>
      <c r="S833" s="1"/>
    </row>
    <row r="834" spans="1:19" ht="12.75" customHeight="1" x14ac:dyDescent="0.2">
      <c r="A834" s="4" t="s">
        <v>22</v>
      </c>
      <c r="B834" s="10" t="s">
        <v>21</v>
      </c>
      <c r="C834" s="11" t="s">
        <v>20</v>
      </c>
      <c r="D834" s="17"/>
      <c r="E834" s="4" t="s">
        <v>22</v>
      </c>
      <c r="F834" s="10" t="s">
        <v>21</v>
      </c>
      <c r="G834" s="11" t="s">
        <v>20</v>
      </c>
      <c r="H834" s="17"/>
      <c r="I834" s="4" t="s">
        <v>22</v>
      </c>
      <c r="J834" s="10" t="s">
        <v>21</v>
      </c>
      <c r="K834" s="11" t="s">
        <v>20</v>
      </c>
      <c r="L834" s="1"/>
      <c r="M834" s="1"/>
      <c r="N834" s="1"/>
      <c r="O834" s="1"/>
      <c r="P834" s="1"/>
      <c r="Q834" s="1"/>
      <c r="R834" s="1"/>
      <c r="S834" s="1"/>
    </row>
    <row r="835" spans="1:19" ht="12.75" customHeight="1" x14ac:dyDescent="0.2">
      <c r="A835" s="6" t="e">
        <f>CONCATENATE(VLOOKUP(A833,'Price List'!$C:$BB,8,FALSE),"/",VLOOKUP(A833,'Price List'!$C:$BB,9,FALSE))</f>
        <v>#N/A</v>
      </c>
      <c r="B835" s="19" t="e">
        <f>IF(ISBLANK(VLOOKUP(A833,'Price List'!$C:$BB,5,FALSE)),VLOOKUP(A833,'Price List'!$C:$BB,5,FALSE),VLOOKUP(A833,'Price List'!$C:$BB,5,FALSE))</f>
        <v>#N/A</v>
      </c>
      <c r="C835" s="12" t="e">
        <f>VLOOKUP(A833,'Price List'!$C:$BB,6,FALSE)</f>
        <v>#N/A</v>
      </c>
      <c r="D835" s="17"/>
      <c r="E835" s="6" t="e">
        <f>CONCATENATE(VLOOKUP(E833,'Price List'!$C:$BB,8,FALSE),"/",VLOOKUP(E833,'Price List'!$C:$BB,9,FALSE))</f>
        <v>#N/A</v>
      </c>
      <c r="F835" s="19" t="e">
        <f>IF(ISBLANK(VLOOKUP(E833,'Price List'!$C:$BB,5,FALSE)),VLOOKUP(E833,'Price List'!$C:$BB,5,FALSE),VLOOKUP(E833,'Price List'!$C:$BB,5,FALSE))</f>
        <v>#N/A</v>
      </c>
      <c r="G835" s="12" t="e">
        <f>VLOOKUP(E833,'Price List'!$C:$BB,6,FALSE)</f>
        <v>#N/A</v>
      </c>
      <c r="H835" s="17"/>
      <c r="I835" s="6" t="e">
        <f>CONCATENATE(VLOOKUP(I833,'Price List'!$C:$BB,8,FALSE),"/",VLOOKUP(I833,'Price List'!$C:$BB,9,FALSE))</f>
        <v>#N/A</v>
      </c>
      <c r="J835" s="19" t="e">
        <f>IF(ISBLANK(VLOOKUP(I833,'Price List'!$C:$BB,5,FALSE)),VLOOKUP(I833,'Price List'!$C:$BB,5,FALSE),VLOOKUP(I833,'Price List'!$C:$BB,5,FALSE))</f>
        <v>#N/A</v>
      </c>
      <c r="K835" s="12" t="e">
        <f>VLOOKUP(I833,'Price List'!$C:$BB,6,FALSE)</f>
        <v>#N/A</v>
      </c>
      <c r="L835" s="1"/>
      <c r="M835" s="1"/>
      <c r="N835" s="1"/>
      <c r="O835" s="1"/>
      <c r="P835" s="1"/>
      <c r="Q835" s="1"/>
      <c r="R835" s="1"/>
      <c r="S835" s="1"/>
    </row>
    <row r="836" spans="1:19" ht="6" customHeight="1" x14ac:dyDescent="0.2">
      <c r="L836" s="1"/>
      <c r="M836" s="1"/>
      <c r="N836" s="1"/>
      <c r="O836" s="1"/>
      <c r="P836" s="1"/>
      <c r="Q836" s="1"/>
      <c r="R836" s="1"/>
      <c r="S836" s="1"/>
    </row>
    <row r="837" spans="1:19" ht="108" customHeight="1" x14ac:dyDescent="0.2">
      <c r="A837" s="158" t="e">
        <f>VLOOKUP(A840,PicTable,2,FALSE)</f>
        <v>#N/A</v>
      </c>
      <c r="B837" s="159"/>
      <c r="C837" s="160"/>
      <c r="D837" s="16"/>
      <c r="E837" s="158" t="e">
        <f>VLOOKUP(E840,PicTable,2,FALSE)</f>
        <v>#N/A</v>
      </c>
      <c r="F837" s="159"/>
      <c r="G837" s="160"/>
      <c r="H837" s="16"/>
      <c r="I837" s="158" t="e">
        <f>VLOOKUP(I840,PicTable,2,FALSE)</f>
        <v>#N/A</v>
      </c>
      <c r="J837" s="159"/>
      <c r="K837" s="160"/>
      <c r="L837" s="1"/>
      <c r="M837" s="1"/>
      <c r="N837" s="1"/>
      <c r="O837" s="1"/>
      <c r="P837" s="1"/>
      <c r="Q837" s="1"/>
      <c r="R837" s="1"/>
      <c r="S837" s="1"/>
    </row>
    <row r="838" spans="1:19" x14ac:dyDescent="0.2">
      <c r="A838" s="155" t="e">
        <f>VLOOKUP(A840,'Price List'!$C:$BB,2,FALSE)</f>
        <v>#N/A</v>
      </c>
      <c r="B838" s="156"/>
      <c r="C838" s="157"/>
      <c r="D838" s="20"/>
      <c r="E838" s="155" t="e">
        <f>VLOOKUP(E840,'Price List'!$C:$BB,2,FALSE)</f>
        <v>#N/A</v>
      </c>
      <c r="F838" s="156"/>
      <c r="G838" s="157"/>
      <c r="H838" s="20"/>
      <c r="I838" s="155" t="e">
        <f>VLOOKUP(I840,'Price List'!$C:$BB,2,FALSE)</f>
        <v>#N/A</v>
      </c>
      <c r="J838" s="156"/>
      <c r="K838" s="157"/>
      <c r="L838" s="1"/>
      <c r="M838" s="1"/>
      <c r="N838" s="1"/>
      <c r="O838" s="1"/>
      <c r="P838" s="1"/>
      <c r="Q838" s="1"/>
      <c r="R838" s="1"/>
      <c r="S838" s="1"/>
    </row>
    <row r="839" spans="1:19" x14ac:dyDescent="0.2">
      <c r="A839" s="4" t="s">
        <v>18</v>
      </c>
      <c r="B839" s="7" t="s">
        <v>0</v>
      </c>
      <c r="C839" s="9" t="s">
        <v>19</v>
      </c>
      <c r="D839" s="17"/>
      <c r="E839" s="4" t="s">
        <v>18</v>
      </c>
      <c r="F839" s="7" t="s">
        <v>0</v>
      </c>
      <c r="G839" s="9" t="s">
        <v>19</v>
      </c>
      <c r="H839" s="17"/>
      <c r="I839" s="4" t="s">
        <v>18</v>
      </c>
      <c r="J839" s="7" t="s">
        <v>0</v>
      </c>
      <c r="K839" s="9" t="s">
        <v>19</v>
      </c>
      <c r="L839" s="1"/>
      <c r="M839" s="1"/>
      <c r="N839" s="1"/>
      <c r="O839" s="1"/>
      <c r="P839" s="1"/>
      <c r="Q839" s="1"/>
      <c r="R839" s="1"/>
      <c r="S839" s="1"/>
    </row>
    <row r="840" spans="1:19" x14ac:dyDescent="0.2">
      <c r="A840" s="5"/>
      <c r="B840" s="18" t="e">
        <f>VLOOKUP(A840,'Price List'!$C:$BB,3,FALSE)</f>
        <v>#N/A</v>
      </c>
      <c r="C840" s="9" t="e">
        <f>VLOOKUP(A840,'Price List'!$C:$BB,10,FALSE)</f>
        <v>#N/A</v>
      </c>
      <c r="D840" s="17"/>
      <c r="E840" s="5"/>
      <c r="F840" s="18" t="e">
        <f>VLOOKUP(E840,'Price List'!$C:$BB,3,FALSE)</f>
        <v>#N/A</v>
      </c>
      <c r="G840" s="9" t="e">
        <f>VLOOKUP(E840,'Price List'!$C:$BB,10,FALSE)</f>
        <v>#N/A</v>
      </c>
      <c r="H840" s="17"/>
      <c r="I840" s="5"/>
      <c r="J840" s="18" t="e">
        <f>VLOOKUP(I840,'Price List'!$C:$BB,3,FALSE)</f>
        <v>#N/A</v>
      </c>
      <c r="K840" s="9" t="e">
        <f>VLOOKUP(I840,'Price List'!$C:$BB,10,FALSE)</f>
        <v>#N/A</v>
      </c>
      <c r="L840" s="1"/>
      <c r="M840" s="1"/>
      <c r="N840" s="1"/>
      <c r="O840" s="1"/>
      <c r="P840" s="1"/>
      <c r="Q840" s="1"/>
      <c r="R840" s="1"/>
      <c r="S840" s="1"/>
    </row>
    <row r="841" spans="1:19" ht="12.75" customHeight="1" x14ac:dyDescent="0.2">
      <c r="A841" s="4" t="s">
        <v>22</v>
      </c>
      <c r="B841" s="10" t="s">
        <v>21</v>
      </c>
      <c r="C841" s="11" t="s">
        <v>20</v>
      </c>
      <c r="D841" s="17"/>
      <c r="E841" s="4" t="s">
        <v>22</v>
      </c>
      <c r="F841" s="10" t="s">
        <v>21</v>
      </c>
      <c r="G841" s="11" t="s">
        <v>20</v>
      </c>
      <c r="H841" s="17"/>
      <c r="I841" s="4" t="s">
        <v>22</v>
      </c>
      <c r="J841" s="10" t="s">
        <v>21</v>
      </c>
      <c r="K841" s="11" t="s">
        <v>20</v>
      </c>
      <c r="L841" s="1"/>
      <c r="M841" s="1"/>
      <c r="N841" s="1"/>
      <c r="O841" s="1"/>
      <c r="P841" s="1"/>
      <c r="Q841" s="1"/>
      <c r="R841" s="1"/>
      <c r="S841" s="1"/>
    </row>
    <row r="842" spans="1:19" ht="12.75" customHeight="1" x14ac:dyDescent="0.2">
      <c r="A842" s="6" t="e">
        <f>CONCATENATE(VLOOKUP(A840,'Price List'!$C:$BB,8,FALSE),"/",VLOOKUP(A840,'Price List'!$C:$BB,9,FALSE))</f>
        <v>#N/A</v>
      </c>
      <c r="B842" s="19" t="e">
        <f>IF(ISBLANK(VLOOKUP(A840,'Price List'!$C:$BB,5,FALSE)),VLOOKUP(A840,'Price List'!$C:$BB,5,FALSE),VLOOKUP(A840,'Price List'!$C:$BB,5,FALSE))</f>
        <v>#N/A</v>
      </c>
      <c r="C842" s="12" t="e">
        <f>VLOOKUP(A840,'Price List'!$C:$BB,6,FALSE)</f>
        <v>#N/A</v>
      </c>
      <c r="D842" s="17"/>
      <c r="E842" s="6" t="e">
        <f>CONCATENATE(VLOOKUP(E840,'Price List'!$C:$BB,8,FALSE),"/",VLOOKUP(E840,'Price List'!$C:$BB,9,FALSE))</f>
        <v>#N/A</v>
      </c>
      <c r="F842" s="19" t="e">
        <f>IF(ISBLANK(VLOOKUP(E840,'Price List'!$C:$BB,5,FALSE)),VLOOKUP(E840,'Price List'!$C:$BB,5,FALSE),VLOOKUP(E840,'Price List'!$C:$BB,5,FALSE))</f>
        <v>#N/A</v>
      </c>
      <c r="G842" s="12" t="e">
        <f>VLOOKUP(E840,'Price List'!$C:$BB,6,FALSE)</f>
        <v>#N/A</v>
      </c>
      <c r="H842" s="17"/>
      <c r="I842" s="6" t="e">
        <f>CONCATENATE(VLOOKUP(I840,'Price List'!$C:$BB,8,FALSE),"/",VLOOKUP(I840,'Price List'!$C:$BB,9,FALSE))</f>
        <v>#N/A</v>
      </c>
      <c r="J842" s="19" t="e">
        <f>IF(ISBLANK(VLOOKUP(I840,'Price List'!$C:$BB,5,FALSE)),VLOOKUP(I840,'Price List'!$C:$BB,5,FALSE),VLOOKUP(I840,'Price List'!$C:$BB,5,FALSE))</f>
        <v>#N/A</v>
      </c>
      <c r="K842" s="12" t="e">
        <f>VLOOKUP(I840,'Price List'!$C:$BB,6,FALSE)</f>
        <v>#N/A</v>
      </c>
      <c r="L842" s="1"/>
      <c r="M842" s="1"/>
      <c r="N842" s="1"/>
      <c r="O842" s="1"/>
      <c r="P842" s="1"/>
      <c r="Q842" s="1"/>
      <c r="R842" s="1"/>
      <c r="S842" s="1"/>
    </row>
    <row r="843" spans="1:19" ht="6" customHeight="1" x14ac:dyDescent="0.2">
      <c r="L843" s="1"/>
      <c r="M843" s="1"/>
      <c r="N843" s="1"/>
      <c r="O843" s="1"/>
      <c r="P843" s="1"/>
      <c r="Q843" s="1"/>
      <c r="R843" s="1"/>
      <c r="S843" s="1"/>
    </row>
    <row r="844" spans="1:19" ht="108" customHeight="1" x14ac:dyDescent="0.2">
      <c r="A844" s="158" t="e">
        <f>VLOOKUP(A847,PicTable,2,FALSE)</f>
        <v>#N/A</v>
      </c>
      <c r="B844" s="159"/>
      <c r="C844" s="160"/>
      <c r="D844" s="16"/>
      <c r="E844" s="158" t="e">
        <f>VLOOKUP(E847,PicTable,2,FALSE)</f>
        <v>#N/A</v>
      </c>
      <c r="F844" s="159"/>
      <c r="G844" s="160"/>
      <c r="H844" s="16"/>
      <c r="I844" s="158" t="e">
        <f>VLOOKUP(I847,PicTable,2,FALSE)</f>
        <v>#N/A</v>
      </c>
      <c r="J844" s="159"/>
      <c r="K844" s="160"/>
      <c r="L844" s="1"/>
      <c r="M844" s="1"/>
      <c r="N844" s="1"/>
      <c r="O844" s="1"/>
      <c r="P844" s="1"/>
      <c r="Q844" s="1"/>
      <c r="R844" s="1"/>
      <c r="S844" s="1"/>
    </row>
    <row r="845" spans="1:19" x14ac:dyDescent="0.2">
      <c r="A845" s="155" t="e">
        <f>VLOOKUP(A847,'Price List'!$C:$BB,2,FALSE)</f>
        <v>#N/A</v>
      </c>
      <c r="B845" s="156"/>
      <c r="C845" s="157"/>
      <c r="D845" s="20"/>
      <c r="E845" s="155" t="e">
        <f>VLOOKUP(E847,'Price List'!$C:$BB,2,FALSE)</f>
        <v>#N/A</v>
      </c>
      <c r="F845" s="156"/>
      <c r="G845" s="157"/>
      <c r="H845" s="20"/>
      <c r="I845" s="155" t="e">
        <f>VLOOKUP(I847,'Price List'!$C:$BB,2,FALSE)</f>
        <v>#N/A</v>
      </c>
      <c r="J845" s="156"/>
      <c r="K845" s="157"/>
      <c r="L845" s="1"/>
      <c r="M845" s="1"/>
      <c r="N845" s="1"/>
      <c r="O845" s="1"/>
      <c r="P845" s="1"/>
      <c r="Q845" s="1"/>
      <c r="R845" s="1"/>
      <c r="S845" s="1"/>
    </row>
    <row r="846" spans="1:19" x14ac:dyDescent="0.2">
      <c r="A846" s="4" t="s">
        <v>18</v>
      </c>
      <c r="B846" s="7" t="s">
        <v>0</v>
      </c>
      <c r="C846" s="9" t="s">
        <v>19</v>
      </c>
      <c r="D846" s="17"/>
      <c r="E846" s="4" t="s">
        <v>18</v>
      </c>
      <c r="F846" s="7" t="s">
        <v>0</v>
      </c>
      <c r="G846" s="9" t="s">
        <v>19</v>
      </c>
      <c r="H846" s="17"/>
      <c r="I846" s="4" t="s">
        <v>18</v>
      </c>
      <c r="J846" s="7" t="s">
        <v>0</v>
      </c>
      <c r="K846" s="9" t="s">
        <v>19</v>
      </c>
      <c r="L846" s="1"/>
      <c r="M846" s="1"/>
      <c r="N846" s="1"/>
      <c r="O846" s="1"/>
      <c r="P846" s="1"/>
      <c r="Q846" s="1"/>
      <c r="R846" s="1"/>
      <c r="S846" s="1"/>
    </row>
    <row r="847" spans="1:19" x14ac:dyDescent="0.2">
      <c r="A847" s="5"/>
      <c r="B847" s="18" t="e">
        <f>VLOOKUP(A847,'Price List'!$C:$BB,3,FALSE)</f>
        <v>#N/A</v>
      </c>
      <c r="C847" s="9" t="e">
        <f>VLOOKUP(A847,'Price List'!$C:$BB,10,FALSE)</f>
        <v>#N/A</v>
      </c>
      <c r="D847" s="17"/>
      <c r="E847" s="5"/>
      <c r="F847" s="18" t="e">
        <f>VLOOKUP(E847,'Price List'!$C:$BB,3,FALSE)</f>
        <v>#N/A</v>
      </c>
      <c r="G847" s="9" t="e">
        <f>VLOOKUP(E847,'Price List'!$C:$BB,10,FALSE)</f>
        <v>#N/A</v>
      </c>
      <c r="H847" s="17"/>
      <c r="I847" s="5"/>
      <c r="J847" s="18" t="e">
        <f>VLOOKUP(I847,'Price List'!$C:$BB,3,FALSE)</f>
        <v>#N/A</v>
      </c>
      <c r="K847" s="9" t="e">
        <f>VLOOKUP(I847,'Price List'!$C:$BB,10,FALSE)</f>
        <v>#N/A</v>
      </c>
      <c r="L847" s="1"/>
      <c r="M847" s="1"/>
      <c r="N847" s="1"/>
      <c r="O847" s="1"/>
      <c r="P847" s="1"/>
      <c r="Q847" s="1"/>
      <c r="R847" s="1"/>
      <c r="S847" s="1"/>
    </row>
    <row r="848" spans="1:19" ht="12.75" customHeight="1" x14ac:dyDescent="0.2">
      <c r="A848" s="4" t="s">
        <v>22</v>
      </c>
      <c r="B848" s="10" t="s">
        <v>21</v>
      </c>
      <c r="C848" s="11" t="s">
        <v>20</v>
      </c>
      <c r="D848" s="17"/>
      <c r="E848" s="4" t="s">
        <v>22</v>
      </c>
      <c r="F848" s="10" t="s">
        <v>21</v>
      </c>
      <c r="G848" s="11" t="s">
        <v>20</v>
      </c>
      <c r="H848" s="17"/>
      <c r="I848" s="4" t="s">
        <v>22</v>
      </c>
      <c r="J848" s="10" t="s">
        <v>21</v>
      </c>
      <c r="K848" s="11" t="s">
        <v>20</v>
      </c>
      <c r="L848" s="1"/>
      <c r="M848" s="1"/>
      <c r="N848" s="1"/>
      <c r="O848" s="1"/>
      <c r="P848" s="1"/>
      <c r="Q848" s="1"/>
      <c r="R848" s="1"/>
      <c r="S848" s="1"/>
    </row>
    <row r="849" spans="1:19" ht="12.75" customHeight="1" x14ac:dyDescent="0.2">
      <c r="A849" s="6" t="e">
        <f>CONCATENATE(VLOOKUP(A847,'Price List'!$C:$BB,8,FALSE),"/",VLOOKUP(A847,'Price List'!$C:$BB,9,FALSE))</f>
        <v>#N/A</v>
      </c>
      <c r="B849" s="19" t="e">
        <f>IF(ISBLANK(VLOOKUP(A847,'Price List'!$C:$BB,5,FALSE)),VLOOKUP(A847,'Price List'!$C:$BB,5,FALSE),VLOOKUP(A847,'Price List'!$C:$BB,5,FALSE))</f>
        <v>#N/A</v>
      </c>
      <c r="C849" s="12" t="e">
        <f>VLOOKUP(A847,'Price List'!$C:$BB,6,FALSE)</f>
        <v>#N/A</v>
      </c>
      <c r="D849" s="17"/>
      <c r="E849" s="6" t="e">
        <f>CONCATENATE(VLOOKUP(E847,'Price List'!$C:$BB,8,FALSE),"/",VLOOKUP(E847,'Price List'!$C:$BB,9,FALSE))</f>
        <v>#N/A</v>
      </c>
      <c r="F849" s="19" t="e">
        <f>IF(ISBLANK(VLOOKUP(E847,'Price List'!$C:$BB,5,FALSE)),VLOOKUP(E847,'Price List'!$C:$BB,5,FALSE),VLOOKUP(E847,'Price List'!$C:$BB,5,FALSE))</f>
        <v>#N/A</v>
      </c>
      <c r="G849" s="12" t="e">
        <f>VLOOKUP(E847,'Price List'!$C:$BB,6,FALSE)</f>
        <v>#N/A</v>
      </c>
      <c r="H849" s="17"/>
      <c r="I849" s="6" t="e">
        <f>CONCATENATE(VLOOKUP(I847,'Price List'!$C:$BB,8,FALSE),"/",VLOOKUP(I847,'Price List'!$C:$BB,9,FALSE))</f>
        <v>#N/A</v>
      </c>
      <c r="J849" s="19" t="e">
        <f>IF(ISBLANK(VLOOKUP(I847,'Price List'!$C:$BB,5,FALSE)),VLOOKUP(I847,'Price List'!$C:$BB,5,FALSE),VLOOKUP(I847,'Price List'!$C:$BB,5,FALSE))</f>
        <v>#N/A</v>
      </c>
      <c r="K849" s="12" t="e">
        <f>VLOOKUP(I847,'Price List'!$C:$BB,6,FALSE)</f>
        <v>#N/A</v>
      </c>
      <c r="L849" s="1"/>
      <c r="M849" s="1"/>
      <c r="N849" s="1"/>
      <c r="O849" s="1"/>
      <c r="P849" s="1"/>
      <c r="Q849" s="1"/>
      <c r="R849" s="1"/>
      <c r="S849" s="1"/>
    </row>
    <row r="850" spans="1:19" ht="6" customHeight="1" x14ac:dyDescent="0.2">
      <c r="L850" s="1"/>
      <c r="M850" s="1"/>
      <c r="N850" s="1"/>
      <c r="O850" s="1"/>
      <c r="P850" s="1"/>
      <c r="Q850" s="1"/>
      <c r="R850" s="1"/>
      <c r="S850" s="1"/>
    </row>
    <row r="851" spans="1:19" ht="108" customHeight="1" x14ac:dyDescent="0.2">
      <c r="A851" s="158" t="e">
        <f>VLOOKUP(A854,PicTable,2,FALSE)</f>
        <v>#N/A</v>
      </c>
      <c r="B851" s="159"/>
      <c r="C851" s="160"/>
      <c r="D851" s="16"/>
      <c r="E851" s="158" t="e">
        <f>VLOOKUP(E854,PicTable,2,FALSE)</f>
        <v>#N/A</v>
      </c>
      <c r="F851" s="159"/>
      <c r="G851" s="160"/>
      <c r="H851" s="16"/>
      <c r="I851" s="158" t="e">
        <f>VLOOKUP(I854,PicTable,2,FALSE)</f>
        <v>#N/A</v>
      </c>
      <c r="J851" s="159"/>
      <c r="K851" s="160"/>
      <c r="L851" s="1"/>
      <c r="M851" s="1"/>
      <c r="N851" s="1"/>
      <c r="O851" s="1"/>
      <c r="P851" s="1"/>
      <c r="Q851" s="1"/>
      <c r="R851" s="1"/>
      <c r="S851" s="1"/>
    </row>
    <row r="852" spans="1:19" x14ac:dyDescent="0.2">
      <c r="A852" s="155" t="e">
        <f>VLOOKUP(A854,'Price List'!$C:$BB,2,FALSE)</f>
        <v>#N/A</v>
      </c>
      <c r="B852" s="156"/>
      <c r="C852" s="157"/>
      <c r="D852" s="20"/>
      <c r="E852" s="155" t="e">
        <f>VLOOKUP(E854,'Price List'!$C:$BB,2,FALSE)</f>
        <v>#N/A</v>
      </c>
      <c r="F852" s="156"/>
      <c r="G852" s="157"/>
      <c r="H852" s="20"/>
      <c r="I852" s="155" t="e">
        <f>VLOOKUP(I854,'Price List'!$C:$BB,2,FALSE)</f>
        <v>#N/A</v>
      </c>
      <c r="J852" s="156"/>
      <c r="K852" s="157"/>
      <c r="L852" s="1"/>
      <c r="M852" s="1"/>
      <c r="N852" s="1"/>
      <c r="O852" s="1"/>
      <c r="P852" s="1"/>
      <c r="Q852" s="1"/>
      <c r="R852" s="1"/>
      <c r="S852" s="1"/>
    </row>
    <row r="853" spans="1:19" x14ac:dyDescent="0.2">
      <c r="A853" s="4" t="s">
        <v>18</v>
      </c>
      <c r="B853" s="7" t="s">
        <v>0</v>
      </c>
      <c r="C853" s="9" t="s">
        <v>19</v>
      </c>
      <c r="D853" s="17"/>
      <c r="E853" s="4" t="s">
        <v>18</v>
      </c>
      <c r="F853" s="7" t="s">
        <v>0</v>
      </c>
      <c r="G853" s="9" t="s">
        <v>19</v>
      </c>
      <c r="H853" s="17"/>
      <c r="I853" s="4" t="s">
        <v>18</v>
      </c>
      <c r="J853" s="7" t="s">
        <v>0</v>
      </c>
      <c r="K853" s="9" t="s">
        <v>19</v>
      </c>
      <c r="L853" s="1"/>
      <c r="M853" s="1"/>
      <c r="N853" s="1"/>
      <c r="O853" s="1"/>
      <c r="P853" s="1"/>
      <c r="Q853" s="1"/>
      <c r="R853" s="1"/>
      <c r="S853" s="1"/>
    </row>
    <row r="854" spans="1:19" x14ac:dyDescent="0.2">
      <c r="A854" s="5"/>
      <c r="B854" s="18" t="e">
        <f>VLOOKUP(A854,'Price List'!$C:$BB,3,FALSE)</f>
        <v>#N/A</v>
      </c>
      <c r="C854" s="9" t="e">
        <f>VLOOKUP(A854,'Price List'!$C:$BB,10,FALSE)</f>
        <v>#N/A</v>
      </c>
      <c r="D854" s="17"/>
      <c r="E854" s="5"/>
      <c r="F854" s="18" t="e">
        <f>VLOOKUP(E854,'Price List'!$C:$BB,3,FALSE)</f>
        <v>#N/A</v>
      </c>
      <c r="G854" s="9" t="e">
        <f>VLOOKUP(E854,'Price List'!$C:$BB,10,FALSE)</f>
        <v>#N/A</v>
      </c>
      <c r="H854" s="17"/>
      <c r="I854" s="5"/>
      <c r="J854" s="18" t="e">
        <f>VLOOKUP(I854,'Price List'!$C:$BB,3,FALSE)</f>
        <v>#N/A</v>
      </c>
      <c r="K854" s="9" t="e">
        <f>VLOOKUP(I854,'Price List'!$C:$BB,10,FALSE)</f>
        <v>#N/A</v>
      </c>
      <c r="L854" s="1"/>
      <c r="M854" s="1"/>
      <c r="N854" s="1"/>
      <c r="O854" s="1"/>
      <c r="P854" s="1"/>
      <c r="Q854" s="1"/>
      <c r="R854" s="1"/>
      <c r="S854" s="1"/>
    </row>
    <row r="855" spans="1:19" ht="12.75" customHeight="1" x14ac:dyDescent="0.2">
      <c r="A855" s="4" t="s">
        <v>22</v>
      </c>
      <c r="B855" s="10" t="s">
        <v>21</v>
      </c>
      <c r="C855" s="11" t="s">
        <v>20</v>
      </c>
      <c r="D855" s="17"/>
      <c r="E855" s="4" t="s">
        <v>22</v>
      </c>
      <c r="F855" s="10" t="s">
        <v>21</v>
      </c>
      <c r="G855" s="11" t="s">
        <v>20</v>
      </c>
      <c r="H855" s="17"/>
      <c r="I855" s="4" t="s">
        <v>22</v>
      </c>
      <c r="J855" s="10" t="s">
        <v>21</v>
      </c>
      <c r="K855" s="11" t="s">
        <v>20</v>
      </c>
      <c r="L855" s="1"/>
      <c r="M855" s="1"/>
      <c r="N855" s="1"/>
      <c r="O855" s="1"/>
      <c r="P855" s="1"/>
      <c r="Q855" s="1"/>
      <c r="R855" s="1"/>
      <c r="S855" s="1"/>
    </row>
    <row r="856" spans="1:19" ht="12.75" customHeight="1" x14ac:dyDescent="0.2">
      <c r="A856" s="6" t="e">
        <f>CONCATENATE(VLOOKUP(A854,'Price List'!$C:$BB,8,FALSE),"/",VLOOKUP(A854,'Price List'!$C:$BB,9,FALSE))</f>
        <v>#N/A</v>
      </c>
      <c r="B856" s="19" t="e">
        <f>IF(ISBLANK(VLOOKUP(A854,'Price List'!$C:$BB,5,FALSE)),VLOOKUP(A854,'Price List'!$C:$BB,5,FALSE),VLOOKUP(A854,'Price List'!$C:$BB,5,FALSE))</f>
        <v>#N/A</v>
      </c>
      <c r="C856" s="12" t="e">
        <f>VLOOKUP(A854,'Price List'!$C:$BB,6,FALSE)</f>
        <v>#N/A</v>
      </c>
      <c r="D856" s="17"/>
      <c r="E856" s="6" t="e">
        <f>CONCATENATE(VLOOKUP(E854,'Price List'!$C:$BB,8,FALSE),"/",VLOOKUP(E854,'Price List'!$C:$BB,9,FALSE))</f>
        <v>#N/A</v>
      </c>
      <c r="F856" s="19" t="e">
        <f>IF(ISBLANK(VLOOKUP(E854,'Price List'!$C:$BB,5,FALSE)),VLOOKUP(E854,'Price List'!$C:$BB,5,FALSE),VLOOKUP(E854,'Price List'!$C:$BB,5,FALSE))</f>
        <v>#N/A</v>
      </c>
      <c r="G856" s="12" t="e">
        <f>VLOOKUP(E854,'Price List'!$C:$BB,6,FALSE)</f>
        <v>#N/A</v>
      </c>
      <c r="H856" s="17"/>
      <c r="I856" s="6" t="e">
        <f>CONCATENATE(VLOOKUP(I854,'Price List'!$C:$BB,8,FALSE),"/",VLOOKUP(I854,'Price List'!$C:$BB,9,FALSE))</f>
        <v>#N/A</v>
      </c>
      <c r="J856" s="19" t="e">
        <f>IF(ISBLANK(VLOOKUP(I854,'Price List'!$C:$BB,5,FALSE)),VLOOKUP(I854,'Price List'!$C:$BB,5,FALSE),VLOOKUP(I854,'Price List'!$C:$BB,5,FALSE))</f>
        <v>#N/A</v>
      </c>
      <c r="K856" s="12" t="e">
        <f>VLOOKUP(I854,'Price List'!$C:$BB,6,FALSE)</f>
        <v>#N/A</v>
      </c>
      <c r="L856" s="1"/>
      <c r="M856" s="1"/>
      <c r="N856" s="1"/>
      <c r="O856" s="1"/>
      <c r="P856" s="1"/>
      <c r="Q856" s="1"/>
      <c r="R856" s="1"/>
      <c r="S856" s="1"/>
    </row>
    <row r="857" spans="1:19" ht="6" customHeight="1" x14ac:dyDescent="0.2">
      <c r="L857" s="1"/>
      <c r="M857" s="1"/>
      <c r="N857" s="1"/>
      <c r="O857" s="1"/>
      <c r="P857" s="1"/>
      <c r="Q857" s="1"/>
      <c r="R857" s="1"/>
      <c r="S857" s="1"/>
    </row>
    <row r="858" spans="1:19" ht="108" customHeight="1" x14ac:dyDescent="0.2">
      <c r="A858" s="158" t="e">
        <f>VLOOKUP(A861,PicTable,2,FALSE)</f>
        <v>#N/A</v>
      </c>
      <c r="B858" s="159"/>
      <c r="C858" s="160"/>
      <c r="D858" s="16"/>
      <c r="E858" s="158" t="e">
        <f>VLOOKUP(E861,PicTable,2,FALSE)</f>
        <v>#N/A</v>
      </c>
      <c r="F858" s="159"/>
      <c r="G858" s="160"/>
      <c r="H858" s="16"/>
      <c r="I858" s="158" t="e">
        <f>VLOOKUP(I861,PicTable,2,FALSE)</f>
        <v>#N/A</v>
      </c>
      <c r="J858" s="159"/>
      <c r="K858" s="160"/>
      <c r="L858" s="1"/>
      <c r="M858" s="1"/>
      <c r="N858" s="1"/>
      <c r="O858" s="1"/>
      <c r="P858" s="1"/>
      <c r="Q858" s="1"/>
      <c r="R858" s="1"/>
      <c r="S858" s="1"/>
    </row>
    <row r="859" spans="1:19" x14ac:dyDescent="0.2">
      <c r="A859" s="155" t="e">
        <f>VLOOKUP(A861,'Price List'!$C:$BB,2,FALSE)</f>
        <v>#N/A</v>
      </c>
      <c r="B859" s="156"/>
      <c r="C859" s="157"/>
      <c r="D859" s="20"/>
      <c r="E859" s="155" t="e">
        <f>VLOOKUP(E861,'Price List'!$C:$BB,2,FALSE)</f>
        <v>#N/A</v>
      </c>
      <c r="F859" s="156"/>
      <c r="G859" s="157"/>
      <c r="H859" s="20"/>
      <c r="I859" s="155" t="e">
        <f>VLOOKUP(I861,'Price List'!$C:$BB,2,FALSE)</f>
        <v>#N/A</v>
      </c>
      <c r="J859" s="156"/>
      <c r="K859" s="157"/>
      <c r="L859" s="1"/>
      <c r="M859" s="1"/>
      <c r="N859" s="1"/>
      <c r="O859" s="1"/>
      <c r="P859" s="1"/>
      <c r="Q859" s="1"/>
      <c r="R859" s="1"/>
      <c r="S859" s="1"/>
    </row>
    <row r="860" spans="1:19" x14ac:dyDescent="0.2">
      <c r="A860" s="4" t="s">
        <v>18</v>
      </c>
      <c r="B860" s="7" t="s">
        <v>0</v>
      </c>
      <c r="C860" s="9" t="s">
        <v>19</v>
      </c>
      <c r="D860" s="17"/>
      <c r="E860" s="4" t="s">
        <v>18</v>
      </c>
      <c r="F860" s="7" t="s">
        <v>0</v>
      </c>
      <c r="G860" s="9" t="s">
        <v>19</v>
      </c>
      <c r="H860" s="17"/>
      <c r="I860" s="4" t="s">
        <v>18</v>
      </c>
      <c r="J860" s="7" t="s">
        <v>0</v>
      </c>
      <c r="K860" s="9" t="s">
        <v>19</v>
      </c>
      <c r="L860" s="1"/>
      <c r="M860" s="1"/>
      <c r="N860" s="1"/>
      <c r="O860" s="1"/>
      <c r="P860" s="1"/>
      <c r="Q860" s="1"/>
      <c r="R860" s="1"/>
      <c r="S860" s="1"/>
    </row>
    <row r="861" spans="1:19" x14ac:dyDescent="0.2">
      <c r="A861" s="5"/>
      <c r="B861" s="18" t="e">
        <f>VLOOKUP(A861,'Price List'!$C:$BB,3,FALSE)</f>
        <v>#N/A</v>
      </c>
      <c r="C861" s="9" t="e">
        <f>VLOOKUP(A861,'Price List'!$C:$BB,10,FALSE)</f>
        <v>#N/A</v>
      </c>
      <c r="D861" s="17"/>
      <c r="E861" s="5"/>
      <c r="F861" s="18" t="e">
        <f>VLOOKUP(E861,'Price List'!$C:$BB,3,FALSE)</f>
        <v>#N/A</v>
      </c>
      <c r="G861" s="9" t="e">
        <f>VLOOKUP(E861,'Price List'!$C:$BB,10,FALSE)</f>
        <v>#N/A</v>
      </c>
      <c r="H861" s="17"/>
      <c r="I861" s="5"/>
      <c r="J861" s="18" t="e">
        <f>VLOOKUP(I861,'Price List'!$C:$BB,3,FALSE)</f>
        <v>#N/A</v>
      </c>
      <c r="K861" s="9" t="e">
        <f>VLOOKUP(I861,'Price List'!$C:$BB,10,FALSE)</f>
        <v>#N/A</v>
      </c>
      <c r="L861" s="1"/>
      <c r="M861" s="1"/>
      <c r="N861" s="1"/>
      <c r="O861" s="1"/>
      <c r="P861" s="1"/>
      <c r="Q861" s="1"/>
      <c r="R861" s="1"/>
      <c r="S861" s="1"/>
    </row>
    <row r="862" spans="1:19" ht="12.75" customHeight="1" x14ac:dyDescent="0.2">
      <c r="A862" s="4" t="s">
        <v>22</v>
      </c>
      <c r="B862" s="10" t="s">
        <v>21</v>
      </c>
      <c r="C862" s="11" t="s">
        <v>20</v>
      </c>
      <c r="D862" s="17"/>
      <c r="E862" s="4" t="s">
        <v>22</v>
      </c>
      <c r="F862" s="10" t="s">
        <v>21</v>
      </c>
      <c r="G862" s="11" t="s">
        <v>20</v>
      </c>
      <c r="H862" s="17"/>
      <c r="I862" s="4" t="s">
        <v>22</v>
      </c>
      <c r="J862" s="10" t="s">
        <v>21</v>
      </c>
      <c r="K862" s="11" t="s">
        <v>20</v>
      </c>
      <c r="L862" s="1"/>
      <c r="M862" s="1"/>
      <c r="N862" s="1"/>
      <c r="O862" s="1"/>
      <c r="P862" s="1"/>
      <c r="Q862" s="1"/>
      <c r="R862" s="1"/>
      <c r="S862" s="1"/>
    </row>
    <row r="863" spans="1:19" ht="12.75" customHeight="1" x14ac:dyDescent="0.2">
      <c r="A863" s="6" t="e">
        <f>CONCATENATE(VLOOKUP(A861,'Price List'!$C:$BB,8,FALSE),"/",VLOOKUP(A861,'Price List'!$C:$BB,9,FALSE))</f>
        <v>#N/A</v>
      </c>
      <c r="B863" s="19" t="e">
        <f>IF(ISBLANK(VLOOKUP(A861,'Price List'!$C:$BB,5,FALSE)),VLOOKUP(A861,'Price List'!$C:$BB,5,FALSE),VLOOKUP(A861,'Price List'!$C:$BB,5,FALSE))</f>
        <v>#N/A</v>
      </c>
      <c r="C863" s="12" t="e">
        <f>VLOOKUP(A861,'Price List'!$C:$BB,6,FALSE)</f>
        <v>#N/A</v>
      </c>
      <c r="D863" s="17"/>
      <c r="E863" s="6" t="e">
        <f>CONCATENATE(VLOOKUP(E861,'Price List'!$C:$BB,8,FALSE),"/",VLOOKUP(E861,'Price List'!$C:$BB,9,FALSE))</f>
        <v>#N/A</v>
      </c>
      <c r="F863" s="19" t="e">
        <f>IF(ISBLANK(VLOOKUP(E861,'Price List'!$C:$BB,5,FALSE)),VLOOKUP(E861,'Price List'!$C:$BB,5,FALSE),VLOOKUP(E861,'Price List'!$C:$BB,5,FALSE))</f>
        <v>#N/A</v>
      </c>
      <c r="G863" s="12" t="e">
        <f>VLOOKUP(E861,'Price List'!$C:$BB,6,FALSE)</f>
        <v>#N/A</v>
      </c>
      <c r="H863" s="17"/>
      <c r="I863" s="6" t="e">
        <f>CONCATENATE(VLOOKUP(I861,'Price List'!$C:$BB,8,FALSE),"/",VLOOKUP(I861,'Price List'!$C:$BB,9,FALSE))</f>
        <v>#N/A</v>
      </c>
      <c r="J863" s="19" t="e">
        <f>IF(ISBLANK(VLOOKUP(I861,'Price List'!$C:$BB,5,FALSE)),VLOOKUP(I861,'Price List'!$C:$BB,5,FALSE),VLOOKUP(I861,'Price List'!$C:$BB,5,FALSE))</f>
        <v>#N/A</v>
      </c>
      <c r="K863" s="12" t="e">
        <f>VLOOKUP(I861,'Price List'!$C:$BB,6,FALSE)</f>
        <v>#N/A</v>
      </c>
      <c r="L863" s="1"/>
      <c r="M863" s="1"/>
      <c r="N863" s="1"/>
      <c r="O863" s="1"/>
      <c r="P863" s="1"/>
      <c r="Q863" s="1"/>
      <c r="R863" s="1"/>
      <c r="S863" s="1"/>
    </row>
    <row r="864" spans="1:19" ht="6" customHeight="1" x14ac:dyDescent="0.2">
      <c r="L864" s="1"/>
      <c r="M864" s="1"/>
      <c r="N864" s="1"/>
      <c r="O864" s="1"/>
      <c r="P864" s="1"/>
      <c r="Q864" s="1"/>
      <c r="R864" s="1"/>
      <c r="S864" s="1"/>
    </row>
    <row r="865" spans="1:19" ht="108" customHeight="1" x14ac:dyDescent="0.2">
      <c r="A865" s="158" t="e">
        <f>VLOOKUP(A868,PicTable,2,FALSE)</f>
        <v>#N/A</v>
      </c>
      <c r="B865" s="159"/>
      <c r="C865" s="160"/>
      <c r="D865" s="16"/>
      <c r="E865" s="158" t="e">
        <f>VLOOKUP(E868,PicTable,2,FALSE)</f>
        <v>#N/A</v>
      </c>
      <c r="F865" s="159"/>
      <c r="G865" s="160"/>
      <c r="H865" s="16"/>
      <c r="I865" s="158" t="e">
        <f>VLOOKUP(I868,PicTable,2,FALSE)</f>
        <v>#N/A</v>
      </c>
      <c r="J865" s="159"/>
      <c r="K865" s="160"/>
      <c r="L865" s="1"/>
      <c r="M865" s="1"/>
      <c r="N865" s="1"/>
      <c r="O865" s="1"/>
      <c r="P865" s="1"/>
      <c r="Q865" s="1"/>
      <c r="R865" s="1"/>
      <c r="S865" s="1"/>
    </row>
    <row r="866" spans="1:19" x14ac:dyDescent="0.2">
      <c r="A866" s="155" t="e">
        <f>VLOOKUP(A868,'Price List'!$C:$BB,2,FALSE)</f>
        <v>#N/A</v>
      </c>
      <c r="B866" s="156"/>
      <c r="C866" s="157"/>
      <c r="D866" s="20"/>
      <c r="E866" s="155" t="e">
        <f>VLOOKUP(E868,'Price List'!$C:$BB,2,FALSE)</f>
        <v>#N/A</v>
      </c>
      <c r="F866" s="156"/>
      <c r="G866" s="157"/>
      <c r="H866" s="20"/>
      <c r="I866" s="155" t="e">
        <f>VLOOKUP(I868,'Price List'!$C:$BB,2,FALSE)</f>
        <v>#N/A</v>
      </c>
      <c r="J866" s="156"/>
      <c r="K866" s="157"/>
      <c r="L866" s="1"/>
      <c r="M866" s="1"/>
      <c r="N866" s="1"/>
      <c r="O866" s="1"/>
      <c r="P866" s="1"/>
      <c r="Q866" s="1"/>
      <c r="R866" s="1"/>
      <c r="S866" s="1"/>
    </row>
    <row r="867" spans="1:19" x14ac:dyDescent="0.2">
      <c r="A867" s="4" t="s">
        <v>18</v>
      </c>
      <c r="B867" s="7" t="s">
        <v>0</v>
      </c>
      <c r="C867" s="9" t="s">
        <v>19</v>
      </c>
      <c r="D867" s="17"/>
      <c r="E867" s="4" t="s">
        <v>18</v>
      </c>
      <c r="F867" s="7" t="s">
        <v>0</v>
      </c>
      <c r="G867" s="9" t="s">
        <v>19</v>
      </c>
      <c r="H867" s="17"/>
      <c r="I867" s="4" t="s">
        <v>18</v>
      </c>
      <c r="J867" s="7" t="s">
        <v>0</v>
      </c>
      <c r="K867" s="9" t="s">
        <v>19</v>
      </c>
      <c r="L867" s="1"/>
      <c r="M867" s="1"/>
      <c r="N867" s="1"/>
      <c r="O867" s="1"/>
      <c r="P867" s="1"/>
      <c r="Q867" s="1"/>
      <c r="R867" s="1"/>
      <c r="S867" s="1"/>
    </row>
    <row r="868" spans="1:19" x14ac:dyDescent="0.2">
      <c r="A868" s="5"/>
      <c r="B868" s="18" t="e">
        <f>VLOOKUP(A868,'Price List'!$C:$BB,3,FALSE)</f>
        <v>#N/A</v>
      </c>
      <c r="C868" s="9" t="e">
        <f>VLOOKUP(A868,'Price List'!$C:$BB,10,FALSE)</f>
        <v>#N/A</v>
      </c>
      <c r="D868" s="17"/>
      <c r="E868" s="5"/>
      <c r="F868" s="18" t="e">
        <f>VLOOKUP(E868,'Price List'!$C:$BB,3,FALSE)</f>
        <v>#N/A</v>
      </c>
      <c r="G868" s="9" t="e">
        <f>VLOOKUP(E868,'Price List'!$C:$BB,10,FALSE)</f>
        <v>#N/A</v>
      </c>
      <c r="H868" s="17"/>
      <c r="I868" s="5"/>
      <c r="J868" s="18" t="e">
        <f>VLOOKUP(I868,'Price List'!$C:$BB,3,FALSE)</f>
        <v>#N/A</v>
      </c>
      <c r="K868" s="9" t="e">
        <f>VLOOKUP(I868,'Price List'!$C:$BB,10,FALSE)</f>
        <v>#N/A</v>
      </c>
      <c r="L868" s="1"/>
      <c r="M868" s="1"/>
      <c r="N868" s="1"/>
      <c r="O868" s="1"/>
      <c r="P868" s="1"/>
      <c r="Q868" s="1"/>
      <c r="R868" s="1"/>
      <c r="S868" s="1"/>
    </row>
    <row r="869" spans="1:19" ht="12.75" customHeight="1" x14ac:dyDescent="0.2">
      <c r="A869" s="4" t="s">
        <v>22</v>
      </c>
      <c r="B869" s="10" t="s">
        <v>21</v>
      </c>
      <c r="C869" s="11" t="s">
        <v>20</v>
      </c>
      <c r="D869" s="17"/>
      <c r="E869" s="4" t="s">
        <v>22</v>
      </c>
      <c r="F869" s="10" t="s">
        <v>21</v>
      </c>
      <c r="G869" s="11" t="s">
        <v>20</v>
      </c>
      <c r="H869" s="17"/>
      <c r="I869" s="4" t="s">
        <v>22</v>
      </c>
      <c r="J869" s="10" t="s">
        <v>21</v>
      </c>
      <c r="K869" s="11" t="s">
        <v>20</v>
      </c>
      <c r="L869" s="1"/>
      <c r="M869" s="1"/>
      <c r="N869" s="1"/>
      <c r="O869" s="1"/>
      <c r="P869" s="1"/>
      <c r="Q869" s="1"/>
      <c r="R869" s="1"/>
      <c r="S869" s="1"/>
    </row>
    <row r="870" spans="1:19" ht="12.75" customHeight="1" x14ac:dyDescent="0.2">
      <c r="A870" s="6" t="e">
        <f>CONCATENATE(VLOOKUP(A868,'Price List'!$C:$BB,8,FALSE),"/",VLOOKUP(A868,'Price List'!$C:$BB,9,FALSE))</f>
        <v>#N/A</v>
      </c>
      <c r="B870" s="19" t="e">
        <f>IF(ISBLANK(VLOOKUP(A868,'Price List'!$C:$BB,5,FALSE)),VLOOKUP(A868,'Price List'!$C:$BB,5,FALSE),VLOOKUP(A868,'Price List'!$C:$BB,5,FALSE))</f>
        <v>#N/A</v>
      </c>
      <c r="C870" s="12" t="e">
        <f>VLOOKUP(A868,'Price List'!$C:$BB,6,FALSE)</f>
        <v>#N/A</v>
      </c>
      <c r="D870" s="17"/>
      <c r="E870" s="6" t="e">
        <f>CONCATENATE(VLOOKUP(E868,'Price List'!$C:$BB,8,FALSE),"/",VLOOKUP(E868,'Price List'!$C:$BB,9,FALSE))</f>
        <v>#N/A</v>
      </c>
      <c r="F870" s="19" t="e">
        <f>IF(ISBLANK(VLOOKUP(E868,'Price List'!$C:$BB,5,FALSE)),VLOOKUP(E868,'Price List'!$C:$BB,5,FALSE),VLOOKUP(E868,'Price List'!$C:$BB,5,FALSE))</f>
        <v>#N/A</v>
      </c>
      <c r="G870" s="12" t="e">
        <f>VLOOKUP(E868,'Price List'!$C:$BB,6,FALSE)</f>
        <v>#N/A</v>
      </c>
      <c r="H870" s="17"/>
      <c r="I870" s="6" t="e">
        <f>CONCATENATE(VLOOKUP(I868,'Price List'!$C:$BB,8,FALSE),"/",VLOOKUP(I868,'Price List'!$C:$BB,9,FALSE))</f>
        <v>#N/A</v>
      </c>
      <c r="J870" s="19" t="e">
        <f>IF(ISBLANK(VLOOKUP(I868,'Price List'!$C:$BB,5,FALSE)),VLOOKUP(I868,'Price List'!$C:$BB,5,FALSE),VLOOKUP(I868,'Price List'!$C:$BB,5,FALSE))</f>
        <v>#N/A</v>
      </c>
      <c r="K870" s="12" t="e">
        <f>VLOOKUP(I868,'Price List'!$C:$BB,6,FALSE)</f>
        <v>#N/A</v>
      </c>
      <c r="L870" s="1"/>
      <c r="M870" s="1"/>
      <c r="N870" s="1"/>
      <c r="O870" s="1"/>
      <c r="P870" s="1"/>
      <c r="Q870" s="1"/>
      <c r="R870" s="1"/>
      <c r="S870" s="1"/>
    </row>
    <row r="871" spans="1:19" ht="6" customHeight="1" x14ac:dyDescent="0.2">
      <c r="L871" s="1"/>
      <c r="M871" s="1"/>
      <c r="N871" s="1"/>
      <c r="O871" s="1"/>
      <c r="P871" s="1"/>
      <c r="Q871" s="1"/>
      <c r="R871" s="1"/>
      <c r="S871" s="1"/>
    </row>
    <row r="872" spans="1:19" ht="108" customHeight="1" x14ac:dyDescent="0.2">
      <c r="A872" s="158" t="e">
        <f>VLOOKUP(A875,PicTable,2,FALSE)</f>
        <v>#N/A</v>
      </c>
      <c r="B872" s="159"/>
      <c r="C872" s="160"/>
      <c r="D872" s="16"/>
      <c r="E872" s="158" t="e">
        <f>VLOOKUP(E875,PicTable,2,FALSE)</f>
        <v>#N/A</v>
      </c>
      <c r="F872" s="159"/>
      <c r="G872" s="160"/>
      <c r="H872" s="16"/>
      <c r="I872" s="158" t="e">
        <f>VLOOKUP(I875,PicTable,2,FALSE)</f>
        <v>#N/A</v>
      </c>
      <c r="J872" s="159"/>
      <c r="K872" s="160"/>
      <c r="L872" s="1"/>
      <c r="M872" s="1"/>
      <c r="N872" s="1"/>
      <c r="O872" s="1"/>
      <c r="P872" s="1"/>
      <c r="Q872" s="1"/>
      <c r="R872" s="1"/>
      <c r="S872" s="1"/>
    </row>
    <row r="873" spans="1:19" x14ac:dyDescent="0.2">
      <c r="A873" s="155" t="e">
        <f>VLOOKUP(A875,'Price List'!$C:$BB,2,FALSE)</f>
        <v>#N/A</v>
      </c>
      <c r="B873" s="156"/>
      <c r="C873" s="157"/>
      <c r="D873" s="20"/>
      <c r="E873" s="155" t="e">
        <f>VLOOKUP(E875,'Price List'!$C:$BB,2,FALSE)</f>
        <v>#N/A</v>
      </c>
      <c r="F873" s="156"/>
      <c r="G873" s="157"/>
      <c r="H873" s="20"/>
      <c r="I873" s="155" t="e">
        <f>VLOOKUP(I875,'Price List'!$C:$BB,2,FALSE)</f>
        <v>#N/A</v>
      </c>
      <c r="J873" s="156"/>
      <c r="K873" s="157"/>
      <c r="L873" s="1"/>
      <c r="M873" s="1"/>
      <c r="N873" s="1"/>
      <c r="O873" s="1"/>
      <c r="P873" s="1"/>
      <c r="Q873" s="1"/>
      <c r="R873" s="1"/>
      <c r="S873" s="1"/>
    </row>
    <row r="874" spans="1:19" x14ac:dyDescent="0.2">
      <c r="A874" s="4" t="s">
        <v>18</v>
      </c>
      <c r="B874" s="7" t="s">
        <v>0</v>
      </c>
      <c r="C874" s="9" t="s">
        <v>19</v>
      </c>
      <c r="D874" s="17"/>
      <c r="E874" s="4" t="s">
        <v>18</v>
      </c>
      <c r="F874" s="7" t="s">
        <v>0</v>
      </c>
      <c r="G874" s="9" t="s">
        <v>19</v>
      </c>
      <c r="H874" s="17"/>
      <c r="I874" s="4" t="s">
        <v>18</v>
      </c>
      <c r="J874" s="7" t="s">
        <v>0</v>
      </c>
      <c r="K874" s="9" t="s">
        <v>19</v>
      </c>
      <c r="L874" s="1"/>
      <c r="M874" s="1"/>
      <c r="N874" s="1"/>
      <c r="O874" s="1"/>
      <c r="P874" s="1"/>
      <c r="Q874" s="1"/>
      <c r="R874" s="1"/>
      <c r="S874" s="1"/>
    </row>
    <row r="875" spans="1:19" x14ac:dyDescent="0.2">
      <c r="A875" s="5"/>
      <c r="B875" s="18" t="e">
        <f>VLOOKUP(A875,'Price List'!$C:$BB,3,FALSE)</f>
        <v>#N/A</v>
      </c>
      <c r="C875" s="9" t="e">
        <f>VLOOKUP(A875,'Price List'!$C:$BB,10,FALSE)</f>
        <v>#N/A</v>
      </c>
      <c r="D875" s="17"/>
      <c r="E875" s="5"/>
      <c r="F875" s="18" t="e">
        <f>VLOOKUP(E875,'Price List'!$C:$BB,3,FALSE)</f>
        <v>#N/A</v>
      </c>
      <c r="G875" s="9" t="e">
        <f>VLOOKUP(E875,'Price List'!$C:$BB,10,FALSE)</f>
        <v>#N/A</v>
      </c>
      <c r="H875" s="17"/>
      <c r="I875" s="5"/>
      <c r="J875" s="18" t="e">
        <f>VLOOKUP(I875,'Price List'!$C:$BB,3,FALSE)</f>
        <v>#N/A</v>
      </c>
      <c r="K875" s="9" t="e">
        <f>VLOOKUP(I875,'Price List'!$C:$BB,10,FALSE)</f>
        <v>#N/A</v>
      </c>
      <c r="L875" s="1"/>
      <c r="M875" s="1"/>
      <c r="N875" s="1"/>
      <c r="O875" s="1"/>
      <c r="P875" s="1"/>
      <c r="Q875" s="1"/>
      <c r="R875" s="1"/>
      <c r="S875" s="1"/>
    </row>
    <row r="876" spans="1:19" ht="12.75" customHeight="1" x14ac:dyDescent="0.2">
      <c r="A876" s="4" t="s">
        <v>22</v>
      </c>
      <c r="B876" s="10" t="s">
        <v>21</v>
      </c>
      <c r="C876" s="11" t="s">
        <v>20</v>
      </c>
      <c r="D876" s="17"/>
      <c r="E876" s="4" t="s">
        <v>22</v>
      </c>
      <c r="F876" s="10" t="s">
        <v>21</v>
      </c>
      <c r="G876" s="11" t="s">
        <v>20</v>
      </c>
      <c r="H876" s="17"/>
      <c r="I876" s="4" t="s">
        <v>22</v>
      </c>
      <c r="J876" s="10" t="s">
        <v>21</v>
      </c>
      <c r="K876" s="11" t="s">
        <v>20</v>
      </c>
      <c r="L876" s="1"/>
      <c r="M876" s="1"/>
      <c r="N876" s="1"/>
      <c r="O876" s="1"/>
      <c r="P876" s="1"/>
      <c r="Q876" s="1"/>
      <c r="R876" s="1"/>
      <c r="S876" s="1"/>
    </row>
    <row r="877" spans="1:19" ht="12.75" customHeight="1" x14ac:dyDescent="0.2">
      <c r="A877" s="6" t="e">
        <f>CONCATENATE(VLOOKUP(A875,'Price List'!$C:$BB,8,FALSE),"/",VLOOKUP(A875,'Price List'!$C:$BB,9,FALSE))</f>
        <v>#N/A</v>
      </c>
      <c r="B877" s="19" t="e">
        <f>IF(ISBLANK(VLOOKUP(A875,'Price List'!$C:$BB,5,FALSE)),VLOOKUP(A875,'Price List'!$C:$BB,5,FALSE),VLOOKUP(A875,'Price List'!$C:$BB,5,FALSE))</f>
        <v>#N/A</v>
      </c>
      <c r="C877" s="12" t="e">
        <f>VLOOKUP(A875,'Price List'!$C:$BB,6,FALSE)</f>
        <v>#N/A</v>
      </c>
      <c r="D877" s="17"/>
      <c r="E877" s="6" t="e">
        <f>CONCATENATE(VLOOKUP(E875,'Price List'!$C:$BB,8,FALSE),"/",VLOOKUP(E875,'Price List'!$C:$BB,9,FALSE))</f>
        <v>#N/A</v>
      </c>
      <c r="F877" s="19" t="e">
        <f>IF(ISBLANK(VLOOKUP(E875,'Price List'!$C:$BB,5,FALSE)),VLOOKUP(E875,'Price List'!$C:$BB,5,FALSE),VLOOKUP(E875,'Price List'!$C:$BB,5,FALSE))</f>
        <v>#N/A</v>
      </c>
      <c r="G877" s="12" t="e">
        <f>VLOOKUP(E875,'Price List'!$C:$BB,6,FALSE)</f>
        <v>#N/A</v>
      </c>
      <c r="H877" s="17"/>
      <c r="I877" s="6" t="e">
        <f>CONCATENATE(VLOOKUP(I875,'Price List'!$C:$BB,8,FALSE),"/",VLOOKUP(I875,'Price List'!$C:$BB,9,FALSE))</f>
        <v>#N/A</v>
      </c>
      <c r="J877" s="19" t="e">
        <f>IF(ISBLANK(VLOOKUP(I875,'Price List'!$C:$BB,5,FALSE)),VLOOKUP(I875,'Price List'!$C:$BB,5,FALSE),VLOOKUP(I875,'Price List'!$C:$BB,5,FALSE))</f>
        <v>#N/A</v>
      </c>
      <c r="K877" s="12" t="e">
        <f>VLOOKUP(I875,'Price List'!$C:$BB,6,FALSE)</f>
        <v>#N/A</v>
      </c>
      <c r="L877" s="1"/>
      <c r="M877" s="1"/>
      <c r="N877" s="1"/>
      <c r="O877" s="1"/>
      <c r="P877" s="1"/>
      <c r="Q877" s="1"/>
      <c r="R877" s="1"/>
      <c r="S877" s="1"/>
    </row>
    <row r="878" spans="1:19" ht="6" customHeight="1" x14ac:dyDescent="0.2">
      <c r="L878" s="1"/>
      <c r="M878" s="1"/>
      <c r="N878" s="1"/>
      <c r="O878" s="1"/>
      <c r="P878" s="1"/>
      <c r="Q878" s="1"/>
      <c r="R878" s="1"/>
      <c r="S878" s="1"/>
    </row>
    <row r="879" spans="1:19" ht="108" customHeight="1" x14ac:dyDescent="0.2">
      <c r="A879" s="158" t="e">
        <f>VLOOKUP(A882,PicTable,2,FALSE)</f>
        <v>#N/A</v>
      </c>
      <c r="B879" s="159"/>
      <c r="C879" s="160"/>
      <c r="D879" s="16"/>
      <c r="E879" s="158" t="e">
        <f>VLOOKUP(E882,PicTable,2,FALSE)</f>
        <v>#N/A</v>
      </c>
      <c r="F879" s="159"/>
      <c r="G879" s="160"/>
      <c r="H879" s="16"/>
      <c r="I879" s="158" t="e">
        <f>VLOOKUP(I882,PicTable,2,FALSE)</f>
        <v>#N/A</v>
      </c>
      <c r="J879" s="159"/>
      <c r="K879" s="160"/>
      <c r="L879" s="1"/>
      <c r="M879" s="1"/>
      <c r="N879" s="1"/>
      <c r="O879" s="1"/>
      <c r="P879" s="1"/>
      <c r="Q879" s="1"/>
      <c r="R879" s="1"/>
      <c r="S879" s="1"/>
    </row>
    <row r="880" spans="1:19" x14ac:dyDescent="0.2">
      <c r="A880" s="155" t="e">
        <f>VLOOKUP(A882,'Price List'!$C:$BB,2,FALSE)</f>
        <v>#N/A</v>
      </c>
      <c r="B880" s="156"/>
      <c r="C880" s="157"/>
      <c r="D880" s="20"/>
      <c r="E880" s="155" t="e">
        <f>VLOOKUP(E882,'Price List'!$C:$BB,2,FALSE)</f>
        <v>#N/A</v>
      </c>
      <c r="F880" s="156"/>
      <c r="G880" s="157"/>
      <c r="H880" s="20"/>
      <c r="I880" s="155" t="e">
        <f>VLOOKUP(I882,'Price List'!$C:$BB,2,FALSE)</f>
        <v>#N/A</v>
      </c>
      <c r="J880" s="156"/>
      <c r="K880" s="157"/>
      <c r="L880" s="1"/>
      <c r="M880" s="1"/>
      <c r="N880" s="1"/>
      <c r="O880" s="1"/>
      <c r="P880" s="1"/>
      <c r="Q880" s="1"/>
      <c r="R880" s="1"/>
      <c r="S880" s="1"/>
    </row>
    <row r="881" spans="1:19" x14ac:dyDescent="0.2">
      <c r="A881" s="4" t="s">
        <v>18</v>
      </c>
      <c r="B881" s="7" t="s">
        <v>0</v>
      </c>
      <c r="C881" s="9" t="s">
        <v>19</v>
      </c>
      <c r="D881" s="17"/>
      <c r="E881" s="4" t="s">
        <v>18</v>
      </c>
      <c r="F881" s="7" t="s">
        <v>0</v>
      </c>
      <c r="G881" s="9" t="s">
        <v>19</v>
      </c>
      <c r="H881" s="17"/>
      <c r="I881" s="4" t="s">
        <v>18</v>
      </c>
      <c r="J881" s="7" t="s">
        <v>0</v>
      </c>
      <c r="K881" s="9" t="s">
        <v>19</v>
      </c>
      <c r="L881" s="1"/>
      <c r="M881" s="1"/>
      <c r="N881" s="1"/>
      <c r="O881" s="1"/>
      <c r="P881" s="1"/>
      <c r="Q881" s="1"/>
      <c r="R881" s="1"/>
      <c r="S881" s="1"/>
    </row>
    <row r="882" spans="1:19" x14ac:dyDescent="0.2">
      <c r="A882" s="5"/>
      <c r="B882" s="18" t="e">
        <f>VLOOKUP(A882,'Price List'!$C:$BB,3,FALSE)</f>
        <v>#N/A</v>
      </c>
      <c r="C882" s="9" t="e">
        <f>VLOOKUP(A882,'Price List'!$C:$BB,10,FALSE)</f>
        <v>#N/A</v>
      </c>
      <c r="D882" s="17"/>
      <c r="E882" s="5"/>
      <c r="F882" s="18" t="e">
        <f>VLOOKUP(E882,'Price List'!$C:$BB,3,FALSE)</f>
        <v>#N/A</v>
      </c>
      <c r="G882" s="9" t="e">
        <f>VLOOKUP(E882,'Price List'!$C:$BB,10,FALSE)</f>
        <v>#N/A</v>
      </c>
      <c r="H882" s="17"/>
      <c r="I882" s="5"/>
      <c r="J882" s="18" t="e">
        <f>VLOOKUP(I882,'Price List'!$C:$BB,3,FALSE)</f>
        <v>#N/A</v>
      </c>
      <c r="K882" s="9" t="e">
        <f>VLOOKUP(I882,'Price List'!$C:$BB,10,FALSE)</f>
        <v>#N/A</v>
      </c>
      <c r="L882" s="1"/>
      <c r="M882" s="1"/>
      <c r="N882" s="1"/>
      <c r="O882" s="1"/>
      <c r="P882" s="1"/>
      <c r="Q882" s="1"/>
      <c r="R882" s="1"/>
      <c r="S882" s="1"/>
    </row>
    <row r="883" spans="1:19" ht="12.75" customHeight="1" x14ac:dyDescent="0.2">
      <c r="A883" s="4" t="s">
        <v>22</v>
      </c>
      <c r="B883" s="10" t="s">
        <v>21</v>
      </c>
      <c r="C883" s="11" t="s">
        <v>20</v>
      </c>
      <c r="D883" s="17"/>
      <c r="E883" s="4" t="s">
        <v>22</v>
      </c>
      <c r="F883" s="10" t="s">
        <v>21</v>
      </c>
      <c r="G883" s="11" t="s">
        <v>20</v>
      </c>
      <c r="H883" s="17"/>
      <c r="I883" s="4" t="s">
        <v>22</v>
      </c>
      <c r="J883" s="10" t="s">
        <v>21</v>
      </c>
      <c r="K883" s="11" t="s">
        <v>20</v>
      </c>
      <c r="L883" s="1"/>
      <c r="M883" s="1"/>
      <c r="N883" s="1"/>
      <c r="O883" s="1"/>
      <c r="P883" s="1"/>
      <c r="Q883" s="1"/>
      <c r="R883" s="1"/>
      <c r="S883" s="1"/>
    </row>
    <row r="884" spans="1:19" ht="12.75" customHeight="1" x14ac:dyDescent="0.2">
      <c r="A884" s="6" t="e">
        <f>CONCATENATE(VLOOKUP(A882,'Price List'!$C:$BB,8,FALSE),"/",VLOOKUP(A882,'Price List'!$C:$BB,9,FALSE))</f>
        <v>#N/A</v>
      </c>
      <c r="B884" s="19" t="e">
        <f>IF(ISBLANK(VLOOKUP(A882,'Price List'!$C:$BB,5,FALSE)),VLOOKUP(A882,'Price List'!$C:$BB,5,FALSE),VLOOKUP(A882,'Price List'!$C:$BB,5,FALSE))</f>
        <v>#N/A</v>
      </c>
      <c r="C884" s="12" t="e">
        <f>VLOOKUP(A882,'Price List'!$C:$BB,6,FALSE)</f>
        <v>#N/A</v>
      </c>
      <c r="D884" s="17"/>
      <c r="E884" s="6" t="e">
        <f>CONCATENATE(VLOOKUP(E882,'Price List'!$C:$BB,8,FALSE),"/",VLOOKUP(E882,'Price List'!$C:$BB,9,FALSE))</f>
        <v>#N/A</v>
      </c>
      <c r="F884" s="19" t="e">
        <f>IF(ISBLANK(VLOOKUP(E882,'Price List'!$C:$BB,5,FALSE)),VLOOKUP(E882,'Price List'!$C:$BB,5,FALSE),VLOOKUP(E882,'Price List'!$C:$BB,5,FALSE))</f>
        <v>#N/A</v>
      </c>
      <c r="G884" s="12" t="e">
        <f>VLOOKUP(E882,'Price List'!$C:$BB,6,FALSE)</f>
        <v>#N/A</v>
      </c>
      <c r="H884" s="17"/>
      <c r="I884" s="6" t="e">
        <f>CONCATENATE(VLOOKUP(I882,'Price List'!$C:$BB,8,FALSE),"/",VLOOKUP(I882,'Price List'!$C:$BB,9,FALSE))</f>
        <v>#N/A</v>
      </c>
      <c r="J884" s="19" t="e">
        <f>IF(ISBLANK(VLOOKUP(I882,'Price List'!$C:$BB,5,FALSE)),VLOOKUP(I882,'Price List'!$C:$BB,5,FALSE),VLOOKUP(I882,'Price List'!$C:$BB,5,FALSE))</f>
        <v>#N/A</v>
      </c>
      <c r="K884" s="12" t="e">
        <f>VLOOKUP(I882,'Price List'!$C:$BB,6,FALSE)</f>
        <v>#N/A</v>
      </c>
      <c r="L884" s="1"/>
      <c r="M884" s="1"/>
      <c r="N884" s="1"/>
      <c r="O884" s="1"/>
      <c r="P884" s="1"/>
      <c r="Q884" s="1"/>
      <c r="R884" s="1"/>
      <c r="S884" s="1"/>
    </row>
    <row r="885" spans="1:19" ht="6" customHeight="1" x14ac:dyDescent="0.2">
      <c r="L885" s="1"/>
      <c r="M885" s="1"/>
      <c r="N885" s="1"/>
      <c r="O885" s="1"/>
      <c r="P885" s="1"/>
      <c r="Q885" s="1"/>
      <c r="R885" s="1"/>
      <c r="S885" s="1"/>
    </row>
    <row r="886" spans="1:19" ht="108" customHeight="1" x14ac:dyDescent="0.2">
      <c r="A886" s="158" t="e">
        <f>VLOOKUP(A889,PicTable,2,FALSE)</f>
        <v>#N/A</v>
      </c>
      <c r="B886" s="159"/>
      <c r="C886" s="160"/>
      <c r="D886" s="16"/>
      <c r="E886" s="158" t="e">
        <f>VLOOKUP(E889,PicTable,2,FALSE)</f>
        <v>#N/A</v>
      </c>
      <c r="F886" s="159"/>
      <c r="G886" s="160"/>
      <c r="H886" s="16"/>
      <c r="I886" s="158" t="e">
        <f>VLOOKUP(I889,PicTable,2,FALSE)</f>
        <v>#N/A</v>
      </c>
      <c r="J886" s="159"/>
      <c r="K886" s="160"/>
      <c r="L886" s="1"/>
      <c r="M886" s="1"/>
      <c r="N886" s="1"/>
      <c r="O886" s="1"/>
      <c r="P886" s="1"/>
      <c r="Q886" s="1"/>
      <c r="R886" s="1"/>
      <c r="S886" s="1"/>
    </row>
    <row r="887" spans="1:19" x14ac:dyDescent="0.2">
      <c r="A887" s="155" t="e">
        <f>VLOOKUP(A889,'Price List'!$C:$BB,2,FALSE)</f>
        <v>#N/A</v>
      </c>
      <c r="B887" s="156"/>
      <c r="C887" s="157"/>
      <c r="D887" s="20"/>
      <c r="E887" s="155" t="e">
        <f>VLOOKUP(E889,'Price List'!$C:$BB,2,FALSE)</f>
        <v>#N/A</v>
      </c>
      <c r="F887" s="156"/>
      <c r="G887" s="157"/>
      <c r="H887" s="20"/>
      <c r="I887" s="155" t="e">
        <f>VLOOKUP(I889,'Price List'!$C:$BB,2,FALSE)</f>
        <v>#N/A</v>
      </c>
      <c r="J887" s="156"/>
      <c r="K887" s="157"/>
      <c r="L887" s="1"/>
      <c r="M887" s="1"/>
      <c r="N887" s="1"/>
      <c r="O887" s="1"/>
      <c r="P887" s="1"/>
      <c r="Q887" s="1"/>
      <c r="R887" s="1"/>
      <c r="S887" s="1"/>
    </row>
    <row r="888" spans="1:19" x14ac:dyDescent="0.2">
      <c r="A888" s="4" t="s">
        <v>18</v>
      </c>
      <c r="B888" s="7" t="s">
        <v>0</v>
      </c>
      <c r="C888" s="9" t="s">
        <v>19</v>
      </c>
      <c r="D888" s="17"/>
      <c r="E888" s="4" t="s">
        <v>18</v>
      </c>
      <c r="F888" s="7" t="s">
        <v>0</v>
      </c>
      <c r="G888" s="9" t="s">
        <v>19</v>
      </c>
      <c r="H888" s="17"/>
      <c r="I888" s="4" t="s">
        <v>18</v>
      </c>
      <c r="J888" s="7" t="s">
        <v>0</v>
      </c>
      <c r="K888" s="9" t="s">
        <v>19</v>
      </c>
      <c r="L888" s="1"/>
      <c r="M888" s="1"/>
      <c r="N888" s="1"/>
      <c r="O888" s="1"/>
      <c r="P888" s="1"/>
      <c r="Q888" s="1"/>
      <c r="R888" s="1"/>
      <c r="S888" s="1"/>
    </row>
    <row r="889" spans="1:19" x14ac:dyDescent="0.2">
      <c r="A889" s="5"/>
      <c r="B889" s="18" t="e">
        <f>VLOOKUP(A889,'Price List'!$C:$BB,3,FALSE)</f>
        <v>#N/A</v>
      </c>
      <c r="C889" s="9" t="e">
        <f>VLOOKUP(A889,'Price List'!$C:$BB,10,FALSE)</f>
        <v>#N/A</v>
      </c>
      <c r="D889" s="17"/>
      <c r="E889" s="5"/>
      <c r="F889" s="18" t="e">
        <f>VLOOKUP(E889,'Price List'!$C:$BB,3,FALSE)</f>
        <v>#N/A</v>
      </c>
      <c r="G889" s="9" t="e">
        <f>VLOOKUP(E889,'Price List'!$C:$BB,10,FALSE)</f>
        <v>#N/A</v>
      </c>
      <c r="H889" s="17"/>
      <c r="I889" s="5"/>
      <c r="J889" s="18" t="e">
        <f>VLOOKUP(I889,'Price List'!$C:$BB,3,FALSE)</f>
        <v>#N/A</v>
      </c>
      <c r="K889" s="9" t="e">
        <f>VLOOKUP(I889,'Price List'!$C:$BB,10,FALSE)</f>
        <v>#N/A</v>
      </c>
      <c r="L889" s="1"/>
      <c r="M889" s="1"/>
      <c r="N889" s="1"/>
      <c r="O889" s="1"/>
      <c r="P889" s="1"/>
      <c r="Q889" s="1"/>
      <c r="R889" s="1"/>
      <c r="S889" s="1"/>
    </row>
    <row r="890" spans="1:19" ht="12.75" customHeight="1" x14ac:dyDescent="0.2">
      <c r="A890" s="4" t="s">
        <v>22</v>
      </c>
      <c r="B890" s="10" t="s">
        <v>21</v>
      </c>
      <c r="C890" s="11" t="s">
        <v>20</v>
      </c>
      <c r="D890" s="17"/>
      <c r="E890" s="4" t="s">
        <v>22</v>
      </c>
      <c r="F890" s="10" t="s">
        <v>21</v>
      </c>
      <c r="G890" s="11" t="s">
        <v>20</v>
      </c>
      <c r="H890" s="17"/>
      <c r="I890" s="4" t="s">
        <v>22</v>
      </c>
      <c r="J890" s="10" t="s">
        <v>21</v>
      </c>
      <c r="K890" s="11" t="s">
        <v>20</v>
      </c>
      <c r="L890" s="1"/>
      <c r="M890" s="1"/>
      <c r="N890" s="1"/>
      <c r="O890" s="1"/>
      <c r="P890" s="1"/>
      <c r="Q890" s="1"/>
      <c r="R890" s="1"/>
      <c r="S890" s="1"/>
    </row>
    <row r="891" spans="1:19" ht="12.75" customHeight="1" x14ac:dyDescent="0.2">
      <c r="A891" s="6" t="e">
        <f>CONCATENATE(VLOOKUP(A889,'Price List'!$C:$BB,8,FALSE),"/",VLOOKUP(A889,'Price List'!$C:$BB,9,FALSE))</f>
        <v>#N/A</v>
      </c>
      <c r="B891" s="19" t="e">
        <f>IF(ISBLANK(VLOOKUP(A889,'Price List'!$C:$BB,5,FALSE)),VLOOKUP(A889,'Price List'!$C:$BB,5,FALSE),VLOOKUP(A889,'Price List'!$C:$BB,5,FALSE))</f>
        <v>#N/A</v>
      </c>
      <c r="C891" s="12" t="e">
        <f>VLOOKUP(A889,'Price List'!$C:$BB,6,FALSE)</f>
        <v>#N/A</v>
      </c>
      <c r="D891" s="17"/>
      <c r="E891" s="6" t="e">
        <f>CONCATENATE(VLOOKUP(E889,'Price List'!$C:$BB,8,FALSE),"/",VLOOKUP(E889,'Price List'!$C:$BB,9,FALSE))</f>
        <v>#N/A</v>
      </c>
      <c r="F891" s="19" t="e">
        <f>IF(ISBLANK(VLOOKUP(E889,'Price List'!$C:$BB,5,FALSE)),VLOOKUP(E889,'Price List'!$C:$BB,5,FALSE),VLOOKUP(E889,'Price List'!$C:$BB,5,FALSE))</f>
        <v>#N/A</v>
      </c>
      <c r="G891" s="12" t="e">
        <f>VLOOKUP(E889,'Price List'!$C:$BB,6,FALSE)</f>
        <v>#N/A</v>
      </c>
      <c r="H891" s="17"/>
      <c r="I891" s="6" t="e">
        <f>CONCATENATE(VLOOKUP(I889,'Price List'!$C:$BB,8,FALSE),"/",VLOOKUP(I889,'Price List'!$C:$BB,9,FALSE))</f>
        <v>#N/A</v>
      </c>
      <c r="J891" s="19" t="e">
        <f>IF(ISBLANK(VLOOKUP(I889,'Price List'!$C:$BB,5,FALSE)),VLOOKUP(I889,'Price List'!$C:$BB,5,FALSE),VLOOKUP(I889,'Price List'!$C:$BB,5,FALSE))</f>
        <v>#N/A</v>
      </c>
      <c r="K891" s="12" t="e">
        <f>VLOOKUP(I889,'Price List'!$C:$BB,6,FALSE)</f>
        <v>#N/A</v>
      </c>
      <c r="L891" s="1"/>
      <c r="M891" s="1"/>
      <c r="N891" s="1"/>
      <c r="O891" s="1"/>
      <c r="P891" s="1"/>
      <c r="Q891" s="1"/>
      <c r="R891" s="1"/>
      <c r="S891" s="1"/>
    </row>
    <row r="892" spans="1:19" ht="6" customHeight="1" x14ac:dyDescent="0.2">
      <c r="L892" s="1"/>
      <c r="M892" s="1"/>
      <c r="N892" s="1"/>
      <c r="O892" s="1"/>
      <c r="P892" s="1"/>
      <c r="Q892" s="1"/>
      <c r="R892" s="1"/>
      <c r="S892" s="1"/>
    </row>
    <row r="893" spans="1:19" ht="108" customHeight="1" x14ac:dyDescent="0.2">
      <c r="A893" s="158" t="e">
        <f>VLOOKUP(A896,PicTable,2,FALSE)</f>
        <v>#N/A</v>
      </c>
      <c r="B893" s="159"/>
      <c r="C893" s="160"/>
      <c r="D893" s="16"/>
      <c r="E893" s="158" t="e">
        <f>VLOOKUP(E896,PicTable,2,FALSE)</f>
        <v>#N/A</v>
      </c>
      <c r="F893" s="159"/>
      <c r="G893" s="160"/>
      <c r="H893" s="16"/>
      <c r="I893" s="158" t="e">
        <f>VLOOKUP(I896,PicTable,2,FALSE)</f>
        <v>#N/A</v>
      </c>
      <c r="J893" s="159"/>
      <c r="K893" s="160"/>
      <c r="L893" s="1"/>
      <c r="M893" s="1"/>
      <c r="N893" s="1"/>
      <c r="O893" s="1"/>
      <c r="P893" s="1"/>
      <c r="Q893" s="1"/>
      <c r="R893" s="1"/>
      <c r="S893" s="1"/>
    </row>
    <row r="894" spans="1:19" x14ac:dyDescent="0.2">
      <c r="A894" s="155" t="e">
        <f>VLOOKUP(A896,'Price List'!$C:$BB,2,FALSE)</f>
        <v>#N/A</v>
      </c>
      <c r="B894" s="156"/>
      <c r="C894" s="157"/>
      <c r="D894" s="20"/>
      <c r="E894" s="155" t="e">
        <f>VLOOKUP(E896,'Price List'!$C:$BB,2,FALSE)</f>
        <v>#N/A</v>
      </c>
      <c r="F894" s="156"/>
      <c r="G894" s="157"/>
      <c r="H894" s="20"/>
      <c r="I894" s="155" t="e">
        <f>VLOOKUP(I896,'Price List'!$C:$BB,2,FALSE)</f>
        <v>#N/A</v>
      </c>
      <c r="J894" s="156"/>
      <c r="K894" s="157"/>
      <c r="L894" s="1"/>
      <c r="M894" s="1"/>
      <c r="N894" s="1"/>
      <c r="O894" s="1"/>
      <c r="P894" s="1"/>
      <c r="Q894" s="1"/>
      <c r="R894" s="1"/>
      <c r="S894" s="1"/>
    </row>
    <row r="895" spans="1:19" x14ac:dyDescent="0.2">
      <c r="A895" s="4" t="s">
        <v>18</v>
      </c>
      <c r="B895" s="7" t="s">
        <v>0</v>
      </c>
      <c r="C895" s="9" t="s">
        <v>19</v>
      </c>
      <c r="D895" s="17"/>
      <c r="E895" s="4" t="s">
        <v>18</v>
      </c>
      <c r="F895" s="7" t="s">
        <v>0</v>
      </c>
      <c r="G895" s="9" t="s">
        <v>19</v>
      </c>
      <c r="H895" s="17"/>
      <c r="I895" s="4" t="s">
        <v>18</v>
      </c>
      <c r="J895" s="7" t="s">
        <v>0</v>
      </c>
      <c r="K895" s="9" t="s">
        <v>19</v>
      </c>
      <c r="L895" s="1"/>
      <c r="M895" s="1"/>
      <c r="N895" s="1"/>
      <c r="O895" s="1"/>
      <c r="P895" s="1"/>
      <c r="Q895" s="1"/>
      <c r="R895" s="1"/>
      <c r="S895" s="1"/>
    </row>
    <row r="896" spans="1:19" x14ac:dyDescent="0.2">
      <c r="A896" s="5"/>
      <c r="B896" s="18" t="e">
        <f>VLOOKUP(A896,'Price List'!$C:$BB,3,FALSE)</f>
        <v>#N/A</v>
      </c>
      <c r="C896" s="9" t="e">
        <f>VLOOKUP(A896,'Price List'!$C:$BB,10,FALSE)</f>
        <v>#N/A</v>
      </c>
      <c r="D896" s="17"/>
      <c r="E896" s="5"/>
      <c r="F896" s="18" t="e">
        <f>VLOOKUP(E896,'Price List'!$C:$BB,3,FALSE)</f>
        <v>#N/A</v>
      </c>
      <c r="G896" s="9" t="e">
        <f>VLOOKUP(E896,'Price List'!$C:$BB,10,FALSE)</f>
        <v>#N/A</v>
      </c>
      <c r="H896" s="17"/>
      <c r="I896" s="5"/>
      <c r="J896" s="18" t="e">
        <f>VLOOKUP(I896,'Price List'!$C:$BB,3,FALSE)</f>
        <v>#N/A</v>
      </c>
      <c r="K896" s="9" t="e">
        <f>VLOOKUP(I896,'Price List'!$C:$BB,10,FALSE)</f>
        <v>#N/A</v>
      </c>
      <c r="L896" s="1"/>
      <c r="M896" s="1"/>
      <c r="N896" s="1"/>
      <c r="O896" s="1"/>
      <c r="P896" s="1"/>
      <c r="Q896" s="1"/>
      <c r="R896" s="1"/>
      <c r="S896" s="1"/>
    </row>
    <row r="897" spans="1:19" ht="12.75" customHeight="1" x14ac:dyDescent="0.2">
      <c r="A897" s="4" t="s">
        <v>22</v>
      </c>
      <c r="B897" s="10" t="s">
        <v>21</v>
      </c>
      <c r="C897" s="11" t="s">
        <v>20</v>
      </c>
      <c r="D897" s="17"/>
      <c r="E897" s="4" t="s">
        <v>22</v>
      </c>
      <c r="F897" s="10" t="s">
        <v>21</v>
      </c>
      <c r="G897" s="11" t="s">
        <v>20</v>
      </c>
      <c r="H897" s="17"/>
      <c r="I897" s="4" t="s">
        <v>22</v>
      </c>
      <c r="J897" s="10" t="s">
        <v>21</v>
      </c>
      <c r="K897" s="11" t="s">
        <v>20</v>
      </c>
      <c r="L897" s="1"/>
      <c r="M897" s="1"/>
      <c r="N897" s="1"/>
      <c r="O897" s="1"/>
      <c r="P897" s="1"/>
      <c r="Q897" s="1"/>
      <c r="R897" s="1"/>
      <c r="S897" s="1"/>
    </row>
    <row r="898" spans="1:19" ht="12.75" customHeight="1" x14ac:dyDescent="0.2">
      <c r="A898" s="6" t="e">
        <f>CONCATENATE(VLOOKUP(A896,'Price List'!$C:$BB,8,FALSE),"/",VLOOKUP(A896,'Price List'!$C:$BB,9,FALSE))</f>
        <v>#N/A</v>
      </c>
      <c r="B898" s="19" t="e">
        <f>IF(ISBLANK(VLOOKUP(A896,'Price List'!$C:$BB,5,FALSE)),VLOOKUP(A896,'Price List'!$C:$BB,5,FALSE),VLOOKUP(A896,'Price List'!$C:$BB,5,FALSE))</f>
        <v>#N/A</v>
      </c>
      <c r="C898" s="12" t="e">
        <f>VLOOKUP(A896,'Price List'!$C:$BB,6,FALSE)</f>
        <v>#N/A</v>
      </c>
      <c r="D898" s="17"/>
      <c r="E898" s="6" t="e">
        <f>CONCATENATE(VLOOKUP(E896,'Price List'!$C:$BB,8,FALSE),"/",VLOOKUP(E896,'Price List'!$C:$BB,9,FALSE))</f>
        <v>#N/A</v>
      </c>
      <c r="F898" s="19" t="e">
        <f>IF(ISBLANK(VLOOKUP(E896,'Price List'!$C:$BB,5,FALSE)),VLOOKUP(E896,'Price List'!$C:$BB,5,FALSE),VLOOKUP(E896,'Price List'!$C:$BB,5,FALSE))</f>
        <v>#N/A</v>
      </c>
      <c r="G898" s="12" t="e">
        <f>VLOOKUP(E896,'Price List'!$C:$BB,6,FALSE)</f>
        <v>#N/A</v>
      </c>
      <c r="H898" s="17"/>
      <c r="I898" s="6" t="e">
        <f>CONCATENATE(VLOOKUP(I896,'Price List'!$C:$BB,8,FALSE),"/",VLOOKUP(I896,'Price List'!$C:$BB,9,FALSE))</f>
        <v>#N/A</v>
      </c>
      <c r="J898" s="19" t="e">
        <f>IF(ISBLANK(VLOOKUP(I896,'Price List'!$C:$BB,5,FALSE)),VLOOKUP(I896,'Price List'!$C:$BB,5,FALSE),VLOOKUP(I896,'Price List'!$C:$BB,5,FALSE))</f>
        <v>#N/A</v>
      </c>
      <c r="K898" s="12" t="e">
        <f>VLOOKUP(I896,'Price List'!$C:$BB,6,FALSE)</f>
        <v>#N/A</v>
      </c>
      <c r="L898" s="1"/>
      <c r="M898" s="1"/>
      <c r="N898" s="1"/>
      <c r="O898" s="1"/>
      <c r="P898" s="1"/>
      <c r="Q898" s="1"/>
      <c r="R898" s="1"/>
      <c r="S898" s="1"/>
    </row>
    <row r="899" spans="1:19" ht="6" customHeight="1" x14ac:dyDescent="0.2">
      <c r="L899" s="1"/>
      <c r="M899" s="1"/>
      <c r="N899" s="1"/>
      <c r="O899" s="1"/>
      <c r="P899" s="1"/>
      <c r="Q899" s="1"/>
      <c r="R899" s="1"/>
      <c r="S899" s="1"/>
    </row>
    <row r="900" spans="1:19" ht="108" customHeight="1" x14ac:dyDescent="0.2">
      <c r="A900" s="158" t="e">
        <f>VLOOKUP(A903,PicTable,2,FALSE)</f>
        <v>#N/A</v>
      </c>
      <c r="B900" s="159"/>
      <c r="C900" s="160"/>
      <c r="D900" s="16"/>
      <c r="E900" s="158" t="e">
        <f>VLOOKUP(E903,PicTable,2,FALSE)</f>
        <v>#N/A</v>
      </c>
      <c r="F900" s="159"/>
      <c r="G900" s="160"/>
      <c r="H900" s="16"/>
      <c r="I900" s="158" t="e">
        <f>VLOOKUP(I903,PicTable,2,FALSE)</f>
        <v>#N/A</v>
      </c>
      <c r="J900" s="159"/>
      <c r="K900" s="160"/>
      <c r="L900" s="1"/>
      <c r="M900" s="1"/>
      <c r="N900" s="1"/>
      <c r="O900" s="1"/>
      <c r="P900" s="1"/>
      <c r="Q900" s="1"/>
      <c r="R900" s="1"/>
      <c r="S900" s="1"/>
    </row>
    <row r="901" spans="1:19" x14ac:dyDescent="0.2">
      <c r="A901" s="155" t="e">
        <f>VLOOKUP(A903,'Price List'!$C:$BB,2,FALSE)</f>
        <v>#N/A</v>
      </c>
      <c r="B901" s="156"/>
      <c r="C901" s="157"/>
      <c r="D901" s="20"/>
      <c r="E901" s="155" t="e">
        <f>VLOOKUP(E903,'Price List'!$C:$BB,2,FALSE)</f>
        <v>#N/A</v>
      </c>
      <c r="F901" s="156"/>
      <c r="G901" s="157"/>
      <c r="H901" s="20"/>
      <c r="I901" s="155" t="e">
        <f>VLOOKUP(I903,'Price List'!$C:$BB,2,FALSE)</f>
        <v>#N/A</v>
      </c>
      <c r="J901" s="156"/>
      <c r="K901" s="157"/>
      <c r="L901" s="1"/>
      <c r="M901" s="1"/>
      <c r="N901" s="1"/>
      <c r="O901" s="1"/>
      <c r="P901" s="1"/>
      <c r="Q901" s="1"/>
      <c r="R901" s="1"/>
      <c r="S901" s="1"/>
    </row>
    <row r="902" spans="1:19" x14ac:dyDescent="0.2">
      <c r="A902" s="4" t="s">
        <v>18</v>
      </c>
      <c r="B902" s="7" t="s">
        <v>0</v>
      </c>
      <c r="C902" s="9" t="s">
        <v>19</v>
      </c>
      <c r="D902" s="17"/>
      <c r="E902" s="4" t="s">
        <v>18</v>
      </c>
      <c r="F902" s="7" t="s">
        <v>0</v>
      </c>
      <c r="G902" s="9" t="s">
        <v>19</v>
      </c>
      <c r="H902" s="17"/>
      <c r="I902" s="4" t="s">
        <v>18</v>
      </c>
      <c r="J902" s="7" t="s">
        <v>0</v>
      </c>
      <c r="K902" s="9" t="s">
        <v>19</v>
      </c>
      <c r="L902" s="1"/>
      <c r="M902" s="1"/>
      <c r="N902" s="1"/>
      <c r="O902" s="1"/>
      <c r="P902" s="1"/>
      <c r="Q902" s="1"/>
      <c r="R902" s="1"/>
      <c r="S902" s="1"/>
    </row>
    <row r="903" spans="1:19" x14ac:dyDescent="0.2">
      <c r="A903" s="5"/>
      <c r="B903" s="18" t="e">
        <f>VLOOKUP(A903,'Price List'!$C:$BB,3,FALSE)</f>
        <v>#N/A</v>
      </c>
      <c r="C903" s="9" t="e">
        <f>VLOOKUP(A903,'Price List'!$C:$BB,10,FALSE)</f>
        <v>#N/A</v>
      </c>
      <c r="D903" s="17"/>
      <c r="E903" s="5"/>
      <c r="F903" s="18" t="e">
        <f>VLOOKUP(E903,'Price List'!$C:$BB,3,FALSE)</f>
        <v>#N/A</v>
      </c>
      <c r="G903" s="9" t="e">
        <f>VLOOKUP(E903,'Price List'!$C:$BB,10,FALSE)</f>
        <v>#N/A</v>
      </c>
      <c r="H903" s="17"/>
      <c r="I903" s="5"/>
      <c r="J903" s="18" t="e">
        <f>VLOOKUP(I903,'Price List'!$C:$BB,3,FALSE)</f>
        <v>#N/A</v>
      </c>
      <c r="K903" s="9" t="e">
        <f>VLOOKUP(I903,'Price List'!$C:$BB,10,FALSE)</f>
        <v>#N/A</v>
      </c>
      <c r="L903" s="1"/>
      <c r="M903" s="1"/>
      <c r="N903" s="1"/>
      <c r="O903" s="1"/>
      <c r="P903" s="1"/>
      <c r="Q903" s="1"/>
      <c r="R903" s="1"/>
      <c r="S903" s="1"/>
    </row>
    <row r="904" spans="1:19" ht="12.75" customHeight="1" x14ac:dyDescent="0.2">
      <c r="A904" s="4" t="s">
        <v>22</v>
      </c>
      <c r="B904" s="10" t="s">
        <v>21</v>
      </c>
      <c r="C904" s="11" t="s">
        <v>20</v>
      </c>
      <c r="D904" s="17"/>
      <c r="E904" s="4" t="s">
        <v>22</v>
      </c>
      <c r="F904" s="10" t="s">
        <v>21</v>
      </c>
      <c r="G904" s="11" t="s">
        <v>20</v>
      </c>
      <c r="H904" s="17"/>
      <c r="I904" s="4" t="s">
        <v>22</v>
      </c>
      <c r="J904" s="10" t="s">
        <v>21</v>
      </c>
      <c r="K904" s="11" t="s">
        <v>20</v>
      </c>
      <c r="L904" s="1"/>
      <c r="M904" s="1"/>
      <c r="N904" s="1"/>
      <c r="O904" s="1"/>
      <c r="P904" s="1"/>
      <c r="Q904" s="1"/>
      <c r="R904" s="1"/>
      <c r="S904" s="1"/>
    </row>
    <row r="905" spans="1:19" ht="12.75" customHeight="1" x14ac:dyDescent="0.2">
      <c r="A905" s="6" t="e">
        <f>CONCATENATE(VLOOKUP(A903,'Price List'!$C:$BB,8,FALSE),"/",VLOOKUP(A903,'Price List'!$C:$BB,9,FALSE))</f>
        <v>#N/A</v>
      </c>
      <c r="B905" s="19" t="e">
        <f>IF(ISBLANK(VLOOKUP(A903,'Price List'!$C:$BB,5,FALSE)),VLOOKUP(A903,'Price List'!$C:$BB,5,FALSE),VLOOKUP(A903,'Price List'!$C:$BB,5,FALSE))</f>
        <v>#N/A</v>
      </c>
      <c r="C905" s="12" t="e">
        <f>VLOOKUP(A903,'Price List'!$C:$BB,6,FALSE)</f>
        <v>#N/A</v>
      </c>
      <c r="D905" s="17"/>
      <c r="E905" s="6" t="e">
        <f>CONCATENATE(VLOOKUP(E903,'Price List'!$C:$BB,8,FALSE),"/",VLOOKUP(E903,'Price List'!$C:$BB,9,FALSE))</f>
        <v>#N/A</v>
      </c>
      <c r="F905" s="19" t="e">
        <f>IF(ISBLANK(VLOOKUP(E903,'Price List'!$C:$BB,5,FALSE)),VLOOKUP(E903,'Price List'!$C:$BB,5,FALSE),VLOOKUP(E903,'Price List'!$C:$BB,5,FALSE))</f>
        <v>#N/A</v>
      </c>
      <c r="G905" s="12" t="e">
        <f>VLOOKUP(E903,'Price List'!$C:$BB,6,FALSE)</f>
        <v>#N/A</v>
      </c>
      <c r="H905" s="17"/>
      <c r="I905" s="6" t="e">
        <f>CONCATENATE(VLOOKUP(I903,'Price List'!$C:$BB,8,FALSE),"/",VLOOKUP(I903,'Price List'!$C:$BB,9,FALSE))</f>
        <v>#N/A</v>
      </c>
      <c r="J905" s="19" t="e">
        <f>IF(ISBLANK(VLOOKUP(I903,'Price List'!$C:$BB,5,FALSE)),VLOOKUP(I903,'Price List'!$C:$BB,5,FALSE),VLOOKUP(I903,'Price List'!$C:$BB,5,FALSE))</f>
        <v>#N/A</v>
      </c>
      <c r="K905" s="12" t="e">
        <f>VLOOKUP(I903,'Price List'!$C:$BB,6,FALSE)</f>
        <v>#N/A</v>
      </c>
      <c r="L905" s="1"/>
      <c r="M905" s="1"/>
      <c r="N905" s="1"/>
      <c r="O905" s="1"/>
      <c r="P905" s="1"/>
      <c r="Q905" s="1"/>
      <c r="R905" s="1"/>
      <c r="S905" s="1"/>
    </row>
    <row r="906" spans="1:19" ht="6" customHeight="1" x14ac:dyDescent="0.2">
      <c r="L906" s="1"/>
      <c r="M906" s="1"/>
      <c r="N906" s="1"/>
      <c r="O906" s="1"/>
      <c r="P906" s="1"/>
      <c r="Q906" s="1"/>
      <c r="R906" s="1"/>
      <c r="S906" s="1"/>
    </row>
    <row r="907" spans="1:19" ht="108" customHeight="1" x14ac:dyDescent="0.2">
      <c r="A907" s="158" t="e">
        <f>VLOOKUP(A910,PicTable,2,FALSE)</f>
        <v>#N/A</v>
      </c>
      <c r="B907" s="159"/>
      <c r="C907" s="160"/>
      <c r="D907" s="16"/>
      <c r="E907" s="158" t="e">
        <f>VLOOKUP(E910,PicTable,2,FALSE)</f>
        <v>#N/A</v>
      </c>
      <c r="F907" s="159"/>
      <c r="G907" s="160"/>
      <c r="H907" s="16"/>
      <c r="I907" s="158" t="e">
        <f>VLOOKUP(I910,PicTable,2,FALSE)</f>
        <v>#N/A</v>
      </c>
      <c r="J907" s="159"/>
      <c r="K907" s="160"/>
      <c r="L907" s="1"/>
      <c r="M907" s="1"/>
      <c r="N907" s="1"/>
      <c r="O907" s="1"/>
      <c r="P907" s="1"/>
      <c r="Q907" s="1"/>
      <c r="R907" s="1"/>
      <c r="S907" s="1"/>
    </row>
    <row r="908" spans="1:19" x14ac:dyDescent="0.2">
      <c r="A908" s="155" t="e">
        <f>VLOOKUP(A910,'Price List'!$C:$BB,2,FALSE)</f>
        <v>#N/A</v>
      </c>
      <c r="B908" s="156"/>
      <c r="C908" s="157"/>
      <c r="D908" s="20"/>
      <c r="E908" s="155" t="e">
        <f>VLOOKUP(E910,'Price List'!$C:$BB,2,FALSE)</f>
        <v>#N/A</v>
      </c>
      <c r="F908" s="156"/>
      <c r="G908" s="157"/>
      <c r="H908" s="20"/>
      <c r="I908" s="155" t="e">
        <f>VLOOKUP(I910,'Price List'!$C:$BB,2,FALSE)</f>
        <v>#N/A</v>
      </c>
      <c r="J908" s="156"/>
      <c r="K908" s="157"/>
      <c r="L908" s="1"/>
      <c r="M908" s="1"/>
      <c r="N908" s="1"/>
      <c r="O908" s="1"/>
      <c r="P908" s="1"/>
      <c r="Q908" s="1"/>
      <c r="R908" s="1"/>
      <c r="S908" s="1"/>
    </row>
    <row r="909" spans="1:19" x14ac:dyDescent="0.2">
      <c r="A909" s="4" t="s">
        <v>18</v>
      </c>
      <c r="B909" s="7" t="s">
        <v>0</v>
      </c>
      <c r="C909" s="9" t="s">
        <v>19</v>
      </c>
      <c r="D909" s="17"/>
      <c r="E909" s="4" t="s">
        <v>18</v>
      </c>
      <c r="F909" s="7" t="s">
        <v>0</v>
      </c>
      <c r="G909" s="9" t="s">
        <v>19</v>
      </c>
      <c r="H909" s="17"/>
      <c r="I909" s="4" t="s">
        <v>18</v>
      </c>
      <c r="J909" s="7" t="s">
        <v>0</v>
      </c>
      <c r="K909" s="9" t="s">
        <v>19</v>
      </c>
      <c r="L909" s="1"/>
      <c r="M909" s="1"/>
      <c r="N909" s="1"/>
      <c r="O909" s="1"/>
      <c r="P909" s="1"/>
      <c r="Q909" s="1"/>
      <c r="R909" s="1"/>
      <c r="S909" s="1"/>
    </row>
    <row r="910" spans="1:19" x14ac:dyDescent="0.2">
      <c r="A910" s="5"/>
      <c r="B910" s="18" t="e">
        <f>VLOOKUP(A910,'Price List'!$C:$BB,3,FALSE)</f>
        <v>#N/A</v>
      </c>
      <c r="C910" s="9" t="e">
        <f>VLOOKUP(A910,'Price List'!$C:$BB,10,FALSE)</f>
        <v>#N/A</v>
      </c>
      <c r="D910" s="17"/>
      <c r="E910" s="5"/>
      <c r="F910" s="18" t="e">
        <f>VLOOKUP(E910,'Price List'!$C:$BB,3,FALSE)</f>
        <v>#N/A</v>
      </c>
      <c r="G910" s="9" t="e">
        <f>VLOOKUP(E910,'Price List'!$C:$BB,10,FALSE)</f>
        <v>#N/A</v>
      </c>
      <c r="H910" s="17"/>
      <c r="I910" s="5"/>
      <c r="J910" s="18" t="e">
        <f>VLOOKUP(I910,'Price List'!$C:$BB,3,FALSE)</f>
        <v>#N/A</v>
      </c>
      <c r="K910" s="9" t="e">
        <f>VLOOKUP(I910,'Price List'!$C:$BB,10,FALSE)</f>
        <v>#N/A</v>
      </c>
      <c r="L910" s="1"/>
      <c r="M910" s="1"/>
      <c r="N910" s="1"/>
      <c r="O910" s="1"/>
      <c r="P910" s="1"/>
      <c r="Q910" s="1"/>
      <c r="R910" s="1"/>
      <c r="S910" s="1"/>
    </row>
    <row r="911" spans="1:19" ht="12.75" customHeight="1" x14ac:dyDescent="0.2">
      <c r="A911" s="4" t="s">
        <v>22</v>
      </c>
      <c r="B911" s="10" t="s">
        <v>21</v>
      </c>
      <c r="C911" s="11" t="s">
        <v>20</v>
      </c>
      <c r="D911" s="17"/>
      <c r="E911" s="4" t="s">
        <v>22</v>
      </c>
      <c r="F911" s="10" t="s">
        <v>21</v>
      </c>
      <c r="G911" s="11" t="s">
        <v>20</v>
      </c>
      <c r="H911" s="17"/>
      <c r="I911" s="4" t="s">
        <v>22</v>
      </c>
      <c r="J911" s="10" t="s">
        <v>21</v>
      </c>
      <c r="K911" s="11" t="s">
        <v>20</v>
      </c>
      <c r="L911" s="1"/>
      <c r="M911" s="1"/>
      <c r="N911" s="1"/>
      <c r="O911" s="1"/>
      <c r="P911" s="1"/>
      <c r="Q911" s="1"/>
      <c r="R911" s="1"/>
      <c r="S911" s="1"/>
    </row>
    <row r="912" spans="1:19" ht="12.75" customHeight="1" x14ac:dyDescent="0.2">
      <c r="A912" s="6" t="e">
        <f>CONCATENATE(VLOOKUP(A910,'Price List'!$C:$BB,8,FALSE),"/",VLOOKUP(A910,'Price List'!$C:$BB,9,FALSE))</f>
        <v>#N/A</v>
      </c>
      <c r="B912" s="19" t="e">
        <f>IF(ISBLANK(VLOOKUP(A910,'Price List'!$C:$BB,5,FALSE)),VLOOKUP(A910,'Price List'!$C:$BB,5,FALSE),VLOOKUP(A910,'Price List'!$C:$BB,5,FALSE))</f>
        <v>#N/A</v>
      </c>
      <c r="C912" s="12" t="e">
        <f>VLOOKUP(A910,'Price List'!$C:$BB,6,FALSE)</f>
        <v>#N/A</v>
      </c>
      <c r="D912" s="17"/>
      <c r="E912" s="6" t="e">
        <f>CONCATENATE(VLOOKUP(E910,'Price List'!$C:$BB,8,FALSE),"/",VLOOKUP(E910,'Price List'!$C:$BB,9,FALSE))</f>
        <v>#N/A</v>
      </c>
      <c r="F912" s="19" t="e">
        <f>IF(ISBLANK(VLOOKUP(E910,'Price List'!$C:$BB,5,FALSE)),VLOOKUP(E910,'Price List'!$C:$BB,5,FALSE),VLOOKUP(E910,'Price List'!$C:$BB,5,FALSE))</f>
        <v>#N/A</v>
      </c>
      <c r="G912" s="12" t="e">
        <f>VLOOKUP(E910,'Price List'!$C:$BB,6,FALSE)</f>
        <v>#N/A</v>
      </c>
      <c r="H912" s="17"/>
      <c r="I912" s="6" t="e">
        <f>CONCATENATE(VLOOKUP(I910,'Price List'!$C:$BB,8,FALSE),"/",VLOOKUP(I910,'Price List'!$C:$BB,9,FALSE))</f>
        <v>#N/A</v>
      </c>
      <c r="J912" s="19" t="e">
        <f>IF(ISBLANK(VLOOKUP(I910,'Price List'!$C:$BB,5,FALSE)),VLOOKUP(I910,'Price List'!$C:$BB,5,FALSE),VLOOKUP(I910,'Price List'!$C:$BB,5,FALSE))</f>
        <v>#N/A</v>
      </c>
      <c r="K912" s="12" t="e">
        <f>VLOOKUP(I910,'Price List'!$C:$BB,6,FALSE)</f>
        <v>#N/A</v>
      </c>
      <c r="L912" s="1"/>
      <c r="M912" s="1"/>
      <c r="N912" s="1"/>
      <c r="O912" s="1"/>
      <c r="P912" s="1"/>
      <c r="Q912" s="1"/>
      <c r="R912" s="1"/>
      <c r="S912" s="1"/>
    </row>
    <row r="913" spans="1:19" ht="6" customHeight="1" x14ac:dyDescent="0.2">
      <c r="L913" s="1"/>
      <c r="M913" s="1"/>
      <c r="N913" s="1"/>
      <c r="O913" s="1"/>
      <c r="P913" s="1"/>
      <c r="Q913" s="1"/>
      <c r="R913" s="1"/>
      <c r="S913" s="1"/>
    </row>
    <row r="914" spans="1:19" ht="108" customHeight="1" x14ac:dyDescent="0.2">
      <c r="A914" s="158" t="e">
        <f>VLOOKUP(A917,PicTable,2,FALSE)</f>
        <v>#N/A</v>
      </c>
      <c r="B914" s="159"/>
      <c r="C914" s="160"/>
      <c r="D914" s="16"/>
      <c r="E914" s="158" t="e">
        <f>VLOOKUP(E917,PicTable,2,FALSE)</f>
        <v>#N/A</v>
      </c>
      <c r="F914" s="159"/>
      <c r="G914" s="160"/>
      <c r="H914" s="16"/>
      <c r="I914" s="158" t="e">
        <f>VLOOKUP(I917,PicTable,2,FALSE)</f>
        <v>#N/A</v>
      </c>
      <c r="J914" s="159"/>
      <c r="K914" s="160"/>
      <c r="L914" s="1"/>
      <c r="M914" s="1"/>
      <c r="N914" s="1"/>
      <c r="O914" s="1"/>
      <c r="P914" s="1"/>
      <c r="Q914" s="1"/>
      <c r="R914" s="1"/>
      <c r="S914" s="1"/>
    </row>
    <row r="915" spans="1:19" x14ac:dyDescent="0.2">
      <c r="A915" s="155" t="e">
        <f>VLOOKUP(A917,'Price List'!$C:$BB,2,FALSE)</f>
        <v>#N/A</v>
      </c>
      <c r="B915" s="156"/>
      <c r="C915" s="157"/>
      <c r="D915" s="20"/>
      <c r="E915" s="155" t="e">
        <f>VLOOKUP(E917,'Price List'!$C:$BB,2,FALSE)</f>
        <v>#N/A</v>
      </c>
      <c r="F915" s="156"/>
      <c r="G915" s="157"/>
      <c r="H915" s="20"/>
      <c r="I915" s="155" t="e">
        <f>VLOOKUP(I917,'Price List'!$C:$BB,2,FALSE)</f>
        <v>#N/A</v>
      </c>
      <c r="J915" s="156"/>
      <c r="K915" s="157"/>
      <c r="L915" s="1"/>
      <c r="M915" s="1"/>
      <c r="N915" s="1"/>
      <c r="O915" s="1"/>
      <c r="P915" s="1"/>
      <c r="Q915" s="1"/>
      <c r="R915" s="1"/>
      <c r="S915" s="1"/>
    </row>
    <row r="916" spans="1:19" x14ac:dyDescent="0.2">
      <c r="A916" s="4" t="s">
        <v>18</v>
      </c>
      <c r="B916" s="7" t="s">
        <v>0</v>
      </c>
      <c r="C916" s="9" t="s">
        <v>19</v>
      </c>
      <c r="D916" s="17"/>
      <c r="E916" s="4" t="s">
        <v>18</v>
      </c>
      <c r="F916" s="7" t="s">
        <v>0</v>
      </c>
      <c r="G916" s="9" t="s">
        <v>19</v>
      </c>
      <c r="H916" s="17"/>
      <c r="I916" s="4" t="s">
        <v>18</v>
      </c>
      <c r="J916" s="7" t="s">
        <v>0</v>
      </c>
      <c r="K916" s="9" t="s">
        <v>19</v>
      </c>
      <c r="L916" s="1"/>
      <c r="M916" s="1"/>
      <c r="N916" s="1"/>
      <c r="O916" s="1"/>
      <c r="P916" s="1"/>
      <c r="Q916" s="1"/>
      <c r="R916" s="1"/>
      <c r="S916" s="1"/>
    </row>
    <row r="917" spans="1:19" x14ac:dyDescent="0.2">
      <c r="A917" s="5"/>
      <c r="B917" s="18" t="e">
        <f>VLOOKUP(A917,'Price List'!$C:$BB,3,FALSE)</f>
        <v>#N/A</v>
      </c>
      <c r="C917" s="9" t="e">
        <f>VLOOKUP(A917,'Price List'!$C:$BB,10,FALSE)</f>
        <v>#N/A</v>
      </c>
      <c r="D917" s="17"/>
      <c r="E917" s="5"/>
      <c r="F917" s="18" t="e">
        <f>VLOOKUP(E917,'Price List'!$C:$BB,3,FALSE)</f>
        <v>#N/A</v>
      </c>
      <c r="G917" s="9" t="e">
        <f>VLOOKUP(E917,'Price List'!$C:$BB,10,FALSE)</f>
        <v>#N/A</v>
      </c>
      <c r="H917" s="17"/>
      <c r="I917" s="5"/>
      <c r="J917" s="18" t="e">
        <f>VLOOKUP(I917,'Price List'!$C:$BB,3,FALSE)</f>
        <v>#N/A</v>
      </c>
      <c r="K917" s="9" t="e">
        <f>VLOOKUP(I917,'Price List'!$C:$BB,10,FALSE)</f>
        <v>#N/A</v>
      </c>
      <c r="L917" s="1"/>
      <c r="M917" s="1"/>
      <c r="N917" s="1"/>
      <c r="O917" s="1"/>
      <c r="P917" s="1"/>
      <c r="Q917" s="1"/>
      <c r="R917" s="1"/>
      <c r="S917" s="1"/>
    </row>
    <row r="918" spans="1:19" ht="12.75" customHeight="1" x14ac:dyDescent="0.2">
      <c r="A918" s="4" t="s">
        <v>22</v>
      </c>
      <c r="B918" s="10" t="s">
        <v>21</v>
      </c>
      <c r="C918" s="11" t="s">
        <v>20</v>
      </c>
      <c r="D918" s="17"/>
      <c r="E918" s="4" t="s">
        <v>22</v>
      </c>
      <c r="F918" s="10" t="s">
        <v>21</v>
      </c>
      <c r="G918" s="11" t="s">
        <v>20</v>
      </c>
      <c r="H918" s="17"/>
      <c r="I918" s="4" t="s">
        <v>22</v>
      </c>
      <c r="J918" s="10" t="s">
        <v>21</v>
      </c>
      <c r="K918" s="11" t="s">
        <v>20</v>
      </c>
      <c r="L918" s="1"/>
      <c r="M918" s="1"/>
      <c r="N918" s="1"/>
      <c r="O918" s="1"/>
      <c r="P918" s="1"/>
      <c r="Q918" s="1"/>
      <c r="R918" s="1"/>
      <c r="S918" s="1"/>
    </row>
    <row r="919" spans="1:19" ht="12.75" customHeight="1" x14ac:dyDescent="0.2">
      <c r="A919" s="6" t="e">
        <f>CONCATENATE(VLOOKUP(A917,'Price List'!$C:$BB,8,FALSE),"/",VLOOKUP(A917,'Price List'!$C:$BB,9,FALSE))</f>
        <v>#N/A</v>
      </c>
      <c r="B919" s="19" t="e">
        <f>IF(ISBLANK(VLOOKUP(A917,'Price List'!$C:$BB,5,FALSE)),VLOOKUP(A917,'Price List'!$C:$BB,5,FALSE),VLOOKUP(A917,'Price List'!$C:$BB,5,FALSE))</f>
        <v>#N/A</v>
      </c>
      <c r="C919" s="12" t="e">
        <f>VLOOKUP(A917,'Price List'!$C:$BB,6,FALSE)</f>
        <v>#N/A</v>
      </c>
      <c r="D919" s="17"/>
      <c r="E919" s="6" t="e">
        <f>CONCATENATE(VLOOKUP(E917,'Price List'!$C:$BB,8,FALSE),"/",VLOOKUP(E917,'Price List'!$C:$BB,9,FALSE))</f>
        <v>#N/A</v>
      </c>
      <c r="F919" s="19" t="e">
        <f>IF(ISBLANK(VLOOKUP(E917,'Price List'!$C:$BB,5,FALSE)),VLOOKUP(E917,'Price List'!$C:$BB,5,FALSE),VLOOKUP(E917,'Price List'!$C:$BB,5,FALSE))</f>
        <v>#N/A</v>
      </c>
      <c r="G919" s="12" t="e">
        <f>VLOOKUP(E917,'Price List'!$C:$BB,6,FALSE)</f>
        <v>#N/A</v>
      </c>
      <c r="H919" s="17"/>
      <c r="I919" s="6" t="e">
        <f>CONCATENATE(VLOOKUP(I917,'Price List'!$C:$BB,8,FALSE),"/",VLOOKUP(I917,'Price List'!$C:$BB,9,FALSE))</f>
        <v>#N/A</v>
      </c>
      <c r="J919" s="19" t="e">
        <f>IF(ISBLANK(VLOOKUP(I917,'Price List'!$C:$BB,5,FALSE)),VLOOKUP(I917,'Price List'!$C:$BB,5,FALSE),VLOOKUP(I917,'Price List'!$C:$BB,5,FALSE))</f>
        <v>#N/A</v>
      </c>
      <c r="K919" s="12" t="e">
        <f>VLOOKUP(I917,'Price List'!$C:$BB,6,FALSE)</f>
        <v>#N/A</v>
      </c>
      <c r="L919" s="1"/>
      <c r="M919" s="1"/>
      <c r="N919" s="1"/>
      <c r="O919" s="1"/>
      <c r="P919" s="1"/>
      <c r="Q919" s="1"/>
      <c r="R919" s="1"/>
      <c r="S919" s="1"/>
    </row>
    <row r="920" spans="1:19" ht="6" customHeight="1" x14ac:dyDescent="0.2">
      <c r="L920" s="1"/>
      <c r="M920" s="1"/>
      <c r="N920" s="1"/>
      <c r="O920" s="1"/>
      <c r="P920" s="1"/>
      <c r="Q920" s="1"/>
      <c r="R920" s="1"/>
      <c r="S920" s="1"/>
    </row>
    <row r="921" spans="1:19" ht="108" customHeight="1" x14ac:dyDescent="0.2">
      <c r="A921" s="158" t="e">
        <f>VLOOKUP(A924,PicTable,2,FALSE)</f>
        <v>#N/A</v>
      </c>
      <c r="B921" s="159"/>
      <c r="C921" s="160"/>
      <c r="D921" s="16"/>
      <c r="E921" s="158" t="e">
        <f>VLOOKUP(E924,PicTable,2,FALSE)</f>
        <v>#N/A</v>
      </c>
      <c r="F921" s="159"/>
      <c r="G921" s="160"/>
      <c r="H921" s="16"/>
      <c r="I921" s="158" t="e">
        <f>VLOOKUP(I924,PicTable,2,FALSE)</f>
        <v>#N/A</v>
      </c>
      <c r="J921" s="159"/>
      <c r="K921" s="160"/>
      <c r="L921" s="1"/>
      <c r="M921" s="1"/>
      <c r="N921" s="1"/>
      <c r="O921" s="1"/>
      <c r="P921" s="1"/>
      <c r="Q921" s="1"/>
      <c r="R921" s="1"/>
      <c r="S921" s="1"/>
    </row>
    <row r="922" spans="1:19" x14ac:dyDescent="0.2">
      <c r="A922" s="155" t="e">
        <f>VLOOKUP(A924,'Price List'!$C:$BB,2,FALSE)</f>
        <v>#N/A</v>
      </c>
      <c r="B922" s="156"/>
      <c r="C922" s="157"/>
      <c r="D922" s="20"/>
      <c r="E922" s="155" t="e">
        <f>VLOOKUP(E924,'Price List'!$C:$BB,2,FALSE)</f>
        <v>#N/A</v>
      </c>
      <c r="F922" s="156"/>
      <c r="G922" s="157"/>
      <c r="H922" s="20"/>
      <c r="I922" s="155" t="e">
        <f>VLOOKUP(I924,'Price List'!$C:$BB,2,FALSE)</f>
        <v>#N/A</v>
      </c>
      <c r="J922" s="156"/>
      <c r="K922" s="157"/>
      <c r="L922" s="1"/>
      <c r="M922" s="1"/>
      <c r="N922" s="1"/>
      <c r="O922" s="1"/>
      <c r="P922" s="1"/>
      <c r="Q922" s="1"/>
      <c r="R922" s="1"/>
      <c r="S922" s="1"/>
    </row>
    <row r="923" spans="1:19" x14ac:dyDescent="0.2">
      <c r="A923" s="4" t="s">
        <v>18</v>
      </c>
      <c r="B923" s="7" t="s">
        <v>0</v>
      </c>
      <c r="C923" s="9" t="s">
        <v>19</v>
      </c>
      <c r="D923" s="17"/>
      <c r="E923" s="4" t="s">
        <v>18</v>
      </c>
      <c r="F923" s="7" t="s">
        <v>0</v>
      </c>
      <c r="G923" s="9" t="s">
        <v>19</v>
      </c>
      <c r="H923" s="17"/>
      <c r="I923" s="4" t="s">
        <v>18</v>
      </c>
      <c r="J923" s="7" t="s">
        <v>0</v>
      </c>
      <c r="K923" s="9" t="s">
        <v>19</v>
      </c>
      <c r="L923" s="1"/>
      <c r="M923" s="1"/>
      <c r="N923" s="1"/>
      <c r="O923" s="1"/>
      <c r="P923" s="1"/>
      <c r="Q923" s="1"/>
      <c r="R923" s="1"/>
      <c r="S923" s="1"/>
    </row>
    <row r="924" spans="1:19" x14ac:dyDescent="0.2">
      <c r="A924" s="5"/>
      <c r="B924" s="18" t="e">
        <f>VLOOKUP(A924,'Price List'!$C:$BB,3,FALSE)</f>
        <v>#N/A</v>
      </c>
      <c r="C924" s="9" t="e">
        <f>VLOOKUP(A924,'Price List'!$C:$BB,10,FALSE)</f>
        <v>#N/A</v>
      </c>
      <c r="D924" s="17"/>
      <c r="E924" s="5"/>
      <c r="F924" s="18" t="e">
        <f>VLOOKUP(E924,'Price List'!$C:$BB,3,FALSE)</f>
        <v>#N/A</v>
      </c>
      <c r="G924" s="9" t="e">
        <f>VLOOKUP(E924,'Price List'!$C:$BB,10,FALSE)</f>
        <v>#N/A</v>
      </c>
      <c r="H924" s="17"/>
      <c r="I924" s="5"/>
      <c r="J924" s="18" t="e">
        <f>VLOOKUP(I924,'Price List'!$C:$BB,3,FALSE)</f>
        <v>#N/A</v>
      </c>
      <c r="K924" s="9" t="e">
        <f>VLOOKUP(I924,'Price List'!$C:$BB,10,FALSE)</f>
        <v>#N/A</v>
      </c>
      <c r="L924" s="1"/>
      <c r="M924" s="1"/>
      <c r="N924" s="1"/>
      <c r="O924" s="1"/>
      <c r="P924" s="1"/>
      <c r="Q924" s="1"/>
      <c r="R924" s="1"/>
      <c r="S924" s="1"/>
    </row>
    <row r="925" spans="1:19" ht="12.75" customHeight="1" x14ac:dyDescent="0.2">
      <c r="A925" s="4" t="s">
        <v>22</v>
      </c>
      <c r="B925" s="10" t="s">
        <v>21</v>
      </c>
      <c r="C925" s="11" t="s">
        <v>20</v>
      </c>
      <c r="D925" s="17"/>
      <c r="E925" s="4" t="s">
        <v>22</v>
      </c>
      <c r="F925" s="10" t="s">
        <v>21</v>
      </c>
      <c r="G925" s="11" t="s">
        <v>20</v>
      </c>
      <c r="H925" s="17"/>
      <c r="I925" s="4" t="s">
        <v>22</v>
      </c>
      <c r="J925" s="10" t="s">
        <v>21</v>
      </c>
      <c r="K925" s="11" t="s">
        <v>20</v>
      </c>
      <c r="L925" s="1"/>
      <c r="M925" s="1"/>
      <c r="N925" s="1"/>
      <c r="O925" s="1"/>
      <c r="P925" s="1"/>
      <c r="Q925" s="1"/>
      <c r="R925" s="1"/>
      <c r="S925" s="1"/>
    </row>
    <row r="926" spans="1:19" ht="12.75" customHeight="1" x14ac:dyDescent="0.2">
      <c r="A926" s="6" t="e">
        <f>CONCATENATE(VLOOKUP(A924,'Price List'!$C:$BB,8,FALSE),"/",VLOOKUP(A924,'Price List'!$C:$BB,9,FALSE))</f>
        <v>#N/A</v>
      </c>
      <c r="B926" s="19" t="e">
        <f>IF(ISBLANK(VLOOKUP(A924,'Price List'!$C:$BB,5,FALSE)),VLOOKUP(A924,'Price List'!$C:$BB,5,FALSE),VLOOKUP(A924,'Price List'!$C:$BB,5,FALSE))</f>
        <v>#N/A</v>
      </c>
      <c r="C926" s="12" t="e">
        <f>VLOOKUP(A924,'Price List'!$C:$BB,6,FALSE)</f>
        <v>#N/A</v>
      </c>
      <c r="D926" s="17"/>
      <c r="E926" s="6" t="e">
        <f>CONCATENATE(VLOOKUP(E924,'Price List'!$C:$BB,8,FALSE),"/",VLOOKUP(E924,'Price List'!$C:$BB,9,FALSE))</f>
        <v>#N/A</v>
      </c>
      <c r="F926" s="19" t="e">
        <f>IF(ISBLANK(VLOOKUP(E924,'Price List'!$C:$BB,5,FALSE)),VLOOKUP(E924,'Price List'!$C:$BB,5,FALSE),VLOOKUP(E924,'Price List'!$C:$BB,5,FALSE))</f>
        <v>#N/A</v>
      </c>
      <c r="G926" s="12" t="e">
        <f>VLOOKUP(E924,'Price List'!$C:$BB,6,FALSE)</f>
        <v>#N/A</v>
      </c>
      <c r="H926" s="17"/>
      <c r="I926" s="6" t="e">
        <f>CONCATENATE(VLOOKUP(I924,'Price List'!$C:$BB,8,FALSE),"/",VLOOKUP(I924,'Price List'!$C:$BB,9,FALSE))</f>
        <v>#N/A</v>
      </c>
      <c r="J926" s="19" t="e">
        <f>IF(ISBLANK(VLOOKUP(I924,'Price List'!$C:$BB,5,FALSE)),VLOOKUP(I924,'Price List'!$C:$BB,5,FALSE),VLOOKUP(I924,'Price List'!$C:$BB,5,FALSE))</f>
        <v>#N/A</v>
      </c>
      <c r="K926" s="12" t="e">
        <f>VLOOKUP(I924,'Price List'!$C:$BB,6,FALSE)</f>
        <v>#N/A</v>
      </c>
      <c r="L926" s="1"/>
      <c r="M926" s="1"/>
      <c r="N926" s="1"/>
      <c r="O926" s="1"/>
      <c r="P926" s="1"/>
      <c r="Q926" s="1"/>
      <c r="R926" s="1"/>
      <c r="S926" s="1"/>
    </row>
    <row r="927" spans="1:19" ht="6" customHeight="1" x14ac:dyDescent="0.2">
      <c r="L927" s="1"/>
      <c r="M927" s="1"/>
      <c r="N927" s="1"/>
      <c r="O927" s="1"/>
      <c r="P927" s="1"/>
      <c r="Q927" s="1"/>
      <c r="R927" s="1"/>
      <c r="S927" s="1"/>
    </row>
    <row r="928" spans="1:19" ht="108" customHeight="1" x14ac:dyDescent="0.2">
      <c r="A928" s="158" t="e">
        <f>VLOOKUP(A931,PicTable,2,FALSE)</f>
        <v>#N/A</v>
      </c>
      <c r="B928" s="159"/>
      <c r="C928" s="160"/>
      <c r="D928" s="16"/>
      <c r="E928" s="158" t="e">
        <f>VLOOKUP(E931,PicTable,2,FALSE)</f>
        <v>#N/A</v>
      </c>
      <c r="F928" s="159"/>
      <c r="G928" s="160"/>
      <c r="H928" s="16"/>
      <c r="I928" s="158" t="e">
        <f>VLOOKUP(I931,PicTable,2,FALSE)</f>
        <v>#N/A</v>
      </c>
      <c r="J928" s="159"/>
      <c r="K928" s="160"/>
      <c r="L928" s="1"/>
      <c r="M928" s="1"/>
      <c r="N928" s="1"/>
      <c r="O928" s="1"/>
      <c r="P928" s="1"/>
      <c r="Q928" s="1"/>
      <c r="R928" s="1"/>
      <c r="S928" s="1"/>
    </row>
    <row r="929" spans="1:19" x14ac:dyDescent="0.2">
      <c r="A929" s="155" t="e">
        <f>VLOOKUP(A931,'Price List'!$C:$BB,2,FALSE)</f>
        <v>#N/A</v>
      </c>
      <c r="B929" s="156"/>
      <c r="C929" s="157"/>
      <c r="D929" s="20"/>
      <c r="E929" s="155" t="e">
        <f>VLOOKUP(E931,'Price List'!$C:$BB,2,FALSE)</f>
        <v>#N/A</v>
      </c>
      <c r="F929" s="156"/>
      <c r="G929" s="157"/>
      <c r="H929" s="20"/>
      <c r="I929" s="155" t="e">
        <f>VLOOKUP(I931,'Price List'!$C:$BB,2,FALSE)</f>
        <v>#N/A</v>
      </c>
      <c r="J929" s="156"/>
      <c r="K929" s="157"/>
      <c r="L929" s="1"/>
      <c r="M929" s="1"/>
      <c r="N929" s="1"/>
      <c r="O929" s="1"/>
      <c r="P929" s="1"/>
      <c r="Q929" s="1"/>
      <c r="R929" s="1"/>
      <c r="S929" s="1"/>
    </row>
    <row r="930" spans="1:19" x14ac:dyDescent="0.2">
      <c r="A930" s="4" t="s">
        <v>18</v>
      </c>
      <c r="B930" s="7" t="s">
        <v>0</v>
      </c>
      <c r="C930" s="9" t="s">
        <v>19</v>
      </c>
      <c r="D930" s="17"/>
      <c r="E930" s="4" t="s">
        <v>18</v>
      </c>
      <c r="F930" s="7" t="s">
        <v>0</v>
      </c>
      <c r="G930" s="9" t="s">
        <v>19</v>
      </c>
      <c r="H930" s="17"/>
      <c r="I930" s="4" t="s">
        <v>18</v>
      </c>
      <c r="J930" s="7" t="s">
        <v>0</v>
      </c>
      <c r="K930" s="9" t="s">
        <v>19</v>
      </c>
      <c r="L930" s="1"/>
      <c r="M930" s="1"/>
      <c r="N930" s="1"/>
      <c r="O930" s="1"/>
      <c r="P930" s="1"/>
      <c r="Q930" s="1"/>
      <c r="R930" s="1"/>
      <c r="S930" s="1"/>
    </row>
    <row r="931" spans="1:19" x14ac:dyDescent="0.2">
      <c r="A931" s="5"/>
      <c r="B931" s="18" t="e">
        <f>VLOOKUP(A931,'Price List'!$C:$BB,3,FALSE)</f>
        <v>#N/A</v>
      </c>
      <c r="C931" s="9" t="e">
        <f>VLOOKUP(A931,'Price List'!$C:$BB,10,FALSE)</f>
        <v>#N/A</v>
      </c>
      <c r="D931" s="17"/>
      <c r="E931" s="5"/>
      <c r="F931" s="18" t="e">
        <f>VLOOKUP(E931,'Price List'!$C:$BB,3,FALSE)</f>
        <v>#N/A</v>
      </c>
      <c r="G931" s="9" t="e">
        <f>VLOOKUP(E931,'Price List'!$C:$BB,10,FALSE)</f>
        <v>#N/A</v>
      </c>
      <c r="H931" s="17"/>
      <c r="I931" s="5"/>
      <c r="J931" s="18" t="e">
        <f>VLOOKUP(I931,'Price List'!$C:$BB,3,FALSE)</f>
        <v>#N/A</v>
      </c>
      <c r="K931" s="9" t="e">
        <f>VLOOKUP(I931,'Price List'!$C:$BB,10,FALSE)</f>
        <v>#N/A</v>
      </c>
      <c r="L931" s="1"/>
      <c r="M931" s="1"/>
      <c r="N931" s="1"/>
      <c r="O931" s="1"/>
      <c r="P931" s="1"/>
      <c r="Q931" s="1"/>
      <c r="R931" s="1"/>
      <c r="S931" s="1"/>
    </row>
    <row r="932" spans="1:19" ht="12.75" customHeight="1" x14ac:dyDescent="0.2">
      <c r="A932" s="4" t="s">
        <v>22</v>
      </c>
      <c r="B932" s="10" t="s">
        <v>21</v>
      </c>
      <c r="C932" s="11" t="s">
        <v>20</v>
      </c>
      <c r="D932" s="17"/>
      <c r="E932" s="4" t="s">
        <v>22</v>
      </c>
      <c r="F932" s="10" t="s">
        <v>21</v>
      </c>
      <c r="G932" s="11" t="s">
        <v>20</v>
      </c>
      <c r="H932" s="17"/>
      <c r="I932" s="4" t="s">
        <v>22</v>
      </c>
      <c r="J932" s="10" t="s">
        <v>21</v>
      </c>
      <c r="K932" s="11" t="s">
        <v>20</v>
      </c>
      <c r="L932" s="1"/>
      <c r="M932" s="1"/>
      <c r="N932" s="1"/>
      <c r="O932" s="1"/>
      <c r="P932" s="1"/>
      <c r="Q932" s="1"/>
      <c r="R932" s="1"/>
      <c r="S932" s="1"/>
    </row>
    <row r="933" spans="1:19" ht="12.75" customHeight="1" x14ac:dyDescent="0.2">
      <c r="A933" s="6" t="e">
        <f>CONCATENATE(VLOOKUP(A931,'Price List'!$C:$BB,8,FALSE),"/",VLOOKUP(A931,'Price List'!$C:$BB,9,FALSE))</f>
        <v>#N/A</v>
      </c>
      <c r="B933" s="19" t="e">
        <f>IF(ISBLANK(VLOOKUP(A931,'Price List'!$C:$BB,5,FALSE)),VLOOKUP(A931,'Price List'!$C:$BB,5,FALSE),VLOOKUP(A931,'Price List'!$C:$BB,5,FALSE))</f>
        <v>#N/A</v>
      </c>
      <c r="C933" s="12" t="e">
        <f>VLOOKUP(A931,'Price List'!$C:$BB,6,FALSE)</f>
        <v>#N/A</v>
      </c>
      <c r="D933" s="17"/>
      <c r="E933" s="6" t="e">
        <f>CONCATENATE(VLOOKUP(E931,'Price List'!$C:$BB,8,FALSE),"/",VLOOKUP(E931,'Price List'!$C:$BB,9,FALSE))</f>
        <v>#N/A</v>
      </c>
      <c r="F933" s="19" t="e">
        <f>IF(ISBLANK(VLOOKUP(E931,'Price List'!$C:$BB,5,FALSE)),VLOOKUP(E931,'Price List'!$C:$BB,5,FALSE),VLOOKUP(E931,'Price List'!$C:$BB,5,FALSE))</f>
        <v>#N/A</v>
      </c>
      <c r="G933" s="12" t="e">
        <f>VLOOKUP(E931,'Price List'!$C:$BB,6,FALSE)</f>
        <v>#N/A</v>
      </c>
      <c r="H933" s="17"/>
      <c r="I933" s="6" t="e">
        <f>CONCATENATE(VLOOKUP(I931,'Price List'!$C:$BB,8,FALSE),"/",VLOOKUP(I931,'Price List'!$C:$BB,9,FALSE))</f>
        <v>#N/A</v>
      </c>
      <c r="J933" s="19" t="e">
        <f>IF(ISBLANK(VLOOKUP(I931,'Price List'!$C:$BB,5,FALSE)),VLOOKUP(I931,'Price List'!$C:$BB,5,FALSE),VLOOKUP(I931,'Price List'!$C:$BB,5,FALSE))</f>
        <v>#N/A</v>
      </c>
      <c r="K933" s="12" t="e">
        <f>VLOOKUP(I931,'Price List'!$C:$BB,6,FALSE)</f>
        <v>#N/A</v>
      </c>
      <c r="L933" s="1"/>
      <c r="M933" s="1"/>
      <c r="N933" s="1"/>
      <c r="O933" s="1"/>
      <c r="P933" s="1"/>
      <c r="Q933" s="1"/>
      <c r="R933" s="1"/>
      <c r="S933" s="1"/>
    </row>
    <row r="934" spans="1:19" ht="6" customHeight="1" x14ac:dyDescent="0.2">
      <c r="L934" s="1"/>
      <c r="M934" s="1"/>
      <c r="N934" s="1"/>
      <c r="O934" s="1"/>
      <c r="P934" s="1"/>
      <c r="Q934" s="1"/>
      <c r="R934" s="1"/>
      <c r="S934" s="1"/>
    </row>
    <row r="935" spans="1:19" ht="108" customHeight="1" x14ac:dyDescent="0.2">
      <c r="A935" s="158" t="e">
        <f>VLOOKUP(A938,PicTable,2,FALSE)</f>
        <v>#N/A</v>
      </c>
      <c r="B935" s="159"/>
      <c r="C935" s="160"/>
      <c r="D935" s="16"/>
      <c r="E935" s="158" t="e">
        <f>VLOOKUP(E938,PicTable,2,FALSE)</f>
        <v>#N/A</v>
      </c>
      <c r="F935" s="159"/>
      <c r="G935" s="160"/>
      <c r="H935" s="16"/>
      <c r="I935" s="158" t="e">
        <f>VLOOKUP(I938,PicTable,2,FALSE)</f>
        <v>#N/A</v>
      </c>
      <c r="J935" s="159"/>
      <c r="K935" s="160"/>
      <c r="L935" s="1"/>
      <c r="M935" s="1"/>
      <c r="N935" s="1"/>
      <c r="O935" s="1"/>
      <c r="P935" s="1"/>
      <c r="Q935" s="1"/>
      <c r="R935" s="1"/>
      <c r="S935" s="1"/>
    </row>
    <row r="936" spans="1:19" x14ac:dyDescent="0.2">
      <c r="A936" s="155" t="e">
        <f>VLOOKUP(A938,'Price List'!$C:$BB,2,FALSE)</f>
        <v>#N/A</v>
      </c>
      <c r="B936" s="156"/>
      <c r="C936" s="157"/>
      <c r="D936" s="20"/>
      <c r="E936" s="155" t="e">
        <f>VLOOKUP(E938,'Price List'!$C:$BB,2,FALSE)</f>
        <v>#N/A</v>
      </c>
      <c r="F936" s="156"/>
      <c r="G936" s="157"/>
      <c r="H936" s="20"/>
      <c r="I936" s="155" t="e">
        <f>VLOOKUP(I938,'Price List'!$C:$BB,2,FALSE)</f>
        <v>#N/A</v>
      </c>
      <c r="J936" s="156"/>
      <c r="K936" s="157"/>
      <c r="L936" s="1"/>
      <c r="M936" s="1"/>
      <c r="N936" s="1"/>
      <c r="O936" s="1"/>
      <c r="P936" s="1"/>
      <c r="Q936" s="1"/>
      <c r="R936" s="1"/>
      <c r="S936" s="1"/>
    </row>
    <row r="937" spans="1:19" x14ac:dyDescent="0.2">
      <c r="A937" s="4" t="s">
        <v>18</v>
      </c>
      <c r="B937" s="7" t="s">
        <v>0</v>
      </c>
      <c r="C937" s="9" t="s">
        <v>19</v>
      </c>
      <c r="D937" s="17"/>
      <c r="E937" s="4" t="s">
        <v>18</v>
      </c>
      <c r="F937" s="7" t="s">
        <v>0</v>
      </c>
      <c r="G937" s="9" t="s">
        <v>19</v>
      </c>
      <c r="H937" s="17"/>
      <c r="I937" s="4" t="s">
        <v>18</v>
      </c>
      <c r="J937" s="7" t="s">
        <v>0</v>
      </c>
      <c r="K937" s="9" t="s">
        <v>19</v>
      </c>
      <c r="L937" s="1"/>
      <c r="M937" s="1"/>
      <c r="N937" s="1"/>
      <c r="O937" s="1"/>
      <c r="P937" s="1"/>
      <c r="Q937" s="1"/>
      <c r="R937" s="1"/>
      <c r="S937" s="1"/>
    </row>
    <row r="938" spans="1:19" x14ac:dyDescent="0.2">
      <c r="A938" s="5"/>
      <c r="B938" s="18" t="e">
        <f>VLOOKUP(A938,'Price List'!$C:$BB,3,FALSE)</f>
        <v>#N/A</v>
      </c>
      <c r="C938" s="9" t="e">
        <f>VLOOKUP(A938,'Price List'!$C:$BB,10,FALSE)</f>
        <v>#N/A</v>
      </c>
      <c r="D938" s="17"/>
      <c r="E938" s="5"/>
      <c r="F938" s="18" t="e">
        <f>VLOOKUP(E938,'Price List'!$C:$BB,3,FALSE)</f>
        <v>#N/A</v>
      </c>
      <c r="G938" s="9" t="e">
        <f>VLOOKUP(E938,'Price List'!$C:$BB,10,FALSE)</f>
        <v>#N/A</v>
      </c>
      <c r="H938" s="17"/>
      <c r="I938" s="5"/>
      <c r="J938" s="18" t="e">
        <f>VLOOKUP(I938,'Price List'!$C:$BB,3,FALSE)</f>
        <v>#N/A</v>
      </c>
      <c r="K938" s="9" t="e">
        <f>VLOOKUP(I938,'Price List'!$C:$BB,10,FALSE)</f>
        <v>#N/A</v>
      </c>
      <c r="L938" s="1"/>
      <c r="M938" s="1"/>
      <c r="N938" s="1"/>
      <c r="O938" s="1"/>
      <c r="P938" s="1"/>
      <c r="Q938" s="1"/>
      <c r="R938" s="1"/>
      <c r="S938" s="1"/>
    </row>
    <row r="939" spans="1:19" ht="12.75" customHeight="1" x14ac:dyDescent="0.2">
      <c r="A939" s="4" t="s">
        <v>22</v>
      </c>
      <c r="B939" s="10" t="s">
        <v>21</v>
      </c>
      <c r="C939" s="11" t="s">
        <v>20</v>
      </c>
      <c r="D939" s="17"/>
      <c r="E939" s="4" t="s">
        <v>22</v>
      </c>
      <c r="F939" s="10" t="s">
        <v>21</v>
      </c>
      <c r="G939" s="11" t="s">
        <v>20</v>
      </c>
      <c r="H939" s="17"/>
      <c r="I939" s="4" t="s">
        <v>22</v>
      </c>
      <c r="J939" s="10" t="s">
        <v>21</v>
      </c>
      <c r="K939" s="11" t="s">
        <v>20</v>
      </c>
      <c r="L939" s="1"/>
      <c r="M939" s="1"/>
      <c r="N939" s="1"/>
      <c r="O939" s="1"/>
      <c r="P939" s="1"/>
      <c r="Q939" s="1"/>
      <c r="R939" s="1"/>
      <c r="S939" s="1"/>
    </row>
    <row r="940" spans="1:19" ht="12.75" customHeight="1" x14ac:dyDescent="0.2">
      <c r="A940" s="6" t="e">
        <f>CONCATENATE(VLOOKUP(A938,'Price List'!$C:$BB,8,FALSE),"/",VLOOKUP(A938,'Price List'!$C:$BB,9,FALSE))</f>
        <v>#N/A</v>
      </c>
      <c r="B940" s="19" t="e">
        <f>IF(ISBLANK(VLOOKUP(A938,'Price List'!$C:$BB,5,FALSE)),VLOOKUP(A938,'Price List'!$C:$BB,5,FALSE),VLOOKUP(A938,'Price List'!$C:$BB,5,FALSE))</f>
        <v>#N/A</v>
      </c>
      <c r="C940" s="12" t="e">
        <f>VLOOKUP(A938,'Price List'!$C:$BB,6,FALSE)</f>
        <v>#N/A</v>
      </c>
      <c r="D940" s="17"/>
      <c r="E940" s="6" t="e">
        <f>CONCATENATE(VLOOKUP(E938,'Price List'!$C:$BB,8,FALSE),"/",VLOOKUP(E938,'Price List'!$C:$BB,9,FALSE))</f>
        <v>#N/A</v>
      </c>
      <c r="F940" s="19" t="e">
        <f>IF(ISBLANK(VLOOKUP(E938,'Price List'!$C:$BB,5,FALSE)),VLOOKUP(E938,'Price List'!$C:$BB,5,FALSE),VLOOKUP(E938,'Price List'!$C:$BB,5,FALSE))</f>
        <v>#N/A</v>
      </c>
      <c r="G940" s="12" t="e">
        <f>VLOOKUP(E938,'Price List'!$C:$BB,6,FALSE)</f>
        <v>#N/A</v>
      </c>
      <c r="H940" s="17"/>
      <c r="I940" s="6" t="e">
        <f>CONCATENATE(VLOOKUP(I938,'Price List'!$C:$BB,8,FALSE),"/",VLOOKUP(I938,'Price List'!$C:$BB,9,FALSE))</f>
        <v>#N/A</v>
      </c>
      <c r="J940" s="19" t="e">
        <f>IF(ISBLANK(VLOOKUP(I938,'Price List'!$C:$BB,5,FALSE)),VLOOKUP(I938,'Price List'!$C:$BB,5,FALSE),VLOOKUP(I938,'Price List'!$C:$BB,5,FALSE))</f>
        <v>#N/A</v>
      </c>
      <c r="K940" s="12" t="e">
        <f>VLOOKUP(I938,'Price List'!$C:$BB,6,FALSE)</f>
        <v>#N/A</v>
      </c>
      <c r="L940" s="1"/>
      <c r="M940" s="1"/>
      <c r="N940" s="1"/>
      <c r="O940" s="1"/>
      <c r="P940" s="1"/>
      <c r="Q940" s="1"/>
      <c r="R940" s="1"/>
      <c r="S940" s="1"/>
    </row>
    <row r="941" spans="1:19" ht="6" customHeight="1" x14ac:dyDescent="0.2">
      <c r="L941" s="1"/>
      <c r="M941" s="1"/>
      <c r="N941" s="1"/>
      <c r="O941" s="1"/>
      <c r="P941" s="1"/>
      <c r="Q941" s="1"/>
      <c r="R941" s="1"/>
      <c r="S941" s="1"/>
    </row>
    <row r="942" spans="1:19" ht="108" customHeight="1" x14ac:dyDescent="0.2">
      <c r="A942" s="158" t="e">
        <f>VLOOKUP(A945,PicTable,2,FALSE)</f>
        <v>#N/A</v>
      </c>
      <c r="B942" s="159"/>
      <c r="C942" s="160"/>
      <c r="D942" s="16"/>
      <c r="E942" s="158" t="e">
        <f>VLOOKUP(E945,PicTable,2,FALSE)</f>
        <v>#N/A</v>
      </c>
      <c r="F942" s="159"/>
      <c r="G942" s="160"/>
      <c r="H942" s="16"/>
      <c r="I942" s="158" t="e">
        <f>VLOOKUP(I945,PicTable,2,FALSE)</f>
        <v>#N/A</v>
      </c>
      <c r="J942" s="159"/>
      <c r="K942" s="160"/>
      <c r="L942" s="1"/>
      <c r="M942" s="1"/>
      <c r="N942" s="1"/>
      <c r="O942" s="1"/>
      <c r="P942" s="1"/>
      <c r="Q942" s="1"/>
      <c r="R942" s="1"/>
      <c r="S942" s="1"/>
    </row>
    <row r="943" spans="1:19" x14ac:dyDescent="0.2">
      <c r="A943" s="155" t="e">
        <f>VLOOKUP(A945,'Price List'!$C:$BB,2,FALSE)</f>
        <v>#N/A</v>
      </c>
      <c r="B943" s="156"/>
      <c r="C943" s="157"/>
      <c r="D943" s="20"/>
      <c r="E943" s="155" t="e">
        <f>VLOOKUP(E945,'Price List'!$C:$BB,2,FALSE)</f>
        <v>#N/A</v>
      </c>
      <c r="F943" s="156"/>
      <c r="G943" s="157"/>
      <c r="H943" s="20"/>
      <c r="I943" s="155" t="e">
        <f>VLOOKUP(I945,'Price List'!$C:$BB,2,FALSE)</f>
        <v>#N/A</v>
      </c>
      <c r="J943" s="156"/>
      <c r="K943" s="157"/>
      <c r="L943" s="1"/>
      <c r="M943" s="1"/>
      <c r="N943" s="1"/>
      <c r="O943" s="1"/>
      <c r="P943" s="1"/>
      <c r="Q943" s="1"/>
      <c r="R943" s="1"/>
      <c r="S943" s="1"/>
    </row>
    <row r="944" spans="1:19" x14ac:dyDescent="0.2">
      <c r="A944" s="4" t="s">
        <v>18</v>
      </c>
      <c r="B944" s="7" t="s">
        <v>0</v>
      </c>
      <c r="C944" s="9" t="s">
        <v>19</v>
      </c>
      <c r="D944" s="17"/>
      <c r="E944" s="4" t="s">
        <v>18</v>
      </c>
      <c r="F944" s="7" t="s">
        <v>0</v>
      </c>
      <c r="G944" s="9" t="s">
        <v>19</v>
      </c>
      <c r="H944" s="17"/>
      <c r="I944" s="4" t="s">
        <v>18</v>
      </c>
      <c r="J944" s="7" t="s">
        <v>0</v>
      </c>
      <c r="K944" s="9" t="s">
        <v>19</v>
      </c>
      <c r="L944" s="1"/>
      <c r="M944" s="1"/>
      <c r="N944" s="1"/>
      <c r="O944" s="1"/>
      <c r="P944" s="1"/>
      <c r="Q944" s="1"/>
      <c r="R944" s="1"/>
      <c r="S944" s="1"/>
    </row>
    <row r="945" spans="1:19" x14ac:dyDescent="0.2">
      <c r="A945" s="5"/>
      <c r="B945" s="18" t="e">
        <f>VLOOKUP(A945,'Price List'!$C:$BB,3,FALSE)</f>
        <v>#N/A</v>
      </c>
      <c r="C945" s="9" t="e">
        <f>VLOOKUP(A945,'Price List'!$C:$BB,10,FALSE)</f>
        <v>#N/A</v>
      </c>
      <c r="D945" s="17"/>
      <c r="E945" s="5"/>
      <c r="F945" s="18" t="e">
        <f>VLOOKUP(E945,'Price List'!$C:$BB,3,FALSE)</f>
        <v>#N/A</v>
      </c>
      <c r="G945" s="9" t="e">
        <f>VLOOKUP(E945,'Price List'!$C:$BB,10,FALSE)</f>
        <v>#N/A</v>
      </c>
      <c r="H945" s="17"/>
      <c r="I945" s="5"/>
      <c r="J945" s="18" t="e">
        <f>VLOOKUP(I945,'Price List'!$C:$BB,3,FALSE)</f>
        <v>#N/A</v>
      </c>
      <c r="K945" s="9" t="e">
        <f>VLOOKUP(I945,'Price List'!$C:$BB,10,FALSE)</f>
        <v>#N/A</v>
      </c>
      <c r="L945" s="1"/>
      <c r="M945" s="1"/>
      <c r="N945" s="1"/>
      <c r="O945" s="1"/>
      <c r="P945" s="1"/>
      <c r="Q945" s="1"/>
      <c r="R945" s="1"/>
      <c r="S945" s="1"/>
    </row>
    <row r="946" spans="1:19" ht="12.75" customHeight="1" x14ac:dyDescent="0.2">
      <c r="A946" s="4" t="s">
        <v>22</v>
      </c>
      <c r="B946" s="10" t="s">
        <v>21</v>
      </c>
      <c r="C946" s="11" t="s">
        <v>20</v>
      </c>
      <c r="D946" s="17"/>
      <c r="E946" s="4" t="s">
        <v>22</v>
      </c>
      <c r="F946" s="10" t="s">
        <v>21</v>
      </c>
      <c r="G946" s="11" t="s">
        <v>20</v>
      </c>
      <c r="H946" s="17"/>
      <c r="I946" s="4" t="s">
        <v>22</v>
      </c>
      <c r="J946" s="10" t="s">
        <v>21</v>
      </c>
      <c r="K946" s="11" t="s">
        <v>20</v>
      </c>
      <c r="L946" s="1"/>
      <c r="M946" s="1"/>
      <c r="N946" s="1"/>
      <c r="O946" s="1"/>
      <c r="P946" s="1"/>
      <c r="Q946" s="1"/>
      <c r="R946" s="1"/>
      <c r="S946" s="1"/>
    </row>
    <row r="947" spans="1:19" ht="12.75" customHeight="1" x14ac:dyDescent="0.2">
      <c r="A947" s="6" t="e">
        <f>CONCATENATE(VLOOKUP(A945,'Price List'!$C:$BB,8,FALSE),"/",VLOOKUP(A945,'Price List'!$C:$BB,9,FALSE))</f>
        <v>#N/A</v>
      </c>
      <c r="B947" s="19" t="e">
        <f>IF(ISBLANK(VLOOKUP(A945,'Price List'!$C:$BB,5,FALSE)),VLOOKUP(A945,'Price List'!$C:$BB,5,FALSE),VLOOKUP(A945,'Price List'!$C:$BB,5,FALSE))</f>
        <v>#N/A</v>
      </c>
      <c r="C947" s="12" t="e">
        <f>VLOOKUP(A945,'Price List'!$C:$BB,6,FALSE)</f>
        <v>#N/A</v>
      </c>
      <c r="D947" s="17"/>
      <c r="E947" s="6" t="e">
        <f>CONCATENATE(VLOOKUP(E945,'Price List'!$C:$BB,8,FALSE),"/",VLOOKUP(E945,'Price List'!$C:$BB,9,FALSE))</f>
        <v>#N/A</v>
      </c>
      <c r="F947" s="19" t="e">
        <f>IF(ISBLANK(VLOOKUP(E945,'Price List'!$C:$BB,5,FALSE)),VLOOKUP(E945,'Price List'!$C:$BB,5,FALSE),VLOOKUP(E945,'Price List'!$C:$BB,5,FALSE))</f>
        <v>#N/A</v>
      </c>
      <c r="G947" s="12" t="e">
        <f>VLOOKUP(E945,'Price List'!$C:$BB,6,FALSE)</f>
        <v>#N/A</v>
      </c>
      <c r="H947" s="17"/>
      <c r="I947" s="6" t="e">
        <f>CONCATENATE(VLOOKUP(I945,'Price List'!$C:$BB,8,FALSE),"/",VLOOKUP(I945,'Price List'!$C:$BB,9,FALSE))</f>
        <v>#N/A</v>
      </c>
      <c r="J947" s="19" t="e">
        <f>IF(ISBLANK(VLOOKUP(I945,'Price List'!$C:$BB,5,FALSE)),VLOOKUP(I945,'Price List'!$C:$BB,5,FALSE),VLOOKUP(I945,'Price List'!$C:$BB,5,FALSE))</f>
        <v>#N/A</v>
      </c>
      <c r="K947" s="12" t="e">
        <f>VLOOKUP(I945,'Price List'!$C:$BB,6,FALSE)</f>
        <v>#N/A</v>
      </c>
      <c r="L947" s="1"/>
      <c r="M947" s="1"/>
      <c r="N947" s="1"/>
      <c r="O947" s="1"/>
      <c r="P947" s="1"/>
      <c r="Q947" s="1"/>
      <c r="R947" s="1"/>
      <c r="S947" s="1"/>
    </row>
    <row r="948" spans="1:19" ht="6" customHeight="1" x14ac:dyDescent="0.2">
      <c r="L948" s="1"/>
      <c r="M948" s="1"/>
      <c r="N948" s="1"/>
      <c r="O948" s="1"/>
      <c r="P948" s="1"/>
      <c r="Q948" s="1"/>
      <c r="R948" s="1"/>
      <c r="S948" s="1"/>
    </row>
    <row r="949" spans="1:19" ht="108" customHeight="1" x14ac:dyDescent="0.2">
      <c r="A949" s="158" t="e">
        <f>VLOOKUP(A952,PicTable,2,FALSE)</f>
        <v>#N/A</v>
      </c>
      <c r="B949" s="159"/>
      <c r="C949" s="160"/>
      <c r="D949" s="16"/>
      <c r="E949" s="158" t="e">
        <f>VLOOKUP(E952,PicTable,2,FALSE)</f>
        <v>#N/A</v>
      </c>
      <c r="F949" s="159"/>
      <c r="G949" s="160"/>
      <c r="H949" s="16"/>
      <c r="I949" s="158" t="e">
        <f>VLOOKUP(I952,PicTable,2,FALSE)</f>
        <v>#N/A</v>
      </c>
      <c r="J949" s="159"/>
      <c r="K949" s="160"/>
      <c r="L949" s="1"/>
      <c r="M949" s="1"/>
      <c r="N949" s="1"/>
      <c r="O949" s="1"/>
      <c r="P949" s="1"/>
      <c r="Q949" s="1"/>
      <c r="R949" s="1"/>
      <c r="S949" s="1"/>
    </row>
    <row r="950" spans="1:19" x14ac:dyDescent="0.2">
      <c r="A950" s="155" t="e">
        <f>VLOOKUP(A952,'Price List'!$C:$BB,2,FALSE)</f>
        <v>#N/A</v>
      </c>
      <c r="B950" s="156"/>
      <c r="C950" s="157"/>
      <c r="D950" s="20"/>
      <c r="E950" s="155" t="e">
        <f>VLOOKUP(E952,'Price List'!$C:$BB,2,FALSE)</f>
        <v>#N/A</v>
      </c>
      <c r="F950" s="156"/>
      <c r="G950" s="157"/>
      <c r="H950" s="20"/>
      <c r="I950" s="155" t="e">
        <f>VLOOKUP(I952,'Price List'!$C:$BB,2,FALSE)</f>
        <v>#N/A</v>
      </c>
      <c r="J950" s="156"/>
      <c r="K950" s="157"/>
      <c r="L950" s="1"/>
      <c r="M950" s="1"/>
      <c r="N950" s="1"/>
      <c r="O950" s="1"/>
      <c r="P950" s="1"/>
      <c r="Q950" s="1"/>
      <c r="R950" s="1"/>
      <c r="S950" s="1"/>
    </row>
    <row r="951" spans="1:19" x14ac:dyDescent="0.2">
      <c r="A951" s="4" t="s">
        <v>18</v>
      </c>
      <c r="B951" s="7" t="s">
        <v>0</v>
      </c>
      <c r="C951" s="9" t="s">
        <v>19</v>
      </c>
      <c r="D951" s="17"/>
      <c r="E951" s="4" t="s">
        <v>18</v>
      </c>
      <c r="F951" s="7" t="s">
        <v>0</v>
      </c>
      <c r="G951" s="9" t="s">
        <v>19</v>
      </c>
      <c r="H951" s="17"/>
      <c r="I951" s="4" t="s">
        <v>18</v>
      </c>
      <c r="J951" s="7" t="s">
        <v>0</v>
      </c>
      <c r="K951" s="9" t="s">
        <v>19</v>
      </c>
      <c r="L951" s="1"/>
      <c r="M951" s="1"/>
      <c r="N951" s="1"/>
      <c r="O951" s="1"/>
      <c r="P951" s="1"/>
      <c r="Q951" s="1"/>
      <c r="R951" s="1"/>
      <c r="S951" s="1"/>
    </row>
    <row r="952" spans="1:19" x14ac:dyDescent="0.2">
      <c r="A952" s="5"/>
      <c r="B952" s="18" t="e">
        <f>VLOOKUP(A952,'Price List'!$C:$BB,3,FALSE)</f>
        <v>#N/A</v>
      </c>
      <c r="C952" s="9" t="e">
        <f>VLOOKUP(A952,'Price List'!$C:$BB,10,FALSE)</f>
        <v>#N/A</v>
      </c>
      <c r="D952" s="17"/>
      <c r="E952" s="5"/>
      <c r="F952" s="18" t="e">
        <f>VLOOKUP(E952,'Price List'!$C:$BB,3,FALSE)</f>
        <v>#N/A</v>
      </c>
      <c r="G952" s="9" t="e">
        <f>VLOOKUP(E952,'Price List'!$C:$BB,10,FALSE)</f>
        <v>#N/A</v>
      </c>
      <c r="H952" s="17"/>
      <c r="I952" s="5"/>
      <c r="J952" s="18" t="e">
        <f>VLOOKUP(I952,'Price List'!$C:$BB,3,FALSE)</f>
        <v>#N/A</v>
      </c>
      <c r="K952" s="9" t="e">
        <f>VLOOKUP(I952,'Price List'!$C:$BB,10,FALSE)</f>
        <v>#N/A</v>
      </c>
      <c r="L952" s="1"/>
      <c r="M952" s="1"/>
      <c r="N952" s="1"/>
      <c r="O952" s="1"/>
      <c r="P952" s="1"/>
      <c r="Q952" s="1"/>
      <c r="R952" s="1"/>
      <c r="S952" s="1"/>
    </row>
    <row r="953" spans="1:19" ht="12.75" customHeight="1" x14ac:dyDescent="0.2">
      <c r="A953" s="4" t="s">
        <v>22</v>
      </c>
      <c r="B953" s="10" t="s">
        <v>21</v>
      </c>
      <c r="C953" s="11" t="s">
        <v>20</v>
      </c>
      <c r="D953" s="17"/>
      <c r="E953" s="4" t="s">
        <v>22</v>
      </c>
      <c r="F953" s="10" t="s">
        <v>21</v>
      </c>
      <c r="G953" s="11" t="s">
        <v>20</v>
      </c>
      <c r="H953" s="17"/>
      <c r="I953" s="4" t="s">
        <v>22</v>
      </c>
      <c r="J953" s="10" t="s">
        <v>21</v>
      </c>
      <c r="K953" s="11" t="s">
        <v>20</v>
      </c>
      <c r="L953" s="1"/>
      <c r="M953" s="1"/>
      <c r="N953" s="1"/>
      <c r="O953" s="1"/>
      <c r="P953" s="1"/>
      <c r="Q953" s="1"/>
      <c r="R953" s="1"/>
      <c r="S953" s="1"/>
    </row>
    <row r="954" spans="1:19" ht="12.75" customHeight="1" x14ac:dyDescent="0.2">
      <c r="A954" s="6" t="e">
        <f>CONCATENATE(VLOOKUP(A952,'Price List'!$C:$BB,8,FALSE),"/",VLOOKUP(A952,'Price List'!$C:$BB,9,FALSE))</f>
        <v>#N/A</v>
      </c>
      <c r="B954" s="19" t="e">
        <f>IF(ISBLANK(VLOOKUP(A952,'Price List'!$C:$BB,5,FALSE)),VLOOKUP(A952,'Price List'!$C:$BB,5,FALSE),VLOOKUP(A952,'Price List'!$C:$BB,5,FALSE))</f>
        <v>#N/A</v>
      </c>
      <c r="C954" s="12" t="e">
        <f>VLOOKUP(A952,'Price List'!$C:$BB,6,FALSE)</f>
        <v>#N/A</v>
      </c>
      <c r="D954" s="17"/>
      <c r="E954" s="6" t="e">
        <f>CONCATENATE(VLOOKUP(E952,'Price List'!$C:$BB,8,FALSE),"/",VLOOKUP(E952,'Price List'!$C:$BB,9,FALSE))</f>
        <v>#N/A</v>
      </c>
      <c r="F954" s="19" t="e">
        <f>IF(ISBLANK(VLOOKUP(E952,'Price List'!$C:$BB,5,FALSE)),VLOOKUP(E952,'Price List'!$C:$BB,5,FALSE),VLOOKUP(E952,'Price List'!$C:$BB,5,FALSE))</f>
        <v>#N/A</v>
      </c>
      <c r="G954" s="12" t="e">
        <f>VLOOKUP(E952,'Price List'!$C:$BB,6,FALSE)</f>
        <v>#N/A</v>
      </c>
      <c r="H954" s="17"/>
      <c r="I954" s="6" t="e">
        <f>CONCATENATE(VLOOKUP(I952,'Price List'!$C:$BB,8,FALSE),"/",VLOOKUP(I952,'Price List'!$C:$BB,9,FALSE))</f>
        <v>#N/A</v>
      </c>
      <c r="J954" s="19" t="e">
        <f>IF(ISBLANK(VLOOKUP(I952,'Price List'!$C:$BB,5,FALSE)),VLOOKUP(I952,'Price List'!$C:$BB,5,FALSE),VLOOKUP(I952,'Price List'!$C:$BB,5,FALSE))</f>
        <v>#N/A</v>
      </c>
      <c r="K954" s="12" t="e">
        <f>VLOOKUP(I952,'Price List'!$C:$BB,6,FALSE)</f>
        <v>#N/A</v>
      </c>
      <c r="L954" s="1"/>
      <c r="M954" s="1"/>
      <c r="N954" s="1"/>
      <c r="O954" s="1"/>
      <c r="P954" s="1"/>
      <c r="Q954" s="1"/>
      <c r="R954" s="1"/>
      <c r="S954" s="1"/>
    </row>
    <row r="955" spans="1:19" ht="6" customHeight="1" x14ac:dyDescent="0.2">
      <c r="L955" s="1"/>
      <c r="M955" s="1"/>
      <c r="N955" s="1"/>
      <c r="O955" s="1"/>
      <c r="P955" s="1"/>
      <c r="Q955" s="1"/>
      <c r="R955" s="1"/>
      <c r="S955" s="1"/>
    </row>
    <row r="956" spans="1:19" ht="108" customHeight="1" x14ac:dyDescent="0.2">
      <c r="A956" s="158" t="e">
        <f>VLOOKUP(A959,PicTable,2,FALSE)</f>
        <v>#N/A</v>
      </c>
      <c r="B956" s="159"/>
      <c r="C956" s="160"/>
      <c r="D956" s="16"/>
      <c r="E956" s="158" t="e">
        <f>VLOOKUP(E959,PicTable,2,FALSE)</f>
        <v>#N/A</v>
      </c>
      <c r="F956" s="159"/>
      <c r="G956" s="160"/>
      <c r="H956" s="16"/>
      <c r="I956" s="158" t="e">
        <f>VLOOKUP(I959,PicTable,2,FALSE)</f>
        <v>#N/A</v>
      </c>
      <c r="J956" s="159"/>
      <c r="K956" s="160"/>
      <c r="L956" s="1"/>
      <c r="M956" s="1"/>
      <c r="N956" s="1"/>
      <c r="O956" s="1"/>
      <c r="P956" s="1"/>
      <c r="Q956" s="1"/>
      <c r="R956" s="1"/>
      <c r="S956" s="1"/>
    </row>
    <row r="957" spans="1:19" x14ac:dyDescent="0.2">
      <c r="A957" s="155" t="e">
        <f>VLOOKUP(A959,'Price List'!$C:$BB,2,FALSE)</f>
        <v>#N/A</v>
      </c>
      <c r="B957" s="156"/>
      <c r="C957" s="157"/>
      <c r="D957" s="20"/>
      <c r="E957" s="155" t="e">
        <f>VLOOKUP(E959,'Price List'!$C:$BB,2,FALSE)</f>
        <v>#N/A</v>
      </c>
      <c r="F957" s="156"/>
      <c r="G957" s="157"/>
      <c r="H957" s="20"/>
      <c r="I957" s="155" t="e">
        <f>VLOOKUP(I959,'Price List'!$C:$BB,2,FALSE)</f>
        <v>#N/A</v>
      </c>
      <c r="J957" s="156"/>
      <c r="K957" s="157"/>
      <c r="L957" s="1"/>
      <c r="M957" s="1"/>
      <c r="N957" s="1"/>
      <c r="O957" s="1"/>
      <c r="P957" s="1"/>
      <c r="Q957" s="1"/>
      <c r="R957" s="1"/>
      <c r="S957" s="1"/>
    </row>
    <row r="958" spans="1:19" x14ac:dyDescent="0.2">
      <c r="A958" s="4" t="s">
        <v>18</v>
      </c>
      <c r="B958" s="7" t="s">
        <v>0</v>
      </c>
      <c r="C958" s="9" t="s">
        <v>19</v>
      </c>
      <c r="D958" s="17"/>
      <c r="E958" s="4" t="s">
        <v>18</v>
      </c>
      <c r="F958" s="7" t="s">
        <v>0</v>
      </c>
      <c r="G958" s="9" t="s">
        <v>19</v>
      </c>
      <c r="H958" s="17"/>
      <c r="I958" s="4" t="s">
        <v>18</v>
      </c>
      <c r="J958" s="7" t="s">
        <v>0</v>
      </c>
      <c r="K958" s="9" t="s">
        <v>19</v>
      </c>
      <c r="L958" s="1"/>
      <c r="M958" s="1"/>
      <c r="N958" s="1"/>
      <c r="O958" s="1"/>
      <c r="P958" s="1"/>
      <c r="Q958" s="1"/>
      <c r="R958" s="1"/>
      <c r="S958" s="1"/>
    </row>
    <row r="959" spans="1:19" x14ac:dyDescent="0.2">
      <c r="A959" s="5"/>
      <c r="B959" s="18" t="e">
        <f>VLOOKUP(A959,'Price List'!$C:$BB,3,FALSE)</f>
        <v>#N/A</v>
      </c>
      <c r="C959" s="9" t="e">
        <f>VLOOKUP(A959,'Price List'!$C:$BB,10,FALSE)</f>
        <v>#N/A</v>
      </c>
      <c r="D959" s="17"/>
      <c r="E959" s="5"/>
      <c r="F959" s="18" t="e">
        <f>VLOOKUP(E959,'Price List'!$C:$BB,3,FALSE)</f>
        <v>#N/A</v>
      </c>
      <c r="G959" s="9" t="e">
        <f>VLOOKUP(E959,'Price List'!$C:$BB,10,FALSE)</f>
        <v>#N/A</v>
      </c>
      <c r="H959" s="17"/>
      <c r="I959" s="5"/>
      <c r="J959" s="18" t="e">
        <f>VLOOKUP(I959,'Price List'!$C:$BB,3,FALSE)</f>
        <v>#N/A</v>
      </c>
      <c r="K959" s="9" t="e">
        <f>VLOOKUP(I959,'Price List'!$C:$BB,10,FALSE)</f>
        <v>#N/A</v>
      </c>
      <c r="L959" s="1"/>
      <c r="M959" s="1"/>
      <c r="N959" s="1"/>
      <c r="O959" s="1"/>
      <c r="P959" s="1"/>
      <c r="Q959" s="1"/>
      <c r="R959" s="1"/>
      <c r="S959" s="1"/>
    </row>
    <row r="960" spans="1:19" ht="12.75" customHeight="1" x14ac:dyDescent="0.2">
      <c r="A960" s="4" t="s">
        <v>22</v>
      </c>
      <c r="B960" s="10" t="s">
        <v>21</v>
      </c>
      <c r="C960" s="11" t="s">
        <v>20</v>
      </c>
      <c r="D960" s="17"/>
      <c r="E960" s="4" t="s">
        <v>22</v>
      </c>
      <c r="F960" s="10" t="s">
        <v>21</v>
      </c>
      <c r="G960" s="11" t="s">
        <v>20</v>
      </c>
      <c r="H960" s="17"/>
      <c r="I960" s="4" t="s">
        <v>22</v>
      </c>
      <c r="J960" s="10" t="s">
        <v>21</v>
      </c>
      <c r="K960" s="11" t="s">
        <v>20</v>
      </c>
      <c r="L960" s="1"/>
      <c r="M960" s="1"/>
      <c r="N960" s="1"/>
      <c r="O960" s="1"/>
      <c r="P960" s="1"/>
      <c r="Q960" s="1"/>
      <c r="R960" s="1"/>
      <c r="S960" s="1"/>
    </row>
    <row r="961" spans="1:19" ht="12.75" customHeight="1" x14ac:dyDescent="0.2">
      <c r="A961" s="6" t="e">
        <f>CONCATENATE(VLOOKUP(A959,'Price List'!$C:$BB,8,FALSE),"/",VLOOKUP(A959,'Price List'!$C:$BB,9,FALSE))</f>
        <v>#N/A</v>
      </c>
      <c r="B961" s="19" t="e">
        <f>IF(ISBLANK(VLOOKUP(A959,'Price List'!$C:$BB,5,FALSE)),VLOOKUP(A959,'Price List'!$C:$BB,5,FALSE),VLOOKUP(A959,'Price List'!$C:$BB,5,FALSE))</f>
        <v>#N/A</v>
      </c>
      <c r="C961" s="12" t="e">
        <f>VLOOKUP(A959,'Price List'!$C:$BB,6,FALSE)</f>
        <v>#N/A</v>
      </c>
      <c r="D961" s="17"/>
      <c r="E961" s="6" t="e">
        <f>CONCATENATE(VLOOKUP(E959,'Price List'!$C:$BB,8,FALSE),"/",VLOOKUP(E959,'Price List'!$C:$BB,9,FALSE))</f>
        <v>#N/A</v>
      </c>
      <c r="F961" s="19" t="e">
        <f>IF(ISBLANK(VLOOKUP(E959,'Price List'!$C:$BB,5,FALSE)),VLOOKUP(E959,'Price List'!$C:$BB,5,FALSE),VLOOKUP(E959,'Price List'!$C:$BB,5,FALSE))</f>
        <v>#N/A</v>
      </c>
      <c r="G961" s="12" t="e">
        <f>VLOOKUP(E959,'Price List'!$C:$BB,6,FALSE)</f>
        <v>#N/A</v>
      </c>
      <c r="H961" s="17"/>
      <c r="I961" s="6" t="e">
        <f>CONCATENATE(VLOOKUP(I959,'Price List'!$C:$BB,8,FALSE),"/",VLOOKUP(I959,'Price List'!$C:$BB,9,FALSE))</f>
        <v>#N/A</v>
      </c>
      <c r="J961" s="19" t="e">
        <f>IF(ISBLANK(VLOOKUP(I959,'Price List'!$C:$BB,5,FALSE)),VLOOKUP(I959,'Price List'!$C:$BB,5,FALSE),VLOOKUP(I959,'Price List'!$C:$BB,5,FALSE))</f>
        <v>#N/A</v>
      </c>
      <c r="K961" s="12" t="e">
        <f>VLOOKUP(I959,'Price List'!$C:$BB,6,FALSE)</f>
        <v>#N/A</v>
      </c>
      <c r="L961" s="1"/>
      <c r="M961" s="1"/>
      <c r="N961" s="1"/>
      <c r="O961" s="1"/>
      <c r="P961" s="1"/>
      <c r="Q961" s="1"/>
      <c r="R961" s="1"/>
      <c r="S961" s="1"/>
    </row>
    <row r="962" spans="1:19" ht="6" customHeight="1" x14ac:dyDescent="0.2">
      <c r="L962" s="1"/>
      <c r="M962" s="1"/>
      <c r="N962" s="1"/>
      <c r="O962" s="1"/>
      <c r="P962" s="1"/>
      <c r="Q962" s="1"/>
      <c r="R962" s="1"/>
      <c r="S962" s="1"/>
    </row>
    <row r="963" spans="1:19" ht="108" customHeight="1" x14ac:dyDescent="0.2">
      <c r="A963" s="158" t="e">
        <f>VLOOKUP(A966,PicTable,2,FALSE)</f>
        <v>#N/A</v>
      </c>
      <c r="B963" s="159"/>
      <c r="C963" s="160"/>
      <c r="D963" s="16"/>
      <c r="E963" s="158" t="e">
        <f>VLOOKUP(E966,PicTable,2,FALSE)</f>
        <v>#N/A</v>
      </c>
      <c r="F963" s="159"/>
      <c r="G963" s="160"/>
      <c r="H963" s="16"/>
      <c r="I963" s="158" t="e">
        <f>VLOOKUP(I966,PicTable,2,FALSE)</f>
        <v>#N/A</v>
      </c>
      <c r="J963" s="159"/>
      <c r="K963" s="160"/>
      <c r="L963" s="1"/>
      <c r="M963" s="1"/>
      <c r="N963" s="1"/>
      <c r="O963" s="1"/>
      <c r="P963" s="1"/>
      <c r="Q963" s="1"/>
      <c r="R963" s="1"/>
      <c r="S963" s="1"/>
    </row>
    <row r="964" spans="1:19" x14ac:dyDescent="0.2">
      <c r="A964" s="155" t="e">
        <f>VLOOKUP(A966,'Price List'!$C:$BB,2,FALSE)</f>
        <v>#N/A</v>
      </c>
      <c r="B964" s="156"/>
      <c r="C964" s="157"/>
      <c r="D964" s="20"/>
      <c r="E964" s="155" t="e">
        <f>VLOOKUP(E966,'Price List'!$C:$BB,2,FALSE)</f>
        <v>#N/A</v>
      </c>
      <c r="F964" s="156"/>
      <c r="G964" s="157"/>
      <c r="H964" s="20"/>
      <c r="I964" s="155" t="e">
        <f>VLOOKUP(I966,'Price List'!$C:$BB,2,FALSE)</f>
        <v>#N/A</v>
      </c>
      <c r="J964" s="156"/>
      <c r="K964" s="157"/>
      <c r="L964" s="1"/>
      <c r="M964" s="1"/>
      <c r="N964" s="1"/>
      <c r="O964" s="1"/>
      <c r="P964" s="1"/>
      <c r="Q964" s="1"/>
      <c r="R964" s="1"/>
      <c r="S964" s="1"/>
    </row>
    <row r="965" spans="1:19" x14ac:dyDescent="0.2">
      <c r="A965" s="4" t="s">
        <v>18</v>
      </c>
      <c r="B965" s="7" t="s">
        <v>0</v>
      </c>
      <c r="C965" s="9" t="s">
        <v>19</v>
      </c>
      <c r="D965" s="17"/>
      <c r="E965" s="4" t="s">
        <v>18</v>
      </c>
      <c r="F965" s="7" t="s">
        <v>0</v>
      </c>
      <c r="G965" s="9" t="s">
        <v>19</v>
      </c>
      <c r="H965" s="17"/>
      <c r="I965" s="4" t="s">
        <v>18</v>
      </c>
      <c r="J965" s="7" t="s">
        <v>0</v>
      </c>
      <c r="K965" s="9" t="s">
        <v>19</v>
      </c>
      <c r="L965" s="1"/>
      <c r="M965" s="1"/>
      <c r="N965" s="1"/>
      <c r="O965" s="1"/>
      <c r="P965" s="1"/>
      <c r="Q965" s="1"/>
      <c r="R965" s="1"/>
      <c r="S965" s="1"/>
    </row>
    <row r="966" spans="1:19" x14ac:dyDescent="0.2">
      <c r="A966" s="5"/>
      <c r="B966" s="18" t="e">
        <f>VLOOKUP(A966,'Price List'!$C:$BB,3,FALSE)</f>
        <v>#N/A</v>
      </c>
      <c r="C966" s="9" t="e">
        <f>VLOOKUP(A966,'Price List'!$C:$BB,10,FALSE)</f>
        <v>#N/A</v>
      </c>
      <c r="D966" s="17"/>
      <c r="E966" s="5"/>
      <c r="F966" s="18" t="e">
        <f>VLOOKUP(E966,'Price List'!$C:$BB,3,FALSE)</f>
        <v>#N/A</v>
      </c>
      <c r="G966" s="9" t="e">
        <f>VLOOKUP(E966,'Price List'!$C:$BB,10,FALSE)</f>
        <v>#N/A</v>
      </c>
      <c r="H966" s="17"/>
      <c r="I966" s="5"/>
      <c r="J966" s="18" t="e">
        <f>VLOOKUP(I966,'Price List'!$C:$BB,3,FALSE)</f>
        <v>#N/A</v>
      </c>
      <c r="K966" s="9" t="e">
        <f>VLOOKUP(I966,'Price List'!$C:$BB,10,FALSE)</f>
        <v>#N/A</v>
      </c>
      <c r="L966" s="1"/>
      <c r="M966" s="1"/>
      <c r="N966" s="1"/>
      <c r="O966" s="1"/>
      <c r="P966" s="1"/>
      <c r="Q966" s="1"/>
      <c r="R966" s="1"/>
      <c r="S966" s="1"/>
    </row>
    <row r="967" spans="1:19" ht="12.75" customHeight="1" x14ac:dyDescent="0.2">
      <c r="A967" s="4" t="s">
        <v>22</v>
      </c>
      <c r="B967" s="10" t="s">
        <v>21</v>
      </c>
      <c r="C967" s="11" t="s">
        <v>20</v>
      </c>
      <c r="D967" s="17"/>
      <c r="E967" s="4" t="s">
        <v>22</v>
      </c>
      <c r="F967" s="10" t="s">
        <v>21</v>
      </c>
      <c r="G967" s="11" t="s">
        <v>20</v>
      </c>
      <c r="H967" s="17"/>
      <c r="I967" s="4" t="s">
        <v>22</v>
      </c>
      <c r="J967" s="10" t="s">
        <v>21</v>
      </c>
      <c r="K967" s="11" t="s">
        <v>20</v>
      </c>
      <c r="L967" s="1"/>
      <c r="M967" s="1"/>
      <c r="N967" s="1"/>
      <c r="O967" s="1"/>
      <c r="P967" s="1"/>
      <c r="Q967" s="1"/>
      <c r="R967" s="1"/>
      <c r="S967" s="1"/>
    </row>
    <row r="968" spans="1:19" ht="12.75" customHeight="1" x14ac:dyDescent="0.2">
      <c r="A968" s="6" t="e">
        <f>CONCATENATE(VLOOKUP(A966,'Price List'!$C:$BB,8,FALSE),"/",VLOOKUP(A966,'Price List'!$C:$BB,9,FALSE))</f>
        <v>#N/A</v>
      </c>
      <c r="B968" s="19" t="e">
        <f>IF(ISBLANK(VLOOKUP(A966,'Price List'!$C:$BB,5,FALSE)),VLOOKUP(A966,'Price List'!$C:$BB,5,FALSE),VLOOKUP(A966,'Price List'!$C:$BB,5,FALSE))</f>
        <v>#N/A</v>
      </c>
      <c r="C968" s="12" t="e">
        <f>VLOOKUP(A966,'Price List'!$C:$BB,6,FALSE)</f>
        <v>#N/A</v>
      </c>
      <c r="D968" s="17"/>
      <c r="E968" s="6" t="e">
        <f>CONCATENATE(VLOOKUP(E966,'Price List'!$C:$BB,8,FALSE),"/",VLOOKUP(E966,'Price List'!$C:$BB,9,FALSE))</f>
        <v>#N/A</v>
      </c>
      <c r="F968" s="19" t="e">
        <f>IF(ISBLANK(VLOOKUP(E966,'Price List'!$C:$BB,5,FALSE)),VLOOKUP(E966,'Price List'!$C:$BB,5,FALSE),VLOOKUP(E966,'Price List'!$C:$BB,5,FALSE))</f>
        <v>#N/A</v>
      </c>
      <c r="G968" s="12" t="e">
        <f>VLOOKUP(E966,'Price List'!$C:$BB,6,FALSE)</f>
        <v>#N/A</v>
      </c>
      <c r="H968" s="17"/>
      <c r="I968" s="6" t="e">
        <f>CONCATENATE(VLOOKUP(I966,'Price List'!$C:$BB,8,FALSE),"/",VLOOKUP(I966,'Price List'!$C:$BB,9,FALSE))</f>
        <v>#N/A</v>
      </c>
      <c r="J968" s="19" t="e">
        <f>IF(ISBLANK(VLOOKUP(I966,'Price List'!$C:$BB,5,FALSE)),VLOOKUP(I966,'Price List'!$C:$BB,5,FALSE),VLOOKUP(I966,'Price List'!$C:$BB,5,FALSE))</f>
        <v>#N/A</v>
      </c>
      <c r="K968" s="12" t="e">
        <f>VLOOKUP(I966,'Price List'!$C:$BB,6,FALSE)</f>
        <v>#N/A</v>
      </c>
      <c r="L968" s="1"/>
      <c r="M968" s="1"/>
      <c r="N968" s="1"/>
      <c r="O968" s="1"/>
      <c r="P968" s="1"/>
      <c r="Q968" s="1"/>
      <c r="R968" s="1"/>
      <c r="S968" s="1"/>
    </row>
    <row r="969" spans="1:19" ht="6" customHeight="1" x14ac:dyDescent="0.2">
      <c r="L969" s="1"/>
      <c r="M969" s="1"/>
      <c r="N969" s="1"/>
      <c r="O969" s="1"/>
      <c r="P969" s="1"/>
      <c r="Q969" s="1"/>
      <c r="R969" s="1"/>
      <c r="S969" s="1"/>
    </row>
    <row r="970" spans="1:19" ht="108" customHeight="1" x14ac:dyDescent="0.2">
      <c r="A970" s="158" t="e">
        <f>VLOOKUP(A973,PicTable,2,FALSE)</f>
        <v>#N/A</v>
      </c>
      <c r="B970" s="159"/>
      <c r="C970" s="160"/>
      <c r="D970" s="16"/>
      <c r="E970" s="158" t="e">
        <f>VLOOKUP(E973,PicTable,2,FALSE)</f>
        <v>#N/A</v>
      </c>
      <c r="F970" s="159"/>
      <c r="G970" s="160"/>
      <c r="H970" s="16"/>
      <c r="I970" s="158" t="e">
        <f>VLOOKUP(I973,PicTable,2,FALSE)</f>
        <v>#N/A</v>
      </c>
      <c r="J970" s="159"/>
      <c r="K970" s="160"/>
      <c r="L970" s="1"/>
      <c r="M970" s="1"/>
      <c r="N970" s="1"/>
      <c r="O970" s="1"/>
      <c r="P970" s="1"/>
      <c r="Q970" s="1"/>
      <c r="R970" s="1"/>
      <c r="S970" s="1"/>
    </row>
    <row r="971" spans="1:19" x14ac:dyDescent="0.2">
      <c r="A971" s="155" t="e">
        <f>VLOOKUP(A973,'Price List'!$C:$BB,2,FALSE)</f>
        <v>#N/A</v>
      </c>
      <c r="B971" s="156"/>
      <c r="C971" s="157"/>
      <c r="D971" s="20"/>
      <c r="E971" s="155" t="e">
        <f>VLOOKUP(E973,'Price List'!$C:$BB,2,FALSE)</f>
        <v>#N/A</v>
      </c>
      <c r="F971" s="156"/>
      <c r="G971" s="157"/>
      <c r="H971" s="20"/>
      <c r="I971" s="155" t="e">
        <f>VLOOKUP(I973,'Price List'!$C:$BB,2,FALSE)</f>
        <v>#N/A</v>
      </c>
      <c r="J971" s="156"/>
      <c r="K971" s="157"/>
      <c r="L971" s="1"/>
      <c r="M971" s="1"/>
      <c r="N971" s="1"/>
      <c r="O971" s="1"/>
      <c r="P971" s="1"/>
      <c r="Q971" s="1"/>
      <c r="R971" s="1"/>
      <c r="S971" s="1"/>
    </row>
    <row r="972" spans="1:19" x14ac:dyDescent="0.2">
      <c r="A972" s="4" t="s">
        <v>18</v>
      </c>
      <c r="B972" s="7" t="s">
        <v>0</v>
      </c>
      <c r="C972" s="9" t="s">
        <v>19</v>
      </c>
      <c r="D972" s="17"/>
      <c r="E972" s="4" t="s">
        <v>18</v>
      </c>
      <c r="F972" s="7" t="s">
        <v>0</v>
      </c>
      <c r="G972" s="9" t="s">
        <v>19</v>
      </c>
      <c r="H972" s="17"/>
      <c r="I972" s="4" t="s">
        <v>18</v>
      </c>
      <c r="J972" s="7" t="s">
        <v>0</v>
      </c>
      <c r="K972" s="9" t="s">
        <v>19</v>
      </c>
      <c r="L972" s="1"/>
      <c r="M972" s="1"/>
      <c r="N972" s="1"/>
      <c r="O972" s="1"/>
      <c r="P972" s="1"/>
      <c r="Q972" s="1"/>
      <c r="R972" s="1"/>
      <c r="S972" s="1"/>
    </row>
    <row r="973" spans="1:19" x14ac:dyDescent="0.2">
      <c r="A973" s="5"/>
      <c r="B973" s="18" t="e">
        <f>VLOOKUP(A973,'Price List'!$C:$BB,3,FALSE)</f>
        <v>#N/A</v>
      </c>
      <c r="C973" s="9" t="e">
        <f>VLOOKUP(A973,'Price List'!$C:$BB,10,FALSE)</f>
        <v>#N/A</v>
      </c>
      <c r="D973" s="17"/>
      <c r="E973" s="5"/>
      <c r="F973" s="18" t="e">
        <f>VLOOKUP(E973,'Price List'!$C:$BB,3,FALSE)</f>
        <v>#N/A</v>
      </c>
      <c r="G973" s="9" t="e">
        <f>VLOOKUP(E973,'Price List'!$C:$BB,10,FALSE)</f>
        <v>#N/A</v>
      </c>
      <c r="H973" s="17"/>
      <c r="I973" s="5"/>
      <c r="J973" s="18" t="e">
        <f>VLOOKUP(I973,'Price List'!$C:$BB,3,FALSE)</f>
        <v>#N/A</v>
      </c>
      <c r="K973" s="9" t="e">
        <f>VLOOKUP(I973,'Price List'!$C:$BB,10,FALSE)</f>
        <v>#N/A</v>
      </c>
      <c r="L973" s="1"/>
      <c r="M973" s="1"/>
      <c r="N973" s="1"/>
      <c r="O973" s="1"/>
      <c r="P973" s="1"/>
      <c r="Q973" s="1"/>
      <c r="R973" s="1"/>
      <c r="S973" s="1"/>
    </row>
    <row r="974" spans="1:19" ht="12.75" customHeight="1" x14ac:dyDescent="0.2">
      <c r="A974" s="4" t="s">
        <v>22</v>
      </c>
      <c r="B974" s="10" t="s">
        <v>21</v>
      </c>
      <c r="C974" s="11" t="s">
        <v>20</v>
      </c>
      <c r="D974" s="17"/>
      <c r="E974" s="4" t="s">
        <v>22</v>
      </c>
      <c r="F974" s="10" t="s">
        <v>21</v>
      </c>
      <c r="G974" s="11" t="s">
        <v>20</v>
      </c>
      <c r="H974" s="17"/>
      <c r="I974" s="4" t="s">
        <v>22</v>
      </c>
      <c r="J974" s="10" t="s">
        <v>21</v>
      </c>
      <c r="K974" s="11" t="s">
        <v>20</v>
      </c>
      <c r="L974" s="1"/>
      <c r="M974" s="1"/>
      <c r="N974" s="1"/>
      <c r="O974" s="1"/>
      <c r="P974" s="1"/>
      <c r="Q974" s="1"/>
      <c r="R974" s="1"/>
      <c r="S974" s="1"/>
    </row>
    <row r="975" spans="1:19" ht="12.75" customHeight="1" x14ac:dyDescent="0.2">
      <c r="A975" s="6" t="e">
        <f>CONCATENATE(VLOOKUP(A973,'Price List'!$C:$BB,8,FALSE),"/",VLOOKUP(A973,'Price List'!$C:$BB,9,FALSE))</f>
        <v>#N/A</v>
      </c>
      <c r="B975" s="19" t="e">
        <f>IF(ISBLANK(VLOOKUP(A973,'Price List'!$C:$BB,5,FALSE)),VLOOKUP(A973,'Price List'!$C:$BB,5,FALSE),VLOOKUP(A973,'Price List'!$C:$BB,5,FALSE))</f>
        <v>#N/A</v>
      </c>
      <c r="C975" s="12" t="e">
        <f>VLOOKUP(A973,'Price List'!$C:$BB,6,FALSE)</f>
        <v>#N/A</v>
      </c>
      <c r="D975" s="17"/>
      <c r="E975" s="6" t="e">
        <f>CONCATENATE(VLOOKUP(E973,'Price List'!$C:$BB,8,FALSE),"/",VLOOKUP(E973,'Price List'!$C:$BB,9,FALSE))</f>
        <v>#N/A</v>
      </c>
      <c r="F975" s="19" t="e">
        <f>IF(ISBLANK(VLOOKUP(E973,'Price List'!$C:$BB,5,FALSE)),VLOOKUP(E973,'Price List'!$C:$BB,5,FALSE),VLOOKUP(E973,'Price List'!$C:$BB,5,FALSE))</f>
        <v>#N/A</v>
      </c>
      <c r="G975" s="12" t="e">
        <f>VLOOKUP(E973,'Price List'!$C:$BB,6,FALSE)</f>
        <v>#N/A</v>
      </c>
      <c r="H975" s="17"/>
      <c r="I975" s="6" t="e">
        <f>CONCATENATE(VLOOKUP(I973,'Price List'!$C:$BB,8,FALSE),"/",VLOOKUP(I973,'Price List'!$C:$BB,9,FALSE))</f>
        <v>#N/A</v>
      </c>
      <c r="J975" s="19" t="e">
        <f>IF(ISBLANK(VLOOKUP(I973,'Price List'!$C:$BB,5,FALSE)),VLOOKUP(I973,'Price List'!$C:$BB,5,FALSE),VLOOKUP(I973,'Price List'!$C:$BB,5,FALSE))</f>
        <v>#N/A</v>
      </c>
      <c r="K975" s="12" t="e">
        <f>VLOOKUP(I973,'Price List'!$C:$BB,6,FALSE)</f>
        <v>#N/A</v>
      </c>
      <c r="L975" s="1"/>
      <c r="M975" s="1"/>
      <c r="N975" s="1"/>
      <c r="O975" s="1"/>
      <c r="P975" s="1"/>
      <c r="Q975" s="1"/>
      <c r="R975" s="1"/>
      <c r="S975" s="1"/>
    </row>
    <row r="976" spans="1:19" ht="6" customHeight="1" x14ac:dyDescent="0.2">
      <c r="L976" s="1"/>
      <c r="M976" s="1"/>
      <c r="N976" s="1"/>
      <c r="O976" s="1"/>
      <c r="P976" s="1"/>
      <c r="Q976" s="1"/>
      <c r="R976" s="1"/>
      <c r="S976" s="1"/>
    </row>
    <row r="977" spans="1:19" ht="108" customHeight="1" x14ac:dyDescent="0.2">
      <c r="A977" s="158" t="e">
        <f>VLOOKUP(A980,PicTable,2,FALSE)</f>
        <v>#N/A</v>
      </c>
      <c r="B977" s="159"/>
      <c r="C977" s="160"/>
      <c r="D977" s="16"/>
      <c r="E977" s="158" t="e">
        <f>VLOOKUP(E980,PicTable,2,FALSE)</f>
        <v>#N/A</v>
      </c>
      <c r="F977" s="159"/>
      <c r="G977" s="160"/>
      <c r="H977" s="16"/>
      <c r="I977" s="158" t="e">
        <f>VLOOKUP(I980,PicTable,2,FALSE)</f>
        <v>#N/A</v>
      </c>
      <c r="J977" s="159"/>
      <c r="K977" s="160"/>
      <c r="L977" s="1"/>
      <c r="M977" s="1"/>
      <c r="N977" s="1"/>
      <c r="O977" s="1"/>
      <c r="P977" s="1"/>
      <c r="Q977" s="1"/>
      <c r="R977" s="1"/>
      <c r="S977" s="1"/>
    </row>
    <row r="978" spans="1:19" x14ac:dyDescent="0.2">
      <c r="A978" s="155" t="e">
        <f>VLOOKUP(A980,'Price List'!$C:$BB,2,FALSE)</f>
        <v>#N/A</v>
      </c>
      <c r="B978" s="156"/>
      <c r="C978" s="157"/>
      <c r="D978" s="20"/>
      <c r="E978" s="155" t="e">
        <f>VLOOKUP(E980,'Price List'!$C:$BB,2,FALSE)</f>
        <v>#N/A</v>
      </c>
      <c r="F978" s="156"/>
      <c r="G978" s="157"/>
      <c r="H978" s="20"/>
      <c r="I978" s="155" t="e">
        <f>VLOOKUP(I980,'Price List'!$C:$BB,2,FALSE)</f>
        <v>#N/A</v>
      </c>
      <c r="J978" s="156"/>
      <c r="K978" s="157"/>
      <c r="L978" s="1"/>
      <c r="M978" s="1"/>
      <c r="N978" s="1"/>
      <c r="O978" s="1"/>
      <c r="P978" s="1"/>
      <c r="Q978" s="1"/>
      <c r="R978" s="1"/>
      <c r="S978" s="1"/>
    </row>
    <row r="979" spans="1:19" x14ac:dyDescent="0.2">
      <c r="A979" s="4" t="s">
        <v>18</v>
      </c>
      <c r="B979" s="7" t="s">
        <v>0</v>
      </c>
      <c r="C979" s="9" t="s">
        <v>19</v>
      </c>
      <c r="D979" s="17"/>
      <c r="E979" s="4" t="s">
        <v>18</v>
      </c>
      <c r="F979" s="7" t="s">
        <v>0</v>
      </c>
      <c r="G979" s="9" t="s">
        <v>19</v>
      </c>
      <c r="H979" s="17"/>
      <c r="I979" s="4" t="s">
        <v>18</v>
      </c>
      <c r="J979" s="7" t="s">
        <v>0</v>
      </c>
      <c r="K979" s="9" t="s">
        <v>19</v>
      </c>
      <c r="L979" s="1"/>
      <c r="M979" s="1"/>
      <c r="N979" s="1"/>
      <c r="O979" s="1"/>
      <c r="P979" s="1"/>
      <c r="Q979" s="1"/>
      <c r="R979" s="1"/>
      <c r="S979" s="1"/>
    </row>
    <row r="980" spans="1:19" x14ac:dyDescent="0.2">
      <c r="A980" s="5"/>
      <c r="B980" s="18" t="e">
        <f>VLOOKUP(A980,'Price List'!$C:$BB,3,FALSE)</f>
        <v>#N/A</v>
      </c>
      <c r="C980" s="9" t="e">
        <f>VLOOKUP(A980,'Price List'!$C:$BB,10,FALSE)</f>
        <v>#N/A</v>
      </c>
      <c r="D980" s="17"/>
      <c r="E980" s="5"/>
      <c r="F980" s="18" t="e">
        <f>VLOOKUP(E980,'Price List'!$C:$BB,3,FALSE)</f>
        <v>#N/A</v>
      </c>
      <c r="G980" s="9" t="e">
        <f>VLOOKUP(E980,'Price List'!$C:$BB,10,FALSE)</f>
        <v>#N/A</v>
      </c>
      <c r="H980" s="17"/>
      <c r="I980" s="5"/>
      <c r="J980" s="18" t="e">
        <f>VLOOKUP(I980,'Price List'!$C:$BB,3,FALSE)</f>
        <v>#N/A</v>
      </c>
      <c r="K980" s="9" t="e">
        <f>VLOOKUP(I980,'Price List'!$C:$BB,10,FALSE)</f>
        <v>#N/A</v>
      </c>
      <c r="L980" s="1"/>
      <c r="M980" s="1"/>
      <c r="N980" s="1"/>
      <c r="O980" s="1"/>
      <c r="P980" s="1"/>
      <c r="Q980" s="1"/>
      <c r="R980" s="1"/>
      <c r="S980" s="1"/>
    </row>
    <row r="981" spans="1:19" ht="12.75" customHeight="1" x14ac:dyDescent="0.2">
      <c r="A981" s="4" t="s">
        <v>22</v>
      </c>
      <c r="B981" s="10" t="s">
        <v>21</v>
      </c>
      <c r="C981" s="11" t="s">
        <v>20</v>
      </c>
      <c r="D981" s="17"/>
      <c r="E981" s="4" t="s">
        <v>22</v>
      </c>
      <c r="F981" s="10" t="s">
        <v>21</v>
      </c>
      <c r="G981" s="11" t="s">
        <v>20</v>
      </c>
      <c r="H981" s="17"/>
      <c r="I981" s="4" t="s">
        <v>22</v>
      </c>
      <c r="J981" s="10" t="s">
        <v>21</v>
      </c>
      <c r="K981" s="11" t="s">
        <v>20</v>
      </c>
      <c r="L981" s="1"/>
      <c r="M981" s="1"/>
      <c r="N981" s="1"/>
      <c r="O981" s="1"/>
      <c r="P981" s="1"/>
      <c r="Q981" s="1"/>
      <c r="R981" s="1"/>
      <c r="S981" s="1"/>
    </row>
    <row r="982" spans="1:19" ht="12.75" customHeight="1" x14ac:dyDescent="0.2">
      <c r="A982" s="6" t="e">
        <f>CONCATENATE(VLOOKUP(A980,'Price List'!$C:$BB,8,FALSE),"/",VLOOKUP(A980,'Price List'!$C:$BB,9,FALSE))</f>
        <v>#N/A</v>
      </c>
      <c r="B982" s="19" t="e">
        <f>IF(ISBLANK(VLOOKUP(A980,'Price List'!$C:$BB,5,FALSE)),VLOOKUP(A980,'Price List'!$C:$BB,5,FALSE),VLOOKUP(A980,'Price List'!$C:$BB,5,FALSE))</f>
        <v>#N/A</v>
      </c>
      <c r="C982" s="12" t="e">
        <f>VLOOKUP(A980,'Price List'!$C:$BB,6,FALSE)</f>
        <v>#N/A</v>
      </c>
      <c r="D982" s="17"/>
      <c r="E982" s="6" t="e">
        <f>CONCATENATE(VLOOKUP(E980,'Price List'!$C:$BB,8,FALSE),"/",VLOOKUP(E980,'Price List'!$C:$BB,9,FALSE))</f>
        <v>#N/A</v>
      </c>
      <c r="F982" s="19" t="e">
        <f>IF(ISBLANK(VLOOKUP(E980,'Price List'!$C:$BB,5,FALSE)),VLOOKUP(E980,'Price List'!$C:$BB,5,FALSE),VLOOKUP(E980,'Price List'!$C:$BB,5,FALSE))</f>
        <v>#N/A</v>
      </c>
      <c r="G982" s="12" t="e">
        <f>VLOOKUP(E980,'Price List'!$C:$BB,6,FALSE)</f>
        <v>#N/A</v>
      </c>
      <c r="H982" s="17"/>
      <c r="I982" s="6" t="e">
        <f>CONCATENATE(VLOOKUP(I980,'Price List'!$C:$BB,8,FALSE),"/",VLOOKUP(I980,'Price List'!$C:$BB,9,FALSE))</f>
        <v>#N/A</v>
      </c>
      <c r="J982" s="19" t="e">
        <f>IF(ISBLANK(VLOOKUP(I980,'Price List'!$C:$BB,5,FALSE)),VLOOKUP(I980,'Price List'!$C:$BB,5,FALSE),VLOOKUP(I980,'Price List'!$C:$BB,5,FALSE))</f>
        <v>#N/A</v>
      </c>
      <c r="K982" s="12" t="e">
        <f>VLOOKUP(I980,'Price List'!$C:$BB,6,FALSE)</f>
        <v>#N/A</v>
      </c>
      <c r="L982" s="1"/>
      <c r="M982" s="1"/>
      <c r="N982" s="1"/>
      <c r="O982" s="1"/>
      <c r="P982" s="1"/>
      <c r="Q982" s="1"/>
      <c r="R982" s="1"/>
      <c r="S982" s="1"/>
    </row>
    <row r="983" spans="1:19" ht="6" customHeight="1" x14ac:dyDescent="0.2">
      <c r="L983" s="1"/>
      <c r="M983" s="1"/>
      <c r="N983" s="1"/>
      <c r="O983" s="1"/>
      <c r="P983" s="1"/>
      <c r="Q983" s="1"/>
      <c r="R983" s="1"/>
      <c r="S983" s="1"/>
    </row>
    <row r="984" spans="1:19" ht="108" customHeight="1" x14ac:dyDescent="0.2">
      <c r="A984" s="158" t="e">
        <f>VLOOKUP(A987,PicTable,2,FALSE)</f>
        <v>#N/A</v>
      </c>
      <c r="B984" s="159"/>
      <c r="C984" s="160"/>
      <c r="D984" s="16"/>
      <c r="E984" s="158" t="e">
        <f>VLOOKUP(E987,PicTable,2,FALSE)</f>
        <v>#N/A</v>
      </c>
      <c r="F984" s="159"/>
      <c r="G984" s="160"/>
      <c r="H984" s="16"/>
      <c r="I984" s="158" t="e">
        <f>VLOOKUP(I987,PicTable,2,FALSE)</f>
        <v>#N/A</v>
      </c>
      <c r="J984" s="159"/>
      <c r="K984" s="160"/>
      <c r="L984" s="1"/>
      <c r="M984" s="1"/>
      <c r="N984" s="1"/>
      <c r="O984" s="1"/>
      <c r="P984" s="1"/>
      <c r="Q984" s="1"/>
      <c r="R984" s="1"/>
      <c r="S984" s="1"/>
    </row>
    <row r="985" spans="1:19" x14ac:dyDescent="0.2">
      <c r="A985" s="155" t="e">
        <f>VLOOKUP(A987,'Price List'!$C:$BB,2,FALSE)</f>
        <v>#N/A</v>
      </c>
      <c r="B985" s="156"/>
      <c r="C985" s="157"/>
      <c r="D985" s="20"/>
      <c r="E985" s="155" t="e">
        <f>VLOOKUP(E987,'Price List'!$C:$BB,2,FALSE)</f>
        <v>#N/A</v>
      </c>
      <c r="F985" s="156"/>
      <c r="G985" s="157"/>
      <c r="H985" s="20"/>
      <c r="I985" s="155" t="e">
        <f>VLOOKUP(I987,'Price List'!$C:$BB,2,FALSE)</f>
        <v>#N/A</v>
      </c>
      <c r="J985" s="156"/>
      <c r="K985" s="157"/>
      <c r="L985" s="1"/>
      <c r="M985" s="1"/>
      <c r="N985" s="1"/>
      <c r="O985" s="1"/>
      <c r="P985" s="1"/>
      <c r="Q985" s="1"/>
      <c r="R985" s="1"/>
      <c r="S985" s="1"/>
    </row>
    <row r="986" spans="1:19" x14ac:dyDescent="0.2">
      <c r="A986" s="4" t="s">
        <v>18</v>
      </c>
      <c r="B986" s="7" t="s">
        <v>0</v>
      </c>
      <c r="C986" s="9" t="s">
        <v>19</v>
      </c>
      <c r="D986" s="17"/>
      <c r="E986" s="4" t="s">
        <v>18</v>
      </c>
      <c r="F986" s="7" t="s">
        <v>0</v>
      </c>
      <c r="G986" s="9" t="s">
        <v>19</v>
      </c>
      <c r="H986" s="17"/>
      <c r="I986" s="4" t="s">
        <v>18</v>
      </c>
      <c r="J986" s="7" t="s">
        <v>0</v>
      </c>
      <c r="K986" s="9" t="s">
        <v>19</v>
      </c>
      <c r="L986" s="1"/>
      <c r="M986" s="1"/>
      <c r="N986" s="1"/>
      <c r="O986" s="1"/>
      <c r="P986" s="1"/>
      <c r="Q986" s="1"/>
      <c r="R986" s="1"/>
      <c r="S986" s="1"/>
    </row>
    <row r="987" spans="1:19" x14ac:dyDescent="0.2">
      <c r="A987" s="5"/>
      <c r="B987" s="18" t="e">
        <f>VLOOKUP(A987,'Price List'!$C:$BB,3,FALSE)</f>
        <v>#N/A</v>
      </c>
      <c r="C987" s="9" t="e">
        <f>VLOOKUP(A987,'Price List'!$C:$BB,10,FALSE)</f>
        <v>#N/A</v>
      </c>
      <c r="D987" s="17"/>
      <c r="E987" s="5"/>
      <c r="F987" s="18" t="e">
        <f>VLOOKUP(E987,'Price List'!$C:$BB,3,FALSE)</f>
        <v>#N/A</v>
      </c>
      <c r="G987" s="9" t="e">
        <f>VLOOKUP(E987,'Price List'!$C:$BB,10,FALSE)</f>
        <v>#N/A</v>
      </c>
      <c r="H987" s="17"/>
      <c r="I987" s="5"/>
      <c r="J987" s="18" t="e">
        <f>VLOOKUP(I987,'Price List'!$C:$BB,3,FALSE)</f>
        <v>#N/A</v>
      </c>
      <c r="K987" s="9" t="e">
        <f>VLOOKUP(I987,'Price List'!$C:$BB,10,FALSE)</f>
        <v>#N/A</v>
      </c>
      <c r="L987" s="1"/>
      <c r="M987" s="1"/>
      <c r="N987" s="1"/>
      <c r="O987" s="1"/>
      <c r="P987" s="1"/>
      <c r="Q987" s="1"/>
      <c r="R987" s="1"/>
      <c r="S987" s="1"/>
    </row>
    <row r="988" spans="1:19" ht="12.75" customHeight="1" x14ac:dyDescent="0.2">
      <c r="A988" s="4" t="s">
        <v>22</v>
      </c>
      <c r="B988" s="10" t="s">
        <v>21</v>
      </c>
      <c r="C988" s="11" t="s">
        <v>20</v>
      </c>
      <c r="D988" s="17"/>
      <c r="E988" s="4" t="s">
        <v>22</v>
      </c>
      <c r="F988" s="10" t="s">
        <v>21</v>
      </c>
      <c r="G988" s="11" t="s">
        <v>20</v>
      </c>
      <c r="H988" s="17"/>
      <c r="I988" s="4" t="s">
        <v>22</v>
      </c>
      <c r="J988" s="10" t="s">
        <v>21</v>
      </c>
      <c r="K988" s="11" t="s">
        <v>20</v>
      </c>
      <c r="L988" s="1"/>
      <c r="M988" s="1"/>
      <c r="N988" s="1"/>
      <c r="O988" s="1"/>
      <c r="P988" s="1"/>
      <c r="Q988" s="1"/>
      <c r="R988" s="1"/>
      <c r="S988" s="1"/>
    </row>
    <row r="989" spans="1:19" ht="12.75" customHeight="1" x14ac:dyDescent="0.2">
      <c r="A989" s="6" t="e">
        <f>CONCATENATE(VLOOKUP(A987,'Price List'!$C:$BB,8,FALSE),"/",VLOOKUP(A987,'Price List'!$C:$BB,9,FALSE))</f>
        <v>#N/A</v>
      </c>
      <c r="B989" s="19" t="e">
        <f>IF(ISBLANK(VLOOKUP(A987,'Price List'!$C:$BB,5,FALSE)),VLOOKUP(A987,'Price List'!$C:$BB,5,FALSE),VLOOKUP(A987,'Price List'!$C:$BB,5,FALSE))</f>
        <v>#N/A</v>
      </c>
      <c r="C989" s="12" t="e">
        <f>VLOOKUP(A987,'Price List'!$C:$BB,6,FALSE)</f>
        <v>#N/A</v>
      </c>
      <c r="D989" s="17"/>
      <c r="E989" s="6" t="e">
        <f>CONCATENATE(VLOOKUP(E987,'Price List'!$C:$BB,8,FALSE),"/",VLOOKUP(E987,'Price List'!$C:$BB,9,FALSE))</f>
        <v>#N/A</v>
      </c>
      <c r="F989" s="19" t="e">
        <f>IF(ISBLANK(VLOOKUP(E987,'Price List'!$C:$BB,5,FALSE)),VLOOKUP(E987,'Price List'!$C:$BB,5,FALSE),VLOOKUP(E987,'Price List'!$C:$BB,5,FALSE))</f>
        <v>#N/A</v>
      </c>
      <c r="G989" s="12" t="e">
        <f>VLOOKUP(E987,'Price List'!$C:$BB,6,FALSE)</f>
        <v>#N/A</v>
      </c>
      <c r="H989" s="17"/>
      <c r="I989" s="6" t="e">
        <f>CONCATENATE(VLOOKUP(I987,'Price List'!$C:$BB,8,FALSE),"/",VLOOKUP(I987,'Price List'!$C:$BB,9,FALSE))</f>
        <v>#N/A</v>
      </c>
      <c r="J989" s="19" t="e">
        <f>IF(ISBLANK(VLOOKUP(I987,'Price List'!$C:$BB,5,FALSE)),VLOOKUP(I987,'Price List'!$C:$BB,5,FALSE),VLOOKUP(I987,'Price List'!$C:$BB,5,FALSE))</f>
        <v>#N/A</v>
      </c>
      <c r="K989" s="12" t="e">
        <f>VLOOKUP(I987,'Price List'!$C:$BB,6,FALSE)</f>
        <v>#N/A</v>
      </c>
      <c r="L989" s="1"/>
      <c r="M989" s="1"/>
      <c r="N989" s="1"/>
      <c r="O989" s="1"/>
      <c r="P989" s="1"/>
      <c r="Q989" s="1"/>
      <c r="R989" s="1"/>
      <c r="S989" s="1"/>
    </row>
    <row r="990" spans="1:19" ht="6" customHeight="1" x14ac:dyDescent="0.2">
      <c r="L990" s="1"/>
      <c r="M990" s="1"/>
      <c r="N990" s="1"/>
      <c r="O990" s="1"/>
      <c r="P990" s="1"/>
      <c r="Q990" s="1"/>
      <c r="R990" s="1"/>
      <c r="S990" s="1"/>
    </row>
    <row r="991" spans="1:19" ht="108" customHeight="1" x14ac:dyDescent="0.2">
      <c r="A991" s="158" t="e">
        <f>VLOOKUP(A994,PicTable,2,FALSE)</f>
        <v>#N/A</v>
      </c>
      <c r="B991" s="159"/>
      <c r="C991" s="160"/>
      <c r="D991" s="16"/>
      <c r="E991" s="158" t="e">
        <f>VLOOKUP(E994,PicTable,2,FALSE)</f>
        <v>#N/A</v>
      </c>
      <c r="F991" s="159"/>
      <c r="G991" s="160"/>
      <c r="H991" s="16"/>
      <c r="I991" s="158" t="e">
        <f>VLOOKUP(I994,PicTable,2,FALSE)</f>
        <v>#N/A</v>
      </c>
      <c r="J991" s="159"/>
      <c r="K991" s="160"/>
      <c r="L991" s="1"/>
      <c r="M991" s="1"/>
      <c r="N991" s="1"/>
      <c r="O991" s="1"/>
      <c r="P991" s="1"/>
      <c r="Q991" s="1"/>
      <c r="R991" s="1"/>
      <c r="S991" s="1"/>
    </row>
    <row r="992" spans="1:19" x14ac:dyDescent="0.2">
      <c r="A992" s="155" t="e">
        <f>VLOOKUP(A994,'Price List'!$C:$BB,2,FALSE)</f>
        <v>#N/A</v>
      </c>
      <c r="B992" s="156"/>
      <c r="C992" s="157"/>
      <c r="D992" s="20"/>
      <c r="E992" s="155" t="e">
        <f>VLOOKUP(E994,'Price List'!$C:$BB,2,FALSE)</f>
        <v>#N/A</v>
      </c>
      <c r="F992" s="156"/>
      <c r="G992" s="157"/>
      <c r="H992" s="20"/>
      <c r="I992" s="155" t="e">
        <f>VLOOKUP(I994,'Price List'!$C:$BB,2,FALSE)</f>
        <v>#N/A</v>
      </c>
      <c r="J992" s="156"/>
      <c r="K992" s="157"/>
      <c r="L992" s="1"/>
      <c r="M992" s="1"/>
      <c r="N992" s="1"/>
      <c r="O992" s="1"/>
      <c r="P992" s="1"/>
      <c r="Q992" s="1"/>
      <c r="R992" s="1"/>
      <c r="S992" s="1"/>
    </row>
    <row r="993" spans="1:19" x14ac:dyDescent="0.2">
      <c r="A993" s="4" t="s">
        <v>18</v>
      </c>
      <c r="B993" s="7" t="s">
        <v>0</v>
      </c>
      <c r="C993" s="9" t="s">
        <v>19</v>
      </c>
      <c r="D993" s="17"/>
      <c r="E993" s="4" t="s">
        <v>18</v>
      </c>
      <c r="F993" s="7" t="s">
        <v>0</v>
      </c>
      <c r="G993" s="9" t="s">
        <v>19</v>
      </c>
      <c r="H993" s="17"/>
      <c r="I993" s="4" t="s">
        <v>18</v>
      </c>
      <c r="J993" s="7" t="s">
        <v>0</v>
      </c>
      <c r="K993" s="9" t="s">
        <v>19</v>
      </c>
      <c r="L993" s="1"/>
      <c r="M993" s="1"/>
      <c r="N993" s="1"/>
      <c r="O993" s="1"/>
      <c r="P993" s="1"/>
      <c r="Q993" s="1"/>
      <c r="R993" s="1"/>
      <c r="S993" s="1"/>
    </row>
    <row r="994" spans="1:19" x14ac:dyDescent="0.2">
      <c r="A994" s="5"/>
      <c r="B994" s="18" t="e">
        <f>VLOOKUP(A994,'Price List'!$C:$BB,3,FALSE)</f>
        <v>#N/A</v>
      </c>
      <c r="C994" s="9" t="e">
        <f>VLOOKUP(A994,'Price List'!$C:$BB,10,FALSE)</f>
        <v>#N/A</v>
      </c>
      <c r="D994" s="17"/>
      <c r="E994" s="5"/>
      <c r="F994" s="18" t="e">
        <f>VLOOKUP(E994,'Price List'!$C:$BB,3,FALSE)</f>
        <v>#N/A</v>
      </c>
      <c r="G994" s="9" t="e">
        <f>VLOOKUP(E994,'Price List'!$C:$BB,10,FALSE)</f>
        <v>#N/A</v>
      </c>
      <c r="H994" s="17"/>
      <c r="I994" s="5"/>
      <c r="J994" s="18" t="e">
        <f>VLOOKUP(I994,'Price List'!$C:$BB,3,FALSE)</f>
        <v>#N/A</v>
      </c>
      <c r="K994" s="9" t="e">
        <f>VLOOKUP(I994,'Price List'!$C:$BB,10,FALSE)</f>
        <v>#N/A</v>
      </c>
      <c r="L994" s="1"/>
      <c r="M994" s="1"/>
      <c r="N994" s="1"/>
      <c r="O994" s="1"/>
      <c r="P994" s="1"/>
      <c r="Q994" s="1"/>
      <c r="R994" s="1"/>
      <c r="S994" s="1"/>
    </row>
    <row r="995" spans="1:19" ht="12.75" customHeight="1" x14ac:dyDescent="0.2">
      <c r="A995" s="4" t="s">
        <v>22</v>
      </c>
      <c r="B995" s="10" t="s">
        <v>21</v>
      </c>
      <c r="C995" s="11" t="s">
        <v>20</v>
      </c>
      <c r="D995" s="17"/>
      <c r="E995" s="4" t="s">
        <v>22</v>
      </c>
      <c r="F995" s="10" t="s">
        <v>21</v>
      </c>
      <c r="G995" s="11" t="s">
        <v>20</v>
      </c>
      <c r="H995" s="17"/>
      <c r="I995" s="4" t="s">
        <v>22</v>
      </c>
      <c r="J995" s="10" t="s">
        <v>21</v>
      </c>
      <c r="K995" s="11" t="s">
        <v>20</v>
      </c>
      <c r="L995" s="1"/>
      <c r="M995" s="1"/>
      <c r="N995" s="1"/>
      <c r="O995" s="1"/>
      <c r="P995" s="1"/>
      <c r="Q995" s="1"/>
      <c r="R995" s="1"/>
      <c r="S995" s="1"/>
    </row>
    <row r="996" spans="1:19" ht="12.75" customHeight="1" x14ac:dyDescent="0.2">
      <c r="A996" s="6" t="e">
        <f>CONCATENATE(VLOOKUP(A994,'Price List'!$C:$BB,8,FALSE),"/",VLOOKUP(A994,'Price List'!$C:$BB,9,FALSE))</f>
        <v>#N/A</v>
      </c>
      <c r="B996" s="19" t="e">
        <f>IF(ISBLANK(VLOOKUP(A994,'Price List'!$C:$BB,5,FALSE)),VLOOKUP(A994,'Price List'!$C:$BB,5,FALSE),VLOOKUP(A994,'Price List'!$C:$BB,5,FALSE))</f>
        <v>#N/A</v>
      </c>
      <c r="C996" s="12" t="e">
        <f>VLOOKUP(A994,'Price List'!$C:$BB,6,FALSE)</f>
        <v>#N/A</v>
      </c>
      <c r="D996" s="17"/>
      <c r="E996" s="6" t="e">
        <f>CONCATENATE(VLOOKUP(E994,'Price List'!$C:$BB,8,FALSE),"/",VLOOKUP(E994,'Price List'!$C:$BB,9,FALSE))</f>
        <v>#N/A</v>
      </c>
      <c r="F996" s="19" t="e">
        <f>IF(ISBLANK(VLOOKUP(E994,'Price List'!$C:$BB,5,FALSE)),VLOOKUP(E994,'Price List'!$C:$BB,5,FALSE),VLOOKUP(E994,'Price List'!$C:$BB,5,FALSE))</f>
        <v>#N/A</v>
      </c>
      <c r="G996" s="12" t="e">
        <f>VLOOKUP(E994,'Price List'!$C:$BB,6,FALSE)</f>
        <v>#N/A</v>
      </c>
      <c r="H996" s="17"/>
      <c r="I996" s="6" t="e">
        <f>CONCATENATE(VLOOKUP(I994,'Price List'!$C:$BB,8,FALSE),"/",VLOOKUP(I994,'Price List'!$C:$BB,9,FALSE))</f>
        <v>#N/A</v>
      </c>
      <c r="J996" s="19" t="e">
        <f>IF(ISBLANK(VLOOKUP(I994,'Price List'!$C:$BB,5,FALSE)),VLOOKUP(I994,'Price List'!$C:$BB,5,FALSE),VLOOKUP(I994,'Price List'!$C:$BB,5,FALSE))</f>
        <v>#N/A</v>
      </c>
      <c r="K996" s="12" t="e">
        <f>VLOOKUP(I994,'Price List'!$C:$BB,6,FALSE)</f>
        <v>#N/A</v>
      </c>
      <c r="L996" s="1"/>
      <c r="M996" s="1"/>
      <c r="N996" s="1"/>
      <c r="O996" s="1"/>
      <c r="P996" s="1"/>
      <c r="Q996" s="1"/>
      <c r="R996" s="1"/>
      <c r="S996" s="1"/>
    </row>
    <row r="997" spans="1:19" ht="6" customHeight="1" x14ac:dyDescent="0.2">
      <c r="L997" s="1"/>
      <c r="M997" s="1"/>
      <c r="N997" s="1"/>
      <c r="O997" s="1"/>
      <c r="P997" s="1"/>
      <c r="Q997" s="1"/>
      <c r="R997" s="1"/>
      <c r="S997" s="1"/>
    </row>
    <row r="998" spans="1:19" ht="108" customHeight="1" x14ac:dyDescent="0.2">
      <c r="A998" s="158" t="e">
        <f>VLOOKUP(A1001,PicTable,2,FALSE)</f>
        <v>#N/A</v>
      </c>
      <c r="B998" s="159"/>
      <c r="C998" s="160"/>
      <c r="D998" s="16"/>
      <c r="E998" s="158" t="e">
        <f>VLOOKUP(E1001,PicTable,2,FALSE)</f>
        <v>#N/A</v>
      </c>
      <c r="F998" s="159"/>
      <c r="G998" s="160"/>
      <c r="H998" s="16"/>
      <c r="I998" s="158" t="e">
        <f>VLOOKUP(I1001,PicTable,2,FALSE)</f>
        <v>#N/A</v>
      </c>
      <c r="J998" s="159"/>
      <c r="K998" s="160"/>
      <c r="L998" s="1"/>
      <c r="M998" s="1"/>
      <c r="N998" s="1"/>
      <c r="O998" s="1"/>
      <c r="P998" s="1"/>
      <c r="Q998" s="1"/>
      <c r="R998" s="1"/>
      <c r="S998" s="1"/>
    </row>
    <row r="999" spans="1:19" x14ac:dyDescent="0.2">
      <c r="A999" s="155" t="e">
        <f>VLOOKUP(A1001,'Price List'!$C:$BB,2,FALSE)</f>
        <v>#N/A</v>
      </c>
      <c r="B999" s="156"/>
      <c r="C999" s="157"/>
      <c r="D999" s="20"/>
      <c r="E999" s="155" t="e">
        <f>VLOOKUP(E1001,'Price List'!$C:$BB,2,FALSE)</f>
        <v>#N/A</v>
      </c>
      <c r="F999" s="156"/>
      <c r="G999" s="157"/>
      <c r="H999" s="20"/>
      <c r="I999" s="155" t="e">
        <f>VLOOKUP(I1001,'Price List'!$C:$BB,2,FALSE)</f>
        <v>#N/A</v>
      </c>
      <c r="J999" s="156"/>
      <c r="K999" s="157"/>
      <c r="L999" s="1"/>
      <c r="M999" s="1"/>
      <c r="N999" s="1"/>
      <c r="O999" s="1"/>
      <c r="P999" s="1"/>
      <c r="Q999" s="1"/>
      <c r="R999" s="1"/>
      <c r="S999" s="1"/>
    </row>
    <row r="1000" spans="1:19" x14ac:dyDescent="0.2">
      <c r="A1000" s="4" t="s">
        <v>18</v>
      </c>
      <c r="B1000" s="7" t="s">
        <v>0</v>
      </c>
      <c r="C1000" s="9" t="s">
        <v>19</v>
      </c>
      <c r="D1000" s="17"/>
      <c r="E1000" s="4" t="s">
        <v>18</v>
      </c>
      <c r="F1000" s="7" t="s">
        <v>0</v>
      </c>
      <c r="G1000" s="9" t="s">
        <v>19</v>
      </c>
      <c r="H1000" s="17"/>
      <c r="I1000" s="4" t="s">
        <v>18</v>
      </c>
      <c r="J1000" s="7" t="s">
        <v>0</v>
      </c>
      <c r="K1000" s="9" t="s">
        <v>19</v>
      </c>
      <c r="L1000" s="1"/>
      <c r="M1000" s="1"/>
      <c r="N1000" s="1"/>
      <c r="O1000" s="1"/>
      <c r="P1000" s="1"/>
      <c r="Q1000" s="1"/>
      <c r="R1000" s="1"/>
      <c r="S1000" s="1"/>
    </row>
    <row r="1001" spans="1:19" x14ac:dyDescent="0.2">
      <c r="A1001" s="5"/>
      <c r="B1001" s="18" t="e">
        <f>VLOOKUP(A1001,'Price List'!$C:$BB,3,FALSE)</f>
        <v>#N/A</v>
      </c>
      <c r="C1001" s="9" t="e">
        <f>VLOOKUP(A1001,'Price List'!$C:$BB,10,FALSE)</f>
        <v>#N/A</v>
      </c>
      <c r="D1001" s="17"/>
      <c r="E1001" s="5"/>
      <c r="F1001" s="18" t="e">
        <f>VLOOKUP(E1001,'Price List'!$C:$BB,3,FALSE)</f>
        <v>#N/A</v>
      </c>
      <c r="G1001" s="9" t="e">
        <f>VLOOKUP(E1001,'Price List'!$C:$BB,10,FALSE)</f>
        <v>#N/A</v>
      </c>
      <c r="H1001" s="17"/>
      <c r="I1001" s="5"/>
      <c r="J1001" s="18" t="e">
        <f>VLOOKUP(I1001,'Price List'!$C:$BB,3,FALSE)</f>
        <v>#N/A</v>
      </c>
      <c r="K1001" s="9" t="e">
        <f>VLOOKUP(I1001,'Price List'!$C:$BB,10,FALSE)</f>
        <v>#N/A</v>
      </c>
      <c r="L1001" s="1"/>
      <c r="M1001" s="1"/>
      <c r="N1001" s="1"/>
      <c r="O1001" s="1"/>
      <c r="P1001" s="1"/>
      <c r="Q1001" s="1"/>
      <c r="R1001" s="1"/>
      <c r="S1001" s="1"/>
    </row>
    <row r="1002" spans="1:19" ht="12.75" customHeight="1" x14ac:dyDescent="0.2">
      <c r="A1002" s="4" t="s">
        <v>22</v>
      </c>
      <c r="B1002" s="10" t="s">
        <v>21</v>
      </c>
      <c r="C1002" s="11" t="s">
        <v>20</v>
      </c>
      <c r="D1002" s="17"/>
      <c r="E1002" s="4" t="s">
        <v>22</v>
      </c>
      <c r="F1002" s="10" t="s">
        <v>21</v>
      </c>
      <c r="G1002" s="11" t="s">
        <v>20</v>
      </c>
      <c r="H1002" s="17"/>
      <c r="I1002" s="4" t="s">
        <v>22</v>
      </c>
      <c r="J1002" s="10" t="s">
        <v>21</v>
      </c>
      <c r="K1002" s="11" t="s">
        <v>20</v>
      </c>
      <c r="L1002" s="1"/>
      <c r="M1002" s="1"/>
      <c r="N1002" s="1"/>
      <c r="O1002" s="1"/>
      <c r="P1002" s="1"/>
      <c r="Q1002" s="1"/>
      <c r="R1002" s="1"/>
      <c r="S1002" s="1"/>
    </row>
    <row r="1003" spans="1:19" ht="12.75" customHeight="1" x14ac:dyDescent="0.2">
      <c r="A1003" s="6" t="e">
        <f>CONCATENATE(VLOOKUP(A1001,'Price List'!$C:$BB,8,FALSE),"/",VLOOKUP(A1001,'Price List'!$C:$BB,9,FALSE))</f>
        <v>#N/A</v>
      </c>
      <c r="B1003" s="19" t="e">
        <f>IF(ISBLANK(VLOOKUP(A1001,'Price List'!$C:$BB,5,FALSE)),VLOOKUP(A1001,'Price List'!$C:$BB,5,FALSE),VLOOKUP(A1001,'Price List'!$C:$BB,5,FALSE))</f>
        <v>#N/A</v>
      </c>
      <c r="C1003" s="12" t="e">
        <f>VLOOKUP(A1001,'Price List'!$C:$BB,6,FALSE)</f>
        <v>#N/A</v>
      </c>
      <c r="D1003" s="17"/>
      <c r="E1003" s="6" t="e">
        <f>CONCATENATE(VLOOKUP(E1001,'Price List'!$C:$BB,8,FALSE),"/",VLOOKUP(E1001,'Price List'!$C:$BB,9,FALSE))</f>
        <v>#N/A</v>
      </c>
      <c r="F1003" s="19" t="e">
        <f>IF(ISBLANK(VLOOKUP(E1001,'Price List'!$C:$BB,5,FALSE)),VLOOKUP(E1001,'Price List'!$C:$BB,5,FALSE),VLOOKUP(E1001,'Price List'!$C:$BB,5,FALSE))</f>
        <v>#N/A</v>
      </c>
      <c r="G1003" s="12" t="e">
        <f>VLOOKUP(E1001,'Price List'!$C:$BB,6,FALSE)</f>
        <v>#N/A</v>
      </c>
      <c r="H1003" s="17"/>
      <c r="I1003" s="6" t="e">
        <f>CONCATENATE(VLOOKUP(I1001,'Price List'!$C:$BB,8,FALSE),"/",VLOOKUP(I1001,'Price List'!$C:$BB,9,FALSE))</f>
        <v>#N/A</v>
      </c>
      <c r="J1003" s="19" t="e">
        <f>IF(ISBLANK(VLOOKUP(I1001,'Price List'!$C:$BB,5,FALSE)),VLOOKUP(I1001,'Price List'!$C:$BB,5,FALSE),VLOOKUP(I1001,'Price List'!$C:$BB,5,FALSE))</f>
        <v>#N/A</v>
      </c>
      <c r="K1003" s="12" t="e">
        <f>VLOOKUP(I1001,'Price List'!$C:$BB,6,FALSE)</f>
        <v>#N/A</v>
      </c>
      <c r="L1003" s="1"/>
      <c r="M1003" s="1"/>
      <c r="N1003" s="1"/>
      <c r="O1003" s="1"/>
      <c r="P1003" s="1"/>
      <c r="Q1003" s="1"/>
      <c r="R1003" s="1"/>
      <c r="S1003" s="1"/>
    </row>
    <row r="1004" spans="1:19" ht="6" customHeight="1" x14ac:dyDescent="0.2">
      <c r="L1004" s="1"/>
      <c r="M1004" s="1"/>
      <c r="N1004" s="1"/>
      <c r="O1004" s="1"/>
      <c r="P1004" s="1"/>
      <c r="Q1004" s="1"/>
      <c r="R1004" s="1"/>
      <c r="S1004" s="1"/>
    </row>
    <row r="1005" spans="1:19" ht="108" customHeight="1" x14ac:dyDescent="0.2">
      <c r="A1005" s="158" t="e">
        <f>VLOOKUP(A1008,PicTable,2,FALSE)</f>
        <v>#N/A</v>
      </c>
      <c r="B1005" s="159"/>
      <c r="C1005" s="160"/>
      <c r="D1005" s="16"/>
      <c r="E1005" s="158" t="e">
        <f>VLOOKUP(E1008,PicTable,2,FALSE)</f>
        <v>#N/A</v>
      </c>
      <c r="F1005" s="159"/>
      <c r="G1005" s="160"/>
      <c r="H1005" s="16"/>
      <c r="I1005" s="158" t="e">
        <f>VLOOKUP(I1008,PicTable,2,FALSE)</f>
        <v>#N/A</v>
      </c>
      <c r="J1005" s="159"/>
      <c r="K1005" s="160"/>
      <c r="L1005" s="1"/>
      <c r="M1005" s="1"/>
      <c r="N1005" s="1"/>
      <c r="O1005" s="1"/>
      <c r="P1005" s="1"/>
      <c r="Q1005" s="1"/>
      <c r="R1005" s="1"/>
      <c r="S1005" s="1"/>
    </row>
    <row r="1006" spans="1:19" x14ac:dyDescent="0.2">
      <c r="A1006" s="155" t="e">
        <f>VLOOKUP(A1008,'Price List'!$C:$BB,2,FALSE)</f>
        <v>#N/A</v>
      </c>
      <c r="B1006" s="156"/>
      <c r="C1006" s="157"/>
      <c r="D1006" s="20"/>
      <c r="E1006" s="155" t="e">
        <f>VLOOKUP(E1008,'Price List'!$C:$BB,2,FALSE)</f>
        <v>#N/A</v>
      </c>
      <c r="F1006" s="156"/>
      <c r="G1006" s="157"/>
      <c r="H1006" s="20"/>
      <c r="I1006" s="155" t="e">
        <f>VLOOKUP(I1008,'Price List'!$C:$BB,2,FALSE)</f>
        <v>#N/A</v>
      </c>
      <c r="J1006" s="156"/>
      <c r="K1006" s="157"/>
      <c r="L1006" s="1"/>
      <c r="M1006" s="1"/>
      <c r="N1006" s="1"/>
      <c r="O1006" s="1"/>
      <c r="P1006" s="1"/>
      <c r="Q1006" s="1"/>
      <c r="R1006" s="1"/>
      <c r="S1006" s="1"/>
    </row>
    <row r="1007" spans="1:19" x14ac:dyDescent="0.2">
      <c r="A1007" s="4" t="s">
        <v>18</v>
      </c>
      <c r="B1007" s="7" t="s">
        <v>0</v>
      </c>
      <c r="C1007" s="9" t="s">
        <v>19</v>
      </c>
      <c r="D1007" s="17"/>
      <c r="E1007" s="4" t="s">
        <v>18</v>
      </c>
      <c r="F1007" s="7" t="s">
        <v>0</v>
      </c>
      <c r="G1007" s="9" t="s">
        <v>19</v>
      </c>
      <c r="H1007" s="17"/>
      <c r="I1007" s="4" t="s">
        <v>18</v>
      </c>
      <c r="J1007" s="7" t="s">
        <v>0</v>
      </c>
      <c r="K1007" s="9" t="s">
        <v>19</v>
      </c>
      <c r="L1007" s="1"/>
      <c r="M1007" s="1"/>
      <c r="N1007" s="1"/>
      <c r="O1007" s="1"/>
      <c r="P1007" s="1"/>
      <c r="Q1007" s="1"/>
      <c r="R1007" s="1"/>
      <c r="S1007" s="1"/>
    </row>
    <row r="1008" spans="1:19" x14ac:dyDescent="0.2">
      <c r="A1008" s="5"/>
      <c r="B1008" s="18" t="e">
        <f>VLOOKUP(A1008,'Price List'!$C:$BB,3,FALSE)</f>
        <v>#N/A</v>
      </c>
      <c r="C1008" s="9" t="e">
        <f>VLOOKUP(A1008,'Price List'!$C:$BB,10,FALSE)</f>
        <v>#N/A</v>
      </c>
      <c r="D1008" s="17"/>
      <c r="E1008" s="5"/>
      <c r="F1008" s="18" t="e">
        <f>VLOOKUP(E1008,'Price List'!$C:$BB,3,FALSE)</f>
        <v>#N/A</v>
      </c>
      <c r="G1008" s="9" t="e">
        <f>VLOOKUP(E1008,'Price List'!$C:$BB,10,FALSE)</f>
        <v>#N/A</v>
      </c>
      <c r="H1008" s="17"/>
      <c r="I1008" s="5"/>
      <c r="J1008" s="18" t="e">
        <f>VLOOKUP(I1008,'Price List'!$C:$BB,3,FALSE)</f>
        <v>#N/A</v>
      </c>
      <c r="K1008" s="9" t="e">
        <f>VLOOKUP(I1008,'Price List'!$C:$BB,10,FALSE)</f>
        <v>#N/A</v>
      </c>
      <c r="L1008" s="1"/>
      <c r="M1008" s="1"/>
      <c r="N1008" s="1"/>
      <c r="O1008" s="1"/>
      <c r="P1008" s="1"/>
      <c r="Q1008" s="1"/>
      <c r="R1008" s="1"/>
      <c r="S1008" s="1"/>
    </row>
    <row r="1009" spans="1:19" ht="12.75" customHeight="1" x14ac:dyDescent="0.2">
      <c r="A1009" s="4" t="s">
        <v>22</v>
      </c>
      <c r="B1009" s="10" t="s">
        <v>21</v>
      </c>
      <c r="C1009" s="11" t="s">
        <v>20</v>
      </c>
      <c r="D1009" s="17"/>
      <c r="E1009" s="4" t="s">
        <v>22</v>
      </c>
      <c r="F1009" s="10" t="s">
        <v>21</v>
      </c>
      <c r="G1009" s="11" t="s">
        <v>20</v>
      </c>
      <c r="H1009" s="17"/>
      <c r="I1009" s="4" t="s">
        <v>22</v>
      </c>
      <c r="J1009" s="10" t="s">
        <v>21</v>
      </c>
      <c r="K1009" s="11" t="s">
        <v>20</v>
      </c>
      <c r="L1009" s="1"/>
      <c r="M1009" s="1"/>
      <c r="N1009" s="1"/>
      <c r="O1009" s="1"/>
      <c r="P1009" s="1"/>
      <c r="Q1009" s="1"/>
      <c r="R1009" s="1"/>
      <c r="S1009" s="1"/>
    </row>
    <row r="1010" spans="1:19" ht="12.75" customHeight="1" x14ac:dyDescent="0.2">
      <c r="A1010" s="6" t="e">
        <f>CONCATENATE(VLOOKUP(A1008,'Price List'!$C:$BB,8,FALSE),"/",VLOOKUP(A1008,'Price List'!$C:$BB,9,FALSE))</f>
        <v>#N/A</v>
      </c>
      <c r="B1010" s="19" t="e">
        <f>IF(ISBLANK(VLOOKUP(A1008,'Price List'!$C:$BB,5,FALSE)),VLOOKUP(A1008,'Price List'!$C:$BB,5,FALSE),VLOOKUP(A1008,'Price List'!$C:$BB,5,FALSE))</f>
        <v>#N/A</v>
      </c>
      <c r="C1010" s="12" t="e">
        <f>VLOOKUP(A1008,'Price List'!$C:$BB,6,FALSE)</f>
        <v>#N/A</v>
      </c>
      <c r="D1010" s="17"/>
      <c r="E1010" s="6" t="e">
        <f>CONCATENATE(VLOOKUP(E1008,'Price List'!$C:$BB,8,FALSE),"/",VLOOKUP(E1008,'Price List'!$C:$BB,9,FALSE))</f>
        <v>#N/A</v>
      </c>
      <c r="F1010" s="19" t="e">
        <f>IF(ISBLANK(VLOOKUP(E1008,'Price List'!$C:$BB,5,FALSE)),VLOOKUP(E1008,'Price List'!$C:$BB,5,FALSE),VLOOKUP(E1008,'Price List'!$C:$BB,5,FALSE))</f>
        <v>#N/A</v>
      </c>
      <c r="G1010" s="12" t="e">
        <f>VLOOKUP(E1008,'Price List'!$C:$BB,6,FALSE)</f>
        <v>#N/A</v>
      </c>
      <c r="H1010" s="17"/>
      <c r="I1010" s="6" t="e">
        <f>CONCATENATE(VLOOKUP(I1008,'Price List'!$C:$BB,8,FALSE),"/",VLOOKUP(I1008,'Price List'!$C:$BB,9,FALSE))</f>
        <v>#N/A</v>
      </c>
      <c r="J1010" s="19" t="e">
        <f>IF(ISBLANK(VLOOKUP(I1008,'Price List'!$C:$BB,5,FALSE)),VLOOKUP(I1008,'Price List'!$C:$BB,5,FALSE),VLOOKUP(I1008,'Price List'!$C:$BB,5,FALSE))</f>
        <v>#N/A</v>
      </c>
      <c r="K1010" s="12" t="e">
        <f>VLOOKUP(I1008,'Price List'!$C:$BB,6,FALSE)</f>
        <v>#N/A</v>
      </c>
      <c r="L1010" s="1"/>
      <c r="M1010" s="1"/>
      <c r="N1010" s="1"/>
      <c r="O1010" s="1"/>
      <c r="P1010" s="1"/>
      <c r="Q1010" s="1"/>
      <c r="R1010" s="1"/>
      <c r="S1010" s="1"/>
    </row>
    <row r="1011" spans="1:19" ht="6" customHeight="1" x14ac:dyDescent="0.2">
      <c r="L1011" s="1"/>
      <c r="M1011" s="1"/>
      <c r="N1011" s="1"/>
      <c r="O1011" s="1"/>
      <c r="P1011" s="1"/>
      <c r="Q1011" s="1"/>
      <c r="R1011" s="1"/>
      <c r="S1011" s="1"/>
    </row>
    <row r="1012" spans="1:19" ht="108" customHeight="1" x14ac:dyDescent="0.2">
      <c r="A1012" s="158" t="e">
        <f>VLOOKUP(A1015,PicTable,2,FALSE)</f>
        <v>#N/A</v>
      </c>
      <c r="B1012" s="159"/>
      <c r="C1012" s="160"/>
      <c r="D1012" s="16"/>
      <c r="E1012" s="158" t="e">
        <f>VLOOKUP(E1015,PicTable,2,FALSE)</f>
        <v>#N/A</v>
      </c>
      <c r="F1012" s="159"/>
      <c r="G1012" s="160"/>
      <c r="H1012" s="16"/>
      <c r="I1012" s="158" t="e">
        <f>VLOOKUP(I1015,PicTable,2,FALSE)</f>
        <v>#N/A</v>
      </c>
      <c r="J1012" s="159"/>
      <c r="K1012" s="160"/>
      <c r="L1012" s="1"/>
      <c r="M1012" s="1"/>
      <c r="N1012" s="1"/>
      <c r="O1012" s="1"/>
      <c r="P1012" s="1"/>
      <c r="Q1012" s="1"/>
      <c r="R1012" s="1"/>
      <c r="S1012" s="1"/>
    </row>
    <row r="1013" spans="1:19" x14ac:dyDescent="0.2">
      <c r="A1013" s="155" t="e">
        <f>VLOOKUP(A1015,'Price List'!$C:$BB,2,FALSE)</f>
        <v>#N/A</v>
      </c>
      <c r="B1013" s="156"/>
      <c r="C1013" s="157"/>
      <c r="D1013" s="20"/>
      <c r="E1013" s="155" t="e">
        <f>VLOOKUP(E1015,'Price List'!$C:$BB,2,FALSE)</f>
        <v>#N/A</v>
      </c>
      <c r="F1013" s="156"/>
      <c r="G1013" s="157"/>
      <c r="H1013" s="20"/>
      <c r="I1013" s="155" t="e">
        <f>VLOOKUP(I1015,'Price List'!$C:$BB,2,FALSE)</f>
        <v>#N/A</v>
      </c>
      <c r="J1013" s="156"/>
      <c r="K1013" s="157"/>
      <c r="L1013" s="1"/>
      <c r="M1013" s="1"/>
      <c r="N1013" s="1"/>
      <c r="O1013" s="1"/>
      <c r="P1013" s="1"/>
      <c r="Q1013" s="1"/>
      <c r="R1013" s="1"/>
      <c r="S1013" s="1"/>
    </row>
    <row r="1014" spans="1:19" x14ac:dyDescent="0.2">
      <c r="A1014" s="4" t="s">
        <v>18</v>
      </c>
      <c r="B1014" s="7" t="s">
        <v>0</v>
      </c>
      <c r="C1014" s="9" t="s">
        <v>19</v>
      </c>
      <c r="D1014" s="17"/>
      <c r="E1014" s="4" t="s">
        <v>18</v>
      </c>
      <c r="F1014" s="7" t="s">
        <v>0</v>
      </c>
      <c r="G1014" s="9" t="s">
        <v>19</v>
      </c>
      <c r="H1014" s="17"/>
      <c r="I1014" s="4" t="s">
        <v>18</v>
      </c>
      <c r="J1014" s="7" t="s">
        <v>0</v>
      </c>
      <c r="K1014" s="9" t="s">
        <v>19</v>
      </c>
      <c r="L1014" s="1"/>
      <c r="M1014" s="1"/>
      <c r="N1014" s="1"/>
      <c r="O1014" s="1"/>
      <c r="P1014" s="1"/>
      <c r="Q1014" s="1"/>
      <c r="R1014" s="1"/>
      <c r="S1014" s="1"/>
    </row>
    <row r="1015" spans="1:19" x14ac:dyDescent="0.2">
      <c r="A1015" s="5"/>
      <c r="B1015" s="18" t="e">
        <f>VLOOKUP(A1015,'Price List'!$C:$BB,3,FALSE)</f>
        <v>#N/A</v>
      </c>
      <c r="C1015" s="9" t="e">
        <f>VLOOKUP(A1015,'Price List'!$C:$BB,10,FALSE)</f>
        <v>#N/A</v>
      </c>
      <c r="D1015" s="17"/>
      <c r="E1015" s="5"/>
      <c r="F1015" s="18" t="e">
        <f>VLOOKUP(E1015,'Price List'!$C:$BB,3,FALSE)</f>
        <v>#N/A</v>
      </c>
      <c r="G1015" s="9" t="e">
        <f>VLOOKUP(E1015,'Price List'!$C:$BB,10,FALSE)</f>
        <v>#N/A</v>
      </c>
      <c r="H1015" s="17"/>
      <c r="I1015" s="5"/>
      <c r="J1015" s="18" t="e">
        <f>VLOOKUP(I1015,'Price List'!$C:$BB,3,FALSE)</f>
        <v>#N/A</v>
      </c>
      <c r="K1015" s="9" t="e">
        <f>VLOOKUP(I1015,'Price List'!$C:$BB,10,FALSE)</f>
        <v>#N/A</v>
      </c>
      <c r="L1015" s="1"/>
      <c r="M1015" s="1"/>
      <c r="N1015" s="1"/>
      <c r="O1015" s="1"/>
      <c r="P1015" s="1"/>
      <c r="Q1015" s="1"/>
      <c r="R1015" s="1"/>
      <c r="S1015" s="1"/>
    </row>
    <row r="1016" spans="1:19" ht="12.75" customHeight="1" x14ac:dyDescent="0.2">
      <c r="A1016" s="4" t="s">
        <v>22</v>
      </c>
      <c r="B1016" s="10" t="s">
        <v>21</v>
      </c>
      <c r="C1016" s="11" t="s">
        <v>20</v>
      </c>
      <c r="D1016" s="17"/>
      <c r="E1016" s="4" t="s">
        <v>22</v>
      </c>
      <c r="F1016" s="10" t="s">
        <v>21</v>
      </c>
      <c r="G1016" s="11" t="s">
        <v>20</v>
      </c>
      <c r="H1016" s="17"/>
      <c r="I1016" s="4" t="s">
        <v>22</v>
      </c>
      <c r="J1016" s="10" t="s">
        <v>21</v>
      </c>
      <c r="K1016" s="11" t="s">
        <v>20</v>
      </c>
      <c r="L1016" s="1"/>
      <c r="M1016" s="1"/>
      <c r="N1016" s="1"/>
      <c r="O1016" s="1"/>
      <c r="P1016" s="1"/>
      <c r="Q1016" s="1"/>
      <c r="R1016" s="1"/>
      <c r="S1016" s="1"/>
    </row>
    <row r="1017" spans="1:19" ht="12.75" customHeight="1" x14ac:dyDescent="0.2">
      <c r="A1017" s="6" t="e">
        <f>CONCATENATE(VLOOKUP(A1015,'Price List'!$C:$BB,8,FALSE),"/",VLOOKUP(A1015,'Price List'!$C:$BB,9,FALSE))</f>
        <v>#N/A</v>
      </c>
      <c r="B1017" s="19" t="e">
        <f>IF(ISBLANK(VLOOKUP(A1015,'Price List'!$C:$BB,5,FALSE)),VLOOKUP(A1015,'Price List'!$C:$BB,5,FALSE),VLOOKUP(A1015,'Price List'!$C:$BB,5,FALSE))</f>
        <v>#N/A</v>
      </c>
      <c r="C1017" s="12" t="e">
        <f>VLOOKUP(A1015,'Price List'!$C:$BB,6,FALSE)</f>
        <v>#N/A</v>
      </c>
      <c r="D1017" s="17"/>
      <c r="E1017" s="6" t="e">
        <f>CONCATENATE(VLOOKUP(E1015,'Price List'!$C:$BB,8,FALSE),"/",VLOOKUP(E1015,'Price List'!$C:$BB,9,FALSE))</f>
        <v>#N/A</v>
      </c>
      <c r="F1017" s="19" t="e">
        <f>IF(ISBLANK(VLOOKUP(E1015,'Price List'!$C:$BB,5,FALSE)),VLOOKUP(E1015,'Price List'!$C:$BB,5,FALSE),VLOOKUP(E1015,'Price List'!$C:$BB,5,FALSE))</f>
        <v>#N/A</v>
      </c>
      <c r="G1017" s="12" t="e">
        <f>VLOOKUP(E1015,'Price List'!$C:$BB,6,FALSE)</f>
        <v>#N/A</v>
      </c>
      <c r="H1017" s="17"/>
      <c r="I1017" s="6" t="e">
        <f>CONCATENATE(VLOOKUP(I1015,'Price List'!$C:$BB,8,FALSE),"/",VLOOKUP(I1015,'Price List'!$C:$BB,9,FALSE))</f>
        <v>#N/A</v>
      </c>
      <c r="J1017" s="19" t="e">
        <f>IF(ISBLANK(VLOOKUP(I1015,'Price List'!$C:$BB,5,FALSE)),VLOOKUP(I1015,'Price List'!$C:$BB,5,FALSE),VLOOKUP(I1015,'Price List'!$C:$BB,5,FALSE))</f>
        <v>#N/A</v>
      </c>
      <c r="K1017" s="12" t="e">
        <f>VLOOKUP(I1015,'Price List'!$C:$BB,6,FALSE)</f>
        <v>#N/A</v>
      </c>
      <c r="L1017" s="1"/>
      <c r="M1017" s="1"/>
      <c r="N1017" s="1"/>
      <c r="O1017" s="1"/>
      <c r="P1017" s="1"/>
      <c r="Q1017" s="1"/>
      <c r="R1017" s="1"/>
      <c r="S1017" s="1"/>
    </row>
    <row r="1018" spans="1:19" ht="6" customHeight="1" x14ac:dyDescent="0.2">
      <c r="L1018" s="1"/>
      <c r="M1018" s="1"/>
      <c r="N1018" s="1"/>
      <c r="O1018" s="1"/>
      <c r="P1018" s="1"/>
      <c r="Q1018" s="1"/>
      <c r="R1018" s="1"/>
      <c r="S1018" s="1"/>
    </row>
    <row r="1019" spans="1:19" ht="108" customHeight="1" x14ac:dyDescent="0.2">
      <c r="A1019" s="158" t="e">
        <f>VLOOKUP(A1022,PicTable,2,FALSE)</f>
        <v>#N/A</v>
      </c>
      <c r="B1019" s="159"/>
      <c r="C1019" s="160"/>
      <c r="D1019" s="16"/>
      <c r="E1019" s="158" t="e">
        <f>VLOOKUP(E1022,PicTable,2,FALSE)</f>
        <v>#N/A</v>
      </c>
      <c r="F1019" s="159"/>
      <c r="G1019" s="160"/>
      <c r="H1019" s="16"/>
      <c r="I1019" s="158" t="e">
        <f>VLOOKUP(I1022,PicTable,2,FALSE)</f>
        <v>#N/A</v>
      </c>
      <c r="J1019" s="159"/>
      <c r="K1019" s="160"/>
      <c r="L1019" s="1"/>
      <c r="M1019" s="1"/>
      <c r="N1019" s="1"/>
      <c r="O1019" s="1"/>
      <c r="P1019" s="1"/>
      <c r="Q1019" s="1"/>
      <c r="R1019" s="1"/>
      <c r="S1019" s="1"/>
    </row>
    <row r="1020" spans="1:19" x14ac:dyDescent="0.2">
      <c r="A1020" s="155" t="e">
        <f>VLOOKUP(A1022,'Price List'!$C:$BB,2,FALSE)</f>
        <v>#N/A</v>
      </c>
      <c r="B1020" s="156"/>
      <c r="C1020" s="157"/>
      <c r="D1020" s="20"/>
      <c r="E1020" s="155" t="e">
        <f>VLOOKUP(E1022,'Price List'!$C:$BB,2,FALSE)</f>
        <v>#N/A</v>
      </c>
      <c r="F1020" s="156"/>
      <c r="G1020" s="157"/>
      <c r="H1020" s="20"/>
      <c r="I1020" s="155" t="e">
        <f>VLOOKUP(I1022,'Price List'!$C:$BB,2,FALSE)</f>
        <v>#N/A</v>
      </c>
      <c r="J1020" s="156"/>
      <c r="K1020" s="157"/>
      <c r="L1020" s="1"/>
      <c r="M1020" s="1"/>
      <c r="N1020" s="1"/>
      <c r="O1020" s="1"/>
      <c r="P1020" s="1"/>
      <c r="Q1020" s="1"/>
      <c r="R1020" s="1"/>
      <c r="S1020" s="1"/>
    </row>
    <row r="1021" spans="1:19" x14ac:dyDescent="0.2">
      <c r="A1021" s="4" t="s">
        <v>18</v>
      </c>
      <c r="B1021" s="7" t="s">
        <v>0</v>
      </c>
      <c r="C1021" s="9" t="s">
        <v>19</v>
      </c>
      <c r="D1021" s="17"/>
      <c r="E1021" s="4" t="s">
        <v>18</v>
      </c>
      <c r="F1021" s="7" t="s">
        <v>0</v>
      </c>
      <c r="G1021" s="9" t="s">
        <v>19</v>
      </c>
      <c r="H1021" s="17"/>
      <c r="I1021" s="4" t="s">
        <v>18</v>
      </c>
      <c r="J1021" s="7" t="s">
        <v>0</v>
      </c>
      <c r="K1021" s="9" t="s">
        <v>19</v>
      </c>
      <c r="L1021" s="1"/>
      <c r="M1021" s="1"/>
      <c r="N1021" s="1"/>
      <c r="O1021" s="1"/>
      <c r="P1021" s="1"/>
      <c r="Q1021" s="1"/>
      <c r="R1021" s="1"/>
      <c r="S1021" s="1"/>
    </row>
    <row r="1022" spans="1:19" x14ac:dyDescent="0.2">
      <c r="A1022" s="5"/>
      <c r="B1022" s="18" t="e">
        <f>VLOOKUP(A1022,'Price List'!$C:$BB,3,FALSE)</f>
        <v>#N/A</v>
      </c>
      <c r="C1022" s="9" t="e">
        <f>VLOOKUP(A1022,'Price List'!$C:$BB,10,FALSE)</f>
        <v>#N/A</v>
      </c>
      <c r="D1022" s="17"/>
      <c r="E1022" s="5"/>
      <c r="F1022" s="18" t="e">
        <f>VLOOKUP(E1022,'Price List'!$C:$BB,3,FALSE)</f>
        <v>#N/A</v>
      </c>
      <c r="G1022" s="9" t="e">
        <f>VLOOKUP(E1022,'Price List'!$C:$BB,10,FALSE)</f>
        <v>#N/A</v>
      </c>
      <c r="H1022" s="17"/>
      <c r="I1022" s="5"/>
      <c r="J1022" s="18" t="e">
        <f>VLOOKUP(I1022,'Price List'!$C:$BB,3,FALSE)</f>
        <v>#N/A</v>
      </c>
      <c r="K1022" s="9" t="e">
        <f>VLOOKUP(I1022,'Price List'!$C:$BB,10,FALSE)</f>
        <v>#N/A</v>
      </c>
      <c r="L1022" s="1"/>
      <c r="M1022" s="1"/>
      <c r="N1022" s="1"/>
      <c r="O1022" s="1"/>
      <c r="P1022" s="1"/>
      <c r="Q1022" s="1"/>
      <c r="R1022" s="1"/>
      <c r="S1022" s="1"/>
    </row>
    <row r="1023" spans="1:19" ht="12.75" customHeight="1" x14ac:dyDescent="0.2">
      <c r="A1023" s="4" t="s">
        <v>22</v>
      </c>
      <c r="B1023" s="10" t="s">
        <v>21</v>
      </c>
      <c r="C1023" s="11" t="s">
        <v>20</v>
      </c>
      <c r="D1023" s="17"/>
      <c r="E1023" s="4" t="s">
        <v>22</v>
      </c>
      <c r="F1023" s="10" t="s">
        <v>21</v>
      </c>
      <c r="G1023" s="11" t="s">
        <v>20</v>
      </c>
      <c r="H1023" s="17"/>
      <c r="I1023" s="4" t="s">
        <v>22</v>
      </c>
      <c r="J1023" s="10" t="s">
        <v>21</v>
      </c>
      <c r="K1023" s="11" t="s">
        <v>20</v>
      </c>
      <c r="L1023" s="1"/>
      <c r="M1023" s="1"/>
      <c r="N1023" s="1"/>
      <c r="O1023" s="1"/>
      <c r="P1023" s="1"/>
      <c r="Q1023" s="1"/>
      <c r="R1023" s="1"/>
      <c r="S1023" s="1"/>
    </row>
    <row r="1024" spans="1:19" ht="12.75" customHeight="1" x14ac:dyDescent="0.2">
      <c r="A1024" s="6" t="e">
        <f>CONCATENATE(VLOOKUP(A1022,'Price List'!$C:$BB,8,FALSE),"/",VLOOKUP(A1022,'Price List'!$C:$BB,9,FALSE))</f>
        <v>#N/A</v>
      </c>
      <c r="B1024" s="19" t="e">
        <f>IF(ISBLANK(VLOOKUP(A1022,'Price List'!$C:$BB,5,FALSE)),VLOOKUP(A1022,'Price List'!$C:$BB,5,FALSE),VLOOKUP(A1022,'Price List'!$C:$BB,5,FALSE))</f>
        <v>#N/A</v>
      </c>
      <c r="C1024" s="12" t="e">
        <f>VLOOKUP(A1022,'Price List'!$C:$BB,6,FALSE)</f>
        <v>#N/A</v>
      </c>
      <c r="D1024" s="17"/>
      <c r="E1024" s="6" t="e">
        <f>CONCATENATE(VLOOKUP(E1022,'Price List'!$C:$BB,8,FALSE),"/",VLOOKUP(E1022,'Price List'!$C:$BB,9,FALSE))</f>
        <v>#N/A</v>
      </c>
      <c r="F1024" s="19" t="e">
        <f>IF(ISBLANK(VLOOKUP(E1022,'Price List'!$C:$BB,5,FALSE)),VLOOKUP(E1022,'Price List'!$C:$BB,5,FALSE),VLOOKUP(E1022,'Price List'!$C:$BB,5,FALSE))</f>
        <v>#N/A</v>
      </c>
      <c r="G1024" s="12" t="e">
        <f>VLOOKUP(E1022,'Price List'!$C:$BB,6,FALSE)</f>
        <v>#N/A</v>
      </c>
      <c r="H1024" s="17"/>
      <c r="I1024" s="6" t="e">
        <f>CONCATENATE(VLOOKUP(I1022,'Price List'!$C:$BB,8,FALSE),"/",VLOOKUP(I1022,'Price List'!$C:$BB,9,FALSE))</f>
        <v>#N/A</v>
      </c>
      <c r="J1024" s="19" t="e">
        <f>IF(ISBLANK(VLOOKUP(I1022,'Price List'!$C:$BB,5,FALSE)),VLOOKUP(I1022,'Price List'!$C:$BB,5,FALSE),VLOOKUP(I1022,'Price List'!$C:$BB,5,FALSE))</f>
        <v>#N/A</v>
      </c>
      <c r="K1024" s="12" t="e">
        <f>VLOOKUP(I1022,'Price List'!$C:$BB,6,FALSE)</f>
        <v>#N/A</v>
      </c>
      <c r="L1024" s="1"/>
      <c r="M1024" s="1"/>
      <c r="N1024" s="1"/>
      <c r="O1024" s="1"/>
      <c r="P1024" s="1"/>
      <c r="Q1024" s="1"/>
      <c r="R1024" s="1"/>
      <c r="S1024" s="1"/>
    </row>
    <row r="1025" spans="1:19" ht="6" customHeight="1" x14ac:dyDescent="0.2">
      <c r="L1025" s="1"/>
      <c r="M1025" s="1"/>
      <c r="N1025" s="1"/>
      <c r="O1025" s="1"/>
      <c r="P1025" s="1"/>
      <c r="Q1025" s="1"/>
      <c r="R1025" s="1"/>
      <c r="S1025" s="1"/>
    </row>
    <row r="1026" spans="1:19" ht="108" customHeight="1" x14ac:dyDescent="0.2">
      <c r="A1026" s="158" t="e">
        <f>VLOOKUP(A1029,PicTable,2,FALSE)</f>
        <v>#N/A</v>
      </c>
      <c r="B1026" s="159"/>
      <c r="C1026" s="160"/>
      <c r="D1026" s="16"/>
      <c r="E1026" s="158" t="e">
        <f>VLOOKUP(E1029,PicTable,2,FALSE)</f>
        <v>#N/A</v>
      </c>
      <c r="F1026" s="159"/>
      <c r="G1026" s="160"/>
      <c r="H1026" s="16"/>
      <c r="I1026" s="158" t="e">
        <f>VLOOKUP(I1029,PicTable,2,FALSE)</f>
        <v>#N/A</v>
      </c>
      <c r="J1026" s="159"/>
      <c r="K1026" s="160"/>
      <c r="L1026" s="1"/>
      <c r="M1026" s="1"/>
      <c r="N1026" s="1"/>
      <c r="O1026" s="1"/>
      <c r="P1026" s="1"/>
      <c r="Q1026" s="1"/>
      <c r="R1026" s="1"/>
      <c r="S1026" s="1"/>
    </row>
    <row r="1027" spans="1:19" x14ac:dyDescent="0.2">
      <c r="A1027" s="155" t="e">
        <f>VLOOKUP(A1029,'Price List'!$C:$BB,2,FALSE)</f>
        <v>#N/A</v>
      </c>
      <c r="B1027" s="156"/>
      <c r="C1027" s="157"/>
      <c r="D1027" s="20"/>
      <c r="E1027" s="155" t="e">
        <f>VLOOKUP(E1029,'Price List'!$C:$BB,2,FALSE)</f>
        <v>#N/A</v>
      </c>
      <c r="F1027" s="156"/>
      <c r="G1027" s="157"/>
      <c r="H1027" s="20"/>
      <c r="I1027" s="155" t="e">
        <f>VLOOKUP(I1029,'Price List'!$C:$BB,2,FALSE)</f>
        <v>#N/A</v>
      </c>
      <c r="J1027" s="156"/>
      <c r="K1027" s="157"/>
      <c r="L1027" s="1"/>
      <c r="M1027" s="1"/>
      <c r="N1027" s="1"/>
      <c r="O1027" s="1"/>
      <c r="P1027" s="1"/>
      <c r="Q1027" s="1"/>
      <c r="R1027" s="1"/>
      <c r="S1027" s="1"/>
    </row>
    <row r="1028" spans="1:19" x14ac:dyDescent="0.2">
      <c r="A1028" s="4" t="s">
        <v>18</v>
      </c>
      <c r="B1028" s="7" t="s">
        <v>0</v>
      </c>
      <c r="C1028" s="9" t="s">
        <v>19</v>
      </c>
      <c r="D1028" s="17"/>
      <c r="E1028" s="4" t="s">
        <v>18</v>
      </c>
      <c r="F1028" s="7" t="s">
        <v>0</v>
      </c>
      <c r="G1028" s="9" t="s">
        <v>19</v>
      </c>
      <c r="H1028" s="17"/>
      <c r="I1028" s="4" t="s">
        <v>18</v>
      </c>
      <c r="J1028" s="7" t="s">
        <v>0</v>
      </c>
      <c r="K1028" s="9" t="s">
        <v>19</v>
      </c>
      <c r="L1028" s="1"/>
      <c r="M1028" s="1"/>
      <c r="N1028" s="1"/>
      <c r="O1028" s="1"/>
      <c r="P1028" s="1"/>
      <c r="Q1028" s="1"/>
      <c r="R1028" s="1"/>
      <c r="S1028" s="1"/>
    </row>
    <row r="1029" spans="1:19" x14ac:dyDescent="0.2">
      <c r="A1029" s="5"/>
      <c r="B1029" s="18" t="e">
        <f>VLOOKUP(A1029,'Price List'!$C:$BB,3,FALSE)</f>
        <v>#N/A</v>
      </c>
      <c r="C1029" s="9" t="e">
        <f>VLOOKUP(A1029,'Price List'!$C:$BB,10,FALSE)</f>
        <v>#N/A</v>
      </c>
      <c r="D1029" s="17"/>
      <c r="E1029" s="5"/>
      <c r="F1029" s="18" t="e">
        <f>VLOOKUP(E1029,'Price List'!$C:$BB,3,FALSE)</f>
        <v>#N/A</v>
      </c>
      <c r="G1029" s="9" t="e">
        <f>VLOOKUP(E1029,'Price List'!$C:$BB,10,FALSE)</f>
        <v>#N/A</v>
      </c>
      <c r="H1029" s="17"/>
      <c r="I1029" s="5"/>
      <c r="J1029" s="18" t="e">
        <f>VLOOKUP(I1029,'Price List'!$C:$BB,3,FALSE)</f>
        <v>#N/A</v>
      </c>
      <c r="K1029" s="9" t="e">
        <f>VLOOKUP(I1029,'Price List'!$C:$BB,10,FALSE)</f>
        <v>#N/A</v>
      </c>
      <c r="L1029" s="1"/>
      <c r="M1029" s="1"/>
      <c r="N1029" s="1"/>
      <c r="O1029" s="1"/>
      <c r="P1029" s="1"/>
      <c r="Q1029" s="1"/>
      <c r="R1029" s="1"/>
      <c r="S1029" s="1"/>
    </row>
    <row r="1030" spans="1:19" ht="12.75" customHeight="1" x14ac:dyDescent="0.2">
      <c r="A1030" s="4" t="s">
        <v>22</v>
      </c>
      <c r="B1030" s="10" t="s">
        <v>21</v>
      </c>
      <c r="C1030" s="11" t="s">
        <v>20</v>
      </c>
      <c r="D1030" s="17"/>
      <c r="E1030" s="4" t="s">
        <v>22</v>
      </c>
      <c r="F1030" s="10" t="s">
        <v>21</v>
      </c>
      <c r="G1030" s="11" t="s">
        <v>20</v>
      </c>
      <c r="H1030" s="17"/>
      <c r="I1030" s="4" t="s">
        <v>22</v>
      </c>
      <c r="J1030" s="10" t="s">
        <v>21</v>
      </c>
      <c r="K1030" s="11" t="s">
        <v>20</v>
      </c>
      <c r="L1030" s="1"/>
      <c r="M1030" s="1"/>
      <c r="N1030" s="1"/>
      <c r="O1030" s="1"/>
      <c r="P1030" s="1"/>
      <c r="Q1030" s="1"/>
      <c r="R1030" s="1"/>
      <c r="S1030" s="1"/>
    </row>
    <row r="1031" spans="1:19" ht="12.75" customHeight="1" x14ac:dyDescent="0.2">
      <c r="A1031" s="6" t="e">
        <f>CONCATENATE(VLOOKUP(A1029,'Price List'!$C:$BB,8,FALSE),"/",VLOOKUP(A1029,'Price List'!$C:$BB,9,FALSE))</f>
        <v>#N/A</v>
      </c>
      <c r="B1031" s="19" t="e">
        <f>IF(ISBLANK(VLOOKUP(A1029,'Price List'!$C:$BB,5,FALSE)),VLOOKUP(A1029,'Price List'!$C:$BB,5,FALSE),VLOOKUP(A1029,'Price List'!$C:$BB,5,FALSE))</f>
        <v>#N/A</v>
      </c>
      <c r="C1031" s="12" t="e">
        <f>VLOOKUP(A1029,'Price List'!$C:$BB,6,FALSE)</f>
        <v>#N/A</v>
      </c>
      <c r="D1031" s="17"/>
      <c r="E1031" s="6" t="e">
        <f>CONCATENATE(VLOOKUP(E1029,'Price List'!$C:$BB,8,FALSE),"/",VLOOKUP(E1029,'Price List'!$C:$BB,9,FALSE))</f>
        <v>#N/A</v>
      </c>
      <c r="F1031" s="19" t="e">
        <f>IF(ISBLANK(VLOOKUP(E1029,'Price List'!$C:$BB,5,FALSE)),VLOOKUP(E1029,'Price List'!$C:$BB,5,FALSE),VLOOKUP(E1029,'Price List'!$C:$BB,5,FALSE))</f>
        <v>#N/A</v>
      </c>
      <c r="G1031" s="12" t="e">
        <f>VLOOKUP(E1029,'Price List'!$C:$BB,6,FALSE)</f>
        <v>#N/A</v>
      </c>
      <c r="H1031" s="17"/>
      <c r="I1031" s="6" t="e">
        <f>CONCATENATE(VLOOKUP(I1029,'Price List'!$C:$BB,8,FALSE),"/",VLOOKUP(I1029,'Price List'!$C:$BB,9,FALSE))</f>
        <v>#N/A</v>
      </c>
      <c r="J1031" s="19" t="e">
        <f>IF(ISBLANK(VLOOKUP(I1029,'Price List'!$C:$BB,5,FALSE)),VLOOKUP(I1029,'Price List'!$C:$BB,5,FALSE),VLOOKUP(I1029,'Price List'!$C:$BB,5,FALSE))</f>
        <v>#N/A</v>
      </c>
      <c r="K1031" s="12" t="e">
        <f>VLOOKUP(I1029,'Price List'!$C:$BB,6,FALSE)</f>
        <v>#N/A</v>
      </c>
      <c r="L1031" s="1"/>
      <c r="M1031" s="1"/>
      <c r="N1031" s="1"/>
      <c r="O1031" s="1"/>
      <c r="P1031" s="1"/>
      <c r="Q1031" s="1"/>
      <c r="R1031" s="1"/>
      <c r="S1031" s="1"/>
    </row>
    <row r="1032" spans="1:19" ht="6" customHeight="1" x14ac:dyDescent="0.2">
      <c r="L1032" s="1"/>
      <c r="M1032" s="1"/>
      <c r="N1032" s="1"/>
      <c r="O1032" s="1"/>
      <c r="P1032" s="1"/>
      <c r="Q1032" s="1"/>
      <c r="R1032" s="1"/>
      <c r="S1032" s="1"/>
    </row>
    <row r="1033" spans="1:19" ht="108" customHeight="1" x14ac:dyDescent="0.2">
      <c r="A1033" s="158" t="e">
        <f>VLOOKUP(A1036,PicTable,2,FALSE)</f>
        <v>#N/A</v>
      </c>
      <c r="B1033" s="159"/>
      <c r="C1033" s="160"/>
      <c r="D1033" s="16"/>
      <c r="E1033" s="158" t="e">
        <f>VLOOKUP(E1036,PicTable,2,FALSE)</f>
        <v>#N/A</v>
      </c>
      <c r="F1033" s="159"/>
      <c r="G1033" s="160"/>
      <c r="H1033" s="16"/>
      <c r="I1033" s="158" t="e">
        <f>VLOOKUP(I1036,PicTable,2,FALSE)</f>
        <v>#N/A</v>
      </c>
      <c r="J1033" s="159"/>
      <c r="K1033" s="160"/>
      <c r="L1033" s="1"/>
      <c r="M1033" s="1"/>
      <c r="N1033" s="1"/>
      <c r="O1033" s="1"/>
      <c r="P1033" s="1"/>
      <c r="Q1033" s="1"/>
      <c r="R1033" s="1"/>
      <c r="S1033" s="1"/>
    </row>
    <row r="1034" spans="1:19" x14ac:dyDescent="0.2">
      <c r="A1034" s="155" t="e">
        <f>VLOOKUP(A1036,'Price List'!$C:$BB,2,FALSE)</f>
        <v>#N/A</v>
      </c>
      <c r="B1034" s="156"/>
      <c r="C1034" s="157"/>
      <c r="D1034" s="20"/>
      <c r="E1034" s="155" t="e">
        <f>VLOOKUP(E1036,'Price List'!$C:$BB,2,FALSE)</f>
        <v>#N/A</v>
      </c>
      <c r="F1034" s="156"/>
      <c r="G1034" s="157"/>
      <c r="H1034" s="20"/>
      <c r="I1034" s="155" t="e">
        <f>VLOOKUP(I1036,'Price List'!$C:$BB,2,FALSE)</f>
        <v>#N/A</v>
      </c>
      <c r="J1034" s="156"/>
      <c r="K1034" s="157"/>
      <c r="L1034" s="1"/>
      <c r="M1034" s="1"/>
      <c r="N1034" s="1"/>
      <c r="O1034" s="1"/>
      <c r="P1034" s="1"/>
      <c r="Q1034" s="1"/>
      <c r="R1034" s="1"/>
      <c r="S1034" s="1"/>
    </row>
    <row r="1035" spans="1:19" x14ac:dyDescent="0.2">
      <c r="A1035" s="4" t="s">
        <v>18</v>
      </c>
      <c r="B1035" s="7" t="s">
        <v>0</v>
      </c>
      <c r="C1035" s="9" t="s">
        <v>19</v>
      </c>
      <c r="D1035" s="17"/>
      <c r="E1035" s="4" t="s">
        <v>18</v>
      </c>
      <c r="F1035" s="7" t="s">
        <v>0</v>
      </c>
      <c r="G1035" s="9" t="s">
        <v>19</v>
      </c>
      <c r="H1035" s="17"/>
      <c r="I1035" s="4" t="s">
        <v>18</v>
      </c>
      <c r="J1035" s="7" t="s">
        <v>0</v>
      </c>
      <c r="K1035" s="9" t="s">
        <v>19</v>
      </c>
      <c r="L1035" s="1"/>
      <c r="M1035" s="1"/>
      <c r="N1035" s="1"/>
      <c r="O1035" s="1"/>
      <c r="P1035" s="1"/>
      <c r="Q1035" s="1"/>
      <c r="R1035" s="1"/>
      <c r="S1035" s="1"/>
    </row>
    <row r="1036" spans="1:19" x14ac:dyDescent="0.2">
      <c r="A1036" s="5"/>
      <c r="B1036" s="18" t="e">
        <f>VLOOKUP(A1036,'Price List'!$C:$BB,3,FALSE)</f>
        <v>#N/A</v>
      </c>
      <c r="C1036" s="9" t="e">
        <f>VLOOKUP(A1036,'Price List'!$C:$BB,10,FALSE)</f>
        <v>#N/A</v>
      </c>
      <c r="D1036" s="17"/>
      <c r="E1036" s="5"/>
      <c r="F1036" s="18" t="e">
        <f>VLOOKUP(E1036,'Price List'!$C:$BB,3,FALSE)</f>
        <v>#N/A</v>
      </c>
      <c r="G1036" s="9" t="e">
        <f>VLOOKUP(E1036,'Price List'!$C:$BB,10,FALSE)</f>
        <v>#N/A</v>
      </c>
      <c r="H1036" s="17"/>
      <c r="I1036" s="5"/>
      <c r="J1036" s="18" t="e">
        <f>VLOOKUP(I1036,'Price List'!$C:$BB,3,FALSE)</f>
        <v>#N/A</v>
      </c>
      <c r="K1036" s="9" t="e">
        <f>VLOOKUP(I1036,'Price List'!$C:$BB,10,FALSE)</f>
        <v>#N/A</v>
      </c>
      <c r="L1036" s="1"/>
      <c r="M1036" s="1"/>
      <c r="N1036" s="1"/>
      <c r="O1036" s="1"/>
      <c r="P1036" s="1"/>
      <c r="Q1036" s="1"/>
      <c r="R1036" s="1"/>
      <c r="S1036" s="1"/>
    </row>
    <row r="1037" spans="1:19" ht="12.75" customHeight="1" x14ac:dyDescent="0.2">
      <c r="A1037" s="4" t="s">
        <v>22</v>
      </c>
      <c r="B1037" s="10" t="s">
        <v>21</v>
      </c>
      <c r="C1037" s="11" t="s">
        <v>20</v>
      </c>
      <c r="D1037" s="17"/>
      <c r="E1037" s="4" t="s">
        <v>22</v>
      </c>
      <c r="F1037" s="10" t="s">
        <v>21</v>
      </c>
      <c r="G1037" s="11" t="s">
        <v>20</v>
      </c>
      <c r="H1037" s="17"/>
      <c r="I1037" s="4" t="s">
        <v>22</v>
      </c>
      <c r="J1037" s="10" t="s">
        <v>21</v>
      </c>
      <c r="K1037" s="11" t="s">
        <v>20</v>
      </c>
      <c r="L1037" s="1"/>
      <c r="M1037" s="1"/>
      <c r="N1037" s="1"/>
      <c r="O1037" s="1"/>
      <c r="P1037" s="1"/>
      <c r="Q1037" s="1"/>
      <c r="R1037" s="1"/>
      <c r="S1037" s="1"/>
    </row>
    <row r="1038" spans="1:19" ht="12.75" customHeight="1" x14ac:dyDescent="0.2">
      <c r="A1038" s="6" t="e">
        <f>CONCATENATE(VLOOKUP(A1036,'Price List'!$C:$BB,8,FALSE),"/",VLOOKUP(A1036,'Price List'!$C:$BB,9,FALSE))</f>
        <v>#N/A</v>
      </c>
      <c r="B1038" s="19" t="e">
        <f>IF(ISBLANK(VLOOKUP(A1036,'Price List'!$C:$BB,5,FALSE)),VLOOKUP(A1036,'Price List'!$C:$BB,5,FALSE),VLOOKUP(A1036,'Price List'!$C:$BB,5,FALSE))</f>
        <v>#N/A</v>
      </c>
      <c r="C1038" s="12" t="e">
        <f>VLOOKUP(A1036,'Price List'!$C:$BB,6,FALSE)</f>
        <v>#N/A</v>
      </c>
      <c r="D1038" s="17"/>
      <c r="E1038" s="6" t="e">
        <f>CONCATENATE(VLOOKUP(E1036,'Price List'!$C:$BB,8,FALSE),"/",VLOOKUP(E1036,'Price List'!$C:$BB,9,FALSE))</f>
        <v>#N/A</v>
      </c>
      <c r="F1038" s="19" t="e">
        <f>IF(ISBLANK(VLOOKUP(E1036,'Price List'!$C:$BB,5,FALSE)),VLOOKUP(E1036,'Price List'!$C:$BB,5,FALSE),VLOOKUP(E1036,'Price List'!$C:$BB,5,FALSE))</f>
        <v>#N/A</v>
      </c>
      <c r="G1038" s="12" t="e">
        <f>VLOOKUP(E1036,'Price List'!$C:$BB,6,FALSE)</f>
        <v>#N/A</v>
      </c>
      <c r="H1038" s="17"/>
      <c r="I1038" s="6" t="e">
        <f>CONCATENATE(VLOOKUP(I1036,'Price List'!$C:$BB,8,FALSE),"/",VLOOKUP(I1036,'Price List'!$C:$BB,9,FALSE))</f>
        <v>#N/A</v>
      </c>
      <c r="J1038" s="19" t="e">
        <f>IF(ISBLANK(VLOOKUP(I1036,'Price List'!$C:$BB,5,FALSE)),VLOOKUP(I1036,'Price List'!$C:$BB,5,FALSE),VLOOKUP(I1036,'Price List'!$C:$BB,5,FALSE))</f>
        <v>#N/A</v>
      </c>
      <c r="K1038" s="12" t="e">
        <f>VLOOKUP(I1036,'Price List'!$C:$BB,6,FALSE)</f>
        <v>#N/A</v>
      </c>
      <c r="L1038" s="1"/>
      <c r="M1038" s="1"/>
      <c r="N1038" s="1"/>
      <c r="O1038" s="1"/>
      <c r="P1038" s="1"/>
      <c r="Q1038" s="1"/>
      <c r="R1038" s="1"/>
      <c r="S1038" s="1"/>
    </row>
    <row r="1039" spans="1:19" ht="6" customHeight="1" x14ac:dyDescent="0.2">
      <c r="L1039" s="1"/>
      <c r="M1039" s="1"/>
      <c r="N1039" s="1"/>
      <c r="O1039" s="1"/>
      <c r="P1039" s="1"/>
      <c r="Q1039" s="1"/>
      <c r="R1039" s="1"/>
      <c r="S1039" s="1"/>
    </row>
    <row r="1040" spans="1:19" ht="108" customHeight="1" x14ac:dyDescent="0.2">
      <c r="A1040" s="158" t="e">
        <f>VLOOKUP(A1043,PicTable,2,FALSE)</f>
        <v>#N/A</v>
      </c>
      <c r="B1040" s="159"/>
      <c r="C1040" s="160"/>
      <c r="D1040" s="16"/>
      <c r="E1040" s="158" t="e">
        <f>VLOOKUP(E1043,PicTable,2,FALSE)</f>
        <v>#N/A</v>
      </c>
      <c r="F1040" s="159"/>
      <c r="G1040" s="160"/>
      <c r="H1040" s="16"/>
      <c r="I1040" s="158" t="e">
        <f>VLOOKUP(I1043,PicTable,2,FALSE)</f>
        <v>#N/A</v>
      </c>
      <c r="J1040" s="159"/>
      <c r="K1040" s="160"/>
      <c r="L1040" s="1"/>
      <c r="M1040" s="1"/>
      <c r="N1040" s="1"/>
      <c r="O1040" s="1"/>
      <c r="P1040" s="1"/>
      <c r="Q1040" s="1"/>
      <c r="R1040" s="1"/>
      <c r="S1040" s="1"/>
    </row>
    <row r="1041" spans="1:19" x14ac:dyDescent="0.2">
      <c r="A1041" s="155" t="e">
        <f>VLOOKUP(A1043,'Price List'!$C:$BB,2,FALSE)</f>
        <v>#N/A</v>
      </c>
      <c r="B1041" s="156"/>
      <c r="C1041" s="157"/>
      <c r="D1041" s="20"/>
      <c r="E1041" s="155" t="e">
        <f>VLOOKUP(E1043,'Price List'!$C:$BB,2,FALSE)</f>
        <v>#N/A</v>
      </c>
      <c r="F1041" s="156"/>
      <c r="G1041" s="157"/>
      <c r="H1041" s="20"/>
      <c r="I1041" s="155" t="e">
        <f>VLOOKUP(I1043,'Price List'!$C:$BB,2,FALSE)</f>
        <v>#N/A</v>
      </c>
      <c r="J1041" s="156"/>
      <c r="K1041" s="157"/>
      <c r="L1041" s="1"/>
      <c r="M1041" s="1"/>
      <c r="N1041" s="1"/>
      <c r="O1041" s="1"/>
      <c r="P1041" s="1"/>
      <c r="Q1041" s="1"/>
      <c r="R1041" s="1"/>
      <c r="S1041" s="1"/>
    </row>
    <row r="1042" spans="1:19" x14ac:dyDescent="0.2">
      <c r="A1042" s="4" t="s">
        <v>18</v>
      </c>
      <c r="B1042" s="7" t="s">
        <v>0</v>
      </c>
      <c r="C1042" s="9" t="s">
        <v>19</v>
      </c>
      <c r="D1042" s="17"/>
      <c r="E1042" s="4" t="s">
        <v>18</v>
      </c>
      <c r="F1042" s="7" t="s">
        <v>0</v>
      </c>
      <c r="G1042" s="9" t="s">
        <v>19</v>
      </c>
      <c r="H1042" s="17"/>
      <c r="I1042" s="4" t="s">
        <v>18</v>
      </c>
      <c r="J1042" s="7" t="s">
        <v>0</v>
      </c>
      <c r="K1042" s="9" t="s">
        <v>19</v>
      </c>
      <c r="L1042" s="1"/>
      <c r="M1042" s="1"/>
      <c r="N1042" s="1"/>
      <c r="O1042" s="1"/>
      <c r="P1042" s="1"/>
      <c r="Q1042" s="1"/>
      <c r="R1042" s="1"/>
      <c r="S1042" s="1"/>
    </row>
    <row r="1043" spans="1:19" x14ac:dyDescent="0.2">
      <c r="A1043" s="5"/>
      <c r="B1043" s="18" t="e">
        <f>VLOOKUP(A1043,'Price List'!$C:$BB,3,FALSE)</f>
        <v>#N/A</v>
      </c>
      <c r="C1043" s="9" t="e">
        <f>VLOOKUP(A1043,'Price List'!$C:$BB,10,FALSE)</f>
        <v>#N/A</v>
      </c>
      <c r="D1043" s="17"/>
      <c r="E1043" s="5"/>
      <c r="F1043" s="18" t="e">
        <f>VLOOKUP(E1043,'Price List'!$C:$BB,3,FALSE)</f>
        <v>#N/A</v>
      </c>
      <c r="G1043" s="9" t="e">
        <f>VLOOKUP(E1043,'Price List'!$C:$BB,10,FALSE)</f>
        <v>#N/A</v>
      </c>
      <c r="H1043" s="17"/>
      <c r="I1043" s="5"/>
      <c r="J1043" s="18" t="e">
        <f>VLOOKUP(I1043,'Price List'!$C:$BB,3,FALSE)</f>
        <v>#N/A</v>
      </c>
      <c r="K1043" s="9" t="e">
        <f>VLOOKUP(I1043,'Price List'!$C:$BB,10,FALSE)</f>
        <v>#N/A</v>
      </c>
      <c r="L1043" s="1"/>
      <c r="M1043" s="1"/>
      <c r="N1043" s="1"/>
      <c r="O1043" s="1"/>
      <c r="P1043" s="1"/>
      <c r="Q1043" s="1"/>
      <c r="R1043" s="1"/>
      <c r="S1043" s="1"/>
    </row>
    <row r="1044" spans="1:19" ht="12.75" customHeight="1" x14ac:dyDescent="0.2">
      <c r="A1044" s="4" t="s">
        <v>22</v>
      </c>
      <c r="B1044" s="10" t="s">
        <v>21</v>
      </c>
      <c r="C1044" s="11" t="s">
        <v>20</v>
      </c>
      <c r="D1044" s="17"/>
      <c r="E1044" s="4" t="s">
        <v>22</v>
      </c>
      <c r="F1044" s="10" t="s">
        <v>21</v>
      </c>
      <c r="G1044" s="11" t="s">
        <v>20</v>
      </c>
      <c r="H1044" s="17"/>
      <c r="I1044" s="4" t="s">
        <v>22</v>
      </c>
      <c r="J1044" s="10" t="s">
        <v>21</v>
      </c>
      <c r="K1044" s="11" t="s">
        <v>20</v>
      </c>
      <c r="L1044" s="1"/>
      <c r="M1044" s="1"/>
      <c r="N1044" s="1"/>
      <c r="O1044" s="1"/>
      <c r="P1044" s="1"/>
      <c r="Q1044" s="1"/>
      <c r="R1044" s="1"/>
      <c r="S1044" s="1"/>
    </row>
    <row r="1045" spans="1:19" ht="12.75" customHeight="1" x14ac:dyDescent="0.2">
      <c r="A1045" s="6" t="e">
        <f>CONCATENATE(VLOOKUP(A1043,'Price List'!$C:$BB,8,FALSE),"/",VLOOKUP(A1043,'Price List'!$C:$BB,9,FALSE))</f>
        <v>#N/A</v>
      </c>
      <c r="B1045" s="19" t="e">
        <f>IF(ISBLANK(VLOOKUP(A1043,'Price List'!$C:$BB,5,FALSE)),VLOOKUP(A1043,'Price List'!$C:$BB,5,FALSE),VLOOKUP(A1043,'Price List'!$C:$BB,5,FALSE))</f>
        <v>#N/A</v>
      </c>
      <c r="C1045" s="12" t="e">
        <f>VLOOKUP(A1043,'Price List'!$C:$BB,6,FALSE)</f>
        <v>#N/A</v>
      </c>
      <c r="D1045" s="17"/>
      <c r="E1045" s="6" t="e">
        <f>CONCATENATE(VLOOKUP(E1043,'Price List'!$C:$BB,8,FALSE),"/",VLOOKUP(E1043,'Price List'!$C:$BB,9,FALSE))</f>
        <v>#N/A</v>
      </c>
      <c r="F1045" s="19" t="e">
        <f>IF(ISBLANK(VLOOKUP(E1043,'Price List'!$C:$BB,5,FALSE)),VLOOKUP(E1043,'Price List'!$C:$BB,5,FALSE),VLOOKUP(E1043,'Price List'!$C:$BB,5,FALSE))</f>
        <v>#N/A</v>
      </c>
      <c r="G1045" s="12" t="e">
        <f>VLOOKUP(E1043,'Price List'!$C:$BB,6,FALSE)</f>
        <v>#N/A</v>
      </c>
      <c r="H1045" s="17"/>
      <c r="I1045" s="6" t="e">
        <f>CONCATENATE(VLOOKUP(I1043,'Price List'!$C:$BB,8,FALSE),"/",VLOOKUP(I1043,'Price List'!$C:$BB,9,FALSE))</f>
        <v>#N/A</v>
      </c>
      <c r="J1045" s="19" t="e">
        <f>IF(ISBLANK(VLOOKUP(I1043,'Price List'!$C:$BB,5,FALSE)),VLOOKUP(I1043,'Price List'!$C:$BB,5,FALSE),VLOOKUP(I1043,'Price List'!$C:$BB,5,FALSE))</f>
        <v>#N/A</v>
      </c>
      <c r="K1045" s="12" t="e">
        <f>VLOOKUP(I1043,'Price List'!$C:$BB,6,FALSE)</f>
        <v>#N/A</v>
      </c>
      <c r="L1045" s="1"/>
      <c r="M1045" s="1"/>
      <c r="N1045" s="1"/>
      <c r="O1045" s="1"/>
      <c r="P1045" s="1"/>
      <c r="Q1045" s="1"/>
      <c r="R1045" s="1"/>
      <c r="S1045" s="1"/>
    </row>
    <row r="1046" spans="1:19" ht="6" customHeight="1" x14ac:dyDescent="0.2">
      <c r="L1046" s="1"/>
      <c r="M1046" s="1"/>
      <c r="N1046" s="1"/>
      <c r="O1046" s="1"/>
      <c r="P1046" s="1"/>
      <c r="Q1046" s="1"/>
      <c r="R1046" s="1"/>
      <c r="S1046" s="1"/>
    </row>
    <row r="1047" spans="1:19" ht="108" customHeight="1" x14ac:dyDescent="0.2">
      <c r="A1047" s="158" t="e">
        <f>VLOOKUP(A1050,PicTable,2,FALSE)</f>
        <v>#N/A</v>
      </c>
      <c r="B1047" s="159"/>
      <c r="C1047" s="160"/>
      <c r="D1047" s="16"/>
      <c r="E1047" s="158" t="e">
        <f>VLOOKUP(E1050,PicTable,2,FALSE)</f>
        <v>#N/A</v>
      </c>
      <c r="F1047" s="159"/>
      <c r="G1047" s="160"/>
      <c r="H1047" s="16"/>
      <c r="I1047" s="158" t="e">
        <f>VLOOKUP(I1050,PicTable,2,FALSE)</f>
        <v>#N/A</v>
      </c>
      <c r="J1047" s="159"/>
      <c r="K1047" s="160"/>
      <c r="L1047" s="1"/>
      <c r="M1047" s="1"/>
      <c r="N1047" s="1"/>
      <c r="O1047" s="1"/>
      <c r="P1047" s="1"/>
      <c r="Q1047" s="1"/>
      <c r="R1047" s="1"/>
      <c r="S1047" s="1"/>
    </row>
    <row r="1048" spans="1:19" x14ac:dyDescent="0.2">
      <c r="A1048" s="155" t="e">
        <f>VLOOKUP(A1050,'Price List'!$C:$BB,2,FALSE)</f>
        <v>#N/A</v>
      </c>
      <c r="B1048" s="156"/>
      <c r="C1048" s="157"/>
      <c r="D1048" s="20"/>
      <c r="E1048" s="155" t="e">
        <f>VLOOKUP(E1050,'Price List'!$C:$BB,2,FALSE)</f>
        <v>#N/A</v>
      </c>
      <c r="F1048" s="156"/>
      <c r="G1048" s="157"/>
      <c r="H1048" s="20"/>
      <c r="I1048" s="155" t="e">
        <f>VLOOKUP(I1050,'Price List'!$C:$BB,2,FALSE)</f>
        <v>#N/A</v>
      </c>
      <c r="J1048" s="156"/>
      <c r="K1048" s="157"/>
      <c r="L1048" s="1"/>
      <c r="M1048" s="1"/>
      <c r="N1048" s="1"/>
      <c r="O1048" s="1"/>
      <c r="P1048" s="1"/>
      <c r="Q1048" s="1"/>
      <c r="R1048" s="1"/>
      <c r="S1048" s="1"/>
    </row>
    <row r="1049" spans="1:19" x14ac:dyDescent="0.2">
      <c r="A1049" s="4" t="s">
        <v>18</v>
      </c>
      <c r="B1049" s="7" t="s">
        <v>0</v>
      </c>
      <c r="C1049" s="9" t="s">
        <v>19</v>
      </c>
      <c r="D1049" s="17"/>
      <c r="E1049" s="4" t="s">
        <v>18</v>
      </c>
      <c r="F1049" s="7" t="s">
        <v>0</v>
      </c>
      <c r="G1049" s="9" t="s">
        <v>19</v>
      </c>
      <c r="H1049" s="17"/>
      <c r="I1049" s="4" t="s">
        <v>18</v>
      </c>
      <c r="J1049" s="7" t="s">
        <v>0</v>
      </c>
      <c r="K1049" s="9" t="s">
        <v>19</v>
      </c>
      <c r="L1049" s="1"/>
      <c r="M1049" s="1"/>
      <c r="N1049" s="1"/>
      <c r="O1049" s="1"/>
      <c r="P1049" s="1"/>
      <c r="Q1049" s="1"/>
      <c r="R1049" s="1"/>
      <c r="S1049" s="1"/>
    </row>
    <row r="1050" spans="1:19" x14ac:dyDescent="0.2">
      <c r="A1050" s="5"/>
      <c r="B1050" s="18" t="e">
        <f>VLOOKUP(A1050,'Price List'!$C:$BB,3,FALSE)</f>
        <v>#N/A</v>
      </c>
      <c r="C1050" s="9" t="e">
        <f>VLOOKUP(A1050,'Price List'!$C:$BB,10,FALSE)</f>
        <v>#N/A</v>
      </c>
      <c r="D1050" s="17"/>
      <c r="E1050" s="5"/>
      <c r="F1050" s="18" t="e">
        <f>VLOOKUP(E1050,'Price List'!$C:$BB,3,FALSE)</f>
        <v>#N/A</v>
      </c>
      <c r="G1050" s="9" t="e">
        <f>VLOOKUP(E1050,'Price List'!$C:$BB,10,FALSE)</f>
        <v>#N/A</v>
      </c>
      <c r="H1050" s="17"/>
      <c r="I1050" s="5"/>
      <c r="J1050" s="18" t="e">
        <f>VLOOKUP(I1050,'Price List'!$C:$BB,3,FALSE)</f>
        <v>#N/A</v>
      </c>
      <c r="K1050" s="9" t="e">
        <f>VLOOKUP(I1050,'Price List'!$C:$BB,10,FALSE)</f>
        <v>#N/A</v>
      </c>
      <c r="L1050" s="1"/>
      <c r="M1050" s="1"/>
      <c r="N1050" s="1"/>
      <c r="O1050" s="1"/>
      <c r="P1050" s="1"/>
      <c r="Q1050" s="1"/>
      <c r="R1050" s="1"/>
      <c r="S1050" s="1"/>
    </row>
    <row r="1051" spans="1:19" ht="12.75" customHeight="1" x14ac:dyDescent="0.2">
      <c r="A1051" s="4" t="s">
        <v>22</v>
      </c>
      <c r="B1051" s="10" t="s">
        <v>21</v>
      </c>
      <c r="C1051" s="11" t="s">
        <v>20</v>
      </c>
      <c r="D1051" s="17"/>
      <c r="E1051" s="4" t="s">
        <v>22</v>
      </c>
      <c r="F1051" s="10" t="s">
        <v>21</v>
      </c>
      <c r="G1051" s="11" t="s">
        <v>20</v>
      </c>
      <c r="H1051" s="17"/>
      <c r="I1051" s="4" t="s">
        <v>22</v>
      </c>
      <c r="J1051" s="10" t="s">
        <v>21</v>
      </c>
      <c r="K1051" s="11" t="s">
        <v>20</v>
      </c>
      <c r="L1051" s="1"/>
      <c r="M1051" s="1"/>
      <c r="N1051" s="1"/>
      <c r="O1051" s="1"/>
      <c r="P1051" s="1"/>
      <c r="Q1051" s="1"/>
      <c r="R1051" s="1"/>
      <c r="S1051" s="1"/>
    </row>
    <row r="1052" spans="1:19" ht="12.75" customHeight="1" x14ac:dyDescent="0.2">
      <c r="A1052" s="6" t="e">
        <f>CONCATENATE(VLOOKUP(A1050,'Price List'!$C:$BB,8,FALSE),"/",VLOOKUP(A1050,'Price List'!$C:$BB,9,FALSE))</f>
        <v>#N/A</v>
      </c>
      <c r="B1052" s="19" t="e">
        <f>IF(ISBLANK(VLOOKUP(A1050,'Price List'!$C:$BB,5,FALSE)),VLOOKUP(A1050,'Price List'!$C:$BB,5,FALSE),VLOOKUP(A1050,'Price List'!$C:$BB,5,FALSE))</f>
        <v>#N/A</v>
      </c>
      <c r="C1052" s="12" t="e">
        <f>VLOOKUP(A1050,'Price List'!$C:$BB,6,FALSE)</f>
        <v>#N/A</v>
      </c>
      <c r="D1052" s="17"/>
      <c r="E1052" s="6" t="e">
        <f>CONCATENATE(VLOOKUP(E1050,'Price List'!$C:$BB,8,FALSE),"/",VLOOKUP(E1050,'Price List'!$C:$BB,9,FALSE))</f>
        <v>#N/A</v>
      </c>
      <c r="F1052" s="19" t="e">
        <f>IF(ISBLANK(VLOOKUP(E1050,'Price List'!$C:$BB,5,FALSE)),VLOOKUP(E1050,'Price List'!$C:$BB,5,FALSE),VLOOKUP(E1050,'Price List'!$C:$BB,5,FALSE))</f>
        <v>#N/A</v>
      </c>
      <c r="G1052" s="12" t="e">
        <f>VLOOKUP(E1050,'Price List'!$C:$BB,6,FALSE)</f>
        <v>#N/A</v>
      </c>
      <c r="H1052" s="17"/>
      <c r="I1052" s="6" t="e">
        <f>CONCATENATE(VLOOKUP(I1050,'Price List'!$C:$BB,8,FALSE),"/",VLOOKUP(I1050,'Price List'!$C:$BB,9,FALSE))</f>
        <v>#N/A</v>
      </c>
      <c r="J1052" s="19" t="e">
        <f>IF(ISBLANK(VLOOKUP(I1050,'Price List'!$C:$BB,5,FALSE)),VLOOKUP(I1050,'Price List'!$C:$BB,5,FALSE),VLOOKUP(I1050,'Price List'!$C:$BB,5,FALSE))</f>
        <v>#N/A</v>
      </c>
      <c r="K1052" s="12" t="e">
        <f>VLOOKUP(I1050,'Price List'!$C:$BB,6,FALSE)</f>
        <v>#N/A</v>
      </c>
      <c r="L1052" s="1"/>
      <c r="M1052" s="1"/>
      <c r="N1052" s="1"/>
      <c r="O1052" s="1"/>
      <c r="P1052" s="1"/>
      <c r="Q1052" s="1"/>
      <c r="R1052" s="1"/>
      <c r="S1052" s="1"/>
    </row>
    <row r="1053" spans="1:19" ht="6" customHeight="1" x14ac:dyDescent="0.2">
      <c r="L1053" s="1"/>
      <c r="M1053" s="1"/>
      <c r="N1053" s="1"/>
      <c r="O1053" s="1"/>
      <c r="P1053" s="1"/>
      <c r="Q1053" s="1"/>
      <c r="R1053" s="1"/>
      <c r="S1053" s="1"/>
    </row>
    <row r="1054" spans="1:19" ht="108" customHeight="1" x14ac:dyDescent="0.2">
      <c r="A1054" s="158" t="e">
        <f>VLOOKUP(A1057,PicTable,2,FALSE)</f>
        <v>#N/A</v>
      </c>
      <c r="B1054" s="159"/>
      <c r="C1054" s="160"/>
      <c r="D1054" s="16"/>
      <c r="E1054" s="158" t="e">
        <f>VLOOKUP(E1057,PicTable,2,FALSE)</f>
        <v>#N/A</v>
      </c>
      <c r="F1054" s="159"/>
      <c r="G1054" s="160"/>
      <c r="H1054" s="16"/>
      <c r="I1054" s="158" t="e">
        <f>VLOOKUP(I1057,PicTable,2,FALSE)</f>
        <v>#N/A</v>
      </c>
      <c r="J1054" s="159"/>
      <c r="K1054" s="160"/>
      <c r="L1054" s="1"/>
      <c r="M1054" s="1"/>
      <c r="N1054" s="1"/>
      <c r="O1054" s="1"/>
      <c r="P1054" s="1"/>
      <c r="Q1054" s="1"/>
      <c r="R1054" s="1"/>
      <c r="S1054" s="1"/>
    </row>
    <row r="1055" spans="1:19" x14ac:dyDescent="0.2">
      <c r="A1055" s="155" t="e">
        <f>VLOOKUP(A1057,'Price List'!$C:$BB,2,FALSE)</f>
        <v>#N/A</v>
      </c>
      <c r="B1055" s="156"/>
      <c r="C1055" s="157"/>
      <c r="D1055" s="20"/>
      <c r="E1055" s="155" t="e">
        <f>VLOOKUP(E1057,'Price List'!$C:$BB,2,FALSE)</f>
        <v>#N/A</v>
      </c>
      <c r="F1055" s="156"/>
      <c r="G1055" s="157"/>
      <c r="H1055" s="20"/>
      <c r="I1055" s="155" t="e">
        <f>VLOOKUP(I1057,'Price List'!$C:$BB,2,FALSE)</f>
        <v>#N/A</v>
      </c>
      <c r="J1055" s="156"/>
      <c r="K1055" s="157"/>
      <c r="L1055" s="1"/>
      <c r="M1055" s="1"/>
      <c r="N1055" s="1"/>
      <c r="O1055" s="1"/>
      <c r="P1055" s="1"/>
      <c r="Q1055" s="1"/>
      <c r="R1055" s="1"/>
      <c r="S1055" s="1"/>
    </row>
    <row r="1056" spans="1:19" x14ac:dyDescent="0.2">
      <c r="A1056" s="4" t="s">
        <v>18</v>
      </c>
      <c r="B1056" s="7" t="s">
        <v>0</v>
      </c>
      <c r="C1056" s="9" t="s">
        <v>19</v>
      </c>
      <c r="D1056" s="17"/>
      <c r="E1056" s="4" t="s">
        <v>18</v>
      </c>
      <c r="F1056" s="7" t="s">
        <v>0</v>
      </c>
      <c r="G1056" s="9" t="s">
        <v>19</v>
      </c>
      <c r="H1056" s="17"/>
      <c r="I1056" s="4" t="s">
        <v>18</v>
      </c>
      <c r="J1056" s="7" t="s">
        <v>0</v>
      </c>
      <c r="K1056" s="9" t="s">
        <v>19</v>
      </c>
      <c r="L1056" s="1"/>
      <c r="M1056" s="1"/>
      <c r="N1056" s="1"/>
      <c r="O1056" s="1"/>
      <c r="P1056" s="1"/>
      <c r="Q1056" s="1"/>
      <c r="R1056" s="1"/>
      <c r="S1056" s="1"/>
    </row>
    <row r="1057" spans="1:19" x14ac:dyDescent="0.2">
      <c r="A1057" s="5"/>
      <c r="B1057" s="18" t="e">
        <f>VLOOKUP(A1057,'Price List'!$C:$BB,3,FALSE)</f>
        <v>#N/A</v>
      </c>
      <c r="C1057" s="9" t="e">
        <f>VLOOKUP(A1057,'Price List'!$C:$BB,10,FALSE)</f>
        <v>#N/A</v>
      </c>
      <c r="D1057" s="17"/>
      <c r="E1057" s="5"/>
      <c r="F1057" s="18" t="e">
        <f>VLOOKUP(E1057,'Price List'!$C:$BB,3,FALSE)</f>
        <v>#N/A</v>
      </c>
      <c r="G1057" s="9" t="e">
        <f>VLOOKUP(E1057,'Price List'!$C:$BB,10,FALSE)</f>
        <v>#N/A</v>
      </c>
      <c r="H1057" s="17"/>
      <c r="I1057" s="5"/>
      <c r="J1057" s="18" t="e">
        <f>VLOOKUP(I1057,'Price List'!$C:$BB,3,FALSE)</f>
        <v>#N/A</v>
      </c>
      <c r="K1057" s="9" t="e">
        <f>VLOOKUP(I1057,'Price List'!$C:$BB,10,FALSE)</f>
        <v>#N/A</v>
      </c>
      <c r="L1057" s="1"/>
      <c r="M1057" s="1"/>
      <c r="N1057" s="1"/>
      <c r="O1057" s="1"/>
      <c r="P1057" s="1"/>
      <c r="Q1057" s="1"/>
      <c r="R1057" s="1"/>
      <c r="S1057" s="1"/>
    </row>
    <row r="1058" spans="1:19" ht="12.75" customHeight="1" x14ac:dyDescent="0.2">
      <c r="A1058" s="4" t="s">
        <v>22</v>
      </c>
      <c r="B1058" s="10" t="s">
        <v>21</v>
      </c>
      <c r="C1058" s="11" t="s">
        <v>20</v>
      </c>
      <c r="D1058" s="17"/>
      <c r="E1058" s="4" t="s">
        <v>22</v>
      </c>
      <c r="F1058" s="10" t="s">
        <v>21</v>
      </c>
      <c r="G1058" s="11" t="s">
        <v>20</v>
      </c>
      <c r="H1058" s="17"/>
      <c r="I1058" s="4" t="s">
        <v>22</v>
      </c>
      <c r="J1058" s="10" t="s">
        <v>21</v>
      </c>
      <c r="K1058" s="11" t="s">
        <v>20</v>
      </c>
      <c r="L1058" s="1"/>
      <c r="M1058" s="1"/>
      <c r="N1058" s="1"/>
      <c r="O1058" s="1"/>
      <c r="P1058" s="1"/>
      <c r="Q1058" s="1"/>
      <c r="R1058" s="1"/>
      <c r="S1058" s="1"/>
    </row>
    <row r="1059" spans="1:19" ht="12.75" customHeight="1" x14ac:dyDescent="0.2">
      <c r="A1059" s="6" t="e">
        <f>CONCATENATE(VLOOKUP(A1057,'Price List'!$C:$BB,8,FALSE),"/",VLOOKUP(A1057,'Price List'!$C:$BB,9,FALSE))</f>
        <v>#N/A</v>
      </c>
      <c r="B1059" s="19" t="e">
        <f>IF(ISBLANK(VLOOKUP(A1057,'Price List'!$C:$BB,5,FALSE)),VLOOKUP(A1057,'Price List'!$C:$BB,5,FALSE),VLOOKUP(A1057,'Price List'!$C:$BB,5,FALSE))</f>
        <v>#N/A</v>
      </c>
      <c r="C1059" s="12" t="e">
        <f>VLOOKUP(A1057,'Price List'!$C:$BB,6,FALSE)</f>
        <v>#N/A</v>
      </c>
      <c r="D1059" s="17"/>
      <c r="E1059" s="6" t="e">
        <f>CONCATENATE(VLOOKUP(E1057,'Price List'!$C:$BB,8,FALSE),"/",VLOOKUP(E1057,'Price List'!$C:$BB,9,FALSE))</f>
        <v>#N/A</v>
      </c>
      <c r="F1059" s="19" t="e">
        <f>IF(ISBLANK(VLOOKUP(E1057,'Price List'!$C:$BB,5,FALSE)),VLOOKUP(E1057,'Price List'!$C:$BB,5,FALSE),VLOOKUP(E1057,'Price List'!$C:$BB,5,FALSE))</f>
        <v>#N/A</v>
      </c>
      <c r="G1059" s="12" t="e">
        <f>VLOOKUP(E1057,'Price List'!$C:$BB,6,FALSE)</f>
        <v>#N/A</v>
      </c>
      <c r="H1059" s="17"/>
      <c r="I1059" s="6" t="e">
        <f>CONCATENATE(VLOOKUP(I1057,'Price List'!$C:$BB,8,FALSE),"/",VLOOKUP(I1057,'Price List'!$C:$BB,9,FALSE))</f>
        <v>#N/A</v>
      </c>
      <c r="J1059" s="19" t="e">
        <f>IF(ISBLANK(VLOOKUP(I1057,'Price List'!$C:$BB,5,FALSE)),VLOOKUP(I1057,'Price List'!$C:$BB,5,FALSE),VLOOKUP(I1057,'Price List'!$C:$BB,5,FALSE))</f>
        <v>#N/A</v>
      </c>
      <c r="K1059" s="12" t="e">
        <f>VLOOKUP(I1057,'Price List'!$C:$BB,6,FALSE)</f>
        <v>#N/A</v>
      </c>
      <c r="L1059" s="1"/>
      <c r="M1059" s="1"/>
      <c r="N1059" s="1"/>
      <c r="O1059" s="1"/>
      <c r="P1059" s="1"/>
      <c r="Q1059" s="1"/>
      <c r="R1059" s="1"/>
      <c r="S1059" s="1"/>
    </row>
    <row r="1060" spans="1:19" ht="6" customHeight="1" x14ac:dyDescent="0.2">
      <c r="L1060" s="1"/>
      <c r="M1060" s="1"/>
      <c r="N1060" s="1"/>
      <c r="O1060" s="1"/>
      <c r="P1060" s="1"/>
      <c r="Q1060" s="1"/>
      <c r="R1060" s="1"/>
      <c r="S1060" s="1"/>
    </row>
    <row r="1061" spans="1:19" ht="108" customHeight="1" x14ac:dyDescent="0.2">
      <c r="A1061" s="158" t="e">
        <f>VLOOKUP(A1064,PicTable,2,FALSE)</f>
        <v>#N/A</v>
      </c>
      <c r="B1061" s="159"/>
      <c r="C1061" s="160"/>
      <c r="D1061" s="16"/>
      <c r="E1061" s="158" t="e">
        <f>VLOOKUP(E1064,PicTable,2,FALSE)</f>
        <v>#N/A</v>
      </c>
      <c r="F1061" s="159"/>
      <c r="G1061" s="160"/>
      <c r="H1061" s="16"/>
      <c r="I1061" s="158" t="e">
        <f>VLOOKUP(I1064,PicTable,2,FALSE)</f>
        <v>#N/A</v>
      </c>
      <c r="J1061" s="159"/>
      <c r="K1061" s="160"/>
      <c r="L1061" s="1"/>
      <c r="M1061" s="1"/>
      <c r="N1061" s="1"/>
      <c r="O1061" s="1"/>
      <c r="P1061" s="1"/>
      <c r="Q1061" s="1"/>
      <c r="R1061" s="1"/>
      <c r="S1061" s="1"/>
    </row>
    <row r="1062" spans="1:19" x14ac:dyDescent="0.2">
      <c r="A1062" s="155" t="e">
        <f>VLOOKUP(A1064,'Price List'!$C:$BB,2,FALSE)</f>
        <v>#N/A</v>
      </c>
      <c r="B1062" s="156"/>
      <c r="C1062" s="157"/>
      <c r="D1062" s="20"/>
      <c r="E1062" s="155" t="e">
        <f>VLOOKUP(E1064,'Price List'!$C:$BB,2,FALSE)</f>
        <v>#N/A</v>
      </c>
      <c r="F1062" s="156"/>
      <c r="G1062" s="157"/>
      <c r="H1062" s="20"/>
      <c r="I1062" s="155" t="e">
        <f>VLOOKUP(I1064,'Price List'!$C:$BB,2,FALSE)</f>
        <v>#N/A</v>
      </c>
      <c r="J1062" s="156"/>
      <c r="K1062" s="157"/>
      <c r="L1062" s="1"/>
      <c r="M1062" s="1"/>
      <c r="N1062" s="1"/>
      <c r="O1062" s="1"/>
      <c r="P1062" s="1"/>
      <c r="Q1062" s="1"/>
      <c r="R1062" s="1"/>
      <c r="S1062" s="1"/>
    </row>
    <row r="1063" spans="1:19" x14ac:dyDescent="0.2">
      <c r="A1063" s="4" t="s">
        <v>18</v>
      </c>
      <c r="B1063" s="7" t="s">
        <v>0</v>
      </c>
      <c r="C1063" s="9" t="s">
        <v>19</v>
      </c>
      <c r="D1063" s="17"/>
      <c r="E1063" s="4" t="s">
        <v>18</v>
      </c>
      <c r="F1063" s="7" t="s">
        <v>0</v>
      </c>
      <c r="G1063" s="9" t="s">
        <v>19</v>
      </c>
      <c r="H1063" s="17"/>
      <c r="I1063" s="4" t="s">
        <v>18</v>
      </c>
      <c r="J1063" s="7" t="s">
        <v>0</v>
      </c>
      <c r="K1063" s="9" t="s">
        <v>19</v>
      </c>
      <c r="L1063" s="1"/>
      <c r="M1063" s="1"/>
      <c r="N1063" s="1"/>
      <c r="O1063" s="1"/>
      <c r="P1063" s="1"/>
      <c r="Q1063" s="1"/>
      <c r="R1063" s="1"/>
      <c r="S1063" s="1"/>
    </row>
    <row r="1064" spans="1:19" x14ac:dyDescent="0.2">
      <c r="A1064" s="5"/>
      <c r="B1064" s="18" t="e">
        <f>VLOOKUP(A1064,'Price List'!$C:$BB,3,FALSE)</f>
        <v>#N/A</v>
      </c>
      <c r="C1064" s="9" t="e">
        <f>VLOOKUP(A1064,'Price List'!$C:$BB,10,FALSE)</f>
        <v>#N/A</v>
      </c>
      <c r="D1064" s="17"/>
      <c r="E1064" s="5"/>
      <c r="F1064" s="18" t="e">
        <f>VLOOKUP(E1064,'Price List'!$C:$BB,3,FALSE)</f>
        <v>#N/A</v>
      </c>
      <c r="G1064" s="9" t="e">
        <f>VLOOKUP(E1064,'Price List'!$C:$BB,10,FALSE)</f>
        <v>#N/A</v>
      </c>
      <c r="H1064" s="17"/>
      <c r="I1064" s="5"/>
      <c r="J1064" s="18" t="e">
        <f>VLOOKUP(I1064,'Price List'!$C:$BB,3,FALSE)</f>
        <v>#N/A</v>
      </c>
      <c r="K1064" s="9" t="e">
        <f>VLOOKUP(I1064,'Price List'!$C:$BB,10,FALSE)</f>
        <v>#N/A</v>
      </c>
      <c r="L1064" s="1"/>
      <c r="M1064" s="1"/>
      <c r="N1064" s="1"/>
      <c r="O1064" s="1"/>
      <c r="P1064" s="1"/>
      <c r="Q1064" s="1"/>
      <c r="R1064" s="1"/>
      <c r="S1064" s="1"/>
    </row>
    <row r="1065" spans="1:19" ht="12.75" customHeight="1" x14ac:dyDescent="0.2">
      <c r="A1065" s="4" t="s">
        <v>22</v>
      </c>
      <c r="B1065" s="10" t="s">
        <v>21</v>
      </c>
      <c r="C1065" s="11" t="s">
        <v>20</v>
      </c>
      <c r="D1065" s="17"/>
      <c r="E1065" s="4" t="s">
        <v>22</v>
      </c>
      <c r="F1065" s="10" t="s">
        <v>21</v>
      </c>
      <c r="G1065" s="11" t="s">
        <v>20</v>
      </c>
      <c r="H1065" s="17"/>
      <c r="I1065" s="4" t="s">
        <v>22</v>
      </c>
      <c r="J1065" s="10" t="s">
        <v>21</v>
      </c>
      <c r="K1065" s="11" t="s">
        <v>20</v>
      </c>
      <c r="L1065" s="1"/>
      <c r="M1065" s="1"/>
      <c r="N1065" s="1"/>
      <c r="O1065" s="1"/>
      <c r="P1065" s="1"/>
      <c r="Q1065" s="1"/>
      <c r="R1065" s="1"/>
      <c r="S1065" s="1"/>
    </row>
    <row r="1066" spans="1:19" ht="12.75" customHeight="1" x14ac:dyDescent="0.2">
      <c r="A1066" s="6" t="e">
        <f>CONCATENATE(VLOOKUP(A1064,'Price List'!$C:$BB,8,FALSE),"/",VLOOKUP(A1064,'Price List'!$C:$BB,9,FALSE))</f>
        <v>#N/A</v>
      </c>
      <c r="B1066" s="19" t="e">
        <f>IF(ISBLANK(VLOOKUP(A1064,'Price List'!$C:$BB,5,FALSE)),VLOOKUP(A1064,'Price List'!$C:$BB,5,FALSE),VLOOKUP(A1064,'Price List'!$C:$BB,5,FALSE))</f>
        <v>#N/A</v>
      </c>
      <c r="C1066" s="12" t="e">
        <f>VLOOKUP(A1064,'Price List'!$C:$BB,6,FALSE)</f>
        <v>#N/A</v>
      </c>
      <c r="D1066" s="17"/>
      <c r="E1066" s="6" t="e">
        <f>CONCATENATE(VLOOKUP(E1064,'Price List'!$C:$BB,8,FALSE),"/",VLOOKUP(E1064,'Price List'!$C:$BB,9,FALSE))</f>
        <v>#N/A</v>
      </c>
      <c r="F1066" s="19" t="e">
        <f>IF(ISBLANK(VLOOKUP(E1064,'Price List'!$C:$BB,5,FALSE)),VLOOKUP(E1064,'Price List'!$C:$BB,5,FALSE),VLOOKUP(E1064,'Price List'!$C:$BB,5,FALSE))</f>
        <v>#N/A</v>
      </c>
      <c r="G1066" s="12" t="e">
        <f>VLOOKUP(E1064,'Price List'!$C:$BB,6,FALSE)</f>
        <v>#N/A</v>
      </c>
      <c r="H1066" s="17"/>
      <c r="I1066" s="6" t="e">
        <f>CONCATENATE(VLOOKUP(I1064,'Price List'!$C:$BB,8,FALSE),"/",VLOOKUP(I1064,'Price List'!$C:$BB,9,FALSE))</f>
        <v>#N/A</v>
      </c>
      <c r="J1066" s="19" t="e">
        <f>IF(ISBLANK(VLOOKUP(I1064,'Price List'!$C:$BB,5,FALSE)),VLOOKUP(I1064,'Price List'!$C:$BB,5,FALSE),VLOOKUP(I1064,'Price List'!$C:$BB,5,FALSE))</f>
        <v>#N/A</v>
      </c>
      <c r="K1066" s="12" t="e">
        <f>VLOOKUP(I1064,'Price List'!$C:$BB,6,FALSE)</f>
        <v>#N/A</v>
      </c>
      <c r="L1066" s="1"/>
      <c r="M1066" s="1"/>
      <c r="N1066" s="1"/>
      <c r="O1066" s="1"/>
      <c r="P1066" s="1"/>
      <c r="Q1066" s="1"/>
      <c r="R1066" s="1"/>
      <c r="S1066" s="1"/>
    </row>
  </sheetData>
  <mergeCells count="916">
    <mergeCell ref="A1061:C1061"/>
    <mergeCell ref="E1061:G1061"/>
    <mergeCell ref="I1061:K1061"/>
    <mergeCell ref="A1054:C1054"/>
    <mergeCell ref="E1054:G1054"/>
    <mergeCell ref="I1054:K1054"/>
    <mergeCell ref="A1055:C1055"/>
    <mergeCell ref="E1055:G1055"/>
    <mergeCell ref="I1055:K1055"/>
    <mergeCell ref="A1047:C1047"/>
    <mergeCell ref="E1047:G1047"/>
    <mergeCell ref="I1047:K1047"/>
    <mergeCell ref="A1048:C1048"/>
    <mergeCell ref="E1048:G1048"/>
    <mergeCell ref="I1048:K1048"/>
    <mergeCell ref="A1040:C1040"/>
    <mergeCell ref="E1040:G1040"/>
    <mergeCell ref="I1040:K1040"/>
    <mergeCell ref="A1041:C1041"/>
    <mergeCell ref="E1041:G1041"/>
    <mergeCell ref="I1041:K1041"/>
    <mergeCell ref="A1033:C1033"/>
    <mergeCell ref="E1033:G1033"/>
    <mergeCell ref="I1033:K1033"/>
    <mergeCell ref="A1034:C1034"/>
    <mergeCell ref="E1034:G1034"/>
    <mergeCell ref="I1034:K1034"/>
    <mergeCell ref="A1026:C1026"/>
    <mergeCell ref="E1026:G1026"/>
    <mergeCell ref="I1026:K1026"/>
    <mergeCell ref="A1027:C1027"/>
    <mergeCell ref="E1027:G1027"/>
    <mergeCell ref="I1027:K1027"/>
    <mergeCell ref="A1019:C1019"/>
    <mergeCell ref="E1019:G1019"/>
    <mergeCell ref="I1019:K1019"/>
    <mergeCell ref="A1020:C1020"/>
    <mergeCell ref="E1020:G1020"/>
    <mergeCell ref="I1020:K1020"/>
    <mergeCell ref="A1012:C1012"/>
    <mergeCell ref="E1012:G1012"/>
    <mergeCell ref="I1012:K1012"/>
    <mergeCell ref="A1013:C1013"/>
    <mergeCell ref="E1013:G1013"/>
    <mergeCell ref="I1013:K1013"/>
    <mergeCell ref="A1005:C1005"/>
    <mergeCell ref="E1005:G1005"/>
    <mergeCell ref="I1005:K1005"/>
    <mergeCell ref="A1006:C1006"/>
    <mergeCell ref="E1006:G1006"/>
    <mergeCell ref="I1006:K1006"/>
    <mergeCell ref="A998:C998"/>
    <mergeCell ref="E998:G998"/>
    <mergeCell ref="I998:K998"/>
    <mergeCell ref="A999:C999"/>
    <mergeCell ref="E999:G999"/>
    <mergeCell ref="I999:K999"/>
    <mergeCell ref="A991:C991"/>
    <mergeCell ref="E991:G991"/>
    <mergeCell ref="I991:K991"/>
    <mergeCell ref="A992:C992"/>
    <mergeCell ref="E992:G992"/>
    <mergeCell ref="I992:K992"/>
    <mergeCell ref="A984:C984"/>
    <mergeCell ref="E984:G984"/>
    <mergeCell ref="I984:K984"/>
    <mergeCell ref="A985:C985"/>
    <mergeCell ref="E985:G985"/>
    <mergeCell ref="I985:K985"/>
    <mergeCell ref="A977:C977"/>
    <mergeCell ref="E977:G977"/>
    <mergeCell ref="I977:K977"/>
    <mergeCell ref="A978:C978"/>
    <mergeCell ref="E978:G978"/>
    <mergeCell ref="I978:K978"/>
    <mergeCell ref="A970:C970"/>
    <mergeCell ref="E970:G970"/>
    <mergeCell ref="I970:K970"/>
    <mergeCell ref="A971:C971"/>
    <mergeCell ref="E971:G971"/>
    <mergeCell ref="I971:K971"/>
    <mergeCell ref="A963:C963"/>
    <mergeCell ref="E963:G963"/>
    <mergeCell ref="I963:K963"/>
    <mergeCell ref="A964:C964"/>
    <mergeCell ref="E964:G964"/>
    <mergeCell ref="I964:K964"/>
    <mergeCell ref="A956:C956"/>
    <mergeCell ref="E956:G956"/>
    <mergeCell ref="I956:K956"/>
    <mergeCell ref="A957:C957"/>
    <mergeCell ref="E957:G957"/>
    <mergeCell ref="I957:K957"/>
    <mergeCell ref="A949:C949"/>
    <mergeCell ref="E949:G949"/>
    <mergeCell ref="I949:K949"/>
    <mergeCell ref="A950:C950"/>
    <mergeCell ref="E950:G950"/>
    <mergeCell ref="I950:K950"/>
    <mergeCell ref="A942:C942"/>
    <mergeCell ref="E942:G942"/>
    <mergeCell ref="I942:K942"/>
    <mergeCell ref="A943:C943"/>
    <mergeCell ref="E943:G943"/>
    <mergeCell ref="I943:K943"/>
    <mergeCell ref="A935:C935"/>
    <mergeCell ref="E935:G935"/>
    <mergeCell ref="I935:K935"/>
    <mergeCell ref="A936:C936"/>
    <mergeCell ref="E936:G936"/>
    <mergeCell ref="I936:K936"/>
    <mergeCell ref="A928:C928"/>
    <mergeCell ref="E928:G928"/>
    <mergeCell ref="I928:K928"/>
    <mergeCell ref="A929:C929"/>
    <mergeCell ref="E929:G929"/>
    <mergeCell ref="I929:K929"/>
    <mergeCell ref="A921:C921"/>
    <mergeCell ref="E921:G921"/>
    <mergeCell ref="I921:K921"/>
    <mergeCell ref="A922:C922"/>
    <mergeCell ref="E922:G922"/>
    <mergeCell ref="I922:K922"/>
    <mergeCell ref="A914:C914"/>
    <mergeCell ref="E914:G914"/>
    <mergeCell ref="I914:K914"/>
    <mergeCell ref="A915:C915"/>
    <mergeCell ref="E915:G915"/>
    <mergeCell ref="I915:K915"/>
    <mergeCell ref="A907:C907"/>
    <mergeCell ref="E907:G907"/>
    <mergeCell ref="I907:K907"/>
    <mergeCell ref="A908:C908"/>
    <mergeCell ref="E908:G908"/>
    <mergeCell ref="I908:K908"/>
    <mergeCell ref="A900:C900"/>
    <mergeCell ref="E900:G900"/>
    <mergeCell ref="I900:K900"/>
    <mergeCell ref="A901:C901"/>
    <mergeCell ref="E901:G901"/>
    <mergeCell ref="I901:K901"/>
    <mergeCell ref="A893:C893"/>
    <mergeCell ref="E893:G893"/>
    <mergeCell ref="I893:K893"/>
    <mergeCell ref="A894:C894"/>
    <mergeCell ref="E894:G894"/>
    <mergeCell ref="I894:K894"/>
    <mergeCell ref="A886:C886"/>
    <mergeCell ref="E886:G886"/>
    <mergeCell ref="I886:K886"/>
    <mergeCell ref="A887:C887"/>
    <mergeCell ref="E887:G887"/>
    <mergeCell ref="I887:K887"/>
    <mergeCell ref="A879:C879"/>
    <mergeCell ref="E879:G879"/>
    <mergeCell ref="I879:K879"/>
    <mergeCell ref="A880:C880"/>
    <mergeCell ref="E880:G880"/>
    <mergeCell ref="I880:K880"/>
    <mergeCell ref="A872:C872"/>
    <mergeCell ref="E872:G872"/>
    <mergeCell ref="I872:K872"/>
    <mergeCell ref="A873:C873"/>
    <mergeCell ref="E873:G873"/>
    <mergeCell ref="I873:K873"/>
    <mergeCell ref="A865:C865"/>
    <mergeCell ref="E865:G865"/>
    <mergeCell ref="I865:K865"/>
    <mergeCell ref="A866:C866"/>
    <mergeCell ref="E866:G866"/>
    <mergeCell ref="I866:K866"/>
    <mergeCell ref="A858:C858"/>
    <mergeCell ref="E858:G858"/>
    <mergeCell ref="I858:K858"/>
    <mergeCell ref="A859:C859"/>
    <mergeCell ref="E859:G859"/>
    <mergeCell ref="I859:K859"/>
    <mergeCell ref="A851:C851"/>
    <mergeCell ref="E851:G851"/>
    <mergeCell ref="I851:K851"/>
    <mergeCell ref="A852:C852"/>
    <mergeCell ref="E852:G852"/>
    <mergeCell ref="I852:K852"/>
    <mergeCell ref="A844:C844"/>
    <mergeCell ref="E844:G844"/>
    <mergeCell ref="I844:K844"/>
    <mergeCell ref="A845:C845"/>
    <mergeCell ref="E845:G845"/>
    <mergeCell ref="I845:K845"/>
    <mergeCell ref="A837:C837"/>
    <mergeCell ref="E837:G837"/>
    <mergeCell ref="I837:K837"/>
    <mergeCell ref="A838:C838"/>
    <mergeCell ref="E838:G838"/>
    <mergeCell ref="I838:K838"/>
    <mergeCell ref="A830:C830"/>
    <mergeCell ref="E830:G830"/>
    <mergeCell ref="I830:K830"/>
    <mergeCell ref="A831:C831"/>
    <mergeCell ref="E831:G831"/>
    <mergeCell ref="I831:K831"/>
    <mergeCell ref="A823:C823"/>
    <mergeCell ref="E823:G823"/>
    <mergeCell ref="I823:K823"/>
    <mergeCell ref="A824:C824"/>
    <mergeCell ref="E824:G824"/>
    <mergeCell ref="I824:K824"/>
    <mergeCell ref="A816:C816"/>
    <mergeCell ref="E816:G816"/>
    <mergeCell ref="I816:K816"/>
    <mergeCell ref="A817:C817"/>
    <mergeCell ref="E817:G817"/>
    <mergeCell ref="I817:K817"/>
    <mergeCell ref="A809:C809"/>
    <mergeCell ref="E809:G809"/>
    <mergeCell ref="I809:K809"/>
    <mergeCell ref="A810:C810"/>
    <mergeCell ref="E810:G810"/>
    <mergeCell ref="I810:K810"/>
    <mergeCell ref="A802:C802"/>
    <mergeCell ref="E802:G802"/>
    <mergeCell ref="I802:K802"/>
    <mergeCell ref="A803:C803"/>
    <mergeCell ref="E803:G803"/>
    <mergeCell ref="I803:K803"/>
    <mergeCell ref="A795:C795"/>
    <mergeCell ref="E795:G795"/>
    <mergeCell ref="I795:K795"/>
    <mergeCell ref="A796:C796"/>
    <mergeCell ref="E796:G796"/>
    <mergeCell ref="I796:K796"/>
    <mergeCell ref="A788:C788"/>
    <mergeCell ref="E788:G788"/>
    <mergeCell ref="I788:K788"/>
    <mergeCell ref="A789:C789"/>
    <mergeCell ref="E789:G789"/>
    <mergeCell ref="I789:K789"/>
    <mergeCell ref="A781:C781"/>
    <mergeCell ref="E781:G781"/>
    <mergeCell ref="I781:K781"/>
    <mergeCell ref="A782:C782"/>
    <mergeCell ref="E782:G782"/>
    <mergeCell ref="I782:K782"/>
    <mergeCell ref="A774:C774"/>
    <mergeCell ref="E774:G774"/>
    <mergeCell ref="I774:K774"/>
    <mergeCell ref="A775:C775"/>
    <mergeCell ref="E775:G775"/>
    <mergeCell ref="I775:K775"/>
    <mergeCell ref="A767:C767"/>
    <mergeCell ref="E767:G767"/>
    <mergeCell ref="I767:K767"/>
    <mergeCell ref="A768:C768"/>
    <mergeCell ref="E768:G768"/>
    <mergeCell ref="I768:K768"/>
    <mergeCell ref="A760:C760"/>
    <mergeCell ref="E760:G760"/>
    <mergeCell ref="I760:K760"/>
    <mergeCell ref="A761:C761"/>
    <mergeCell ref="E761:G761"/>
    <mergeCell ref="I761:K761"/>
    <mergeCell ref="A753:C753"/>
    <mergeCell ref="E753:G753"/>
    <mergeCell ref="I753:K753"/>
    <mergeCell ref="A754:C754"/>
    <mergeCell ref="E754:G754"/>
    <mergeCell ref="I754:K754"/>
    <mergeCell ref="A746:C746"/>
    <mergeCell ref="E746:G746"/>
    <mergeCell ref="I746:K746"/>
    <mergeCell ref="A747:C747"/>
    <mergeCell ref="E747:G747"/>
    <mergeCell ref="I747:K747"/>
    <mergeCell ref="A739:C739"/>
    <mergeCell ref="E739:G739"/>
    <mergeCell ref="I739:K739"/>
    <mergeCell ref="A740:C740"/>
    <mergeCell ref="E740:G740"/>
    <mergeCell ref="I740:K740"/>
    <mergeCell ref="A732:C732"/>
    <mergeCell ref="E732:G732"/>
    <mergeCell ref="I732:K732"/>
    <mergeCell ref="A733:C733"/>
    <mergeCell ref="E733:G733"/>
    <mergeCell ref="I733:K733"/>
    <mergeCell ref="A725:C725"/>
    <mergeCell ref="E725:G725"/>
    <mergeCell ref="I725:K725"/>
    <mergeCell ref="A726:C726"/>
    <mergeCell ref="E726:G726"/>
    <mergeCell ref="I726:K726"/>
    <mergeCell ref="A718:C718"/>
    <mergeCell ref="E718:G718"/>
    <mergeCell ref="I718:K718"/>
    <mergeCell ref="A719:C719"/>
    <mergeCell ref="E719:G719"/>
    <mergeCell ref="I719:K719"/>
    <mergeCell ref="A711:C711"/>
    <mergeCell ref="E711:G711"/>
    <mergeCell ref="I711:K711"/>
    <mergeCell ref="A712:C712"/>
    <mergeCell ref="E712:G712"/>
    <mergeCell ref="I712:K712"/>
    <mergeCell ref="A704:C704"/>
    <mergeCell ref="E704:G704"/>
    <mergeCell ref="I704:K704"/>
    <mergeCell ref="A705:C705"/>
    <mergeCell ref="E705:G705"/>
    <mergeCell ref="I705:K705"/>
    <mergeCell ref="A697:C697"/>
    <mergeCell ref="E697:G697"/>
    <mergeCell ref="I697:K697"/>
    <mergeCell ref="A698:C698"/>
    <mergeCell ref="E698:G698"/>
    <mergeCell ref="I698:K698"/>
    <mergeCell ref="A690:C690"/>
    <mergeCell ref="E690:G690"/>
    <mergeCell ref="I690:K690"/>
    <mergeCell ref="A691:C691"/>
    <mergeCell ref="E691:G691"/>
    <mergeCell ref="I691:K691"/>
    <mergeCell ref="A683:C683"/>
    <mergeCell ref="E683:G683"/>
    <mergeCell ref="I683:K683"/>
    <mergeCell ref="A684:C684"/>
    <mergeCell ref="E684:G684"/>
    <mergeCell ref="I684:K684"/>
    <mergeCell ref="A676:C676"/>
    <mergeCell ref="E676:G676"/>
    <mergeCell ref="I676:K676"/>
    <mergeCell ref="A677:C677"/>
    <mergeCell ref="E677:G677"/>
    <mergeCell ref="I677:K677"/>
    <mergeCell ref="A669:C669"/>
    <mergeCell ref="E669:G669"/>
    <mergeCell ref="I669:K669"/>
    <mergeCell ref="A670:C670"/>
    <mergeCell ref="E670:G670"/>
    <mergeCell ref="I670:K670"/>
    <mergeCell ref="A662:C662"/>
    <mergeCell ref="E662:G662"/>
    <mergeCell ref="I662:K662"/>
    <mergeCell ref="A663:C663"/>
    <mergeCell ref="E663:G663"/>
    <mergeCell ref="I663:K663"/>
    <mergeCell ref="A655:C655"/>
    <mergeCell ref="E655:G655"/>
    <mergeCell ref="I655:K655"/>
    <mergeCell ref="A656:C656"/>
    <mergeCell ref="E656:G656"/>
    <mergeCell ref="I656:K656"/>
    <mergeCell ref="A648:C648"/>
    <mergeCell ref="E648:G648"/>
    <mergeCell ref="I648:K648"/>
    <mergeCell ref="A649:C649"/>
    <mergeCell ref="E649:G649"/>
    <mergeCell ref="I649:K649"/>
    <mergeCell ref="A641:C641"/>
    <mergeCell ref="E641:G641"/>
    <mergeCell ref="I641:K641"/>
    <mergeCell ref="A642:C642"/>
    <mergeCell ref="E642:G642"/>
    <mergeCell ref="I642:K642"/>
    <mergeCell ref="A634:C634"/>
    <mergeCell ref="E634:G634"/>
    <mergeCell ref="I634:K634"/>
    <mergeCell ref="A635:C635"/>
    <mergeCell ref="E635:G635"/>
    <mergeCell ref="I635:K635"/>
    <mergeCell ref="A627:C627"/>
    <mergeCell ref="E627:G627"/>
    <mergeCell ref="I627:K627"/>
    <mergeCell ref="A628:C628"/>
    <mergeCell ref="E628:G628"/>
    <mergeCell ref="I628:K628"/>
    <mergeCell ref="A620:C620"/>
    <mergeCell ref="E620:G620"/>
    <mergeCell ref="I620:K620"/>
    <mergeCell ref="A621:C621"/>
    <mergeCell ref="E621:G621"/>
    <mergeCell ref="I621:K621"/>
    <mergeCell ref="A613:C613"/>
    <mergeCell ref="E613:G613"/>
    <mergeCell ref="I613:K613"/>
    <mergeCell ref="A614:C614"/>
    <mergeCell ref="E614:G614"/>
    <mergeCell ref="I614:K614"/>
    <mergeCell ref="A606:C606"/>
    <mergeCell ref="E606:G606"/>
    <mergeCell ref="I606:K606"/>
    <mergeCell ref="A607:C607"/>
    <mergeCell ref="E607:G607"/>
    <mergeCell ref="I607:K607"/>
    <mergeCell ref="A599:C599"/>
    <mergeCell ref="E599:G599"/>
    <mergeCell ref="I599:K599"/>
    <mergeCell ref="A600:C600"/>
    <mergeCell ref="E600:G600"/>
    <mergeCell ref="I600:K600"/>
    <mergeCell ref="A592:C592"/>
    <mergeCell ref="E592:G592"/>
    <mergeCell ref="I592:K592"/>
    <mergeCell ref="A593:C593"/>
    <mergeCell ref="E593:G593"/>
    <mergeCell ref="I593:K593"/>
    <mergeCell ref="A585:C585"/>
    <mergeCell ref="E585:G585"/>
    <mergeCell ref="I585:K585"/>
    <mergeCell ref="A586:C586"/>
    <mergeCell ref="E586:G586"/>
    <mergeCell ref="I586:K586"/>
    <mergeCell ref="A578:C578"/>
    <mergeCell ref="E578:G578"/>
    <mergeCell ref="I578:K578"/>
    <mergeCell ref="A579:C579"/>
    <mergeCell ref="E579:G579"/>
    <mergeCell ref="I579:K579"/>
    <mergeCell ref="A571:C571"/>
    <mergeCell ref="E571:G571"/>
    <mergeCell ref="I571:K571"/>
    <mergeCell ref="A572:C572"/>
    <mergeCell ref="E572:G572"/>
    <mergeCell ref="I572:K572"/>
    <mergeCell ref="A564:C564"/>
    <mergeCell ref="E564:G564"/>
    <mergeCell ref="I564:K564"/>
    <mergeCell ref="A565:C565"/>
    <mergeCell ref="E565:G565"/>
    <mergeCell ref="I565:K565"/>
    <mergeCell ref="A557:C557"/>
    <mergeCell ref="E557:G557"/>
    <mergeCell ref="I557:K557"/>
    <mergeCell ref="A558:C558"/>
    <mergeCell ref="E558:G558"/>
    <mergeCell ref="I558:K558"/>
    <mergeCell ref="A550:C550"/>
    <mergeCell ref="E550:G550"/>
    <mergeCell ref="I550:K550"/>
    <mergeCell ref="A551:C551"/>
    <mergeCell ref="E551:G551"/>
    <mergeCell ref="I551:K551"/>
    <mergeCell ref="A543:C543"/>
    <mergeCell ref="E543:G543"/>
    <mergeCell ref="I543:K543"/>
    <mergeCell ref="A544:C544"/>
    <mergeCell ref="E544:G544"/>
    <mergeCell ref="I544:K544"/>
    <mergeCell ref="A536:C536"/>
    <mergeCell ref="E536:G536"/>
    <mergeCell ref="I536:K536"/>
    <mergeCell ref="A537:C537"/>
    <mergeCell ref="E537:G537"/>
    <mergeCell ref="I537:K537"/>
    <mergeCell ref="A529:C529"/>
    <mergeCell ref="E529:G529"/>
    <mergeCell ref="I529:K529"/>
    <mergeCell ref="A530:C530"/>
    <mergeCell ref="E530:G530"/>
    <mergeCell ref="I530:K530"/>
    <mergeCell ref="A522:C522"/>
    <mergeCell ref="E522:G522"/>
    <mergeCell ref="I522:K522"/>
    <mergeCell ref="A523:C523"/>
    <mergeCell ref="E523:G523"/>
    <mergeCell ref="I523:K523"/>
    <mergeCell ref="A515:C515"/>
    <mergeCell ref="E515:G515"/>
    <mergeCell ref="I515:K515"/>
    <mergeCell ref="A516:C516"/>
    <mergeCell ref="E516:G516"/>
    <mergeCell ref="I516:K516"/>
    <mergeCell ref="A508:C508"/>
    <mergeCell ref="E508:G508"/>
    <mergeCell ref="I508:K508"/>
    <mergeCell ref="A509:C509"/>
    <mergeCell ref="E509:G509"/>
    <mergeCell ref="I509:K509"/>
    <mergeCell ref="A501:C501"/>
    <mergeCell ref="E501:G501"/>
    <mergeCell ref="I501:K501"/>
    <mergeCell ref="A502:C502"/>
    <mergeCell ref="E502:G502"/>
    <mergeCell ref="I502:K502"/>
    <mergeCell ref="A494:C494"/>
    <mergeCell ref="E494:G494"/>
    <mergeCell ref="I494:K494"/>
    <mergeCell ref="A495:C495"/>
    <mergeCell ref="E495:G495"/>
    <mergeCell ref="I495:K495"/>
    <mergeCell ref="A487:C487"/>
    <mergeCell ref="E487:G487"/>
    <mergeCell ref="I487:K487"/>
    <mergeCell ref="A488:C488"/>
    <mergeCell ref="E488:G488"/>
    <mergeCell ref="I488:K488"/>
    <mergeCell ref="A480:C480"/>
    <mergeCell ref="E480:G480"/>
    <mergeCell ref="I480:K480"/>
    <mergeCell ref="A481:C481"/>
    <mergeCell ref="E481:G481"/>
    <mergeCell ref="I481:K481"/>
    <mergeCell ref="A473:C473"/>
    <mergeCell ref="E473:G473"/>
    <mergeCell ref="I473:K473"/>
    <mergeCell ref="A474:C474"/>
    <mergeCell ref="E474:G474"/>
    <mergeCell ref="I474:K474"/>
    <mergeCell ref="A466:C466"/>
    <mergeCell ref="E466:G466"/>
    <mergeCell ref="I466:K466"/>
    <mergeCell ref="A467:C467"/>
    <mergeCell ref="E467:G467"/>
    <mergeCell ref="I467:K467"/>
    <mergeCell ref="A459:C459"/>
    <mergeCell ref="E459:G459"/>
    <mergeCell ref="I459:K459"/>
    <mergeCell ref="A460:C460"/>
    <mergeCell ref="E460:G460"/>
    <mergeCell ref="I460:K460"/>
    <mergeCell ref="A452:C452"/>
    <mergeCell ref="E452:G452"/>
    <mergeCell ref="I452:K452"/>
    <mergeCell ref="A453:C453"/>
    <mergeCell ref="E453:G453"/>
    <mergeCell ref="I453:K453"/>
    <mergeCell ref="A445:C445"/>
    <mergeCell ref="E445:G445"/>
    <mergeCell ref="I445:K445"/>
    <mergeCell ref="A446:C446"/>
    <mergeCell ref="E446:G446"/>
    <mergeCell ref="I446:K446"/>
    <mergeCell ref="A438:C438"/>
    <mergeCell ref="E438:G438"/>
    <mergeCell ref="I438:K438"/>
    <mergeCell ref="A439:C439"/>
    <mergeCell ref="E439:G439"/>
    <mergeCell ref="I439:K439"/>
    <mergeCell ref="A431:C431"/>
    <mergeCell ref="E431:G431"/>
    <mergeCell ref="I431:K431"/>
    <mergeCell ref="A432:C432"/>
    <mergeCell ref="E432:G432"/>
    <mergeCell ref="I432:K432"/>
    <mergeCell ref="A424:C424"/>
    <mergeCell ref="E424:G424"/>
    <mergeCell ref="I424:K424"/>
    <mergeCell ref="A425:C425"/>
    <mergeCell ref="E425:G425"/>
    <mergeCell ref="I425:K425"/>
    <mergeCell ref="A417:C417"/>
    <mergeCell ref="E417:G417"/>
    <mergeCell ref="I417:K417"/>
    <mergeCell ref="A418:C418"/>
    <mergeCell ref="E418:G418"/>
    <mergeCell ref="I418:K418"/>
    <mergeCell ref="A410:C410"/>
    <mergeCell ref="E410:G410"/>
    <mergeCell ref="I410:K410"/>
    <mergeCell ref="A411:C411"/>
    <mergeCell ref="E411:G411"/>
    <mergeCell ref="I411:K411"/>
    <mergeCell ref="I403:K403"/>
    <mergeCell ref="A404:C404"/>
    <mergeCell ref="E404:G404"/>
    <mergeCell ref="I404:K404"/>
    <mergeCell ref="A396:C396"/>
    <mergeCell ref="E396:G396"/>
    <mergeCell ref="A403:C403"/>
    <mergeCell ref="E403:G403"/>
    <mergeCell ref="A389:C389"/>
    <mergeCell ref="I389:K389"/>
    <mergeCell ref="E389:G389"/>
    <mergeCell ref="A11:C11"/>
    <mergeCell ref="I11:K11"/>
    <mergeCell ref="E11:G11"/>
    <mergeCell ref="A12:C12"/>
    <mergeCell ref="E12:G12"/>
    <mergeCell ref="I12:K12"/>
    <mergeCell ref="A382:C382"/>
    <mergeCell ref="I382:K382"/>
    <mergeCell ref="E382:G382"/>
    <mergeCell ref="A355:C355"/>
    <mergeCell ref="E355:G355"/>
    <mergeCell ref="I355:K355"/>
    <mergeCell ref="A361:C361"/>
    <mergeCell ref="I361:K361"/>
    <mergeCell ref="E361:G361"/>
    <mergeCell ref="A334:C334"/>
    <mergeCell ref="E334:G334"/>
    <mergeCell ref="A354:C354"/>
    <mergeCell ref="I354:K354"/>
    <mergeCell ref="E354:G354"/>
    <mergeCell ref="A340:C340"/>
    <mergeCell ref="E340:G340"/>
    <mergeCell ref="I340:K340"/>
    <mergeCell ref="A341:C341"/>
    <mergeCell ref="A362:C362"/>
    <mergeCell ref="E362:G362"/>
    <mergeCell ref="I362:K362"/>
    <mergeCell ref="I376:K376"/>
    <mergeCell ref="A368:C368"/>
    <mergeCell ref="I368:K368"/>
    <mergeCell ref="E368:G368"/>
    <mergeCell ref="A369:C369"/>
    <mergeCell ref="E369:G369"/>
    <mergeCell ref="I369:K369"/>
    <mergeCell ref="E341:G341"/>
    <mergeCell ref="I334:K334"/>
    <mergeCell ref="A326:C326"/>
    <mergeCell ref="I326:K326"/>
    <mergeCell ref="E326:G326"/>
    <mergeCell ref="A327:C327"/>
    <mergeCell ref="E327:G327"/>
    <mergeCell ref="I327:K327"/>
    <mergeCell ref="A333:C333"/>
    <mergeCell ref="I333:K333"/>
    <mergeCell ref="E333:G333"/>
    <mergeCell ref="A319:C319"/>
    <mergeCell ref="I319:K319"/>
    <mergeCell ref="E319:G319"/>
    <mergeCell ref="A320:C320"/>
    <mergeCell ref="E320:G320"/>
    <mergeCell ref="I320:K320"/>
    <mergeCell ref="A312:C312"/>
    <mergeCell ref="I312:K312"/>
    <mergeCell ref="E312:G312"/>
    <mergeCell ref="A313:C313"/>
    <mergeCell ref="E313:G313"/>
    <mergeCell ref="I313:K313"/>
    <mergeCell ref="A305:C305"/>
    <mergeCell ref="I305:K305"/>
    <mergeCell ref="E305:G305"/>
    <mergeCell ref="A306:C306"/>
    <mergeCell ref="E306:G306"/>
    <mergeCell ref="I306:K306"/>
    <mergeCell ref="A298:C298"/>
    <mergeCell ref="I298:K298"/>
    <mergeCell ref="E298:G298"/>
    <mergeCell ref="A299:C299"/>
    <mergeCell ref="E299:G299"/>
    <mergeCell ref="I299:K299"/>
    <mergeCell ref="A291:C291"/>
    <mergeCell ref="I291:K291"/>
    <mergeCell ref="E291:G291"/>
    <mergeCell ref="A292:C292"/>
    <mergeCell ref="E292:G292"/>
    <mergeCell ref="I292:K292"/>
    <mergeCell ref="A284:C284"/>
    <mergeCell ref="I284:K284"/>
    <mergeCell ref="E284:G284"/>
    <mergeCell ref="A285:C285"/>
    <mergeCell ref="E285:G285"/>
    <mergeCell ref="I285:K285"/>
    <mergeCell ref="A277:C277"/>
    <mergeCell ref="I277:K277"/>
    <mergeCell ref="E277:G277"/>
    <mergeCell ref="A278:C278"/>
    <mergeCell ref="E278:G278"/>
    <mergeCell ref="I278:K278"/>
    <mergeCell ref="A270:C270"/>
    <mergeCell ref="I270:K270"/>
    <mergeCell ref="E270:G270"/>
    <mergeCell ref="A271:C271"/>
    <mergeCell ref="E271:G271"/>
    <mergeCell ref="I271:K271"/>
    <mergeCell ref="A263:C263"/>
    <mergeCell ref="I263:K263"/>
    <mergeCell ref="E263:G263"/>
    <mergeCell ref="A264:C264"/>
    <mergeCell ref="E264:G264"/>
    <mergeCell ref="I264:K264"/>
    <mergeCell ref="A256:C256"/>
    <mergeCell ref="I256:K256"/>
    <mergeCell ref="E256:G256"/>
    <mergeCell ref="A257:C257"/>
    <mergeCell ref="E257:G257"/>
    <mergeCell ref="I257:K257"/>
    <mergeCell ref="A249:C249"/>
    <mergeCell ref="I249:K249"/>
    <mergeCell ref="E249:G249"/>
    <mergeCell ref="A250:C250"/>
    <mergeCell ref="E250:G250"/>
    <mergeCell ref="I250:K250"/>
    <mergeCell ref="A242:C242"/>
    <mergeCell ref="I242:K242"/>
    <mergeCell ref="E242:G242"/>
    <mergeCell ref="A243:C243"/>
    <mergeCell ref="E243:G243"/>
    <mergeCell ref="I243:K243"/>
    <mergeCell ref="A235:C235"/>
    <mergeCell ref="I235:K235"/>
    <mergeCell ref="E235:G235"/>
    <mergeCell ref="A236:C236"/>
    <mergeCell ref="E236:G236"/>
    <mergeCell ref="I236:K236"/>
    <mergeCell ref="A228:C228"/>
    <mergeCell ref="I228:K228"/>
    <mergeCell ref="E228:G228"/>
    <mergeCell ref="A229:C229"/>
    <mergeCell ref="E229:G229"/>
    <mergeCell ref="I229:K229"/>
    <mergeCell ref="A221:C221"/>
    <mergeCell ref="I221:K221"/>
    <mergeCell ref="E221:G221"/>
    <mergeCell ref="A222:C222"/>
    <mergeCell ref="E222:G222"/>
    <mergeCell ref="I222:K222"/>
    <mergeCell ref="A214:C214"/>
    <mergeCell ref="I214:K214"/>
    <mergeCell ref="E214:G214"/>
    <mergeCell ref="A215:C215"/>
    <mergeCell ref="E215:G215"/>
    <mergeCell ref="I215:K215"/>
    <mergeCell ref="A207:C207"/>
    <mergeCell ref="I207:K207"/>
    <mergeCell ref="E207:G207"/>
    <mergeCell ref="A208:C208"/>
    <mergeCell ref="E208:G208"/>
    <mergeCell ref="I208:K208"/>
    <mergeCell ref="A200:C200"/>
    <mergeCell ref="I200:K200"/>
    <mergeCell ref="E200:G200"/>
    <mergeCell ref="A201:C201"/>
    <mergeCell ref="E201:G201"/>
    <mergeCell ref="I201:K201"/>
    <mergeCell ref="A193:C193"/>
    <mergeCell ref="I193:K193"/>
    <mergeCell ref="E193:G193"/>
    <mergeCell ref="A194:C194"/>
    <mergeCell ref="E194:G194"/>
    <mergeCell ref="I194:K194"/>
    <mergeCell ref="A186:C186"/>
    <mergeCell ref="I186:K186"/>
    <mergeCell ref="E186:G186"/>
    <mergeCell ref="A187:C187"/>
    <mergeCell ref="E187:G187"/>
    <mergeCell ref="I187:K187"/>
    <mergeCell ref="A179:C179"/>
    <mergeCell ref="I179:K179"/>
    <mergeCell ref="E179:G179"/>
    <mergeCell ref="A180:C180"/>
    <mergeCell ref="E180:G180"/>
    <mergeCell ref="I180:K180"/>
    <mergeCell ref="A172:C172"/>
    <mergeCell ref="I172:K172"/>
    <mergeCell ref="E172:G172"/>
    <mergeCell ref="A173:C173"/>
    <mergeCell ref="E173:G173"/>
    <mergeCell ref="I173:K173"/>
    <mergeCell ref="A165:C165"/>
    <mergeCell ref="I165:K165"/>
    <mergeCell ref="E165:G165"/>
    <mergeCell ref="A166:C166"/>
    <mergeCell ref="E166:G166"/>
    <mergeCell ref="I166:K166"/>
    <mergeCell ref="A158:C158"/>
    <mergeCell ref="I158:K158"/>
    <mergeCell ref="E158:G158"/>
    <mergeCell ref="A159:C159"/>
    <mergeCell ref="E159:G159"/>
    <mergeCell ref="I159:K159"/>
    <mergeCell ref="A151:C151"/>
    <mergeCell ref="I151:K151"/>
    <mergeCell ref="E151:G151"/>
    <mergeCell ref="A152:C152"/>
    <mergeCell ref="E152:G152"/>
    <mergeCell ref="I152:K152"/>
    <mergeCell ref="A144:C144"/>
    <mergeCell ref="I144:K144"/>
    <mergeCell ref="E144:G144"/>
    <mergeCell ref="A145:C145"/>
    <mergeCell ref="E145:G145"/>
    <mergeCell ref="I145:K145"/>
    <mergeCell ref="A137:C137"/>
    <mergeCell ref="I137:K137"/>
    <mergeCell ref="E137:G137"/>
    <mergeCell ref="A138:C138"/>
    <mergeCell ref="E138:G138"/>
    <mergeCell ref="I138:K138"/>
    <mergeCell ref="A130:C130"/>
    <mergeCell ref="I130:K130"/>
    <mergeCell ref="E130:G130"/>
    <mergeCell ref="A131:C131"/>
    <mergeCell ref="E131:G131"/>
    <mergeCell ref="I131:K131"/>
    <mergeCell ref="A123:C123"/>
    <mergeCell ref="I123:K123"/>
    <mergeCell ref="E123:G123"/>
    <mergeCell ref="A124:C124"/>
    <mergeCell ref="E124:G124"/>
    <mergeCell ref="I124:K124"/>
    <mergeCell ref="A116:C116"/>
    <mergeCell ref="I116:K116"/>
    <mergeCell ref="E116:G116"/>
    <mergeCell ref="A117:C117"/>
    <mergeCell ref="E117:G117"/>
    <mergeCell ref="I117:K117"/>
    <mergeCell ref="A109:C109"/>
    <mergeCell ref="I109:K109"/>
    <mergeCell ref="E109:G109"/>
    <mergeCell ref="A110:C110"/>
    <mergeCell ref="E110:G110"/>
    <mergeCell ref="I110:K110"/>
    <mergeCell ref="A102:C102"/>
    <mergeCell ref="I102:K102"/>
    <mergeCell ref="E102:G102"/>
    <mergeCell ref="A103:C103"/>
    <mergeCell ref="E103:G103"/>
    <mergeCell ref="I103:K103"/>
    <mergeCell ref="A95:C95"/>
    <mergeCell ref="I95:K95"/>
    <mergeCell ref="E95:G95"/>
    <mergeCell ref="A96:C96"/>
    <mergeCell ref="E96:G96"/>
    <mergeCell ref="I96:K96"/>
    <mergeCell ref="A88:C88"/>
    <mergeCell ref="I88:K88"/>
    <mergeCell ref="E88:G88"/>
    <mergeCell ref="A89:C89"/>
    <mergeCell ref="E89:G89"/>
    <mergeCell ref="I89:K89"/>
    <mergeCell ref="A81:C81"/>
    <mergeCell ref="I81:K81"/>
    <mergeCell ref="E81:G81"/>
    <mergeCell ref="A82:C82"/>
    <mergeCell ref="E82:G82"/>
    <mergeCell ref="I82:K82"/>
    <mergeCell ref="A74:C74"/>
    <mergeCell ref="I74:K74"/>
    <mergeCell ref="E74:G74"/>
    <mergeCell ref="A75:C75"/>
    <mergeCell ref="E75:G75"/>
    <mergeCell ref="I75:K75"/>
    <mergeCell ref="A67:C67"/>
    <mergeCell ref="I67:K67"/>
    <mergeCell ref="E67:G67"/>
    <mergeCell ref="A68:C68"/>
    <mergeCell ref="E68:G68"/>
    <mergeCell ref="I68:K68"/>
    <mergeCell ref="A60:C60"/>
    <mergeCell ref="I60:K60"/>
    <mergeCell ref="E60:G60"/>
    <mergeCell ref="A54:C54"/>
    <mergeCell ref="E54:G54"/>
    <mergeCell ref="I54:K54"/>
    <mergeCell ref="A47:C47"/>
    <mergeCell ref="E47:G47"/>
    <mergeCell ref="I47:K47"/>
    <mergeCell ref="A53:C53"/>
    <mergeCell ref="I53:K53"/>
    <mergeCell ref="E53:G53"/>
    <mergeCell ref="E19:G19"/>
    <mergeCell ref="I19:K19"/>
    <mergeCell ref="A25:C25"/>
    <mergeCell ref="I25:K25"/>
    <mergeCell ref="E25:G25"/>
    <mergeCell ref="A40:C40"/>
    <mergeCell ref="E40:G40"/>
    <mergeCell ref="I40:K40"/>
    <mergeCell ref="A46:C46"/>
    <mergeCell ref="I46:K46"/>
    <mergeCell ref="E46:G46"/>
    <mergeCell ref="A33:C33"/>
    <mergeCell ref="E33:G33"/>
    <mergeCell ref="I33:K33"/>
    <mergeCell ref="A39:C39"/>
    <mergeCell ref="I39:K39"/>
    <mergeCell ref="E39:G39"/>
    <mergeCell ref="A1:K1"/>
    <mergeCell ref="A4:C4"/>
    <mergeCell ref="E4:G4"/>
    <mergeCell ref="I4:K4"/>
    <mergeCell ref="A2:B2"/>
    <mergeCell ref="I2:J2"/>
    <mergeCell ref="C2:G2"/>
    <mergeCell ref="A5:C5"/>
    <mergeCell ref="I341:K341"/>
    <mergeCell ref="A61:C61"/>
    <mergeCell ref="E61:G61"/>
    <mergeCell ref="I61:K61"/>
    <mergeCell ref="E5:G5"/>
    <mergeCell ref="I5:K5"/>
    <mergeCell ref="A18:C18"/>
    <mergeCell ref="I18:K18"/>
    <mergeCell ref="E18:G18"/>
    <mergeCell ref="A26:C26"/>
    <mergeCell ref="E26:G26"/>
    <mergeCell ref="I26:K26"/>
    <mergeCell ref="A32:C32"/>
    <mergeCell ref="I32:K32"/>
    <mergeCell ref="E32:G32"/>
    <mergeCell ref="A19:C19"/>
    <mergeCell ref="A348:C348"/>
    <mergeCell ref="E348:G348"/>
    <mergeCell ref="I348:K348"/>
    <mergeCell ref="A347:C347"/>
    <mergeCell ref="I347:K347"/>
    <mergeCell ref="E347:G347"/>
    <mergeCell ref="A1062:C1062"/>
    <mergeCell ref="E1062:G1062"/>
    <mergeCell ref="I1062:K1062"/>
    <mergeCell ref="A390:C390"/>
    <mergeCell ref="E390:G390"/>
    <mergeCell ref="I390:K390"/>
    <mergeCell ref="A397:C397"/>
    <mergeCell ref="E397:G397"/>
    <mergeCell ref="I397:K397"/>
    <mergeCell ref="I396:K396"/>
    <mergeCell ref="A383:C383"/>
    <mergeCell ref="E383:G383"/>
    <mergeCell ref="I383:K383"/>
    <mergeCell ref="A375:C375"/>
    <mergeCell ref="I375:K375"/>
    <mergeCell ref="E375:G375"/>
    <mergeCell ref="A376:C376"/>
    <mergeCell ref="E376:G376"/>
  </mergeCells>
  <phoneticPr fontId="0" type="noConversion"/>
  <conditionalFormatting sqref="A7">
    <cfRule type="cellIs" dxfId="455" priority="464" stopIfTrue="1" operator="equal">
      <formula>$M$2</formula>
    </cfRule>
  </conditionalFormatting>
  <conditionalFormatting sqref="I791">
    <cfRule type="cellIs" dxfId="454" priority="118" stopIfTrue="1" operator="equal">
      <formula>$M$2</formula>
    </cfRule>
  </conditionalFormatting>
  <conditionalFormatting sqref="A798">
    <cfRule type="cellIs" dxfId="453" priority="117" stopIfTrue="1" operator="equal">
      <formula>$M$2</formula>
    </cfRule>
  </conditionalFormatting>
  <conditionalFormatting sqref="E805">
    <cfRule type="cellIs" dxfId="452" priority="113" stopIfTrue="1" operator="equal">
      <formula>$M$2</formula>
    </cfRule>
  </conditionalFormatting>
  <conditionalFormatting sqref="E7">
    <cfRule type="cellIs" dxfId="451" priority="460" stopIfTrue="1" operator="equal">
      <formula>$M$2</formula>
    </cfRule>
  </conditionalFormatting>
  <conditionalFormatting sqref="I7">
    <cfRule type="cellIs" dxfId="450" priority="459" stopIfTrue="1" operator="equal">
      <formula>$M$2</formula>
    </cfRule>
  </conditionalFormatting>
  <conditionalFormatting sqref="I1064">
    <cfRule type="cellIs" dxfId="449" priority="1" stopIfTrue="1" operator="equal">
      <formula>$M$2</formula>
    </cfRule>
  </conditionalFormatting>
  <conditionalFormatting sqref="E1064">
    <cfRule type="cellIs" dxfId="448" priority="2" stopIfTrue="1" operator="equal">
      <formula>$M$2</formula>
    </cfRule>
  </conditionalFormatting>
  <conditionalFormatting sqref="A1064">
    <cfRule type="cellIs" dxfId="447" priority="3" stopIfTrue="1" operator="equal">
      <formula>$M$2</formula>
    </cfRule>
  </conditionalFormatting>
  <conditionalFormatting sqref="A14">
    <cfRule type="cellIs" dxfId="446" priority="453" stopIfTrue="1" operator="equal">
      <formula>$M$2</formula>
    </cfRule>
  </conditionalFormatting>
  <conditionalFormatting sqref="E14">
    <cfRule type="cellIs" dxfId="445" priority="452" stopIfTrue="1" operator="equal">
      <formula>$M$2</formula>
    </cfRule>
  </conditionalFormatting>
  <conditionalFormatting sqref="I14">
    <cfRule type="cellIs" dxfId="444" priority="451" stopIfTrue="1" operator="equal">
      <formula>$M$2</formula>
    </cfRule>
  </conditionalFormatting>
  <conditionalFormatting sqref="A21">
    <cfRule type="cellIs" dxfId="443" priority="450" stopIfTrue="1" operator="equal">
      <formula>$M$2</formula>
    </cfRule>
  </conditionalFormatting>
  <conditionalFormatting sqref="E21">
    <cfRule type="cellIs" dxfId="442" priority="449" stopIfTrue="1" operator="equal">
      <formula>$M$2</formula>
    </cfRule>
  </conditionalFormatting>
  <conditionalFormatting sqref="I21">
    <cfRule type="cellIs" dxfId="441" priority="448" stopIfTrue="1" operator="equal">
      <formula>$M$2</formula>
    </cfRule>
  </conditionalFormatting>
  <conditionalFormatting sqref="A28">
    <cfRule type="cellIs" dxfId="440" priority="447" stopIfTrue="1" operator="equal">
      <formula>$M$2</formula>
    </cfRule>
  </conditionalFormatting>
  <conditionalFormatting sqref="E28">
    <cfRule type="cellIs" dxfId="439" priority="446" stopIfTrue="1" operator="equal">
      <formula>$M$2</formula>
    </cfRule>
  </conditionalFormatting>
  <conditionalFormatting sqref="I28">
    <cfRule type="cellIs" dxfId="438" priority="445" stopIfTrue="1" operator="equal">
      <formula>$M$2</formula>
    </cfRule>
  </conditionalFormatting>
  <conditionalFormatting sqref="A35">
    <cfRule type="cellIs" dxfId="437" priority="444" stopIfTrue="1" operator="equal">
      <formula>$M$2</formula>
    </cfRule>
  </conditionalFormatting>
  <conditionalFormatting sqref="E35">
    <cfRule type="cellIs" dxfId="436" priority="443" stopIfTrue="1" operator="equal">
      <formula>$M$2</formula>
    </cfRule>
  </conditionalFormatting>
  <conditionalFormatting sqref="I35">
    <cfRule type="cellIs" dxfId="435" priority="442" stopIfTrue="1" operator="equal">
      <formula>$M$2</formula>
    </cfRule>
  </conditionalFormatting>
  <conditionalFormatting sqref="A42">
    <cfRule type="cellIs" dxfId="434" priority="441" stopIfTrue="1" operator="equal">
      <formula>$M$2</formula>
    </cfRule>
  </conditionalFormatting>
  <conditionalFormatting sqref="E42">
    <cfRule type="cellIs" dxfId="433" priority="440" stopIfTrue="1" operator="equal">
      <formula>$M$2</formula>
    </cfRule>
  </conditionalFormatting>
  <conditionalFormatting sqref="I42">
    <cfRule type="cellIs" dxfId="432" priority="439" stopIfTrue="1" operator="equal">
      <formula>$M$2</formula>
    </cfRule>
  </conditionalFormatting>
  <conditionalFormatting sqref="A49">
    <cfRule type="cellIs" dxfId="431" priority="438" stopIfTrue="1" operator="equal">
      <formula>$M$2</formula>
    </cfRule>
  </conditionalFormatting>
  <conditionalFormatting sqref="E49">
    <cfRule type="cellIs" dxfId="430" priority="437" stopIfTrue="1" operator="equal">
      <formula>$M$2</formula>
    </cfRule>
  </conditionalFormatting>
  <conditionalFormatting sqref="I49">
    <cfRule type="cellIs" dxfId="429" priority="436" stopIfTrue="1" operator="equal">
      <formula>$M$2</formula>
    </cfRule>
  </conditionalFormatting>
  <conditionalFormatting sqref="A56">
    <cfRule type="cellIs" dxfId="428" priority="435" stopIfTrue="1" operator="equal">
      <formula>$M$2</formula>
    </cfRule>
  </conditionalFormatting>
  <conditionalFormatting sqref="E56">
    <cfRule type="cellIs" dxfId="427" priority="434" stopIfTrue="1" operator="equal">
      <formula>$M$2</formula>
    </cfRule>
  </conditionalFormatting>
  <conditionalFormatting sqref="I56">
    <cfRule type="cellIs" dxfId="426" priority="433" stopIfTrue="1" operator="equal">
      <formula>$M$2</formula>
    </cfRule>
  </conditionalFormatting>
  <conditionalFormatting sqref="A63">
    <cfRule type="cellIs" dxfId="425" priority="432" stopIfTrue="1" operator="equal">
      <formula>$M$2</formula>
    </cfRule>
  </conditionalFormatting>
  <conditionalFormatting sqref="E63">
    <cfRule type="cellIs" dxfId="424" priority="431" stopIfTrue="1" operator="equal">
      <formula>$M$2</formula>
    </cfRule>
  </conditionalFormatting>
  <conditionalFormatting sqref="I63">
    <cfRule type="cellIs" dxfId="423" priority="430" stopIfTrue="1" operator="equal">
      <formula>$M$2</formula>
    </cfRule>
  </conditionalFormatting>
  <conditionalFormatting sqref="A70">
    <cfRule type="cellIs" dxfId="422" priority="429" stopIfTrue="1" operator="equal">
      <formula>$M$2</formula>
    </cfRule>
  </conditionalFormatting>
  <conditionalFormatting sqref="E70">
    <cfRule type="cellIs" dxfId="421" priority="428" stopIfTrue="1" operator="equal">
      <formula>$M$2</formula>
    </cfRule>
  </conditionalFormatting>
  <conditionalFormatting sqref="I70">
    <cfRule type="cellIs" dxfId="420" priority="427" stopIfTrue="1" operator="equal">
      <formula>$M$2</formula>
    </cfRule>
  </conditionalFormatting>
  <conditionalFormatting sqref="A77">
    <cfRule type="cellIs" dxfId="419" priority="426" stopIfTrue="1" operator="equal">
      <formula>$M$2</formula>
    </cfRule>
  </conditionalFormatting>
  <conditionalFormatting sqref="E77">
    <cfRule type="cellIs" dxfId="418" priority="425" stopIfTrue="1" operator="equal">
      <formula>$M$2</formula>
    </cfRule>
  </conditionalFormatting>
  <conditionalFormatting sqref="I77">
    <cfRule type="cellIs" dxfId="417" priority="424" stopIfTrue="1" operator="equal">
      <formula>$M$2</formula>
    </cfRule>
  </conditionalFormatting>
  <conditionalFormatting sqref="A84">
    <cfRule type="cellIs" dxfId="416" priority="423" stopIfTrue="1" operator="equal">
      <formula>$M$2</formula>
    </cfRule>
  </conditionalFormatting>
  <conditionalFormatting sqref="E84">
    <cfRule type="cellIs" dxfId="415" priority="422" stopIfTrue="1" operator="equal">
      <formula>$M$2</formula>
    </cfRule>
  </conditionalFormatting>
  <conditionalFormatting sqref="I84">
    <cfRule type="cellIs" dxfId="414" priority="421" stopIfTrue="1" operator="equal">
      <formula>$M$2</formula>
    </cfRule>
  </conditionalFormatting>
  <conditionalFormatting sqref="A91">
    <cfRule type="cellIs" dxfId="413" priority="420" stopIfTrue="1" operator="equal">
      <formula>$M$2</formula>
    </cfRule>
  </conditionalFormatting>
  <conditionalFormatting sqref="E91">
    <cfRule type="cellIs" dxfId="412" priority="419" stopIfTrue="1" operator="equal">
      <formula>$M$2</formula>
    </cfRule>
  </conditionalFormatting>
  <conditionalFormatting sqref="I91">
    <cfRule type="cellIs" dxfId="411" priority="418" stopIfTrue="1" operator="equal">
      <formula>$M$2</formula>
    </cfRule>
  </conditionalFormatting>
  <conditionalFormatting sqref="A98">
    <cfRule type="cellIs" dxfId="410" priority="417" stopIfTrue="1" operator="equal">
      <formula>$M$2</formula>
    </cfRule>
  </conditionalFormatting>
  <conditionalFormatting sqref="E98">
    <cfRule type="cellIs" dxfId="409" priority="416" stopIfTrue="1" operator="equal">
      <formula>$M$2</formula>
    </cfRule>
  </conditionalFormatting>
  <conditionalFormatting sqref="I98">
    <cfRule type="cellIs" dxfId="408" priority="415" stopIfTrue="1" operator="equal">
      <formula>$M$2</formula>
    </cfRule>
  </conditionalFormatting>
  <conditionalFormatting sqref="A105">
    <cfRule type="cellIs" dxfId="407" priority="414" stopIfTrue="1" operator="equal">
      <formula>$M$2</formula>
    </cfRule>
  </conditionalFormatting>
  <conditionalFormatting sqref="E105">
    <cfRule type="cellIs" dxfId="406" priority="413" stopIfTrue="1" operator="equal">
      <formula>$M$2</formula>
    </cfRule>
  </conditionalFormatting>
  <conditionalFormatting sqref="I105">
    <cfRule type="cellIs" dxfId="405" priority="412" stopIfTrue="1" operator="equal">
      <formula>$M$2</formula>
    </cfRule>
  </conditionalFormatting>
  <conditionalFormatting sqref="A112">
    <cfRule type="cellIs" dxfId="404" priority="411" stopIfTrue="1" operator="equal">
      <formula>$M$2</formula>
    </cfRule>
  </conditionalFormatting>
  <conditionalFormatting sqref="E112">
    <cfRule type="cellIs" dxfId="403" priority="410" stopIfTrue="1" operator="equal">
      <formula>$M$2</formula>
    </cfRule>
  </conditionalFormatting>
  <conditionalFormatting sqref="I112">
    <cfRule type="cellIs" dxfId="402" priority="409" stopIfTrue="1" operator="equal">
      <formula>$M$2</formula>
    </cfRule>
  </conditionalFormatting>
  <conditionalFormatting sqref="A119">
    <cfRule type="cellIs" dxfId="401" priority="408" stopIfTrue="1" operator="equal">
      <formula>$M$2</formula>
    </cfRule>
  </conditionalFormatting>
  <conditionalFormatting sqref="E119">
    <cfRule type="cellIs" dxfId="400" priority="407" stopIfTrue="1" operator="equal">
      <formula>$M$2</formula>
    </cfRule>
  </conditionalFormatting>
  <conditionalFormatting sqref="I119">
    <cfRule type="cellIs" dxfId="399" priority="406" stopIfTrue="1" operator="equal">
      <formula>$M$2</formula>
    </cfRule>
  </conditionalFormatting>
  <conditionalFormatting sqref="A126">
    <cfRule type="cellIs" dxfId="398" priority="405" stopIfTrue="1" operator="equal">
      <formula>$M$2</formula>
    </cfRule>
  </conditionalFormatting>
  <conditionalFormatting sqref="E126">
    <cfRule type="cellIs" dxfId="397" priority="404" stopIfTrue="1" operator="equal">
      <formula>$M$2</formula>
    </cfRule>
  </conditionalFormatting>
  <conditionalFormatting sqref="I126">
    <cfRule type="cellIs" dxfId="396" priority="403" stopIfTrue="1" operator="equal">
      <formula>$M$2</formula>
    </cfRule>
  </conditionalFormatting>
  <conditionalFormatting sqref="A133">
    <cfRule type="cellIs" dxfId="395" priority="402" stopIfTrue="1" operator="equal">
      <formula>$M$2</formula>
    </cfRule>
  </conditionalFormatting>
  <conditionalFormatting sqref="E133">
    <cfRule type="cellIs" dxfId="394" priority="401" stopIfTrue="1" operator="equal">
      <formula>$M$2</formula>
    </cfRule>
  </conditionalFormatting>
  <conditionalFormatting sqref="I133">
    <cfRule type="cellIs" dxfId="393" priority="400" stopIfTrue="1" operator="equal">
      <formula>$M$2</formula>
    </cfRule>
  </conditionalFormatting>
  <conditionalFormatting sqref="A140">
    <cfRule type="cellIs" dxfId="392" priority="399" stopIfTrue="1" operator="equal">
      <formula>$M$2</formula>
    </cfRule>
  </conditionalFormatting>
  <conditionalFormatting sqref="E140">
    <cfRule type="cellIs" dxfId="391" priority="398" stopIfTrue="1" operator="equal">
      <formula>$M$2</formula>
    </cfRule>
  </conditionalFormatting>
  <conditionalFormatting sqref="I140">
    <cfRule type="cellIs" dxfId="390" priority="397" stopIfTrue="1" operator="equal">
      <formula>$M$2</formula>
    </cfRule>
  </conditionalFormatting>
  <conditionalFormatting sqref="A147">
    <cfRule type="cellIs" dxfId="389" priority="396" stopIfTrue="1" operator="equal">
      <formula>$M$2</formula>
    </cfRule>
  </conditionalFormatting>
  <conditionalFormatting sqref="E147">
    <cfRule type="cellIs" dxfId="388" priority="395" stopIfTrue="1" operator="equal">
      <formula>$M$2</formula>
    </cfRule>
  </conditionalFormatting>
  <conditionalFormatting sqref="I147">
    <cfRule type="cellIs" dxfId="387" priority="394" stopIfTrue="1" operator="equal">
      <formula>$M$2</formula>
    </cfRule>
  </conditionalFormatting>
  <conditionalFormatting sqref="A154">
    <cfRule type="cellIs" dxfId="386" priority="393" stopIfTrue="1" operator="equal">
      <formula>$M$2</formula>
    </cfRule>
  </conditionalFormatting>
  <conditionalFormatting sqref="E154">
    <cfRule type="cellIs" dxfId="385" priority="392" stopIfTrue="1" operator="equal">
      <formula>$M$2</formula>
    </cfRule>
  </conditionalFormatting>
  <conditionalFormatting sqref="I154">
    <cfRule type="cellIs" dxfId="384" priority="391" stopIfTrue="1" operator="equal">
      <formula>$M$2</formula>
    </cfRule>
  </conditionalFormatting>
  <conditionalFormatting sqref="A161">
    <cfRule type="cellIs" dxfId="383" priority="390" stopIfTrue="1" operator="equal">
      <formula>$M$2</formula>
    </cfRule>
  </conditionalFormatting>
  <conditionalFormatting sqref="E161">
    <cfRule type="cellIs" dxfId="382" priority="389" stopIfTrue="1" operator="equal">
      <formula>$M$2</formula>
    </cfRule>
  </conditionalFormatting>
  <conditionalFormatting sqref="I161">
    <cfRule type="cellIs" dxfId="381" priority="388" stopIfTrue="1" operator="equal">
      <formula>$M$2</formula>
    </cfRule>
  </conditionalFormatting>
  <conditionalFormatting sqref="A168">
    <cfRule type="cellIs" dxfId="380" priority="387" stopIfTrue="1" operator="equal">
      <formula>$M$2</formula>
    </cfRule>
  </conditionalFormatting>
  <conditionalFormatting sqref="E168">
    <cfRule type="cellIs" dxfId="379" priority="386" stopIfTrue="1" operator="equal">
      <formula>$M$2</formula>
    </cfRule>
  </conditionalFormatting>
  <conditionalFormatting sqref="I168">
    <cfRule type="cellIs" dxfId="378" priority="385" stopIfTrue="1" operator="equal">
      <formula>$M$2</formula>
    </cfRule>
  </conditionalFormatting>
  <conditionalFormatting sqref="A175">
    <cfRule type="cellIs" dxfId="377" priority="384" stopIfTrue="1" operator="equal">
      <formula>$M$2</formula>
    </cfRule>
  </conditionalFormatting>
  <conditionalFormatting sqref="E175">
    <cfRule type="cellIs" dxfId="376" priority="383" stopIfTrue="1" operator="equal">
      <formula>$M$2</formula>
    </cfRule>
  </conditionalFormatting>
  <conditionalFormatting sqref="I175">
    <cfRule type="cellIs" dxfId="375" priority="382" stopIfTrue="1" operator="equal">
      <formula>$M$2</formula>
    </cfRule>
  </conditionalFormatting>
  <conditionalFormatting sqref="A182">
    <cfRule type="cellIs" dxfId="374" priority="381" stopIfTrue="1" operator="equal">
      <formula>$M$2</formula>
    </cfRule>
  </conditionalFormatting>
  <conditionalFormatting sqref="E182">
    <cfRule type="cellIs" dxfId="373" priority="380" stopIfTrue="1" operator="equal">
      <formula>$M$2</formula>
    </cfRule>
  </conditionalFormatting>
  <conditionalFormatting sqref="I182">
    <cfRule type="cellIs" dxfId="372" priority="379" stopIfTrue="1" operator="equal">
      <formula>$M$2</formula>
    </cfRule>
  </conditionalFormatting>
  <conditionalFormatting sqref="A189">
    <cfRule type="cellIs" dxfId="371" priority="378" stopIfTrue="1" operator="equal">
      <formula>$M$2</formula>
    </cfRule>
  </conditionalFormatting>
  <conditionalFormatting sqref="E189">
    <cfRule type="cellIs" dxfId="370" priority="377" stopIfTrue="1" operator="equal">
      <formula>$M$2</formula>
    </cfRule>
  </conditionalFormatting>
  <conditionalFormatting sqref="I189">
    <cfRule type="cellIs" dxfId="369" priority="376" stopIfTrue="1" operator="equal">
      <formula>$M$2</formula>
    </cfRule>
  </conditionalFormatting>
  <conditionalFormatting sqref="A196">
    <cfRule type="cellIs" dxfId="368" priority="375" stopIfTrue="1" operator="equal">
      <formula>$M$2</formula>
    </cfRule>
  </conditionalFormatting>
  <conditionalFormatting sqref="E196">
    <cfRule type="cellIs" dxfId="367" priority="374" stopIfTrue="1" operator="equal">
      <formula>$M$2</formula>
    </cfRule>
  </conditionalFormatting>
  <conditionalFormatting sqref="I196">
    <cfRule type="cellIs" dxfId="366" priority="373" stopIfTrue="1" operator="equal">
      <formula>$M$2</formula>
    </cfRule>
  </conditionalFormatting>
  <conditionalFormatting sqref="A203">
    <cfRule type="cellIs" dxfId="365" priority="372" stopIfTrue="1" operator="equal">
      <formula>$M$2</formula>
    </cfRule>
  </conditionalFormatting>
  <conditionalFormatting sqref="E203">
    <cfRule type="cellIs" dxfId="364" priority="371" stopIfTrue="1" operator="equal">
      <formula>$M$2</formula>
    </cfRule>
  </conditionalFormatting>
  <conditionalFormatting sqref="I203">
    <cfRule type="cellIs" dxfId="363" priority="370" stopIfTrue="1" operator="equal">
      <formula>$M$2</formula>
    </cfRule>
  </conditionalFormatting>
  <conditionalFormatting sqref="A210">
    <cfRule type="cellIs" dxfId="362" priority="369" stopIfTrue="1" operator="equal">
      <formula>$M$2</formula>
    </cfRule>
  </conditionalFormatting>
  <conditionalFormatting sqref="E210">
    <cfRule type="cellIs" dxfId="361" priority="368" stopIfTrue="1" operator="equal">
      <formula>$M$2</formula>
    </cfRule>
  </conditionalFormatting>
  <conditionalFormatting sqref="I210">
    <cfRule type="cellIs" dxfId="360" priority="367" stopIfTrue="1" operator="equal">
      <formula>$M$2</formula>
    </cfRule>
  </conditionalFormatting>
  <conditionalFormatting sqref="A217">
    <cfRule type="cellIs" dxfId="359" priority="366" stopIfTrue="1" operator="equal">
      <formula>$M$2</formula>
    </cfRule>
  </conditionalFormatting>
  <conditionalFormatting sqref="E217">
    <cfRule type="cellIs" dxfId="358" priority="365" stopIfTrue="1" operator="equal">
      <formula>$M$2</formula>
    </cfRule>
  </conditionalFormatting>
  <conditionalFormatting sqref="I217">
    <cfRule type="cellIs" dxfId="357" priority="364" stopIfTrue="1" operator="equal">
      <formula>$M$2</formula>
    </cfRule>
  </conditionalFormatting>
  <conditionalFormatting sqref="A224">
    <cfRule type="cellIs" dxfId="356" priority="363" stopIfTrue="1" operator="equal">
      <formula>$M$2</formula>
    </cfRule>
  </conditionalFormatting>
  <conditionalFormatting sqref="E224">
    <cfRule type="cellIs" dxfId="355" priority="362" stopIfTrue="1" operator="equal">
      <formula>$M$2</formula>
    </cfRule>
  </conditionalFormatting>
  <conditionalFormatting sqref="I224">
    <cfRule type="cellIs" dxfId="354" priority="361" stopIfTrue="1" operator="equal">
      <formula>$M$2</formula>
    </cfRule>
  </conditionalFormatting>
  <conditionalFormatting sqref="A231">
    <cfRule type="cellIs" dxfId="353" priority="360" stopIfTrue="1" operator="equal">
      <formula>$M$2</formula>
    </cfRule>
  </conditionalFormatting>
  <conditionalFormatting sqref="E231">
    <cfRule type="cellIs" dxfId="352" priority="359" stopIfTrue="1" operator="equal">
      <formula>$M$2</formula>
    </cfRule>
  </conditionalFormatting>
  <conditionalFormatting sqref="I231">
    <cfRule type="cellIs" dxfId="351" priority="358" stopIfTrue="1" operator="equal">
      <formula>$M$2</formula>
    </cfRule>
  </conditionalFormatting>
  <conditionalFormatting sqref="A238">
    <cfRule type="cellIs" dxfId="350" priority="357" stopIfTrue="1" operator="equal">
      <formula>$M$2</formula>
    </cfRule>
  </conditionalFormatting>
  <conditionalFormatting sqref="E238">
    <cfRule type="cellIs" dxfId="349" priority="356" stopIfTrue="1" operator="equal">
      <formula>$M$2</formula>
    </cfRule>
  </conditionalFormatting>
  <conditionalFormatting sqref="I238">
    <cfRule type="cellIs" dxfId="348" priority="355" stopIfTrue="1" operator="equal">
      <formula>$M$2</formula>
    </cfRule>
  </conditionalFormatting>
  <conditionalFormatting sqref="A245">
    <cfRule type="cellIs" dxfId="347" priority="354" stopIfTrue="1" operator="equal">
      <formula>$M$2</formula>
    </cfRule>
  </conditionalFormatting>
  <conditionalFormatting sqref="E245">
    <cfRule type="cellIs" dxfId="346" priority="353" stopIfTrue="1" operator="equal">
      <formula>$M$2</formula>
    </cfRule>
  </conditionalFormatting>
  <conditionalFormatting sqref="I245">
    <cfRule type="cellIs" dxfId="345" priority="352" stopIfTrue="1" operator="equal">
      <formula>$M$2</formula>
    </cfRule>
  </conditionalFormatting>
  <conditionalFormatting sqref="A252">
    <cfRule type="cellIs" dxfId="344" priority="351" stopIfTrue="1" operator="equal">
      <formula>$M$2</formula>
    </cfRule>
  </conditionalFormatting>
  <conditionalFormatting sqref="E252">
    <cfRule type="cellIs" dxfId="343" priority="350" stopIfTrue="1" operator="equal">
      <formula>$M$2</formula>
    </cfRule>
  </conditionalFormatting>
  <conditionalFormatting sqref="I252">
    <cfRule type="cellIs" dxfId="342" priority="349" stopIfTrue="1" operator="equal">
      <formula>$M$2</formula>
    </cfRule>
  </conditionalFormatting>
  <conditionalFormatting sqref="A259">
    <cfRule type="cellIs" dxfId="341" priority="348" stopIfTrue="1" operator="equal">
      <formula>$M$2</formula>
    </cfRule>
  </conditionalFormatting>
  <conditionalFormatting sqref="E259">
    <cfRule type="cellIs" dxfId="340" priority="347" stopIfTrue="1" operator="equal">
      <formula>$M$2</formula>
    </cfRule>
  </conditionalFormatting>
  <conditionalFormatting sqref="I259">
    <cfRule type="cellIs" dxfId="339" priority="346" stopIfTrue="1" operator="equal">
      <formula>$M$2</formula>
    </cfRule>
  </conditionalFormatting>
  <conditionalFormatting sqref="A266">
    <cfRule type="cellIs" dxfId="338" priority="345" stopIfTrue="1" operator="equal">
      <formula>$M$2</formula>
    </cfRule>
  </conditionalFormatting>
  <conditionalFormatting sqref="E266">
    <cfRule type="cellIs" dxfId="337" priority="344" stopIfTrue="1" operator="equal">
      <formula>$M$2</formula>
    </cfRule>
  </conditionalFormatting>
  <conditionalFormatting sqref="I266">
    <cfRule type="cellIs" dxfId="336" priority="343" stopIfTrue="1" operator="equal">
      <formula>$M$2</formula>
    </cfRule>
  </conditionalFormatting>
  <conditionalFormatting sqref="A273">
    <cfRule type="cellIs" dxfId="335" priority="342" stopIfTrue="1" operator="equal">
      <formula>$M$2</formula>
    </cfRule>
  </conditionalFormatting>
  <conditionalFormatting sqref="E273">
    <cfRule type="cellIs" dxfId="334" priority="341" stopIfTrue="1" operator="equal">
      <formula>$M$2</formula>
    </cfRule>
  </conditionalFormatting>
  <conditionalFormatting sqref="I273">
    <cfRule type="cellIs" dxfId="333" priority="340" stopIfTrue="1" operator="equal">
      <formula>$M$2</formula>
    </cfRule>
  </conditionalFormatting>
  <conditionalFormatting sqref="A280">
    <cfRule type="cellIs" dxfId="332" priority="339" stopIfTrue="1" operator="equal">
      <formula>$M$2</formula>
    </cfRule>
  </conditionalFormatting>
  <conditionalFormatting sqref="E280">
    <cfRule type="cellIs" dxfId="331" priority="338" stopIfTrue="1" operator="equal">
      <formula>$M$2</formula>
    </cfRule>
  </conditionalFormatting>
  <conditionalFormatting sqref="I280">
    <cfRule type="cellIs" dxfId="330" priority="337" stopIfTrue="1" operator="equal">
      <formula>$M$2</formula>
    </cfRule>
  </conditionalFormatting>
  <conditionalFormatting sqref="A287">
    <cfRule type="cellIs" dxfId="329" priority="336" stopIfTrue="1" operator="equal">
      <formula>$M$2</formula>
    </cfRule>
  </conditionalFormatting>
  <conditionalFormatting sqref="E287">
    <cfRule type="cellIs" dxfId="328" priority="335" stopIfTrue="1" operator="equal">
      <formula>$M$2</formula>
    </cfRule>
  </conditionalFormatting>
  <conditionalFormatting sqref="I287">
    <cfRule type="cellIs" dxfId="327" priority="334" stopIfTrue="1" operator="equal">
      <formula>$M$2</formula>
    </cfRule>
  </conditionalFormatting>
  <conditionalFormatting sqref="A294">
    <cfRule type="cellIs" dxfId="326" priority="333" stopIfTrue="1" operator="equal">
      <formula>$M$2</formula>
    </cfRule>
  </conditionalFormatting>
  <conditionalFormatting sqref="E294">
    <cfRule type="cellIs" dxfId="325" priority="332" stopIfTrue="1" operator="equal">
      <formula>$M$2</formula>
    </cfRule>
  </conditionalFormatting>
  <conditionalFormatting sqref="I294">
    <cfRule type="cellIs" dxfId="324" priority="331" stopIfTrue="1" operator="equal">
      <formula>$M$2</formula>
    </cfRule>
  </conditionalFormatting>
  <conditionalFormatting sqref="A301">
    <cfRule type="cellIs" dxfId="323" priority="330" stopIfTrue="1" operator="equal">
      <formula>$M$2</formula>
    </cfRule>
  </conditionalFormatting>
  <conditionalFormatting sqref="E301">
    <cfRule type="cellIs" dxfId="322" priority="329" stopIfTrue="1" operator="equal">
      <formula>$M$2</formula>
    </cfRule>
  </conditionalFormatting>
  <conditionalFormatting sqref="I301">
    <cfRule type="cellIs" dxfId="321" priority="328" stopIfTrue="1" operator="equal">
      <formula>$M$2</formula>
    </cfRule>
  </conditionalFormatting>
  <conditionalFormatting sqref="A308">
    <cfRule type="cellIs" dxfId="320" priority="327" stopIfTrue="1" operator="equal">
      <formula>$M$2</formula>
    </cfRule>
  </conditionalFormatting>
  <conditionalFormatting sqref="E308">
    <cfRule type="cellIs" dxfId="319" priority="326" stopIfTrue="1" operator="equal">
      <formula>$M$2</formula>
    </cfRule>
  </conditionalFormatting>
  <conditionalFormatting sqref="I308">
    <cfRule type="cellIs" dxfId="318" priority="325" stopIfTrue="1" operator="equal">
      <formula>$M$2</formula>
    </cfRule>
  </conditionalFormatting>
  <conditionalFormatting sqref="A315">
    <cfRule type="cellIs" dxfId="317" priority="324" stopIfTrue="1" operator="equal">
      <formula>$M$2</formula>
    </cfRule>
  </conditionalFormatting>
  <conditionalFormatting sqref="E315">
    <cfRule type="cellIs" dxfId="316" priority="323" stopIfTrue="1" operator="equal">
      <formula>$M$2</formula>
    </cfRule>
  </conditionalFormatting>
  <conditionalFormatting sqref="I315">
    <cfRule type="cellIs" dxfId="315" priority="322" stopIfTrue="1" operator="equal">
      <formula>$M$2</formula>
    </cfRule>
  </conditionalFormatting>
  <conditionalFormatting sqref="A322">
    <cfRule type="cellIs" dxfId="314" priority="321" stopIfTrue="1" operator="equal">
      <formula>$M$2</formula>
    </cfRule>
  </conditionalFormatting>
  <conditionalFormatting sqref="E322">
    <cfRule type="cellIs" dxfId="313" priority="320" stopIfTrue="1" operator="equal">
      <formula>$M$2</formula>
    </cfRule>
  </conditionalFormatting>
  <conditionalFormatting sqref="I322">
    <cfRule type="cellIs" dxfId="312" priority="319" stopIfTrue="1" operator="equal">
      <formula>$M$2</formula>
    </cfRule>
  </conditionalFormatting>
  <conditionalFormatting sqref="A329">
    <cfRule type="cellIs" dxfId="311" priority="318" stopIfTrue="1" operator="equal">
      <formula>$M$2</formula>
    </cfRule>
  </conditionalFormatting>
  <conditionalFormatting sqref="E329">
    <cfRule type="cellIs" dxfId="310" priority="317" stopIfTrue="1" operator="equal">
      <formula>$M$2</formula>
    </cfRule>
  </conditionalFormatting>
  <conditionalFormatting sqref="I329">
    <cfRule type="cellIs" dxfId="309" priority="316" stopIfTrue="1" operator="equal">
      <formula>$M$2</formula>
    </cfRule>
  </conditionalFormatting>
  <conditionalFormatting sqref="A336">
    <cfRule type="cellIs" dxfId="308" priority="315" stopIfTrue="1" operator="equal">
      <formula>$M$2</formula>
    </cfRule>
  </conditionalFormatting>
  <conditionalFormatting sqref="E336">
    <cfRule type="cellIs" dxfId="307" priority="314" stopIfTrue="1" operator="equal">
      <formula>$M$2</formula>
    </cfRule>
  </conditionalFormatting>
  <conditionalFormatting sqref="I336">
    <cfRule type="cellIs" dxfId="306" priority="313" stopIfTrue="1" operator="equal">
      <formula>$M$2</formula>
    </cfRule>
  </conditionalFormatting>
  <conditionalFormatting sqref="A343">
    <cfRule type="cellIs" dxfId="305" priority="312" stopIfTrue="1" operator="equal">
      <formula>$M$2</formula>
    </cfRule>
  </conditionalFormatting>
  <conditionalFormatting sqref="E343">
    <cfRule type="cellIs" dxfId="304" priority="311" stopIfTrue="1" operator="equal">
      <formula>$M$2</formula>
    </cfRule>
  </conditionalFormatting>
  <conditionalFormatting sqref="I343">
    <cfRule type="cellIs" dxfId="303" priority="310" stopIfTrue="1" operator="equal">
      <formula>$M$2</formula>
    </cfRule>
  </conditionalFormatting>
  <conditionalFormatting sqref="A350">
    <cfRule type="cellIs" dxfId="302" priority="309" stopIfTrue="1" operator="equal">
      <formula>$M$2</formula>
    </cfRule>
  </conditionalFormatting>
  <conditionalFormatting sqref="E350">
    <cfRule type="cellIs" dxfId="301" priority="308" stopIfTrue="1" operator="equal">
      <formula>$M$2</formula>
    </cfRule>
  </conditionalFormatting>
  <conditionalFormatting sqref="I350">
    <cfRule type="cellIs" dxfId="300" priority="307" stopIfTrue="1" operator="equal">
      <formula>$M$2</formula>
    </cfRule>
  </conditionalFormatting>
  <conditionalFormatting sqref="A357">
    <cfRule type="cellIs" dxfId="299" priority="306" stopIfTrue="1" operator="equal">
      <formula>$M$2</formula>
    </cfRule>
  </conditionalFormatting>
  <conditionalFormatting sqref="E357">
    <cfRule type="cellIs" dxfId="298" priority="305" stopIfTrue="1" operator="equal">
      <formula>$M$2</formula>
    </cfRule>
  </conditionalFormatting>
  <conditionalFormatting sqref="I357">
    <cfRule type="cellIs" dxfId="297" priority="304" stopIfTrue="1" operator="equal">
      <formula>$M$2</formula>
    </cfRule>
  </conditionalFormatting>
  <conditionalFormatting sqref="A364">
    <cfRule type="cellIs" dxfId="296" priority="303" stopIfTrue="1" operator="equal">
      <formula>$M$2</formula>
    </cfRule>
  </conditionalFormatting>
  <conditionalFormatting sqref="E364">
    <cfRule type="cellIs" dxfId="295" priority="302" stopIfTrue="1" operator="equal">
      <formula>$M$2</formula>
    </cfRule>
  </conditionalFormatting>
  <conditionalFormatting sqref="I364">
    <cfRule type="cellIs" dxfId="294" priority="301" stopIfTrue="1" operator="equal">
      <formula>$M$2</formula>
    </cfRule>
  </conditionalFormatting>
  <conditionalFormatting sqref="A371">
    <cfRule type="cellIs" dxfId="293" priority="300" stopIfTrue="1" operator="equal">
      <formula>$M$2</formula>
    </cfRule>
  </conditionalFormatting>
  <conditionalFormatting sqref="E371">
    <cfRule type="cellIs" dxfId="292" priority="299" stopIfTrue="1" operator="equal">
      <formula>$M$2</formula>
    </cfRule>
  </conditionalFormatting>
  <conditionalFormatting sqref="I371">
    <cfRule type="cellIs" dxfId="291" priority="298" stopIfTrue="1" operator="equal">
      <formula>$M$2</formula>
    </cfRule>
  </conditionalFormatting>
  <conditionalFormatting sqref="A378">
    <cfRule type="cellIs" dxfId="290" priority="297" stopIfTrue="1" operator="equal">
      <formula>$M$2</formula>
    </cfRule>
  </conditionalFormatting>
  <conditionalFormatting sqref="E378">
    <cfRule type="cellIs" dxfId="289" priority="296" stopIfTrue="1" operator="equal">
      <formula>$M$2</formula>
    </cfRule>
  </conditionalFormatting>
  <conditionalFormatting sqref="I378">
    <cfRule type="cellIs" dxfId="288" priority="295" stopIfTrue="1" operator="equal">
      <formula>$M$2</formula>
    </cfRule>
  </conditionalFormatting>
  <conditionalFormatting sqref="A385">
    <cfRule type="cellIs" dxfId="287" priority="294" stopIfTrue="1" operator="equal">
      <formula>$M$2</formula>
    </cfRule>
  </conditionalFormatting>
  <conditionalFormatting sqref="E385">
    <cfRule type="cellIs" dxfId="286" priority="293" stopIfTrue="1" operator="equal">
      <formula>$M$2</formula>
    </cfRule>
  </conditionalFormatting>
  <conditionalFormatting sqref="I385">
    <cfRule type="cellIs" dxfId="285" priority="292" stopIfTrue="1" operator="equal">
      <formula>$M$2</formula>
    </cfRule>
  </conditionalFormatting>
  <conditionalFormatting sqref="A392">
    <cfRule type="cellIs" dxfId="284" priority="291" stopIfTrue="1" operator="equal">
      <formula>$M$2</formula>
    </cfRule>
  </conditionalFormatting>
  <conditionalFormatting sqref="E392">
    <cfRule type="cellIs" dxfId="283" priority="290" stopIfTrue="1" operator="equal">
      <formula>$M$2</formula>
    </cfRule>
  </conditionalFormatting>
  <conditionalFormatting sqref="I392">
    <cfRule type="cellIs" dxfId="282" priority="289" stopIfTrue="1" operator="equal">
      <formula>$M$2</formula>
    </cfRule>
  </conditionalFormatting>
  <conditionalFormatting sqref="A399">
    <cfRule type="cellIs" dxfId="281" priority="288" stopIfTrue="1" operator="equal">
      <formula>$M$2</formula>
    </cfRule>
  </conditionalFormatting>
  <conditionalFormatting sqref="E399">
    <cfRule type="cellIs" dxfId="280" priority="287" stopIfTrue="1" operator="equal">
      <formula>$M$2</formula>
    </cfRule>
  </conditionalFormatting>
  <conditionalFormatting sqref="I399">
    <cfRule type="cellIs" dxfId="279" priority="286" stopIfTrue="1" operator="equal">
      <formula>$M$2</formula>
    </cfRule>
  </conditionalFormatting>
  <conditionalFormatting sqref="A406">
    <cfRule type="cellIs" dxfId="278" priority="285" stopIfTrue="1" operator="equal">
      <formula>$M$2</formula>
    </cfRule>
  </conditionalFormatting>
  <conditionalFormatting sqref="E406">
    <cfRule type="cellIs" dxfId="277" priority="284" stopIfTrue="1" operator="equal">
      <formula>$M$2</formula>
    </cfRule>
  </conditionalFormatting>
  <conditionalFormatting sqref="I406">
    <cfRule type="cellIs" dxfId="276" priority="283" stopIfTrue="1" operator="equal">
      <formula>$M$2</formula>
    </cfRule>
  </conditionalFormatting>
  <conditionalFormatting sqref="A413">
    <cfRule type="cellIs" dxfId="275" priority="282" stopIfTrue="1" operator="equal">
      <formula>$M$2</formula>
    </cfRule>
  </conditionalFormatting>
  <conditionalFormatting sqref="E413">
    <cfRule type="cellIs" dxfId="274" priority="281" stopIfTrue="1" operator="equal">
      <formula>$M$2</formula>
    </cfRule>
  </conditionalFormatting>
  <conditionalFormatting sqref="I413">
    <cfRule type="cellIs" dxfId="273" priority="280" stopIfTrue="1" operator="equal">
      <formula>$M$2</formula>
    </cfRule>
  </conditionalFormatting>
  <conditionalFormatting sqref="A420">
    <cfRule type="cellIs" dxfId="272" priority="279" stopIfTrue="1" operator="equal">
      <formula>$M$2</formula>
    </cfRule>
  </conditionalFormatting>
  <conditionalFormatting sqref="E420">
    <cfRule type="cellIs" dxfId="271" priority="278" stopIfTrue="1" operator="equal">
      <formula>$M$2</formula>
    </cfRule>
  </conditionalFormatting>
  <conditionalFormatting sqref="I420">
    <cfRule type="cellIs" dxfId="270" priority="277" stopIfTrue="1" operator="equal">
      <formula>$M$2</formula>
    </cfRule>
  </conditionalFormatting>
  <conditionalFormatting sqref="A427">
    <cfRule type="cellIs" dxfId="269" priority="276" stopIfTrue="1" operator="equal">
      <formula>$M$2</formula>
    </cfRule>
  </conditionalFormatting>
  <conditionalFormatting sqref="E427">
    <cfRule type="cellIs" dxfId="268" priority="275" stopIfTrue="1" operator="equal">
      <formula>$M$2</formula>
    </cfRule>
  </conditionalFormatting>
  <conditionalFormatting sqref="I427">
    <cfRule type="cellIs" dxfId="267" priority="274" stopIfTrue="1" operator="equal">
      <formula>$M$2</formula>
    </cfRule>
  </conditionalFormatting>
  <conditionalFormatting sqref="A434">
    <cfRule type="cellIs" dxfId="266" priority="273" stopIfTrue="1" operator="equal">
      <formula>$M$2</formula>
    </cfRule>
  </conditionalFormatting>
  <conditionalFormatting sqref="E434">
    <cfRule type="cellIs" dxfId="265" priority="272" stopIfTrue="1" operator="equal">
      <formula>$M$2</formula>
    </cfRule>
  </conditionalFormatting>
  <conditionalFormatting sqref="I434">
    <cfRule type="cellIs" dxfId="264" priority="271" stopIfTrue="1" operator="equal">
      <formula>$M$2</formula>
    </cfRule>
  </conditionalFormatting>
  <conditionalFormatting sqref="A441">
    <cfRule type="cellIs" dxfId="263" priority="270" stopIfTrue="1" operator="equal">
      <formula>$M$2</formula>
    </cfRule>
  </conditionalFormatting>
  <conditionalFormatting sqref="E441">
    <cfRule type="cellIs" dxfId="262" priority="269" stopIfTrue="1" operator="equal">
      <formula>$M$2</formula>
    </cfRule>
  </conditionalFormatting>
  <conditionalFormatting sqref="I441">
    <cfRule type="cellIs" dxfId="261" priority="268" stopIfTrue="1" operator="equal">
      <formula>$M$2</formula>
    </cfRule>
  </conditionalFormatting>
  <conditionalFormatting sqref="A448">
    <cfRule type="cellIs" dxfId="260" priority="267" stopIfTrue="1" operator="equal">
      <formula>$M$2</formula>
    </cfRule>
  </conditionalFormatting>
  <conditionalFormatting sqref="E448">
    <cfRule type="cellIs" dxfId="259" priority="266" stopIfTrue="1" operator="equal">
      <formula>$M$2</formula>
    </cfRule>
  </conditionalFormatting>
  <conditionalFormatting sqref="I448">
    <cfRule type="cellIs" dxfId="258" priority="265" stopIfTrue="1" operator="equal">
      <formula>$M$2</formula>
    </cfRule>
  </conditionalFormatting>
  <conditionalFormatting sqref="A455">
    <cfRule type="cellIs" dxfId="257" priority="264" stopIfTrue="1" operator="equal">
      <formula>$M$2</formula>
    </cfRule>
  </conditionalFormatting>
  <conditionalFormatting sqref="E455">
    <cfRule type="cellIs" dxfId="256" priority="263" stopIfTrue="1" operator="equal">
      <formula>$M$2</formula>
    </cfRule>
  </conditionalFormatting>
  <conditionalFormatting sqref="I455">
    <cfRule type="cellIs" dxfId="255" priority="262" stopIfTrue="1" operator="equal">
      <formula>$M$2</formula>
    </cfRule>
  </conditionalFormatting>
  <conditionalFormatting sqref="A462">
    <cfRule type="cellIs" dxfId="254" priority="261" stopIfTrue="1" operator="equal">
      <formula>$M$2</formula>
    </cfRule>
  </conditionalFormatting>
  <conditionalFormatting sqref="E462">
    <cfRule type="cellIs" dxfId="253" priority="260" stopIfTrue="1" operator="equal">
      <formula>$M$2</formula>
    </cfRule>
  </conditionalFormatting>
  <conditionalFormatting sqref="I462">
    <cfRule type="cellIs" dxfId="252" priority="259" stopIfTrue="1" operator="equal">
      <formula>$M$2</formula>
    </cfRule>
  </conditionalFormatting>
  <conditionalFormatting sqref="A469">
    <cfRule type="cellIs" dxfId="251" priority="258" stopIfTrue="1" operator="equal">
      <formula>$M$2</formula>
    </cfRule>
  </conditionalFormatting>
  <conditionalFormatting sqref="E469">
    <cfRule type="cellIs" dxfId="250" priority="257" stopIfTrue="1" operator="equal">
      <formula>$M$2</formula>
    </cfRule>
  </conditionalFormatting>
  <conditionalFormatting sqref="I469">
    <cfRule type="cellIs" dxfId="249" priority="256" stopIfTrue="1" operator="equal">
      <formula>$M$2</formula>
    </cfRule>
  </conditionalFormatting>
  <conditionalFormatting sqref="A476">
    <cfRule type="cellIs" dxfId="248" priority="255" stopIfTrue="1" operator="equal">
      <formula>$M$2</formula>
    </cfRule>
  </conditionalFormatting>
  <conditionalFormatting sqref="E476">
    <cfRule type="cellIs" dxfId="247" priority="254" stopIfTrue="1" operator="equal">
      <formula>$M$2</formula>
    </cfRule>
  </conditionalFormatting>
  <conditionalFormatting sqref="I476">
    <cfRule type="cellIs" dxfId="246" priority="253" stopIfTrue="1" operator="equal">
      <formula>$M$2</formula>
    </cfRule>
  </conditionalFormatting>
  <conditionalFormatting sqref="A483">
    <cfRule type="cellIs" dxfId="245" priority="252" stopIfTrue="1" operator="equal">
      <formula>$M$2</formula>
    </cfRule>
  </conditionalFormatting>
  <conditionalFormatting sqref="E483">
    <cfRule type="cellIs" dxfId="244" priority="251" stopIfTrue="1" operator="equal">
      <formula>$M$2</formula>
    </cfRule>
  </conditionalFormatting>
  <conditionalFormatting sqref="I483">
    <cfRule type="cellIs" dxfId="243" priority="250" stopIfTrue="1" operator="equal">
      <formula>$M$2</formula>
    </cfRule>
  </conditionalFormatting>
  <conditionalFormatting sqref="A490">
    <cfRule type="cellIs" dxfId="242" priority="249" stopIfTrue="1" operator="equal">
      <formula>$M$2</formula>
    </cfRule>
  </conditionalFormatting>
  <conditionalFormatting sqref="E490">
    <cfRule type="cellIs" dxfId="241" priority="248" stopIfTrue="1" operator="equal">
      <formula>$M$2</formula>
    </cfRule>
  </conditionalFormatting>
  <conditionalFormatting sqref="I490">
    <cfRule type="cellIs" dxfId="240" priority="247" stopIfTrue="1" operator="equal">
      <formula>$M$2</formula>
    </cfRule>
  </conditionalFormatting>
  <conditionalFormatting sqref="A497">
    <cfRule type="cellIs" dxfId="239" priority="246" stopIfTrue="1" operator="equal">
      <formula>$M$2</formula>
    </cfRule>
  </conditionalFormatting>
  <conditionalFormatting sqref="E497">
    <cfRule type="cellIs" dxfId="238" priority="245" stopIfTrue="1" operator="equal">
      <formula>$M$2</formula>
    </cfRule>
  </conditionalFormatting>
  <conditionalFormatting sqref="I497">
    <cfRule type="cellIs" dxfId="237" priority="244" stopIfTrue="1" operator="equal">
      <formula>$M$2</formula>
    </cfRule>
  </conditionalFormatting>
  <conditionalFormatting sqref="A504">
    <cfRule type="cellIs" dxfId="236" priority="243" stopIfTrue="1" operator="equal">
      <formula>$M$2</formula>
    </cfRule>
  </conditionalFormatting>
  <conditionalFormatting sqref="E504">
    <cfRule type="cellIs" dxfId="235" priority="242" stopIfTrue="1" operator="equal">
      <formula>$M$2</formula>
    </cfRule>
  </conditionalFormatting>
  <conditionalFormatting sqref="I504">
    <cfRule type="cellIs" dxfId="234" priority="241" stopIfTrue="1" operator="equal">
      <formula>$M$2</formula>
    </cfRule>
  </conditionalFormatting>
  <conditionalFormatting sqref="A511">
    <cfRule type="cellIs" dxfId="233" priority="240" stopIfTrue="1" operator="equal">
      <formula>$M$2</formula>
    </cfRule>
  </conditionalFormatting>
  <conditionalFormatting sqref="E511">
    <cfRule type="cellIs" dxfId="232" priority="239" stopIfTrue="1" operator="equal">
      <formula>$M$2</formula>
    </cfRule>
  </conditionalFormatting>
  <conditionalFormatting sqref="I511">
    <cfRule type="cellIs" dxfId="231" priority="238" stopIfTrue="1" operator="equal">
      <formula>$M$2</formula>
    </cfRule>
  </conditionalFormatting>
  <conditionalFormatting sqref="A518">
    <cfRule type="cellIs" dxfId="230" priority="237" stopIfTrue="1" operator="equal">
      <formula>$M$2</formula>
    </cfRule>
  </conditionalFormatting>
  <conditionalFormatting sqref="E518">
    <cfRule type="cellIs" dxfId="229" priority="236" stopIfTrue="1" operator="equal">
      <formula>$M$2</formula>
    </cfRule>
  </conditionalFormatting>
  <conditionalFormatting sqref="I518">
    <cfRule type="cellIs" dxfId="228" priority="235" stopIfTrue="1" operator="equal">
      <formula>$M$2</formula>
    </cfRule>
  </conditionalFormatting>
  <conditionalFormatting sqref="A525">
    <cfRule type="cellIs" dxfId="227" priority="234" stopIfTrue="1" operator="equal">
      <formula>$M$2</formula>
    </cfRule>
  </conditionalFormatting>
  <conditionalFormatting sqref="E525">
    <cfRule type="cellIs" dxfId="226" priority="233" stopIfTrue="1" operator="equal">
      <formula>$M$2</formula>
    </cfRule>
  </conditionalFormatting>
  <conditionalFormatting sqref="I525">
    <cfRule type="cellIs" dxfId="225" priority="232" stopIfTrue="1" operator="equal">
      <formula>$M$2</formula>
    </cfRule>
  </conditionalFormatting>
  <conditionalFormatting sqref="A532">
    <cfRule type="cellIs" dxfId="224" priority="231" stopIfTrue="1" operator="equal">
      <formula>$M$2</formula>
    </cfRule>
  </conditionalFormatting>
  <conditionalFormatting sqref="E532">
    <cfRule type="cellIs" dxfId="223" priority="230" stopIfTrue="1" operator="equal">
      <formula>$M$2</formula>
    </cfRule>
  </conditionalFormatting>
  <conditionalFormatting sqref="I532">
    <cfRule type="cellIs" dxfId="222" priority="229" stopIfTrue="1" operator="equal">
      <formula>$M$2</formula>
    </cfRule>
  </conditionalFormatting>
  <conditionalFormatting sqref="A539">
    <cfRule type="cellIs" dxfId="221" priority="228" stopIfTrue="1" operator="equal">
      <formula>$M$2</formula>
    </cfRule>
  </conditionalFormatting>
  <conditionalFormatting sqref="E539">
    <cfRule type="cellIs" dxfId="220" priority="227" stopIfTrue="1" operator="equal">
      <formula>$M$2</formula>
    </cfRule>
  </conditionalFormatting>
  <conditionalFormatting sqref="I539">
    <cfRule type="cellIs" dxfId="219" priority="226" stopIfTrue="1" operator="equal">
      <formula>$M$2</formula>
    </cfRule>
  </conditionalFormatting>
  <conditionalFormatting sqref="A546">
    <cfRule type="cellIs" dxfId="218" priority="225" stopIfTrue="1" operator="equal">
      <formula>$M$2</formula>
    </cfRule>
  </conditionalFormatting>
  <conditionalFormatting sqref="E546">
    <cfRule type="cellIs" dxfId="217" priority="224" stopIfTrue="1" operator="equal">
      <formula>$M$2</formula>
    </cfRule>
  </conditionalFormatting>
  <conditionalFormatting sqref="I546">
    <cfRule type="cellIs" dxfId="216" priority="223" stopIfTrue="1" operator="equal">
      <formula>$M$2</formula>
    </cfRule>
  </conditionalFormatting>
  <conditionalFormatting sqref="A553">
    <cfRule type="cellIs" dxfId="215" priority="222" stopIfTrue="1" operator="equal">
      <formula>$M$2</formula>
    </cfRule>
  </conditionalFormatting>
  <conditionalFormatting sqref="E553">
    <cfRule type="cellIs" dxfId="214" priority="221" stopIfTrue="1" operator="equal">
      <formula>$M$2</formula>
    </cfRule>
  </conditionalFormatting>
  <conditionalFormatting sqref="I553">
    <cfRule type="cellIs" dxfId="213" priority="220" stopIfTrue="1" operator="equal">
      <formula>$M$2</formula>
    </cfRule>
  </conditionalFormatting>
  <conditionalFormatting sqref="A560">
    <cfRule type="cellIs" dxfId="212" priority="219" stopIfTrue="1" operator="equal">
      <formula>$M$2</formula>
    </cfRule>
  </conditionalFormatting>
  <conditionalFormatting sqref="E560">
    <cfRule type="cellIs" dxfId="211" priority="218" stopIfTrue="1" operator="equal">
      <formula>$M$2</formula>
    </cfRule>
  </conditionalFormatting>
  <conditionalFormatting sqref="I560">
    <cfRule type="cellIs" dxfId="210" priority="217" stopIfTrue="1" operator="equal">
      <formula>$M$2</formula>
    </cfRule>
  </conditionalFormatting>
  <conditionalFormatting sqref="A567">
    <cfRule type="cellIs" dxfId="209" priority="216" stopIfTrue="1" operator="equal">
      <formula>$M$2</formula>
    </cfRule>
  </conditionalFormatting>
  <conditionalFormatting sqref="E567">
    <cfRule type="cellIs" dxfId="208" priority="215" stopIfTrue="1" operator="equal">
      <formula>$M$2</formula>
    </cfRule>
  </conditionalFormatting>
  <conditionalFormatting sqref="I567">
    <cfRule type="cellIs" dxfId="207" priority="214" stopIfTrue="1" operator="equal">
      <formula>$M$2</formula>
    </cfRule>
  </conditionalFormatting>
  <conditionalFormatting sqref="A574">
    <cfRule type="cellIs" dxfId="206" priority="213" stopIfTrue="1" operator="equal">
      <formula>$M$2</formula>
    </cfRule>
  </conditionalFormatting>
  <conditionalFormatting sqref="E574">
    <cfRule type="cellIs" dxfId="205" priority="212" stopIfTrue="1" operator="equal">
      <formula>$M$2</formula>
    </cfRule>
  </conditionalFormatting>
  <conditionalFormatting sqref="I574">
    <cfRule type="cellIs" dxfId="204" priority="211" stopIfTrue="1" operator="equal">
      <formula>$M$2</formula>
    </cfRule>
  </conditionalFormatting>
  <conditionalFormatting sqref="A581">
    <cfRule type="cellIs" dxfId="203" priority="210" stopIfTrue="1" operator="equal">
      <formula>$M$2</formula>
    </cfRule>
  </conditionalFormatting>
  <conditionalFormatting sqref="E581">
    <cfRule type="cellIs" dxfId="202" priority="209" stopIfTrue="1" operator="equal">
      <formula>$M$2</formula>
    </cfRule>
  </conditionalFormatting>
  <conditionalFormatting sqref="I581">
    <cfRule type="cellIs" dxfId="201" priority="208" stopIfTrue="1" operator="equal">
      <formula>$M$2</formula>
    </cfRule>
  </conditionalFormatting>
  <conditionalFormatting sqref="A588">
    <cfRule type="cellIs" dxfId="200" priority="207" stopIfTrue="1" operator="equal">
      <formula>$M$2</formula>
    </cfRule>
  </conditionalFormatting>
  <conditionalFormatting sqref="E588">
    <cfRule type="cellIs" dxfId="199" priority="206" stopIfTrue="1" operator="equal">
      <formula>$M$2</formula>
    </cfRule>
  </conditionalFormatting>
  <conditionalFormatting sqref="I588">
    <cfRule type="cellIs" dxfId="198" priority="205" stopIfTrue="1" operator="equal">
      <formula>$M$2</formula>
    </cfRule>
  </conditionalFormatting>
  <conditionalFormatting sqref="A595">
    <cfRule type="cellIs" dxfId="197" priority="204" stopIfTrue="1" operator="equal">
      <formula>$M$2</formula>
    </cfRule>
  </conditionalFormatting>
  <conditionalFormatting sqref="E595">
    <cfRule type="cellIs" dxfId="196" priority="203" stopIfTrue="1" operator="equal">
      <formula>$M$2</formula>
    </cfRule>
  </conditionalFormatting>
  <conditionalFormatting sqref="I595">
    <cfRule type="cellIs" dxfId="195" priority="202" stopIfTrue="1" operator="equal">
      <formula>$M$2</formula>
    </cfRule>
  </conditionalFormatting>
  <conditionalFormatting sqref="A602">
    <cfRule type="cellIs" dxfId="194" priority="201" stopIfTrue="1" operator="equal">
      <formula>$M$2</formula>
    </cfRule>
  </conditionalFormatting>
  <conditionalFormatting sqref="E602">
    <cfRule type="cellIs" dxfId="193" priority="200" stopIfTrue="1" operator="equal">
      <formula>$M$2</formula>
    </cfRule>
  </conditionalFormatting>
  <conditionalFormatting sqref="I602">
    <cfRule type="cellIs" dxfId="192" priority="199" stopIfTrue="1" operator="equal">
      <formula>$M$2</formula>
    </cfRule>
  </conditionalFormatting>
  <conditionalFormatting sqref="A609">
    <cfRule type="cellIs" dxfId="191" priority="198" stopIfTrue="1" operator="equal">
      <formula>$M$2</formula>
    </cfRule>
  </conditionalFormatting>
  <conditionalFormatting sqref="E609">
    <cfRule type="cellIs" dxfId="190" priority="197" stopIfTrue="1" operator="equal">
      <formula>$M$2</formula>
    </cfRule>
  </conditionalFormatting>
  <conditionalFormatting sqref="I609">
    <cfRule type="cellIs" dxfId="189" priority="196" stopIfTrue="1" operator="equal">
      <formula>$M$2</formula>
    </cfRule>
  </conditionalFormatting>
  <conditionalFormatting sqref="A616">
    <cfRule type="cellIs" dxfId="188" priority="195" stopIfTrue="1" operator="equal">
      <formula>$M$2</formula>
    </cfRule>
  </conditionalFormatting>
  <conditionalFormatting sqref="E616">
    <cfRule type="cellIs" dxfId="187" priority="194" stopIfTrue="1" operator="equal">
      <formula>$M$2</formula>
    </cfRule>
  </conditionalFormatting>
  <conditionalFormatting sqref="I616">
    <cfRule type="cellIs" dxfId="186" priority="193" stopIfTrue="1" operator="equal">
      <formula>$M$2</formula>
    </cfRule>
  </conditionalFormatting>
  <conditionalFormatting sqref="A623">
    <cfRule type="cellIs" dxfId="185" priority="192" stopIfTrue="1" operator="equal">
      <formula>$M$2</formula>
    </cfRule>
  </conditionalFormatting>
  <conditionalFormatting sqref="E623">
    <cfRule type="cellIs" dxfId="184" priority="191" stopIfTrue="1" operator="equal">
      <formula>$M$2</formula>
    </cfRule>
  </conditionalFormatting>
  <conditionalFormatting sqref="I623">
    <cfRule type="cellIs" dxfId="183" priority="190" stopIfTrue="1" operator="equal">
      <formula>$M$2</formula>
    </cfRule>
  </conditionalFormatting>
  <conditionalFormatting sqref="A630">
    <cfRule type="cellIs" dxfId="182" priority="189" stopIfTrue="1" operator="equal">
      <formula>$M$2</formula>
    </cfRule>
  </conditionalFormatting>
  <conditionalFormatting sqref="E630">
    <cfRule type="cellIs" dxfId="181" priority="188" stopIfTrue="1" operator="equal">
      <formula>$M$2</formula>
    </cfRule>
  </conditionalFormatting>
  <conditionalFormatting sqref="I630">
    <cfRule type="cellIs" dxfId="180" priority="187" stopIfTrue="1" operator="equal">
      <formula>$M$2</formula>
    </cfRule>
  </conditionalFormatting>
  <conditionalFormatting sqref="A637">
    <cfRule type="cellIs" dxfId="179" priority="186" stopIfTrue="1" operator="equal">
      <formula>$M$2</formula>
    </cfRule>
  </conditionalFormatting>
  <conditionalFormatting sqref="E637">
    <cfRule type="cellIs" dxfId="178" priority="185" stopIfTrue="1" operator="equal">
      <formula>$M$2</formula>
    </cfRule>
  </conditionalFormatting>
  <conditionalFormatting sqref="I637">
    <cfRule type="cellIs" dxfId="177" priority="184" stopIfTrue="1" operator="equal">
      <formula>$M$2</formula>
    </cfRule>
  </conditionalFormatting>
  <conditionalFormatting sqref="A644">
    <cfRule type="cellIs" dxfId="176" priority="183" stopIfTrue="1" operator="equal">
      <formula>$M$2</formula>
    </cfRule>
  </conditionalFormatting>
  <conditionalFormatting sqref="E644">
    <cfRule type="cellIs" dxfId="175" priority="182" stopIfTrue="1" operator="equal">
      <formula>$M$2</formula>
    </cfRule>
  </conditionalFormatting>
  <conditionalFormatting sqref="I644">
    <cfRule type="cellIs" dxfId="174" priority="181" stopIfTrue="1" operator="equal">
      <formula>$M$2</formula>
    </cfRule>
  </conditionalFormatting>
  <conditionalFormatting sqref="A651">
    <cfRule type="cellIs" dxfId="173" priority="180" stopIfTrue="1" operator="equal">
      <formula>$M$2</formula>
    </cfRule>
  </conditionalFormatting>
  <conditionalFormatting sqref="E651">
    <cfRule type="cellIs" dxfId="172" priority="179" stopIfTrue="1" operator="equal">
      <formula>$M$2</formula>
    </cfRule>
  </conditionalFormatting>
  <conditionalFormatting sqref="I651">
    <cfRule type="cellIs" dxfId="171" priority="178" stopIfTrue="1" operator="equal">
      <formula>$M$2</formula>
    </cfRule>
  </conditionalFormatting>
  <conditionalFormatting sqref="A658">
    <cfRule type="cellIs" dxfId="170" priority="177" stopIfTrue="1" operator="equal">
      <formula>$M$2</formula>
    </cfRule>
  </conditionalFormatting>
  <conditionalFormatting sqref="E658">
    <cfRule type="cellIs" dxfId="169" priority="176" stopIfTrue="1" operator="equal">
      <formula>$M$2</formula>
    </cfRule>
  </conditionalFormatting>
  <conditionalFormatting sqref="I658">
    <cfRule type="cellIs" dxfId="168" priority="175" stopIfTrue="1" operator="equal">
      <formula>$M$2</formula>
    </cfRule>
  </conditionalFormatting>
  <conditionalFormatting sqref="A665">
    <cfRule type="cellIs" dxfId="167" priority="174" stopIfTrue="1" operator="equal">
      <formula>$M$2</formula>
    </cfRule>
  </conditionalFormatting>
  <conditionalFormatting sqref="E665">
    <cfRule type="cellIs" dxfId="166" priority="173" stopIfTrue="1" operator="equal">
      <formula>$M$2</formula>
    </cfRule>
  </conditionalFormatting>
  <conditionalFormatting sqref="I665">
    <cfRule type="cellIs" dxfId="165" priority="172" stopIfTrue="1" operator="equal">
      <formula>$M$2</formula>
    </cfRule>
  </conditionalFormatting>
  <conditionalFormatting sqref="A672">
    <cfRule type="cellIs" dxfId="164" priority="171" stopIfTrue="1" operator="equal">
      <formula>$M$2</formula>
    </cfRule>
  </conditionalFormatting>
  <conditionalFormatting sqref="E672">
    <cfRule type="cellIs" dxfId="163" priority="170" stopIfTrue="1" operator="equal">
      <formula>$M$2</formula>
    </cfRule>
  </conditionalFormatting>
  <conditionalFormatting sqref="I672">
    <cfRule type="cellIs" dxfId="162" priority="169" stopIfTrue="1" operator="equal">
      <formula>$M$2</formula>
    </cfRule>
  </conditionalFormatting>
  <conditionalFormatting sqref="A679">
    <cfRule type="cellIs" dxfId="161" priority="168" stopIfTrue="1" operator="equal">
      <formula>$M$2</formula>
    </cfRule>
  </conditionalFormatting>
  <conditionalFormatting sqref="E679">
    <cfRule type="cellIs" dxfId="160" priority="167" stopIfTrue="1" operator="equal">
      <formula>$M$2</formula>
    </cfRule>
  </conditionalFormatting>
  <conditionalFormatting sqref="I679">
    <cfRule type="cellIs" dxfId="159" priority="166" stopIfTrue="1" operator="equal">
      <formula>$M$2</formula>
    </cfRule>
  </conditionalFormatting>
  <conditionalFormatting sqref="A686">
    <cfRule type="cellIs" dxfId="158" priority="165" stopIfTrue="1" operator="equal">
      <formula>$M$2</formula>
    </cfRule>
  </conditionalFormatting>
  <conditionalFormatting sqref="E686">
    <cfRule type="cellIs" dxfId="157" priority="164" stopIfTrue="1" operator="equal">
      <formula>$M$2</formula>
    </cfRule>
  </conditionalFormatting>
  <conditionalFormatting sqref="I686">
    <cfRule type="cellIs" dxfId="156" priority="163" stopIfTrue="1" operator="equal">
      <formula>$M$2</formula>
    </cfRule>
  </conditionalFormatting>
  <conditionalFormatting sqref="A693">
    <cfRule type="cellIs" dxfId="155" priority="162" stopIfTrue="1" operator="equal">
      <formula>$M$2</formula>
    </cfRule>
  </conditionalFormatting>
  <conditionalFormatting sqref="E693">
    <cfRule type="cellIs" dxfId="154" priority="161" stopIfTrue="1" operator="equal">
      <formula>$M$2</formula>
    </cfRule>
  </conditionalFormatting>
  <conditionalFormatting sqref="I693">
    <cfRule type="cellIs" dxfId="153" priority="160" stopIfTrue="1" operator="equal">
      <formula>$M$2</formula>
    </cfRule>
  </conditionalFormatting>
  <conditionalFormatting sqref="A700">
    <cfRule type="cellIs" dxfId="152" priority="159" stopIfTrue="1" operator="equal">
      <formula>$M$2</formula>
    </cfRule>
  </conditionalFormatting>
  <conditionalFormatting sqref="E700">
    <cfRule type="cellIs" dxfId="151" priority="158" stopIfTrue="1" operator="equal">
      <formula>$M$2</formula>
    </cfRule>
  </conditionalFormatting>
  <conditionalFormatting sqref="I700">
    <cfRule type="cellIs" dxfId="150" priority="157" stopIfTrue="1" operator="equal">
      <formula>$M$2</formula>
    </cfRule>
  </conditionalFormatting>
  <conditionalFormatting sqref="A707">
    <cfRule type="cellIs" dxfId="149" priority="156" stopIfTrue="1" operator="equal">
      <formula>$M$2</formula>
    </cfRule>
  </conditionalFormatting>
  <conditionalFormatting sqref="E707">
    <cfRule type="cellIs" dxfId="148" priority="155" stopIfTrue="1" operator="equal">
      <formula>$M$2</formula>
    </cfRule>
  </conditionalFormatting>
  <conditionalFormatting sqref="I707">
    <cfRule type="cellIs" dxfId="147" priority="154" stopIfTrue="1" operator="equal">
      <formula>$M$2</formula>
    </cfRule>
  </conditionalFormatting>
  <conditionalFormatting sqref="A714">
    <cfRule type="cellIs" dxfId="146" priority="153" stopIfTrue="1" operator="equal">
      <formula>$M$2</formula>
    </cfRule>
  </conditionalFormatting>
  <conditionalFormatting sqref="E714">
    <cfRule type="cellIs" dxfId="145" priority="152" stopIfTrue="1" operator="equal">
      <formula>$M$2</formula>
    </cfRule>
  </conditionalFormatting>
  <conditionalFormatting sqref="I714">
    <cfRule type="cellIs" dxfId="144" priority="151" stopIfTrue="1" operator="equal">
      <formula>$M$2</formula>
    </cfRule>
  </conditionalFormatting>
  <conditionalFormatting sqref="A721">
    <cfRule type="cellIs" dxfId="143" priority="150" stopIfTrue="1" operator="equal">
      <formula>$M$2</formula>
    </cfRule>
  </conditionalFormatting>
  <conditionalFormatting sqref="E721">
    <cfRule type="cellIs" dxfId="142" priority="149" stopIfTrue="1" operator="equal">
      <formula>$M$2</formula>
    </cfRule>
  </conditionalFormatting>
  <conditionalFormatting sqref="I721">
    <cfRule type="cellIs" dxfId="141" priority="148" stopIfTrue="1" operator="equal">
      <formula>$M$2</formula>
    </cfRule>
  </conditionalFormatting>
  <conditionalFormatting sqref="A728">
    <cfRule type="cellIs" dxfId="140" priority="147" stopIfTrue="1" operator="equal">
      <formula>$M$2</formula>
    </cfRule>
  </conditionalFormatting>
  <conditionalFormatting sqref="E728">
    <cfRule type="cellIs" dxfId="139" priority="146" stopIfTrue="1" operator="equal">
      <formula>$M$2</formula>
    </cfRule>
  </conditionalFormatting>
  <conditionalFormatting sqref="I728">
    <cfRule type="cellIs" dxfId="138" priority="145" stopIfTrue="1" operator="equal">
      <formula>$M$2</formula>
    </cfRule>
  </conditionalFormatting>
  <conditionalFormatting sqref="A735">
    <cfRule type="cellIs" dxfId="137" priority="144" stopIfTrue="1" operator="equal">
      <formula>$M$2</formula>
    </cfRule>
  </conditionalFormatting>
  <conditionalFormatting sqref="E735">
    <cfRule type="cellIs" dxfId="136" priority="143" stopIfTrue="1" operator="equal">
      <formula>$M$2</formula>
    </cfRule>
  </conditionalFormatting>
  <conditionalFormatting sqref="I735">
    <cfRule type="cellIs" dxfId="135" priority="142" stopIfTrue="1" operator="equal">
      <formula>$M$2</formula>
    </cfRule>
  </conditionalFormatting>
  <conditionalFormatting sqref="A742">
    <cfRule type="cellIs" dxfId="134" priority="141" stopIfTrue="1" operator="equal">
      <formula>$M$2</formula>
    </cfRule>
  </conditionalFormatting>
  <conditionalFormatting sqref="E742">
    <cfRule type="cellIs" dxfId="133" priority="140" stopIfTrue="1" operator="equal">
      <formula>$M$2</formula>
    </cfRule>
  </conditionalFormatting>
  <conditionalFormatting sqref="I742">
    <cfRule type="cellIs" dxfId="132" priority="139" stopIfTrue="1" operator="equal">
      <formula>$M$2</formula>
    </cfRule>
  </conditionalFormatting>
  <conditionalFormatting sqref="A749">
    <cfRule type="cellIs" dxfId="131" priority="138" stopIfTrue="1" operator="equal">
      <formula>$M$2</formula>
    </cfRule>
  </conditionalFormatting>
  <conditionalFormatting sqref="E749">
    <cfRule type="cellIs" dxfId="130" priority="137" stopIfTrue="1" operator="equal">
      <formula>$M$2</formula>
    </cfRule>
  </conditionalFormatting>
  <conditionalFormatting sqref="I749">
    <cfRule type="cellIs" dxfId="129" priority="136" stopIfTrue="1" operator="equal">
      <formula>$M$2</formula>
    </cfRule>
  </conditionalFormatting>
  <conditionalFormatting sqref="A756">
    <cfRule type="cellIs" dxfId="128" priority="135" stopIfTrue="1" operator="equal">
      <formula>$M$2</formula>
    </cfRule>
  </conditionalFormatting>
  <conditionalFormatting sqref="E756">
    <cfRule type="cellIs" dxfId="127" priority="134" stopIfTrue="1" operator="equal">
      <formula>$M$2</formula>
    </cfRule>
  </conditionalFormatting>
  <conditionalFormatting sqref="I756">
    <cfRule type="cellIs" dxfId="126" priority="133" stopIfTrue="1" operator="equal">
      <formula>$M$2</formula>
    </cfRule>
  </conditionalFormatting>
  <conditionalFormatting sqref="A763">
    <cfRule type="cellIs" dxfId="125" priority="132" stopIfTrue="1" operator="equal">
      <formula>$M$2</formula>
    </cfRule>
  </conditionalFormatting>
  <conditionalFormatting sqref="E763">
    <cfRule type="cellIs" dxfId="124" priority="131" stopIfTrue="1" operator="equal">
      <formula>$M$2</formula>
    </cfRule>
  </conditionalFormatting>
  <conditionalFormatting sqref="I763">
    <cfRule type="cellIs" dxfId="123" priority="130" stopIfTrue="1" operator="equal">
      <formula>$M$2</formula>
    </cfRule>
  </conditionalFormatting>
  <conditionalFormatting sqref="A770">
    <cfRule type="cellIs" dxfId="122" priority="129" stopIfTrue="1" operator="equal">
      <formula>$M$2</formula>
    </cfRule>
  </conditionalFormatting>
  <conditionalFormatting sqref="E770">
    <cfRule type="cellIs" dxfId="121" priority="128" stopIfTrue="1" operator="equal">
      <formula>$M$2</formula>
    </cfRule>
  </conditionalFormatting>
  <conditionalFormatting sqref="I770">
    <cfRule type="cellIs" dxfId="120" priority="127" stopIfTrue="1" operator="equal">
      <formula>$M$2</formula>
    </cfRule>
  </conditionalFormatting>
  <conditionalFormatting sqref="A777">
    <cfRule type="cellIs" dxfId="119" priority="126" stopIfTrue="1" operator="equal">
      <formula>$M$2</formula>
    </cfRule>
  </conditionalFormatting>
  <conditionalFormatting sqref="E777">
    <cfRule type="cellIs" dxfId="118" priority="125" stopIfTrue="1" operator="equal">
      <formula>$M$2</formula>
    </cfRule>
  </conditionalFormatting>
  <conditionalFormatting sqref="I777">
    <cfRule type="cellIs" dxfId="117" priority="124" stopIfTrue="1" operator="equal">
      <formula>$M$2</formula>
    </cfRule>
  </conditionalFormatting>
  <conditionalFormatting sqref="A784">
    <cfRule type="cellIs" dxfId="116" priority="123" stopIfTrue="1" operator="equal">
      <formula>$M$2</formula>
    </cfRule>
  </conditionalFormatting>
  <conditionalFormatting sqref="E784">
    <cfRule type="cellIs" dxfId="115" priority="122" stopIfTrue="1" operator="equal">
      <formula>$M$2</formula>
    </cfRule>
  </conditionalFormatting>
  <conditionalFormatting sqref="I784">
    <cfRule type="cellIs" dxfId="114" priority="121" stopIfTrue="1" operator="equal">
      <formula>$M$2</formula>
    </cfRule>
  </conditionalFormatting>
  <conditionalFormatting sqref="A791">
    <cfRule type="cellIs" dxfId="113" priority="120" stopIfTrue="1" operator="equal">
      <formula>$M$2</formula>
    </cfRule>
  </conditionalFormatting>
  <conditionalFormatting sqref="E791">
    <cfRule type="cellIs" dxfId="112" priority="119" stopIfTrue="1" operator="equal">
      <formula>$M$2</formula>
    </cfRule>
  </conditionalFormatting>
  <conditionalFormatting sqref="E798">
    <cfRule type="cellIs" dxfId="111" priority="116" stopIfTrue="1" operator="equal">
      <formula>$M$2</formula>
    </cfRule>
  </conditionalFormatting>
  <conditionalFormatting sqref="I798">
    <cfRule type="cellIs" dxfId="110" priority="115" stopIfTrue="1" operator="equal">
      <formula>$M$2</formula>
    </cfRule>
  </conditionalFormatting>
  <conditionalFormatting sqref="A805">
    <cfRule type="cellIs" dxfId="109" priority="114" stopIfTrue="1" operator="equal">
      <formula>$M$2</formula>
    </cfRule>
  </conditionalFormatting>
  <conditionalFormatting sqref="I805">
    <cfRule type="cellIs" dxfId="108" priority="112" stopIfTrue="1" operator="equal">
      <formula>$M$2</formula>
    </cfRule>
  </conditionalFormatting>
  <conditionalFormatting sqref="A812">
    <cfRule type="cellIs" dxfId="107" priority="111" stopIfTrue="1" operator="equal">
      <formula>$M$2</formula>
    </cfRule>
  </conditionalFormatting>
  <conditionalFormatting sqref="E812">
    <cfRule type="cellIs" dxfId="106" priority="110" stopIfTrue="1" operator="equal">
      <formula>$M$2</formula>
    </cfRule>
  </conditionalFormatting>
  <conditionalFormatting sqref="I812">
    <cfRule type="cellIs" dxfId="105" priority="109" stopIfTrue="1" operator="equal">
      <formula>$M$2</formula>
    </cfRule>
  </conditionalFormatting>
  <conditionalFormatting sqref="A819">
    <cfRule type="cellIs" dxfId="104" priority="108" stopIfTrue="1" operator="equal">
      <formula>$M$2</formula>
    </cfRule>
  </conditionalFormatting>
  <conditionalFormatting sqref="E819">
    <cfRule type="cellIs" dxfId="103" priority="107" stopIfTrue="1" operator="equal">
      <formula>$M$2</formula>
    </cfRule>
  </conditionalFormatting>
  <conditionalFormatting sqref="I819">
    <cfRule type="cellIs" dxfId="102" priority="106" stopIfTrue="1" operator="equal">
      <formula>$M$2</formula>
    </cfRule>
  </conditionalFormatting>
  <conditionalFormatting sqref="A826">
    <cfRule type="cellIs" dxfId="101" priority="105" stopIfTrue="1" operator="equal">
      <formula>$M$2</formula>
    </cfRule>
  </conditionalFormatting>
  <conditionalFormatting sqref="E826">
    <cfRule type="cellIs" dxfId="100" priority="104" stopIfTrue="1" operator="equal">
      <formula>$M$2</formula>
    </cfRule>
  </conditionalFormatting>
  <conditionalFormatting sqref="I826">
    <cfRule type="cellIs" dxfId="99" priority="103" stopIfTrue="1" operator="equal">
      <formula>$M$2</formula>
    </cfRule>
  </conditionalFormatting>
  <conditionalFormatting sqref="A833">
    <cfRule type="cellIs" dxfId="98" priority="102" stopIfTrue="1" operator="equal">
      <formula>$M$2</formula>
    </cfRule>
  </conditionalFormatting>
  <conditionalFormatting sqref="E833">
    <cfRule type="cellIs" dxfId="97" priority="101" stopIfTrue="1" operator="equal">
      <formula>$M$2</formula>
    </cfRule>
  </conditionalFormatting>
  <conditionalFormatting sqref="I833">
    <cfRule type="cellIs" dxfId="96" priority="100" stopIfTrue="1" operator="equal">
      <formula>$M$2</formula>
    </cfRule>
  </conditionalFormatting>
  <conditionalFormatting sqref="A840">
    <cfRule type="cellIs" dxfId="95" priority="99" stopIfTrue="1" operator="equal">
      <formula>$M$2</formula>
    </cfRule>
  </conditionalFormatting>
  <conditionalFormatting sqref="E840">
    <cfRule type="cellIs" dxfId="94" priority="98" stopIfTrue="1" operator="equal">
      <formula>$M$2</formula>
    </cfRule>
  </conditionalFormatting>
  <conditionalFormatting sqref="I840">
    <cfRule type="cellIs" dxfId="93" priority="97" stopIfTrue="1" operator="equal">
      <formula>$M$2</formula>
    </cfRule>
  </conditionalFormatting>
  <conditionalFormatting sqref="A847">
    <cfRule type="cellIs" dxfId="92" priority="96" stopIfTrue="1" operator="equal">
      <formula>$M$2</formula>
    </cfRule>
  </conditionalFormatting>
  <conditionalFormatting sqref="E847">
    <cfRule type="cellIs" dxfId="91" priority="95" stopIfTrue="1" operator="equal">
      <formula>$M$2</formula>
    </cfRule>
  </conditionalFormatting>
  <conditionalFormatting sqref="I847">
    <cfRule type="cellIs" dxfId="90" priority="94" stopIfTrue="1" operator="equal">
      <formula>$M$2</formula>
    </cfRule>
  </conditionalFormatting>
  <conditionalFormatting sqref="A854">
    <cfRule type="cellIs" dxfId="89" priority="93" stopIfTrue="1" operator="equal">
      <formula>$M$2</formula>
    </cfRule>
  </conditionalFormatting>
  <conditionalFormatting sqref="E854">
    <cfRule type="cellIs" dxfId="88" priority="92" stopIfTrue="1" operator="equal">
      <formula>$M$2</formula>
    </cfRule>
  </conditionalFormatting>
  <conditionalFormatting sqref="I854">
    <cfRule type="cellIs" dxfId="87" priority="91" stopIfTrue="1" operator="equal">
      <formula>$M$2</formula>
    </cfRule>
  </conditionalFormatting>
  <conditionalFormatting sqref="A861">
    <cfRule type="cellIs" dxfId="86" priority="90" stopIfTrue="1" operator="equal">
      <formula>$M$2</formula>
    </cfRule>
  </conditionalFormatting>
  <conditionalFormatting sqref="E861">
    <cfRule type="cellIs" dxfId="85" priority="89" stopIfTrue="1" operator="equal">
      <formula>$M$2</formula>
    </cfRule>
  </conditionalFormatting>
  <conditionalFormatting sqref="I861">
    <cfRule type="cellIs" dxfId="84" priority="88" stopIfTrue="1" operator="equal">
      <formula>$M$2</formula>
    </cfRule>
  </conditionalFormatting>
  <conditionalFormatting sqref="A868">
    <cfRule type="cellIs" dxfId="83" priority="87" stopIfTrue="1" operator="equal">
      <formula>$M$2</formula>
    </cfRule>
  </conditionalFormatting>
  <conditionalFormatting sqref="E868">
    <cfRule type="cellIs" dxfId="82" priority="86" stopIfTrue="1" operator="equal">
      <formula>$M$2</formula>
    </cfRule>
  </conditionalFormatting>
  <conditionalFormatting sqref="I868">
    <cfRule type="cellIs" dxfId="81" priority="85" stopIfTrue="1" operator="equal">
      <formula>$M$2</formula>
    </cfRule>
  </conditionalFormatting>
  <conditionalFormatting sqref="A875">
    <cfRule type="cellIs" dxfId="80" priority="84" stopIfTrue="1" operator="equal">
      <formula>$M$2</formula>
    </cfRule>
  </conditionalFormatting>
  <conditionalFormatting sqref="E875">
    <cfRule type="cellIs" dxfId="79" priority="83" stopIfTrue="1" operator="equal">
      <formula>$M$2</formula>
    </cfRule>
  </conditionalFormatting>
  <conditionalFormatting sqref="I875">
    <cfRule type="cellIs" dxfId="78" priority="82" stopIfTrue="1" operator="equal">
      <formula>$M$2</formula>
    </cfRule>
  </conditionalFormatting>
  <conditionalFormatting sqref="A882">
    <cfRule type="cellIs" dxfId="77" priority="81" stopIfTrue="1" operator="equal">
      <formula>$M$2</formula>
    </cfRule>
  </conditionalFormatting>
  <conditionalFormatting sqref="E882">
    <cfRule type="cellIs" dxfId="76" priority="80" stopIfTrue="1" operator="equal">
      <formula>$M$2</formula>
    </cfRule>
  </conditionalFormatting>
  <conditionalFormatting sqref="I882">
    <cfRule type="cellIs" dxfId="75" priority="79" stopIfTrue="1" operator="equal">
      <formula>$M$2</formula>
    </cfRule>
  </conditionalFormatting>
  <conditionalFormatting sqref="A889">
    <cfRule type="cellIs" dxfId="74" priority="78" stopIfTrue="1" operator="equal">
      <formula>$M$2</formula>
    </cfRule>
  </conditionalFormatting>
  <conditionalFormatting sqref="E889">
    <cfRule type="cellIs" dxfId="73" priority="77" stopIfTrue="1" operator="equal">
      <formula>$M$2</formula>
    </cfRule>
  </conditionalFormatting>
  <conditionalFormatting sqref="I889">
    <cfRule type="cellIs" dxfId="72" priority="76" stopIfTrue="1" operator="equal">
      <formula>$M$2</formula>
    </cfRule>
  </conditionalFormatting>
  <conditionalFormatting sqref="A896">
    <cfRule type="cellIs" dxfId="71" priority="75" stopIfTrue="1" operator="equal">
      <formula>$M$2</formula>
    </cfRule>
  </conditionalFormatting>
  <conditionalFormatting sqref="E896">
    <cfRule type="cellIs" dxfId="70" priority="74" stopIfTrue="1" operator="equal">
      <formula>$M$2</formula>
    </cfRule>
  </conditionalFormatting>
  <conditionalFormatting sqref="I896">
    <cfRule type="cellIs" dxfId="69" priority="73" stopIfTrue="1" operator="equal">
      <formula>$M$2</formula>
    </cfRule>
  </conditionalFormatting>
  <conditionalFormatting sqref="A903">
    <cfRule type="cellIs" dxfId="68" priority="72" stopIfTrue="1" operator="equal">
      <formula>$M$2</formula>
    </cfRule>
  </conditionalFormatting>
  <conditionalFormatting sqref="E903">
    <cfRule type="cellIs" dxfId="67" priority="71" stopIfTrue="1" operator="equal">
      <formula>$M$2</formula>
    </cfRule>
  </conditionalFormatting>
  <conditionalFormatting sqref="I903">
    <cfRule type="cellIs" dxfId="66" priority="70" stopIfTrue="1" operator="equal">
      <formula>$M$2</formula>
    </cfRule>
  </conditionalFormatting>
  <conditionalFormatting sqref="A910">
    <cfRule type="cellIs" dxfId="65" priority="69" stopIfTrue="1" operator="equal">
      <formula>$M$2</formula>
    </cfRule>
  </conditionalFormatting>
  <conditionalFormatting sqref="E910">
    <cfRule type="cellIs" dxfId="64" priority="68" stopIfTrue="1" operator="equal">
      <formula>$M$2</formula>
    </cfRule>
  </conditionalFormatting>
  <conditionalFormatting sqref="I910">
    <cfRule type="cellIs" dxfId="63" priority="67" stopIfTrue="1" operator="equal">
      <formula>$M$2</formula>
    </cfRule>
  </conditionalFormatting>
  <conditionalFormatting sqref="A917">
    <cfRule type="cellIs" dxfId="62" priority="66" stopIfTrue="1" operator="equal">
      <formula>$M$2</formula>
    </cfRule>
  </conditionalFormatting>
  <conditionalFormatting sqref="E917">
    <cfRule type="cellIs" dxfId="61" priority="65" stopIfTrue="1" operator="equal">
      <formula>$M$2</formula>
    </cfRule>
  </conditionalFormatting>
  <conditionalFormatting sqref="I917">
    <cfRule type="cellIs" dxfId="60" priority="64" stopIfTrue="1" operator="equal">
      <formula>$M$2</formula>
    </cfRule>
  </conditionalFormatting>
  <conditionalFormatting sqref="A924">
    <cfRule type="cellIs" dxfId="59" priority="63" stopIfTrue="1" operator="equal">
      <formula>$M$2</formula>
    </cfRule>
  </conditionalFormatting>
  <conditionalFormatting sqref="E924">
    <cfRule type="cellIs" dxfId="58" priority="62" stopIfTrue="1" operator="equal">
      <formula>$M$2</formula>
    </cfRule>
  </conditionalFormatting>
  <conditionalFormatting sqref="I924">
    <cfRule type="cellIs" dxfId="57" priority="61" stopIfTrue="1" operator="equal">
      <formula>$M$2</formula>
    </cfRule>
  </conditionalFormatting>
  <conditionalFormatting sqref="A931">
    <cfRule type="cellIs" dxfId="56" priority="60" stopIfTrue="1" operator="equal">
      <formula>$M$2</formula>
    </cfRule>
  </conditionalFormatting>
  <conditionalFormatting sqref="E931">
    <cfRule type="cellIs" dxfId="55" priority="59" stopIfTrue="1" operator="equal">
      <formula>$M$2</formula>
    </cfRule>
  </conditionalFormatting>
  <conditionalFormatting sqref="I931">
    <cfRule type="cellIs" dxfId="54" priority="58" stopIfTrue="1" operator="equal">
      <formula>$M$2</formula>
    </cfRule>
  </conditionalFormatting>
  <conditionalFormatting sqref="A938">
    <cfRule type="cellIs" dxfId="53" priority="57" stopIfTrue="1" operator="equal">
      <formula>$M$2</formula>
    </cfRule>
  </conditionalFormatting>
  <conditionalFormatting sqref="E938">
    <cfRule type="cellIs" dxfId="52" priority="56" stopIfTrue="1" operator="equal">
      <formula>$M$2</formula>
    </cfRule>
  </conditionalFormatting>
  <conditionalFormatting sqref="I938">
    <cfRule type="cellIs" dxfId="51" priority="55" stopIfTrue="1" operator="equal">
      <formula>$M$2</formula>
    </cfRule>
  </conditionalFormatting>
  <conditionalFormatting sqref="A945">
    <cfRule type="cellIs" dxfId="50" priority="54" stopIfTrue="1" operator="equal">
      <formula>$M$2</formula>
    </cfRule>
  </conditionalFormatting>
  <conditionalFormatting sqref="E945">
    <cfRule type="cellIs" dxfId="49" priority="53" stopIfTrue="1" operator="equal">
      <formula>$M$2</formula>
    </cfRule>
  </conditionalFormatting>
  <conditionalFormatting sqref="I945">
    <cfRule type="cellIs" dxfId="48" priority="52" stopIfTrue="1" operator="equal">
      <formula>$M$2</formula>
    </cfRule>
  </conditionalFormatting>
  <conditionalFormatting sqref="A952">
    <cfRule type="cellIs" dxfId="47" priority="51" stopIfTrue="1" operator="equal">
      <formula>$M$2</formula>
    </cfRule>
  </conditionalFormatting>
  <conditionalFormatting sqref="E952">
    <cfRule type="cellIs" dxfId="46" priority="50" stopIfTrue="1" operator="equal">
      <formula>$M$2</formula>
    </cfRule>
  </conditionalFormatting>
  <conditionalFormatting sqref="I952">
    <cfRule type="cellIs" dxfId="45" priority="49" stopIfTrue="1" operator="equal">
      <formula>$M$2</formula>
    </cfRule>
  </conditionalFormatting>
  <conditionalFormatting sqref="A959">
    <cfRule type="cellIs" dxfId="44" priority="48" stopIfTrue="1" operator="equal">
      <formula>$M$2</formula>
    </cfRule>
  </conditionalFormatting>
  <conditionalFormatting sqref="E959">
    <cfRule type="cellIs" dxfId="43" priority="47" stopIfTrue="1" operator="equal">
      <formula>$M$2</formula>
    </cfRule>
  </conditionalFormatting>
  <conditionalFormatting sqref="I959">
    <cfRule type="cellIs" dxfId="42" priority="46" stopIfTrue="1" operator="equal">
      <formula>$M$2</formula>
    </cfRule>
  </conditionalFormatting>
  <conditionalFormatting sqref="A966">
    <cfRule type="cellIs" dxfId="41" priority="45" stopIfTrue="1" operator="equal">
      <formula>$M$2</formula>
    </cfRule>
  </conditionalFormatting>
  <conditionalFormatting sqref="E966">
    <cfRule type="cellIs" dxfId="40" priority="44" stopIfTrue="1" operator="equal">
      <formula>$M$2</formula>
    </cfRule>
  </conditionalFormatting>
  <conditionalFormatting sqref="I966">
    <cfRule type="cellIs" dxfId="39" priority="43" stopIfTrue="1" operator="equal">
      <formula>$M$2</formula>
    </cfRule>
  </conditionalFormatting>
  <conditionalFormatting sqref="A973">
    <cfRule type="cellIs" dxfId="38" priority="42" stopIfTrue="1" operator="equal">
      <formula>$M$2</formula>
    </cfRule>
  </conditionalFormatting>
  <conditionalFormatting sqref="E973">
    <cfRule type="cellIs" dxfId="37" priority="41" stopIfTrue="1" operator="equal">
      <formula>$M$2</formula>
    </cfRule>
  </conditionalFormatting>
  <conditionalFormatting sqref="I973">
    <cfRule type="cellIs" dxfId="36" priority="40" stopIfTrue="1" operator="equal">
      <formula>$M$2</formula>
    </cfRule>
  </conditionalFormatting>
  <conditionalFormatting sqref="A980">
    <cfRule type="cellIs" dxfId="35" priority="39" stopIfTrue="1" operator="equal">
      <formula>$M$2</formula>
    </cfRule>
  </conditionalFormatting>
  <conditionalFormatting sqref="E980">
    <cfRule type="cellIs" dxfId="34" priority="38" stopIfTrue="1" operator="equal">
      <formula>$M$2</formula>
    </cfRule>
  </conditionalFormatting>
  <conditionalFormatting sqref="I980">
    <cfRule type="cellIs" dxfId="33" priority="37" stopIfTrue="1" operator="equal">
      <formula>$M$2</formula>
    </cfRule>
  </conditionalFormatting>
  <conditionalFormatting sqref="A987">
    <cfRule type="cellIs" dxfId="32" priority="36" stopIfTrue="1" operator="equal">
      <formula>$M$2</formula>
    </cfRule>
  </conditionalFormatting>
  <conditionalFormatting sqref="E987">
    <cfRule type="cellIs" dxfId="31" priority="35" stopIfTrue="1" operator="equal">
      <formula>$M$2</formula>
    </cfRule>
  </conditionalFormatting>
  <conditionalFormatting sqref="I987">
    <cfRule type="cellIs" dxfId="30" priority="34" stopIfTrue="1" operator="equal">
      <formula>$M$2</formula>
    </cfRule>
  </conditionalFormatting>
  <conditionalFormatting sqref="A994">
    <cfRule type="cellIs" dxfId="29" priority="33" stopIfTrue="1" operator="equal">
      <formula>$M$2</formula>
    </cfRule>
  </conditionalFormatting>
  <conditionalFormatting sqref="E994">
    <cfRule type="cellIs" dxfId="28" priority="32" stopIfTrue="1" operator="equal">
      <formula>$M$2</formula>
    </cfRule>
  </conditionalFormatting>
  <conditionalFormatting sqref="I994">
    <cfRule type="cellIs" dxfId="27" priority="31" stopIfTrue="1" operator="equal">
      <formula>$M$2</formula>
    </cfRule>
  </conditionalFormatting>
  <conditionalFormatting sqref="A1001">
    <cfRule type="cellIs" dxfId="26" priority="30" stopIfTrue="1" operator="equal">
      <formula>$M$2</formula>
    </cfRule>
  </conditionalFormatting>
  <conditionalFormatting sqref="E1001">
    <cfRule type="cellIs" dxfId="25" priority="29" stopIfTrue="1" operator="equal">
      <formula>$M$2</formula>
    </cfRule>
  </conditionalFormatting>
  <conditionalFormatting sqref="I1001">
    <cfRule type="cellIs" dxfId="24" priority="28" stopIfTrue="1" operator="equal">
      <formula>$M$2</formula>
    </cfRule>
  </conditionalFormatting>
  <conditionalFormatting sqref="A1008">
    <cfRule type="cellIs" dxfId="23" priority="27" stopIfTrue="1" operator="equal">
      <formula>$M$2</formula>
    </cfRule>
  </conditionalFormatting>
  <conditionalFormatting sqref="E1008">
    <cfRule type="cellIs" dxfId="22" priority="26" stopIfTrue="1" operator="equal">
      <formula>$M$2</formula>
    </cfRule>
  </conditionalFormatting>
  <conditionalFormatting sqref="I1008">
    <cfRule type="cellIs" dxfId="21" priority="25" stopIfTrue="1" operator="equal">
      <formula>$M$2</formula>
    </cfRule>
  </conditionalFormatting>
  <conditionalFormatting sqref="A1015">
    <cfRule type="cellIs" dxfId="20" priority="24" stopIfTrue="1" operator="equal">
      <formula>$M$2</formula>
    </cfRule>
  </conditionalFormatting>
  <conditionalFormatting sqref="E1015">
    <cfRule type="cellIs" dxfId="19" priority="23" stopIfTrue="1" operator="equal">
      <formula>$M$2</formula>
    </cfRule>
  </conditionalFormatting>
  <conditionalFormatting sqref="I1015">
    <cfRule type="cellIs" dxfId="18" priority="22" stopIfTrue="1" operator="equal">
      <formula>$M$2</formula>
    </cfRule>
  </conditionalFormatting>
  <conditionalFormatting sqref="A1022">
    <cfRule type="cellIs" dxfId="17" priority="21" stopIfTrue="1" operator="equal">
      <formula>$M$2</formula>
    </cfRule>
  </conditionalFormatting>
  <conditionalFormatting sqref="E1022">
    <cfRule type="cellIs" dxfId="16" priority="20" stopIfTrue="1" operator="equal">
      <formula>$M$2</formula>
    </cfRule>
  </conditionalFormatting>
  <conditionalFormatting sqref="I1022">
    <cfRule type="cellIs" dxfId="15" priority="19" stopIfTrue="1" operator="equal">
      <formula>$M$2</formula>
    </cfRule>
  </conditionalFormatting>
  <conditionalFormatting sqref="A1029">
    <cfRule type="cellIs" dxfId="14" priority="18" stopIfTrue="1" operator="equal">
      <formula>$M$2</formula>
    </cfRule>
  </conditionalFormatting>
  <conditionalFormatting sqref="E1029">
    <cfRule type="cellIs" dxfId="13" priority="17" stopIfTrue="1" operator="equal">
      <formula>$M$2</formula>
    </cfRule>
  </conditionalFormatting>
  <conditionalFormatting sqref="I1029">
    <cfRule type="cellIs" dxfId="12" priority="16" stopIfTrue="1" operator="equal">
      <formula>$M$2</formula>
    </cfRule>
  </conditionalFormatting>
  <conditionalFormatting sqref="A1036">
    <cfRule type="cellIs" dxfId="11" priority="15" stopIfTrue="1" operator="equal">
      <formula>$M$2</formula>
    </cfRule>
  </conditionalFormatting>
  <conditionalFormatting sqref="E1036">
    <cfRule type="cellIs" dxfId="10" priority="14" stopIfTrue="1" operator="equal">
      <formula>$M$2</formula>
    </cfRule>
  </conditionalFormatting>
  <conditionalFormatting sqref="I1036">
    <cfRule type="cellIs" dxfId="9" priority="13" stopIfTrue="1" operator="equal">
      <formula>$M$2</formula>
    </cfRule>
  </conditionalFormatting>
  <conditionalFormatting sqref="A1043">
    <cfRule type="cellIs" dxfId="8" priority="12" stopIfTrue="1" operator="equal">
      <formula>$M$2</formula>
    </cfRule>
  </conditionalFormatting>
  <conditionalFormatting sqref="E1043">
    <cfRule type="cellIs" dxfId="7" priority="11" stopIfTrue="1" operator="equal">
      <formula>$M$2</formula>
    </cfRule>
  </conditionalFormatting>
  <conditionalFormatting sqref="I1043">
    <cfRule type="cellIs" dxfId="6" priority="10" stopIfTrue="1" operator="equal">
      <formula>$M$2</formula>
    </cfRule>
  </conditionalFormatting>
  <conditionalFormatting sqref="A1050">
    <cfRule type="cellIs" dxfId="5" priority="9" stopIfTrue="1" operator="equal">
      <formula>$M$2</formula>
    </cfRule>
  </conditionalFormatting>
  <conditionalFormatting sqref="E1050">
    <cfRule type="cellIs" dxfId="4" priority="8" stopIfTrue="1" operator="equal">
      <formula>$M$2</formula>
    </cfRule>
  </conditionalFormatting>
  <conditionalFormatting sqref="I1050">
    <cfRule type="cellIs" dxfId="3" priority="7" stopIfTrue="1" operator="equal">
      <formula>$M$2</formula>
    </cfRule>
  </conditionalFormatting>
  <conditionalFormatting sqref="A1057">
    <cfRule type="cellIs" dxfId="2" priority="6" stopIfTrue="1" operator="equal">
      <formula>$M$2</formula>
    </cfRule>
  </conditionalFormatting>
  <conditionalFormatting sqref="E1057">
    <cfRule type="cellIs" dxfId="1" priority="5" stopIfTrue="1" operator="equal">
      <formula>$M$2</formula>
    </cfRule>
  </conditionalFormatting>
  <conditionalFormatting sqref="I1057">
    <cfRule type="cellIs" dxfId="0" priority="4" stopIfTrue="1" operator="equal">
      <formula>$M$2</formula>
    </cfRule>
  </conditionalFormatting>
  <dataValidations count="1">
    <dataValidation type="list" allowBlank="1" showInputMessage="1" showErrorMessage="1" sqref="E1043 E1050 E364 I364 E357 E343 I343 I357 E329 E322 E308 I308 E294 I294 E280 E273 I273 I1043 E1036 E245 I245 E231 E224 I224 E210 I210 E196 I196 E182 I182 E168 I168 E154 I154 E140 I140 E126 I126 E105 E112 E91 E84 I91 E77 E63 E70 E49 E42 I49 E28 E35 E14 E21 E7 E252 E378 E371 A364 A357 E350 A343 E336 I329 I322 E315 A308 E301 A294 E287 I280 A273 E266 I1050 E1057 A245 E238 I231 A224 E217 A210 E203 A196 E189 A182 E175 A168 E161 A154 E147 A140 E133 A126 E119 I112 E98 I98 A91 I84 I70 A70 E56 I56 A49 I35 A35 I21 A21 I252 I7 I371 A371 A329 I350 A350 I336 A336 A322 I315 A315 I301 A301 I287 A287 A280 I266 A266 I1057 A1057 I238 A238 A231 I217 A217 I203 A203 I189 A189 I175 A175 I161 A161 I147 A147 I133 A133 I119 A119 I105 A105 A98 A84 I77 A77 I63 A63 A56 I42 A42 I28 I378 I14 A14 A1050 A28 A252 A1043 A7 E385 I385 A378 E392 I392 A385 E399 A392 I399 E406 I406 A399 E413 I413 A406 E420 A413 I420 E427 I427 A420 E434 A427 I434 E441 I441 A434 E448 A441 I448 E455 I455 A448 E462 A455 E469 I469 A469 I462 E476 A462 I476 E483 I483 A476 E490 I490 A483 E497 A490 I497 E504 I504 A497 E511 I511 A504 E518 A511 I518 E525 I525 A518 E532 I532 A525 E539 A532 I539 E546 I546 A539 E553 A546 I553 E560 I560 A553 E567 A560 I567 E574 I574 A567 E581 I581 A574 E588 A581 I588 E595 I595 A588 E602 I602 A595 E609 A602 I609 E616 I616 A609 E623 I623 A616 E630 A623 I630 E637 I637 A630 E644 I644 A637 E651 A644 I651 E658 I658 A651 E665 A658 I665 E672 I672 A665 E679 A672 I679 E686 I686 A679 E693 A686 I693 E700 I700 A693 E707 A700 I707 E714 A707 I714 E721 I721 A714 E728 I728 A721 E735 A728 I735 E742 I742 A735 E749 A742 I749 E756 I756 A749 E763 A756 I763 E770 I770 A763 E777 I777 A770 E784 A777 I784 E791 I791 A784 E798 I798 A791 E805 A798 I805 E812 I812 A805 E819 I819 A812 E826 A819 I826 E833 I833 A826 E840 A833 I840 E847 I847 A840 E854 A847 I854 E861 I861 A854 E868 A861 I868 E875 I875 A868 E882 I882 A875 E889 A882 I889 E896 I896 A889 E903 I903 A896 E910 A903 I910 E917 I917 A910 E924 I924 A917 E931 A924 I931 E938 I938 A931 E945 I945 A938 E952 A945 I952 E959 I959 A952 E966 I966 A959 E973 A966 I973 E980 I980 A973 E987 I987 A980 E994 A987 I994 E1001 I1001 A994 E1008 I1008 A1001 E1015 A1008 I1015 E1022 I1022 A1015 E1029 I1029 A1022 I1036 A1029 A1036 A112 E259 I259 A259 E1064 I1064 A1064">
      <formula1>OFFSET(PicTable,,,,1)</formula1>
    </dataValidation>
  </dataValidations>
  <pageMargins left="0.23622047244094491" right="0.23622047244094491" top="0" bottom="0" header="0" footer="0"/>
  <pageSetup orientation="portrait" r:id="rId1"/>
  <headerFooter alignWithMargins="0"/>
  <legacyDrawingHF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4"/>
  <dimension ref="A1:BA463"/>
  <sheetViews>
    <sheetView workbookViewId="0">
      <selection activeCell="B1" sqref="B1"/>
    </sheetView>
  </sheetViews>
  <sheetFormatPr defaultColWidth="9.140625" defaultRowHeight="15" x14ac:dyDescent="0.2"/>
  <cols>
    <col min="1" max="1" width="5.5703125" style="41" customWidth="1"/>
    <col min="2" max="2" width="10.5703125" style="41" customWidth="1"/>
    <col min="3" max="3" width="11.28515625" style="41" hidden="1" customWidth="1"/>
    <col min="4" max="4" width="36.85546875" style="41" customWidth="1"/>
    <col min="5" max="5" width="14.42578125" style="41" customWidth="1"/>
    <col min="6" max="6" width="11.140625" style="94" bestFit="1" customWidth="1"/>
    <col min="7" max="8" width="0" style="41" hidden="1" customWidth="1"/>
    <col min="9" max="9" width="8" style="95" customWidth="1"/>
    <col min="10" max="10" width="12.7109375" style="41" customWidth="1"/>
    <col min="11" max="11" width="7.7109375" style="41" customWidth="1"/>
    <col min="12" max="12" width="17.42578125" style="41" customWidth="1"/>
    <col min="13" max="13" width="19.85546875" style="41" customWidth="1"/>
    <col min="14" max="14" width="20.5703125" style="41" customWidth="1"/>
    <col min="15" max="17" width="9.140625" style="41" customWidth="1"/>
    <col min="18" max="19" width="9.140625" style="127" customWidth="1"/>
    <col min="20" max="39" width="9.140625" style="41" customWidth="1"/>
    <col min="40" max="42" width="9.140625" style="96" customWidth="1"/>
    <col min="43" max="45" width="9.140625" style="41" customWidth="1"/>
    <col min="46" max="46" width="17.7109375" style="153" customWidth="1"/>
    <col min="47" max="47" width="0" style="41" hidden="1" customWidth="1"/>
    <col min="48" max="48" width="11.42578125" style="41" hidden="1" customWidth="1"/>
    <col min="49" max="53" width="9.140625" style="41" customWidth="1"/>
    <col min="54" max="16384" width="9.140625" style="42"/>
  </cols>
  <sheetData>
    <row r="1" spans="1:53" ht="36.75" customHeight="1" thickBot="1" x14ac:dyDescent="0.25">
      <c r="A1" s="39"/>
      <c r="B1" s="40" t="s">
        <v>10</v>
      </c>
      <c r="D1" s="42"/>
      <c r="E1" s="43"/>
      <c r="F1" s="44"/>
      <c r="G1" s="39"/>
      <c r="H1" s="39"/>
      <c r="I1" s="45"/>
      <c r="J1" s="39"/>
      <c r="K1" s="39"/>
      <c r="L1" s="39"/>
      <c r="M1" s="39"/>
      <c r="N1" s="39"/>
      <c r="O1" s="169"/>
      <c r="P1" s="169"/>
      <c r="Q1" s="169"/>
      <c r="R1" s="169"/>
      <c r="S1" s="169"/>
      <c r="T1" s="169"/>
      <c r="U1" s="169"/>
      <c r="V1" s="169"/>
      <c r="W1" s="169"/>
      <c r="X1" s="169"/>
      <c r="Y1" s="169"/>
      <c r="Z1" s="169"/>
      <c r="AA1" s="169"/>
      <c r="AB1" s="169"/>
      <c r="AC1" s="169"/>
      <c r="AE1" s="46"/>
      <c r="AF1" s="46"/>
      <c r="AG1" s="46"/>
      <c r="AH1" s="46"/>
      <c r="AI1" s="47"/>
      <c r="AJ1" s="47"/>
      <c r="AK1" s="47"/>
      <c r="AL1" s="47"/>
      <c r="AM1" s="47"/>
      <c r="AN1" s="46"/>
      <c r="AO1" s="46"/>
      <c r="AP1" s="46"/>
      <c r="AQ1" s="46"/>
      <c r="AR1" s="46"/>
      <c r="AS1" s="39"/>
      <c r="AT1" s="148"/>
      <c r="AU1" s="39"/>
      <c r="AV1" s="39"/>
      <c r="AW1" s="39"/>
      <c r="AX1" s="39"/>
      <c r="AY1" s="48"/>
    </row>
    <row r="2" spans="1:53" ht="24" customHeight="1" thickTop="1" thickBot="1" x14ac:dyDescent="0.25">
      <c r="A2" s="39"/>
      <c r="B2" s="49">
        <f ca="1">TODAY()</f>
        <v>42635</v>
      </c>
      <c r="D2" s="42"/>
      <c r="E2" s="48"/>
      <c r="F2" s="44"/>
      <c r="G2" s="39"/>
      <c r="H2" s="39"/>
      <c r="I2" s="45"/>
      <c r="J2" s="39"/>
      <c r="K2" s="39"/>
      <c r="L2" s="39"/>
      <c r="M2" s="39"/>
      <c r="N2" s="39"/>
      <c r="O2" s="170" t="s">
        <v>57</v>
      </c>
      <c r="P2" s="171"/>
      <c r="Q2" s="171"/>
      <c r="R2" s="171"/>
      <c r="S2" s="171" t="s">
        <v>31</v>
      </c>
      <c r="T2" s="171"/>
      <c r="U2" s="171"/>
      <c r="V2" s="171"/>
      <c r="W2" s="171"/>
      <c r="X2" s="171" t="s">
        <v>32</v>
      </c>
      <c r="Y2" s="171"/>
      <c r="Z2" s="171"/>
      <c r="AA2" s="171"/>
      <c r="AB2" s="171"/>
      <c r="AC2" s="172" t="s">
        <v>23</v>
      </c>
      <c r="AD2" s="170" t="s">
        <v>60</v>
      </c>
      <c r="AE2" s="171"/>
      <c r="AF2" s="171"/>
      <c r="AG2" s="171" t="s">
        <v>24</v>
      </c>
      <c r="AH2" s="171"/>
      <c r="AI2" s="171"/>
      <c r="AJ2" s="171"/>
      <c r="AK2" s="171"/>
      <c r="AL2" s="171" t="s">
        <v>25</v>
      </c>
      <c r="AM2" s="171"/>
      <c r="AN2" s="171"/>
      <c r="AO2" s="171"/>
      <c r="AP2" s="171"/>
      <c r="AQ2" s="171"/>
      <c r="AR2" s="172"/>
      <c r="AS2" s="39"/>
      <c r="AT2" s="148"/>
      <c r="AU2" s="39"/>
      <c r="AV2" s="39"/>
      <c r="AW2" s="39"/>
      <c r="AX2" s="39"/>
      <c r="AY2" s="48"/>
    </row>
    <row r="3" spans="1:53" ht="24" customHeight="1" thickTop="1" thickBot="1" x14ac:dyDescent="0.25">
      <c r="A3" s="39"/>
      <c r="B3" s="49"/>
      <c r="D3" s="42"/>
      <c r="E3" s="43"/>
      <c r="F3" s="44"/>
      <c r="G3" s="39"/>
      <c r="H3" s="39"/>
      <c r="I3" s="45"/>
      <c r="J3" s="39"/>
      <c r="K3" s="39"/>
      <c r="L3" s="39"/>
      <c r="M3" s="39"/>
      <c r="N3" s="39"/>
      <c r="O3" s="183" t="s">
        <v>65</v>
      </c>
      <c r="P3" s="180"/>
      <c r="Q3" s="180"/>
      <c r="R3" s="180"/>
      <c r="S3" s="182"/>
      <c r="T3" s="179" t="s">
        <v>41</v>
      </c>
      <c r="U3" s="180"/>
      <c r="V3" s="180"/>
      <c r="W3" s="180"/>
      <c r="X3" s="182"/>
      <c r="Y3" s="179" t="s">
        <v>42</v>
      </c>
      <c r="Z3" s="180"/>
      <c r="AA3" s="180"/>
      <c r="AB3" s="180"/>
      <c r="AC3" s="181"/>
      <c r="AD3" s="183" t="s">
        <v>65</v>
      </c>
      <c r="AE3" s="180"/>
      <c r="AF3" s="180"/>
      <c r="AG3" s="180"/>
      <c r="AH3" s="182"/>
      <c r="AI3" s="179" t="s">
        <v>41</v>
      </c>
      <c r="AJ3" s="180"/>
      <c r="AK3" s="180"/>
      <c r="AL3" s="180"/>
      <c r="AM3" s="182"/>
      <c r="AN3" s="179" t="s">
        <v>42</v>
      </c>
      <c r="AO3" s="180"/>
      <c r="AP3" s="180"/>
      <c r="AQ3" s="180"/>
      <c r="AR3" s="181"/>
      <c r="AS3" s="39"/>
      <c r="AT3" s="148"/>
      <c r="AU3" s="39"/>
      <c r="AV3" s="39"/>
      <c r="AW3" s="39"/>
      <c r="AX3" s="39"/>
      <c r="AY3" s="48"/>
    </row>
    <row r="4" spans="1:53" ht="15.75" customHeight="1" thickTop="1" thickBot="1" x14ac:dyDescent="0.25">
      <c r="A4" s="39"/>
      <c r="B4" s="50"/>
      <c r="D4" s="42"/>
      <c r="E4" s="43"/>
      <c r="F4" s="44"/>
      <c r="G4" s="39"/>
      <c r="H4" s="39"/>
      <c r="I4" s="45"/>
      <c r="J4" s="39"/>
      <c r="K4" s="39"/>
      <c r="L4" s="176"/>
      <c r="M4" s="177"/>
      <c r="N4" s="178"/>
      <c r="O4" s="173"/>
      <c r="P4" s="174"/>
      <c r="Q4" s="174"/>
      <c r="R4" s="174"/>
      <c r="S4" s="175"/>
      <c r="T4" s="184"/>
      <c r="U4" s="174"/>
      <c r="V4" s="174"/>
      <c r="W4" s="174"/>
      <c r="X4" s="175"/>
      <c r="Y4" s="184"/>
      <c r="Z4" s="174"/>
      <c r="AA4" s="174"/>
      <c r="AB4" s="174"/>
      <c r="AC4" s="185"/>
      <c r="AD4" s="173"/>
      <c r="AE4" s="174"/>
      <c r="AF4" s="174"/>
      <c r="AG4" s="174"/>
      <c r="AH4" s="175"/>
      <c r="AI4" s="184"/>
      <c r="AJ4" s="174"/>
      <c r="AK4" s="174"/>
      <c r="AL4" s="174"/>
      <c r="AM4" s="175"/>
      <c r="AN4" s="184"/>
      <c r="AO4" s="174"/>
      <c r="AP4" s="174"/>
      <c r="AQ4" s="174"/>
      <c r="AR4" s="185"/>
      <c r="AS4" s="39"/>
      <c r="AT4" s="148"/>
      <c r="AU4" s="39"/>
      <c r="AV4" s="39"/>
      <c r="AW4" s="39"/>
      <c r="AX4" s="39"/>
      <c r="AY4" s="48"/>
    </row>
    <row r="5" spans="1:53" ht="30" customHeight="1" thickTop="1" x14ac:dyDescent="0.2">
      <c r="A5" s="145"/>
      <c r="B5" s="57" t="s">
        <v>18</v>
      </c>
      <c r="C5" s="139"/>
      <c r="D5" s="140" t="s">
        <v>7</v>
      </c>
      <c r="E5" s="140" t="s">
        <v>0</v>
      </c>
      <c r="F5" s="141" t="str">
        <f ca="1">YEAR(B2)&amp;"
Quote CAD"</f>
        <v>2016
Quote CAD</v>
      </c>
      <c r="G5" s="142"/>
      <c r="H5" s="142"/>
      <c r="I5" s="143" t="s">
        <v>20</v>
      </c>
      <c r="J5" s="142" t="s">
        <v>8</v>
      </c>
      <c r="K5" s="144" t="s">
        <v>15</v>
      </c>
      <c r="L5" s="51" t="s">
        <v>9</v>
      </c>
      <c r="M5" s="52" t="s">
        <v>5</v>
      </c>
      <c r="N5" s="53" t="s">
        <v>17</v>
      </c>
      <c r="O5" s="54" t="s">
        <v>1</v>
      </c>
      <c r="P5" s="55" t="s">
        <v>2</v>
      </c>
      <c r="Q5" s="55" t="s">
        <v>3</v>
      </c>
      <c r="R5" s="123" t="s">
        <v>4</v>
      </c>
      <c r="S5" s="123" t="s">
        <v>64</v>
      </c>
      <c r="T5" s="56" t="s">
        <v>1</v>
      </c>
      <c r="U5" s="55" t="s">
        <v>2</v>
      </c>
      <c r="V5" s="55" t="s">
        <v>3</v>
      </c>
      <c r="W5" s="123" t="s">
        <v>4</v>
      </c>
      <c r="X5" s="128" t="s">
        <v>64</v>
      </c>
      <c r="Y5" s="55" t="s">
        <v>1</v>
      </c>
      <c r="Z5" s="55" t="s">
        <v>2</v>
      </c>
      <c r="AA5" s="55" t="s">
        <v>3</v>
      </c>
      <c r="AB5" s="123" t="s">
        <v>4</v>
      </c>
      <c r="AC5" s="123" t="s">
        <v>64</v>
      </c>
      <c r="AD5" s="54" t="s">
        <v>1</v>
      </c>
      <c r="AE5" s="55" t="s">
        <v>2</v>
      </c>
      <c r="AF5" s="55" t="s">
        <v>3</v>
      </c>
      <c r="AG5" s="123" t="s">
        <v>4</v>
      </c>
      <c r="AH5" s="123" t="s">
        <v>64</v>
      </c>
      <c r="AI5" s="56" t="s">
        <v>1</v>
      </c>
      <c r="AJ5" s="55" t="s">
        <v>2</v>
      </c>
      <c r="AK5" s="55" t="s">
        <v>3</v>
      </c>
      <c r="AL5" s="123" t="s">
        <v>4</v>
      </c>
      <c r="AM5" s="128" t="s">
        <v>64</v>
      </c>
      <c r="AN5" s="55" t="s">
        <v>1</v>
      </c>
      <c r="AO5" s="55" t="s">
        <v>2</v>
      </c>
      <c r="AP5" s="55" t="s">
        <v>3</v>
      </c>
      <c r="AQ5" s="123" t="s">
        <v>4</v>
      </c>
      <c r="AR5" s="133" t="s">
        <v>64</v>
      </c>
      <c r="AS5" s="57" t="s">
        <v>16</v>
      </c>
      <c r="AT5" s="149" t="s">
        <v>33</v>
      </c>
      <c r="AU5" s="58"/>
      <c r="AV5" s="59"/>
      <c r="AW5" s="58"/>
      <c r="AX5" s="58"/>
      <c r="AY5" s="60"/>
    </row>
    <row r="6" spans="1:53" s="75" customFormat="1" ht="15" customHeight="1" x14ac:dyDescent="0.2">
      <c r="A6" s="73"/>
      <c r="B6" s="61"/>
      <c r="C6" s="62"/>
      <c r="D6" s="63"/>
      <c r="E6" s="63"/>
      <c r="F6" s="64"/>
      <c r="G6" s="65"/>
      <c r="H6" s="65"/>
      <c r="I6" s="65"/>
      <c r="J6" s="66"/>
      <c r="K6" s="66"/>
      <c r="L6" s="67"/>
      <c r="M6" s="68"/>
      <c r="N6" s="69"/>
      <c r="O6" s="70"/>
      <c r="P6" s="71"/>
      <c r="Q6" s="71"/>
      <c r="R6" s="124"/>
      <c r="S6" s="124"/>
      <c r="T6" s="72"/>
      <c r="U6" s="71"/>
      <c r="V6" s="71"/>
      <c r="W6" s="124"/>
      <c r="X6" s="129"/>
      <c r="Y6" s="71"/>
      <c r="Z6" s="71"/>
      <c r="AA6" s="71"/>
      <c r="AB6" s="124"/>
      <c r="AC6" s="124"/>
      <c r="AD6" s="73"/>
      <c r="AE6" s="61"/>
      <c r="AF6" s="61"/>
      <c r="AG6" s="124"/>
      <c r="AH6" s="124"/>
      <c r="AI6" s="132"/>
      <c r="AJ6" s="61"/>
      <c r="AK6" s="61"/>
      <c r="AL6" s="124"/>
      <c r="AM6" s="129"/>
      <c r="AN6" s="61"/>
      <c r="AO6" s="61"/>
      <c r="AP6" s="61"/>
      <c r="AQ6" s="124"/>
      <c r="AR6" s="134"/>
      <c r="AS6" s="61"/>
      <c r="AT6" s="150"/>
      <c r="AU6" s="61"/>
      <c r="AV6" s="66"/>
      <c r="AW6" s="61"/>
      <c r="AX6" s="61"/>
      <c r="AY6" s="74"/>
      <c r="AZ6" s="62"/>
      <c r="BA6" s="62"/>
    </row>
    <row r="7" spans="1:53" s="85" customFormat="1" x14ac:dyDescent="0.2">
      <c r="A7" s="79">
        <v>1</v>
      </c>
      <c r="B7" s="76" t="str">
        <f>IF(ISBLANK(Catalog!A7),"",Catalog!A7)</f>
        <v/>
      </c>
      <c r="C7" s="76"/>
      <c r="D7" s="76" t="str">
        <f>IF($B7="","",(VLOOKUP($B7,'Price List'!$C:BB,2,FALSE)))</f>
        <v/>
      </c>
      <c r="E7" s="77" t="str">
        <f>IF($B7="","",(VLOOKUP($B7,'Price List'!$C:BA,3,FALSE)))</f>
        <v/>
      </c>
      <c r="F7" s="78" t="str">
        <f>IF($B7="","",IF(ISBLANK(VLOOKUP($B7,'Price List'!$C:BB,5,FALSE)),VLOOKUP($B7,'Price List'!$C:BB,7,FALSE),VLOOKUP($B7,'Price List'!$C:BB,5,FALSE)))</f>
        <v/>
      </c>
      <c r="G7" s="76"/>
      <c r="H7" s="76"/>
      <c r="I7" s="77" t="str">
        <f>IF($B7="","",(VLOOKUP($B7,'Price List'!$C:BE,6,FALSE)))</f>
        <v/>
      </c>
      <c r="J7" s="76" t="str">
        <f>IF($B7="","",(VLOOKUP($B7,'Price List'!$C:BF,8,FALSE)))</f>
        <v/>
      </c>
      <c r="K7" s="76" t="str">
        <f>IF($B7="","",(VLOOKUP($B7,'Price List'!$C:BG,9,FALSE)))</f>
        <v/>
      </c>
      <c r="L7" s="79" t="str">
        <f>IF($B7="","",(VLOOKUP($B7,'Price List'!$C:BH,10,FALSE)))</f>
        <v/>
      </c>
      <c r="M7" s="80" t="str">
        <f>IF($B7="","",(VLOOKUP($B7,'Price List'!$C:BI,11,FALSE)))</f>
        <v/>
      </c>
      <c r="N7" s="81" t="str">
        <f>IF($B7="","",(VLOOKUP($B7,'Price List'!$C:BI,12,FALSE)))</f>
        <v/>
      </c>
      <c r="O7" s="82" t="str">
        <f>IF($B7="","",(VLOOKUP($B7,'Price List'!$C:AS,13,FALSE)))</f>
        <v/>
      </c>
      <c r="P7" s="83" t="str">
        <f>IF($B7="","",(VLOOKUP($B7,'Price List'!$C:AS,14,FALSE)))</f>
        <v/>
      </c>
      <c r="Q7" s="83" t="str">
        <f>IF($B7="","",(VLOOKUP($B7,'Price List'!$C:AS,15,FALSE)))</f>
        <v/>
      </c>
      <c r="R7" s="125" t="str">
        <f>IF($B7="","",(VLOOKUP($B7,'Price List'!$C:AS,16,FALSE)))</f>
        <v/>
      </c>
      <c r="S7" s="125" t="str">
        <f>IF($B7="","",(VLOOKUP($B7,'Price List'!$C:AS,17,FALSE)))</f>
        <v/>
      </c>
      <c r="T7" s="84" t="str">
        <f>IF($B7="","",(VLOOKUP($B7,'Price List'!$C:AS,18,FALSE)))</f>
        <v/>
      </c>
      <c r="U7" s="83" t="str">
        <f>IF($B7="","",(VLOOKUP($B7,'Price List'!$C:AS,19,FALSE)))</f>
        <v/>
      </c>
      <c r="V7" s="83" t="str">
        <f>IF($B7="","",(VLOOKUP($B7,'Price List'!$C:AS,20,FALSE)))</f>
        <v/>
      </c>
      <c r="W7" s="125" t="str">
        <f>IF($B7="","",(VLOOKUP($B7,'Price List'!$C:AS,21,FALSE)))</f>
        <v/>
      </c>
      <c r="X7" s="130" t="str">
        <f>IF($B7="","",(VLOOKUP($B7,'Price List'!$C:AS,22,FALSE)))</f>
        <v/>
      </c>
      <c r="Y7" s="83" t="str">
        <f>IF($B7="","",(VLOOKUP($B7,'Price List'!$C:AS,23,FALSE)))</f>
        <v/>
      </c>
      <c r="Z7" s="83" t="str">
        <f>IF($B7="","",(VLOOKUP($B7,'Price List'!$C:AS,24,FALSE)))</f>
        <v/>
      </c>
      <c r="AA7" s="83" t="str">
        <f>IF($B7="","",(VLOOKUP($B7,'Price List'!$C:AS,25,FALSE)))</f>
        <v/>
      </c>
      <c r="AB7" s="125" t="str">
        <f>IF($B7="","",(VLOOKUP($B7,'Price List'!$C:AS,26,FALSE)))</f>
        <v/>
      </c>
      <c r="AC7" s="125" t="str">
        <f>IF($B7="","",(VLOOKUP($B7,'Price List'!$C:AS,27,FALSE)))</f>
        <v/>
      </c>
      <c r="AD7" s="82" t="str">
        <f>IF($B7="","",(VLOOKUP($B7,'Price List'!$C:AS,28,FALSE)))</f>
        <v/>
      </c>
      <c r="AE7" s="83" t="str">
        <f>IF($B7="","",(VLOOKUP($B7,'Price List'!$C:AS,29,FALSE)))</f>
        <v/>
      </c>
      <c r="AF7" s="83" t="str">
        <f>IF($B7="","",(VLOOKUP($B7,'Price List'!$C:AS,30,FALSE)))</f>
        <v/>
      </c>
      <c r="AG7" s="125" t="str">
        <f>IF($B7="","",(VLOOKUP($B7,'Price List'!$C:AS,31,FALSE)))</f>
        <v/>
      </c>
      <c r="AH7" s="125" t="str">
        <f>IF($B7="","",(VLOOKUP($B7,'Price List'!$C:AS,32,FALSE)))</f>
        <v/>
      </c>
      <c r="AI7" s="84" t="str">
        <f>IF($B7="","",(VLOOKUP($B7,'Price List'!$C:AS,33,FALSE)))</f>
        <v/>
      </c>
      <c r="AJ7" s="83" t="str">
        <f>IF($B7="","",(VLOOKUP($B7,'Price List'!$C:AS,34,FALSE)))</f>
        <v/>
      </c>
      <c r="AK7" s="83" t="str">
        <f>IF($B7="","",(VLOOKUP($B7,'Price List'!$C:AS,35,FALSE)))</f>
        <v/>
      </c>
      <c r="AL7" s="125" t="str">
        <f>IF($B7="","",(VLOOKUP($B7,'Price List'!$C:AS,36,FALSE)))</f>
        <v/>
      </c>
      <c r="AM7" s="130" t="str">
        <f>IF($B7="","",(VLOOKUP($B7,'Price List'!$C:AS,37,FALSE)))</f>
        <v/>
      </c>
      <c r="AN7" s="83" t="str">
        <f>IF($B7="","",(VLOOKUP($B7,'Price List'!$C:AS,38,FALSE)))</f>
        <v/>
      </c>
      <c r="AO7" s="83" t="str">
        <f>IF($B7="","",(VLOOKUP($B7,'Price List'!$C:AS,39,FALSE)))</f>
        <v/>
      </c>
      <c r="AP7" s="83" t="str">
        <f>IF($B7="","",(VLOOKUP($B7,'Price List'!$C:AS,40,FALSE)))</f>
        <v/>
      </c>
      <c r="AQ7" s="125" t="str">
        <f>IF($B7="","",(VLOOKUP($B7,'Price List'!$C:AS,41,FALSE)))</f>
        <v/>
      </c>
      <c r="AR7" s="135" t="str">
        <f>IF($B7="","",(VLOOKUP($B7,'Price List'!$C:AS,42,FALSE)))</f>
        <v/>
      </c>
      <c r="AS7" s="76" t="str">
        <f>IF($B7="","",(VLOOKUP($B7,'Price List'!$C:CO,43,FALSE)))</f>
        <v/>
      </c>
      <c r="AT7" s="151" t="str">
        <f>IF(B7="","",(1943/AP7)*K7)</f>
        <v/>
      </c>
      <c r="AU7" s="76"/>
      <c r="AV7" s="76"/>
      <c r="AW7" s="76"/>
      <c r="AX7" s="76"/>
      <c r="AY7" s="76"/>
      <c r="AZ7" s="76"/>
      <c r="BA7" s="76"/>
    </row>
    <row r="8" spans="1:53" s="85" customFormat="1" x14ac:dyDescent="0.2">
      <c r="A8" s="79">
        <v>2</v>
      </c>
      <c r="B8" s="76" t="str">
        <f>IF(ISBLANK(Catalog!E7),"",Catalog!E7)</f>
        <v/>
      </c>
      <c r="C8" s="76"/>
      <c r="D8" s="76" t="str">
        <f>IF($B8="","",(VLOOKUP($B8,'Price List'!$C:BB,2,FALSE)))</f>
        <v/>
      </c>
      <c r="E8" s="77" t="str">
        <f>IF($B8="","",(VLOOKUP($B8,'Price List'!$C:BA,3,FALSE)))</f>
        <v/>
      </c>
      <c r="F8" s="78" t="str">
        <f>IF($B8="","",IF(ISBLANK(VLOOKUP($B8,'Price List'!$C:BB,5,FALSE)),VLOOKUP($B8,'Price List'!$C:BB,7,FALSE),VLOOKUP($B8,'Price List'!$C:BB,5,FALSE)))</f>
        <v/>
      </c>
      <c r="G8" s="76"/>
      <c r="H8" s="76"/>
      <c r="I8" s="77" t="str">
        <f>IF($B8="","",(VLOOKUP($B8,'Price List'!$C:BE,6,FALSE)))</f>
        <v/>
      </c>
      <c r="J8" s="76" t="str">
        <f>IF($B8="","",(VLOOKUP($B8,'Price List'!$C:BF,8,FALSE)))</f>
        <v/>
      </c>
      <c r="K8" s="76" t="str">
        <f>IF($B8="","",(VLOOKUP($B8,'Price List'!$C:BG,9,FALSE)))</f>
        <v/>
      </c>
      <c r="L8" s="79" t="str">
        <f>IF($B8="","",(VLOOKUP($B8,'Price List'!$C:BH,10,FALSE)))</f>
        <v/>
      </c>
      <c r="M8" s="80" t="str">
        <f>IF($B8="","",(VLOOKUP($B8,'Price List'!$C:BI,11,FALSE)))</f>
        <v/>
      </c>
      <c r="N8" s="81" t="str">
        <f>IF($B8="","",(VLOOKUP($B8,'Price List'!$C:BI,12,FALSE)))</f>
        <v/>
      </c>
      <c r="O8" s="82" t="str">
        <f>IF($B8="","",(VLOOKUP($B8,'Price List'!$C:AS,13,FALSE)))</f>
        <v/>
      </c>
      <c r="P8" s="83" t="str">
        <f>IF($B8="","",(VLOOKUP($B8,'Price List'!$C:AS,14,FALSE)))</f>
        <v/>
      </c>
      <c r="Q8" s="83" t="str">
        <f>IF($B8="","",(VLOOKUP($B8,'Price List'!$C:AS,15,FALSE)))</f>
        <v/>
      </c>
      <c r="R8" s="125" t="str">
        <f>IF($B8="","",(VLOOKUP($B8,'Price List'!$C:AS,16,FALSE)))</f>
        <v/>
      </c>
      <c r="S8" s="125" t="str">
        <f>IF($B8="","",(VLOOKUP($B8,'Price List'!$C:AS,17,FALSE)))</f>
        <v/>
      </c>
      <c r="T8" s="84" t="str">
        <f>IF($B8="","",(VLOOKUP($B8,'Price List'!$C:AS,18,FALSE)))</f>
        <v/>
      </c>
      <c r="U8" s="83" t="str">
        <f>IF($B8="","",(VLOOKUP($B8,'Price List'!$C:AS,19,FALSE)))</f>
        <v/>
      </c>
      <c r="V8" s="83" t="str">
        <f>IF($B8="","",(VLOOKUP($B8,'Price List'!$C:AS,20,FALSE)))</f>
        <v/>
      </c>
      <c r="W8" s="125" t="str">
        <f>IF($B8="","",(VLOOKUP($B8,'Price List'!$C:AS,21,FALSE)))</f>
        <v/>
      </c>
      <c r="X8" s="130" t="str">
        <f>IF($B8="","",(VLOOKUP($B8,'Price List'!$C:AS,22,FALSE)))</f>
        <v/>
      </c>
      <c r="Y8" s="83" t="str">
        <f>IF($B8="","",(VLOOKUP($B8,'Price List'!$C:AS,23,FALSE)))</f>
        <v/>
      </c>
      <c r="Z8" s="83" t="str">
        <f>IF($B8="","",(VLOOKUP($B8,'Price List'!$C:AS,24,FALSE)))</f>
        <v/>
      </c>
      <c r="AA8" s="83" t="str">
        <f>IF($B8="","",(VLOOKUP($B8,'Price List'!$C:AS,25,FALSE)))</f>
        <v/>
      </c>
      <c r="AB8" s="125" t="str">
        <f>IF($B8="","",(VLOOKUP($B8,'Price List'!$C:AS,26,FALSE)))</f>
        <v/>
      </c>
      <c r="AC8" s="125" t="str">
        <f>IF($B8="","",(VLOOKUP($B8,'Price List'!$C:AS,27,FALSE)))</f>
        <v/>
      </c>
      <c r="AD8" s="82" t="str">
        <f>IF($B8="","",(VLOOKUP($B8,'Price List'!$C:AS,28,FALSE)))</f>
        <v/>
      </c>
      <c r="AE8" s="83" t="str">
        <f>IF($B8="","",(VLOOKUP($B8,'Price List'!$C:AS,29,FALSE)))</f>
        <v/>
      </c>
      <c r="AF8" s="83" t="str">
        <f>IF($B8="","",(VLOOKUP($B8,'Price List'!$C:AS,30,FALSE)))</f>
        <v/>
      </c>
      <c r="AG8" s="125" t="str">
        <f>IF($B8="","",(VLOOKUP($B8,'Price List'!$C:AS,31,FALSE)))</f>
        <v/>
      </c>
      <c r="AH8" s="125" t="str">
        <f>IF($B8="","",(VLOOKUP($B8,'Price List'!$C:AS,32,FALSE)))</f>
        <v/>
      </c>
      <c r="AI8" s="84" t="str">
        <f>IF($B8="","",(VLOOKUP($B8,'Price List'!$C:AS,33,FALSE)))</f>
        <v/>
      </c>
      <c r="AJ8" s="83" t="str">
        <f>IF($B8="","",(VLOOKUP($B8,'Price List'!$C:AS,34,FALSE)))</f>
        <v/>
      </c>
      <c r="AK8" s="83" t="str">
        <f>IF($B8="","",(VLOOKUP($B8,'Price List'!$C:AS,35,FALSE)))</f>
        <v/>
      </c>
      <c r="AL8" s="125" t="str">
        <f>IF($B8="","",(VLOOKUP($B8,'Price List'!$C:AS,36,FALSE)))</f>
        <v/>
      </c>
      <c r="AM8" s="130" t="str">
        <f>IF($B8="","",(VLOOKUP($B8,'Price List'!$C:AS,37,FALSE)))</f>
        <v/>
      </c>
      <c r="AN8" s="83" t="str">
        <f>IF($B8="","",(VLOOKUP($B8,'Price List'!$C:AS,38,FALSE)))</f>
        <v/>
      </c>
      <c r="AO8" s="83" t="str">
        <f>IF($B8="","",(VLOOKUP($B8,'Price List'!$C:AS,39,FALSE)))</f>
        <v/>
      </c>
      <c r="AP8" s="83" t="str">
        <f>IF($B8="","",(VLOOKUP($B8,'Price List'!$C:AS,40,FALSE)))</f>
        <v/>
      </c>
      <c r="AQ8" s="125" t="str">
        <f>IF($B8="","",(VLOOKUP($B8,'Price List'!$C:AS,41,FALSE)))</f>
        <v/>
      </c>
      <c r="AR8" s="135" t="str">
        <f>IF($B8="","",(VLOOKUP($B8,'Price List'!$C:AS,42,FALSE)))</f>
        <v/>
      </c>
      <c r="AS8" s="76" t="str">
        <f>IF($B8="","",(VLOOKUP($B8,'Price List'!$C:CO,43,FALSE)))</f>
        <v/>
      </c>
      <c r="AT8" s="151" t="str">
        <f t="shared" ref="AT8:AT70" si="0">IF(B8="","",(1943/AP8)*K8)</f>
        <v/>
      </c>
      <c r="AU8" s="76"/>
      <c r="AV8" s="76"/>
      <c r="AW8" s="76"/>
      <c r="AX8" s="76"/>
      <c r="AY8" s="76"/>
      <c r="AZ8" s="76"/>
      <c r="BA8" s="76"/>
    </row>
    <row r="9" spans="1:53" s="85" customFormat="1" x14ac:dyDescent="0.2">
      <c r="A9" s="79">
        <v>3</v>
      </c>
      <c r="B9" s="80" t="str">
        <f>IF(ISBLANK(Catalog!I7),"",Catalog!I7)</f>
        <v/>
      </c>
      <c r="C9" s="76"/>
      <c r="D9" s="76" t="str">
        <f>IF($B9="","",(VLOOKUP($B9,'Price List'!$C:BB,2,FALSE)))</f>
        <v/>
      </c>
      <c r="E9" s="77" t="str">
        <f>IF($B9="","",(VLOOKUP($B9,'Price List'!$C:BA,3,FALSE)))</f>
        <v/>
      </c>
      <c r="F9" s="78" t="str">
        <f>IF($B9="","",IF(ISBLANK(VLOOKUP($B9,'Price List'!$C:BB,5,FALSE)),VLOOKUP($B9,'Price List'!$C:BB,7,FALSE),VLOOKUP($B9,'Price List'!$C:BB,5,FALSE)))</f>
        <v/>
      </c>
      <c r="G9" s="76"/>
      <c r="H9" s="76"/>
      <c r="I9" s="77" t="str">
        <f>IF($B9="","",(VLOOKUP($B9,'Price List'!$C:BE,6,FALSE)))</f>
        <v/>
      </c>
      <c r="J9" s="76" t="str">
        <f>IF($B9="","",(VLOOKUP($B9,'Price List'!$C:BF,8,FALSE)))</f>
        <v/>
      </c>
      <c r="K9" s="76" t="str">
        <f>IF($B9="","",(VLOOKUP($B9,'Price List'!$C:BG,9,FALSE)))</f>
        <v/>
      </c>
      <c r="L9" s="79" t="str">
        <f>IF($B9="","",(VLOOKUP($B9,'Price List'!$C:BH,10,FALSE)))</f>
        <v/>
      </c>
      <c r="M9" s="80" t="str">
        <f>IF($B9="","",(VLOOKUP($B9,'Price List'!$C:BI,11,FALSE)))</f>
        <v/>
      </c>
      <c r="N9" s="81" t="str">
        <f>IF($B9="","",(VLOOKUP($B9,'Price List'!$C:BI,12,FALSE)))</f>
        <v/>
      </c>
      <c r="O9" s="82" t="str">
        <f>IF($B9="","",(VLOOKUP($B9,'Price List'!$C:AS,13,FALSE)))</f>
        <v/>
      </c>
      <c r="P9" s="83" t="str">
        <f>IF($B9="","",(VLOOKUP($B9,'Price List'!$C:AS,14,FALSE)))</f>
        <v/>
      </c>
      <c r="Q9" s="83" t="str">
        <f>IF($B9="","",(VLOOKUP($B9,'Price List'!$C:AS,15,FALSE)))</f>
        <v/>
      </c>
      <c r="R9" s="125" t="str">
        <f>IF($B9="","",(VLOOKUP($B9,'Price List'!$C:AS,16,FALSE)))</f>
        <v/>
      </c>
      <c r="S9" s="125" t="str">
        <f>IF($B9="","",(VLOOKUP($B9,'Price List'!$C:AS,17,FALSE)))</f>
        <v/>
      </c>
      <c r="T9" s="84" t="str">
        <f>IF($B9="","",(VLOOKUP($B9,'Price List'!$C:AS,18,FALSE)))</f>
        <v/>
      </c>
      <c r="U9" s="83" t="str">
        <f>IF($B9="","",(VLOOKUP($B9,'Price List'!$C:AS,19,FALSE)))</f>
        <v/>
      </c>
      <c r="V9" s="83" t="str">
        <f>IF($B9="","",(VLOOKUP($B9,'Price List'!$C:AS,20,FALSE)))</f>
        <v/>
      </c>
      <c r="W9" s="125" t="str">
        <f>IF($B9="","",(VLOOKUP($B9,'Price List'!$C:AS,21,FALSE)))</f>
        <v/>
      </c>
      <c r="X9" s="130" t="str">
        <f>IF($B9="","",(VLOOKUP($B9,'Price List'!$C:AS,22,FALSE)))</f>
        <v/>
      </c>
      <c r="Y9" s="83" t="str">
        <f>IF($B9="","",(VLOOKUP($B9,'Price List'!$C:AS,23,FALSE)))</f>
        <v/>
      </c>
      <c r="Z9" s="83" t="str">
        <f>IF($B9="","",(VLOOKUP($B9,'Price List'!$C:AS,24,FALSE)))</f>
        <v/>
      </c>
      <c r="AA9" s="83" t="str">
        <f>IF($B9="","",(VLOOKUP($B9,'Price List'!$C:AS,25,FALSE)))</f>
        <v/>
      </c>
      <c r="AB9" s="125" t="str">
        <f>IF($B9="","",(VLOOKUP($B9,'Price List'!$C:AS,26,FALSE)))</f>
        <v/>
      </c>
      <c r="AC9" s="125" t="str">
        <f>IF($B9="","",(VLOOKUP($B9,'Price List'!$C:AS,27,FALSE)))</f>
        <v/>
      </c>
      <c r="AD9" s="82" t="str">
        <f>IF($B9="","",(VLOOKUP($B9,'Price List'!$C:AS,28,FALSE)))</f>
        <v/>
      </c>
      <c r="AE9" s="83" t="str">
        <f>IF($B9="","",(VLOOKUP($B9,'Price List'!$C:AS,29,FALSE)))</f>
        <v/>
      </c>
      <c r="AF9" s="83" t="str">
        <f>IF($B9="","",(VLOOKUP($B9,'Price List'!$C:AS,30,FALSE)))</f>
        <v/>
      </c>
      <c r="AG9" s="125" t="str">
        <f>IF($B9="","",(VLOOKUP($B9,'Price List'!$C:AS,31,FALSE)))</f>
        <v/>
      </c>
      <c r="AH9" s="125" t="str">
        <f>IF($B9="","",(VLOOKUP($B9,'Price List'!$C:AS,32,FALSE)))</f>
        <v/>
      </c>
      <c r="AI9" s="84" t="str">
        <f>IF($B9="","",(VLOOKUP($B9,'Price List'!$C:AS,33,FALSE)))</f>
        <v/>
      </c>
      <c r="AJ9" s="83" t="str">
        <f>IF($B9="","",(VLOOKUP($B9,'Price List'!$C:AS,34,FALSE)))</f>
        <v/>
      </c>
      <c r="AK9" s="83" t="str">
        <f>IF($B9="","",(VLOOKUP($B9,'Price List'!$C:AS,35,FALSE)))</f>
        <v/>
      </c>
      <c r="AL9" s="125" t="str">
        <f>IF($B9="","",(VLOOKUP($B9,'Price List'!$C:AS,36,FALSE)))</f>
        <v/>
      </c>
      <c r="AM9" s="130" t="str">
        <f>IF($B9="","",(VLOOKUP($B9,'Price List'!$C:AS,37,FALSE)))</f>
        <v/>
      </c>
      <c r="AN9" s="83" t="str">
        <f>IF($B9="","",(VLOOKUP($B9,'Price List'!$C:AS,38,FALSE)))</f>
        <v/>
      </c>
      <c r="AO9" s="83" t="str">
        <f>IF($B9="","",(VLOOKUP($B9,'Price List'!$C:AS,39,FALSE)))</f>
        <v/>
      </c>
      <c r="AP9" s="83" t="str">
        <f>IF($B9="","",(VLOOKUP($B9,'Price List'!$C:AS,40,FALSE)))</f>
        <v/>
      </c>
      <c r="AQ9" s="125" t="str">
        <f>IF($B9="","",(VLOOKUP($B9,'Price List'!$C:AS,41,FALSE)))</f>
        <v/>
      </c>
      <c r="AR9" s="135" t="str">
        <f>IF($B9="","",(VLOOKUP($B9,'Price List'!$C:AS,42,FALSE)))</f>
        <v/>
      </c>
      <c r="AS9" s="76" t="str">
        <f>IF($B9="","",(VLOOKUP($B9,'Price List'!$C:CO,43,FALSE)))</f>
        <v/>
      </c>
      <c r="AT9" s="151" t="str">
        <f t="shared" si="0"/>
        <v/>
      </c>
      <c r="AU9" s="76"/>
      <c r="AV9" s="76"/>
      <c r="AW9" s="76"/>
      <c r="AX9" s="76"/>
      <c r="AY9" s="76"/>
      <c r="AZ9" s="76"/>
      <c r="BA9" s="76"/>
    </row>
    <row r="10" spans="1:53" s="85" customFormat="1" x14ac:dyDescent="0.2">
      <c r="A10" s="79">
        <v>4</v>
      </c>
      <c r="B10" s="76" t="str">
        <f>IF(ISBLANK(Catalog!A14),"",Catalog!A14)</f>
        <v/>
      </c>
      <c r="C10" s="76"/>
      <c r="D10" s="76" t="str">
        <f>IF($B10="","",(VLOOKUP($B10,'Price List'!$C:BB,2,FALSE)))</f>
        <v/>
      </c>
      <c r="E10" s="77" t="str">
        <f>IF($B10="","",(VLOOKUP($B10,'Price List'!$C:BA,3,FALSE)))</f>
        <v/>
      </c>
      <c r="F10" s="78" t="str">
        <f>IF($B10="","",IF(ISBLANK(VLOOKUP($B10,'Price List'!$C:BB,5,FALSE)),VLOOKUP($B10,'Price List'!$C:BB,7,FALSE),VLOOKUP($B10,'Price List'!$C:BB,5,FALSE)))</f>
        <v/>
      </c>
      <c r="G10" s="76"/>
      <c r="H10" s="76"/>
      <c r="I10" s="77" t="str">
        <f>IF($B10="","",(VLOOKUP($B10,'Price List'!$C:BE,6,FALSE)))</f>
        <v/>
      </c>
      <c r="J10" s="76" t="str">
        <f>IF($B10="","",(VLOOKUP($B10,'Price List'!$C:BF,8,FALSE)))</f>
        <v/>
      </c>
      <c r="K10" s="76" t="str">
        <f>IF($B10="","",(VLOOKUP($B10,'Price List'!$C:BG,9,FALSE)))</f>
        <v/>
      </c>
      <c r="L10" s="79" t="str">
        <f>IF($B10="","",(VLOOKUP($B10,'Price List'!$C:BH,10,FALSE)))</f>
        <v/>
      </c>
      <c r="M10" s="80" t="str">
        <f>IF($B10="","",(VLOOKUP($B10,'Price List'!$C:BI,11,FALSE)))</f>
        <v/>
      </c>
      <c r="N10" s="81" t="str">
        <f>IF($B10="","",(VLOOKUP($B10,'Price List'!$C:BI,12,FALSE)))</f>
        <v/>
      </c>
      <c r="O10" s="82" t="str">
        <f>IF($B10="","",(VLOOKUP($B10,'Price List'!$C:AS,13,FALSE)))</f>
        <v/>
      </c>
      <c r="P10" s="83" t="str">
        <f>IF($B10="","",(VLOOKUP($B10,'Price List'!$C:AS,14,FALSE)))</f>
        <v/>
      </c>
      <c r="Q10" s="83" t="str">
        <f>IF($B10="","",(VLOOKUP($B10,'Price List'!$C:AS,15,FALSE)))</f>
        <v/>
      </c>
      <c r="R10" s="125" t="str">
        <f>IF($B10="","",(VLOOKUP($B10,'Price List'!$C:AS,16,FALSE)))</f>
        <v/>
      </c>
      <c r="S10" s="125" t="str">
        <f>IF($B10="","",(VLOOKUP($B10,'Price List'!$C:AS,17,FALSE)))</f>
        <v/>
      </c>
      <c r="T10" s="84" t="str">
        <f>IF($B10="","",(VLOOKUP($B10,'Price List'!$C:AS,18,FALSE)))</f>
        <v/>
      </c>
      <c r="U10" s="83" t="str">
        <f>IF($B10="","",(VLOOKUP($B10,'Price List'!$C:AS,19,FALSE)))</f>
        <v/>
      </c>
      <c r="V10" s="83" t="str">
        <f>IF($B10="","",(VLOOKUP($B10,'Price List'!$C:AS,20,FALSE)))</f>
        <v/>
      </c>
      <c r="W10" s="125" t="str">
        <f>IF($B10="","",(VLOOKUP($B10,'Price List'!$C:AS,21,FALSE)))</f>
        <v/>
      </c>
      <c r="X10" s="130" t="str">
        <f>IF($B10="","",(VLOOKUP($B10,'Price List'!$C:AS,22,FALSE)))</f>
        <v/>
      </c>
      <c r="Y10" s="83" t="str">
        <f>IF($B10="","",(VLOOKUP($B10,'Price List'!$C:AS,23,FALSE)))</f>
        <v/>
      </c>
      <c r="Z10" s="83" t="str">
        <f>IF($B10="","",(VLOOKUP($B10,'Price List'!$C:AS,24,FALSE)))</f>
        <v/>
      </c>
      <c r="AA10" s="83" t="str">
        <f>IF($B10="","",(VLOOKUP($B10,'Price List'!$C:AS,25,FALSE)))</f>
        <v/>
      </c>
      <c r="AB10" s="125" t="str">
        <f>IF($B10="","",(VLOOKUP($B10,'Price List'!$C:AS,26,FALSE)))</f>
        <v/>
      </c>
      <c r="AC10" s="125" t="str">
        <f>IF($B10="","",(VLOOKUP($B10,'Price List'!$C:AS,27,FALSE)))</f>
        <v/>
      </c>
      <c r="AD10" s="82" t="str">
        <f>IF($B10="","",(VLOOKUP($B10,'Price List'!$C:AS,28,FALSE)))</f>
        <v/>
      </c>
      <c r="AE10" s="83" t="str">
        <f>IF($B10="","",(VLOOKUP($B10,'Price List'!$C:AS,29,FALSE)))</f>
        <v/>
      </c>
      <c r="AF10" s="83" t="str">
        <f>IF($B10="","",(VLOOKUP($B10,'Price List'!$C:AS,30,FALSE)))</f>
        <v/>
      </c>
      <c r="AG10" s="125" t="str">
        <f>IF($B10="","",(VLOOKUP($B10,'Price List'!$C:AS,31,FALSE)))</f>
        <v/>
      </c>
      <c r="AH10" s="125" t="str">
        <f>IF($B10="","",(VLOOKUP($B10,'Price List'!$C:AS,32,FALSE)))</f>
        <v/>
      </c>
      <c r="AI10" s="84" t="str">
        <f>IF($B10="","",(VLOOKUP($B10,'Price List'!$C:AS,33,FALSE)))</f>
        <v/>
      </c>
      <c r="AJ10" s="83" t="str">
        <f>IF($B10="","",(VLOOKUP($B10,'Price List'!$C:AS,34,FALSE)))</f>
        <v/>
      </c>
      <c r="AK10" s="83" t="str">
        <f>IF($B10="","",(VLOOKUP($B10,'Price List'!$C:AS,35,FALSE)))</f>
        <v/>
      </c>
      <c r="AL10" s="125" t="str">
        <f>IF($B10="","",(VLOOKUP($B10,'Price List'!$C:AS,36,FALSE)))</f>
        <v/>
      </c>
      <c r="AM10" s="130" t="str">
        <f>IF($B10="","",(VLOOKUP($B10,'Price List'!$C:AS,37,FALSE)))</f>
        <v/>
      </c>
      <c r="AN10" s="83" t="str">
        <f>IF($B10="","",(VLOOKUP($B10,'Price List'!$C:AS,38,FALSE)))</f>
        <v/>
      </c>
      <c r="AO10" s="83" t="str">
        <f>IF($B10="","",(VLOOKUP($B10,'Price List'!$C:AS,39,FALSE)))</f>
        <v/>
      </c>
      <c r="AP10" s="83" t="str">
        <f>IF($B10="","",(VLOOKUP($B10,'Price List'!$C:AS,40,FALSE)))</f>
        <v/>
      </c>
      <c r="AQ10" s="125" t="str">
        <f>IF($B10="","",(VLOOKUP($B10,'Price List'!$C:AS,41,FALSE)))</f>
        <v/>
      </c>
      <c r="AR10" s="135" t="str">
        <f>IF($B10="","",(VLOOKUP($B10,'Price List'!$C:AS,42,FALSE)))</f>
        <v/>
      </c>
      <c r="AS10" s="76" t="str">
        <f>IF($B10="","",(VLOOKUP($B10,'Price List'!$C:CO,43,FALSE)))</f>
        <v/>
      </c>
      <c r="AT10" s="151" t="str">
        <f t="shared" si="0"/>
        <v/>
      </c>
      <c r="AU10" s="76"/>
      <c r="AV10" s="76"/>
      <c r="AW10" s="76"/>
      <c r="AX10" s="76"/>
      <c r="AY10" s="76"/>
      <c r="AZ10" s="76"/>
      <c r="BA10" s="76"/>
    </row>
    <row r="11" spans="1:53" s="85" customFormat="1" x14ac:dyDescent="0.2">
      <c r="A11" s="79">
        <v>5</v>
      </c>
      <c r="B11" s="80" t="str">
        <f>IF(ISBLANK(Catalog!E14),"",Catalog!E14)</f>
        <v/>
      </c>
      <c r="C11" s="76"/>
      <c r="D11" s="76" t="str">
        <f>IF($B11="","",(VLOOKUP($B11,'Price List'!$C:BB,2,FALSE)))</f>
        <v/>
      </c>
      <c r="E11" s="77" t="str">
        <f>IF($B11="","",(VLOOKUP($B11,'Price List'!$C:BA,3,FALSE)))</f>
        <v/>
      </c>
      <c r="F11" s="78" t="str">
        <f>IF($B11="","",IF(ISBLANK(VLOOKUP($B11,'Price List'!$C:BB,5,FALSE)),VLOOKUP($B11,'Price List'!$C:BB,7,FALSE),VLOOKUP($B11,'Price List'!$C:BB,5,FALSE)))</f>
        <v/>
      </c>
      <c r="G11" s="76"/>
      <c r="H11" s="76"/>
      <c r="I11" s="77" t="str">
        <f>IF($B11="","",(VLOOKUP($B11,'Price List'!$C:BE,6,FALSE)))</f>
        <v/>
      </c>
      <c r="J11" s="76" t="str">
        <f>IF($B11="","",(VLOOKUP($B11,'Price List'!$C:BF,8,FALSE)))</f>
        <v/>
      </c>
      <c r="K11" s="76" t="str">
        <f>IF($B11="","",(VLOOKUP($B11,'Price List'!$C:BG,9,FALSE)))</f>
        <v/>
      </c>
      <c r="L11" s="79" t="str">
        <f>IF($B11="","",(VLOOKUP($B11,'Price List'!$C:BH,10,FALSE)))</f>
        <v/>
      </c>
      <c r="M11" s="80" t="str">
        <f>IF($B11="","",(VLOOKUP($B11,'Price List'!$C:BI,11,FALSE)))</f>
        <v/>
      </c>
      <c r="N11" s="81" t="str">
        <f>IF($B11="","",(VLOOKUP($B11,'Price List'!$C:BI,12,FALSE)))</f>
        <v/>
      </c>
      <c r="O11" s="82" t="str">
        <f>IF($B11="","",(VLOOKUP($B11,'Price List'!$C:AS,13,FALSE)))</f>
        <v/>
      </c>
      <c r="P11" s="83" t="str">
        <f>IF($B11="","",(VLOOKUP($B11,'Price List'!$C:AS,14,FALSE)))</f>
        <v/>
      </c>
      <c r="Q11" s="83" t="str">
        <f>IF($B11="","",(VLOOKUP($B11,'Price List'!$C:AS,15,FALSE)))</f>
        <v/>
      </c>
      <c r="R11" s="125" t="str">
        <f>IF($B11="","",(VLOOKUP($B11,'Price List'!$C:AS,16,FALSE)))</f>
        <v/>
      </c>
      <c r="S11" s="125" t="str">
        <f>IF($B11="","",(VLOOKUP($B11,'Price List'!$C:AS,17,FALSE)))</f>
        <v/>
      </c>
      <c r="T11" s="84" t="str">
        <f>IF($B11="","",(VLOOKUP($B11,'Price List'!$C:AS,18,FALSE)))</f>
        <v/>
      </c>
      <c r="U11" s="83" t="str">
        <f>IF($B11="","",(VLOOKUP($B11,'Price List'!$C:AS,19,FALSE)))</f>
        <v/>
      </c>
      <c r="V11" s="83" t="str">
        <f>IF($B11="","",(VLOOKUP($B11,'Price List'!$C:AS,20,FALSE)))</f>
        <v/>
      </c>
      <c r="W11" s="125" t="str">
        <f>IF($B11="","",(VLOOKUP($B11,'Price List'!$C:AS,21,FALSE)))</f>
        <v/>
      </c>
      <c r="X11" s="130" t="str">
        <f>IF($B11="","",(VLOOKUP($B11,'Price List'!$C:AS,22,FALSE)))</f>
        <v/>
      </c>
      <c r="Y11" s="83" t="str">
        <f>IF($B11="","",(VLOOKUP($B11,'Price List'!$C:AS,23,FALSE)))</f>
        <v/>
      </c>
      <c r="Z11" s="83" t="str">
        <f>IF($B11="","",(VLOOKUP($B11,'Price List'!$C:AS,24,FALSE)))</f>
        <v/>
      </c>
      <c r="AA11" s="83" t="str">
        <f>IF($B11="","",(VLOOKUP($B11,'Price List'!$C:AS,25,FALSE)))</f>
        <v/>
      </c>
      <c r="AB11" s="125" t="str">
        <f>IF($B11="","",(VLOOKUP($B11,'Price List'!$C:AS,26,FALSE)))</f>
        <v/>
      </c>
      <c r="AC11" s="125" t="str">
        <f>IF($B11="","",(VLOOKUP($B11,'Price List'!$C:AS,27,FALSE)))</f>
        <v/>
      </c>
      <c r="AD11" s="82" t="str">
        <f>IF($B11="","",(VLOOKUP($B11,'Price List'!$C:AS,28,FALSE)))</f>
        <v/>
      </c>
      <c r="AE11" s="83" t="str">
        <f>IF($B11="","",(VLOOKUP($B11,'Price List'!$C:AS,29,FALSE)))</f>
        <v/>
      </c>
      <c r="AF11" s="83" t="str">
        <f>IF($B11="","",(VLOOKUP($B11,'Price List'!$C:AS,30,FALSE)))</f>
        <v/>
      </c>
      <c r="AG11" s="125" t="str">
        <f>IF($B11="","",(VLOOKUP($B11,'Price List'!$C:AS,31,FALSE)))</f>
        <v/>
      </c>
      <c r="AH11" s="125" t="str">
        <f>IF($B11="","",(VLOOKUP($B11,'Price List'!$C:AS,32,FALSE)))</f>
        <v/>
      </c>
      <c r="AI11" s="84" t="str">
        <f>IF($B11="","",(VLOOKUP($B11,'Price List'!$C:AS,33,FALSE)))</f>
        <v/>
      </c>
      <c r="AJ11" s="83" t="str">
        <f>IF($B11="","",(VLOOKUP($B11,'Price List'!$C:AS,34,FALSE)))</f>
        <v/>
      </c>
      <c r="AK11" s="83" t="str">
        <f>IF($B11="","",(VLOOKUP($B11,'Price List'!$C:AS,35,FALSE)))</f>
        <v/>
      </c>
      <c r="AL11" s="125" t="str">
        <f>IF($B11="","",(VLOOKUP($B11,'Price List'!$C:AS,36,FALSE)))</f>
        <v/>
      </c>
      <c r="AM11" s="130" t="str">
        <f>IF($B11="","",(VLOOKUP($B11,'Price List'!$C:AS,37,FALSE)))</f>
        <v/>
      </c>
      <c r="AN11" s="83" t="str">
        <f>IF($B11="","",(VLOOKUP($B11,'Price List'!$C:AS,38,FALSE)))</f>
        <v/>
      </c>
      <c r="AO11" s="83" t="str">
        <f>IF($B11="","",(VLOOKUP($B11,'Price List'!$C:AS,39,FALSE)))</f>
        <v/>
      </c>
      <c r="AP11" s="83" t="str">
        <f>IF($B11="","",(VLOOKUP($B11,'Price List'!$C:AS,40,FALSE)))</f>
        <v/>
      </c>
      <c r="AQ11" s="125" t="str">
        <f>IF($B11="","",(VLOOKUP($B11,'Price List'!$C:AS,41,FALSE)))</f>
        <v/>
      </c>
      <c r="AR11" s="135" t="str">
        <f>IF($B11="","",(VLOOKUP($B11,'Price List'!$C:AS,42,FALSE)))</f>
        <v/>
      </c>
      <c r="AS11" s="76" t="str">
        <f>IF($B11="","",(VLOOKUP($B11,'Price List'!$C:CO,43,FALSE)))</f>
        <v/>
      </c>
      <c r="AT11" s="151" t="str">
        <f t="shared" si="0"/>
        <v/>
      </c>
      <c r="AU11" s="76"/>
      <c r="AV11" s="76"/>
      <c r="AW11" s="76"/>
      <c r="AX11" s="76"/>
      <c r="AY11" s="76"/>
      <c r="AZ11" s="76"/>
      <c r="BA11" s="76"/>
    </row>
    <row r="12" spans="1:53" s="85" customFormat="1" x14ac:dyDescent="0.2">
      <c r="A12" s="79">
        <v>6</v>
      </c>
      <c r="B12" s="80" t="str">
        <f>IF(ISBLANK(Catalog!I14),"",Catalog!I14)</f>
        <v/>
      </c>
      <c r="C12" s="76"/>
      <c r="D12" s="76" t="str">
        <f>IF($B12="","",(VLOOKUP($B12,'Price List'!$C:BB,2,FALSE)))</f>
        <v/>
      </c>
      <c r="E12" s="77" t="str">
        <f>IF($B12="","",(VLOOKUP($B12,'Price List'!$C:BA,3,FALSE)))</f>
        <v/>
      </c>
      <c r="F12" s="78" t="str">
        <f>IF($B12="","",IF(ISBLANK(VLOOKUP($B12,'Price List'!$C:BB,5,FALSE)),VLOOKUP($B12,'Price List'!$C:BB,7,FALSE),VLOOKUP($B12,'Price List'!$C:BB,5,FALSE)))</f>
        <v/>
      </c>
      <c r="G12" s="76"/>
      <c r="H12" s="76"/>
      <c r="I12" s="77" t="str">
        <f>IF($B12="","",(VLOOKUP($B12,'Price List'!$C:BE,6,FALSE)))</f>
        <v/>
      </c>
      <c r="J12" s="76" t="str">
        <f>IF($B12="","",(VLOOKUP($B12,'Price List'!$C:BF,8,FALSE)))</f>
        <v/>
      </c>
      <c r="K12" s="76" t="str">
        <f>IF($B12="","",(VLOOKUP($B12,'Price List'!$C:BG,9,FALSE)))</f>
        <v/>
      </c>
      <c r="L12" s="79" t="str">
        <f>IF($B12="","",(VLOOKUP($B12,'Price List'!$C:BH,10,FALSE)))</f>
        <v/>
      </c>
      <c r="M12" s="80" t="str">
        <f>IF($B12="","",(VLOOKUP($B12,'Price List'!$C:BI,11,FALSE)))</f>
        <v/>
      </c>
      <c r="N12" s="81" t="str">
        <f>IF($B12="","",(VLOOKUP($B12,'Price List'!$C:BI,12,FALSE)))</f>
        <v/>
      </c>
      <c r="O12" s="82" t="str">
        <f>IF($B12="","",(VLOOKUP($B12,'Price List'!$C:AS,13,FALSE)))</f>
        <v/>
      </c>
      <c r="P12" s="83" t="str">
        <f>IF($B12="","",(VLOOKUP($B12,'Price List'!$C:AS,14,FALSE)))</f>
        <v/>
      </c>
      <c r="Q12" s="83" t="str">
        <f>IF($B12="","",(VLOOKUP($B12,'Price List'!$C:AS,15,FALSE)))</f>
        <v/>
      </c>
      <c r="R12" s="125" t="str">
        <f>IF($B12="","",(VLOOKUP($B12,'Price List'!$C:AS,16,FALSE)))</f>
        <v/>
      </c>
      <c r="S12" s="125" t="str">
        <f>IF($B12="","",(VLOOKUP($B12,'Price List'!$C:AS,17,FALSE)))</f>
        <v/>
      </c>
      <c r="T12" s="84" t="str">
        <f>IF($B12="","",(VLOOKUP($B12,'Price List'!$C:AS,18,FALSE)))</f>
        <v/>
      </c>
      <c r="U12" s="83" t="str">
        <f>IF($B12="","",(VLOOKUP($B12,'Price List'!$C:AS,19,FALSE)))</f>
        <v/>
      </c>
      <c r="V12" s="83" t="str">
        <f>IF($B12="","",(VLOOKUP($B12,'Price List'!$C:AS,20,FALSE)))</f>
        <v/>
      </c>
      <c r="W12" s="125" t="str">
        <f>IF($B12="","",(VLOOKUP($B12,'Price List'!$C:AS,21,FALSE)))</f>
        <v/>
      </c>
      <c r="X12" s="130" t="str">
        <f>IF($B12="","",(VLOOKUP($B12,'Price List'!$C:AS,22,FALSE)))</f>
        <v/>
      </c>
      <c r="Y12" s="83" t="str">
        <f>IF($B12="","",(VLOOKUP($B12,'Price List'!$C:AS,23,FALSE)))</f>
        <v/>
      </c>
      <c r="Z12" s="83" t="str">
        <f>IF($B12="","",(VLOOKUP($B12,'Price List'!$C:AS,24,FALSE)))</f>
        <v/>
      </c>
      <c r="AA12" s="83" t="str">
        <f>IF($B12="","",(VLOOKUP($B12,'Price List'!$C:AS,25,FALSE)))</f>
        <v/>
      </c>
      <c r="AB12" s="125" t="str">
        <f>IF($B12="","",(VLOOKUP($B12,'Price List'!$C:AS,26,FALSE)))</f>
        <v/>
      </c>
      <c r="AC12" s="125" t="str">
        <f>IF($B12="","",(VLOOKUP($B12,'Price List'!$C:AS,27,FALSE)))</f>
        <v/>
      </c>
      <c r="AD12" s="82" t="str">
        <f>IF($B12="","",(VLOOKUP($B12,'Price List'!$C:AS,28,FALSE)))</f>
        <v/>
      </c>
      <c r="AE12" s="83" t="str">
        <f>IF($B12="","",(VLOOKUP($B12,'Price List'!$C:AS,29,FALSE)))</f>
        <v/>
      </c>
      <c r="AF12" s="83" t="str">
        <f>IF($B12="","",(VLOOKUP($B12,'Price List'!$C:AS,30,FALSE)))</f>
        <v/>
      </c>
      <c r="AG12" s="125" t="str">
        <f>IF($B12="","",(VLOOKUP($B12,'Price List'!$C:AS,31,FALSE)))</f>
        <v/>
      </c>
      <c r="AH12" s="125" t="str">
        <f>IF($B12="","",(VLOOKUP($B12,'Price List'!$C:AS,32,FALSE)))</f>
        <v/>
      </c>
      <c r="AI12" s="84" t="str">
        <f>IF($B12="","",(VLOOKUP($B12,'Price List'!$C:AS,33,FALSE)))</f>
        <v/>
      </c>
      <c r="AJ12" s="83" t="str">
        <f>IF($B12="","",(VLOOKUP($B12,'Price List'!$C:AS,34,FALSE)))</f>
        <v/>
      </c>
      <c r="AK12" s="83" t="str">
        <f>IF($B12="","",(VLOOKUP($B12,'Price List'!$C:AS,35,FALSE)))</f>
        <v/>
      </c>
      <c r="AL12" s="125" t="str">
        <f>IF($B12="","",(VLOOKUP($B12,'Price List'!$C:AS,36,FALSE)))</f>
        <v/>
      </c>
      <c r="AM12" s="130" t="str">
        <f>IF($B12="","",(VLOOKUP($B12,'Price List'!$C:AS,37,FALSE)))</f>
        <v/>
      </c>
      <c r="AN12" s="83" t="str">
        <f>IF($B12="","",(VLOOKUP($B12,'Price List'!$C:AS,38,FALSE)))</f>
        <v/>
      </c>
      <c r="AO12" s="83" t="str">
        <f>IF($B12="","",(VLOOKUP($B12,'Price List'!$C:AS,39,FALSE)))</f>
        <v/>
      </c>
      <c r="AP12" s="83" t="str">
        <f>IF($B12="","",(VLOOKUP($B12,'Price List'!$C:AS,40,FALSE)))</f>
        <v/>
      </c>
      <c r="AQ12" s="125" t="str">
        <f>IF($B12="","",(VLOOKUP($B12,'Price List'!$C:AS,41,FALSE)))</f>
        <v/>
      </c>
      <c r="AR12" s="135" t="str">
        <f>IF($B12="","",(VLOOKUP($B12,'Price List'!$C:AS,42,FALSE)))</f>
        <v/>
      </c>
      <c r="AS12" s="76" t="str">
        <f>IF($B12="","",(VLOOKUP($B12,'Price List'!$C:CO,43,FALSE)))</f>
        <v/>
      </c>
      <c r="AT12" s="151" t="str">
        <f t="shared" si="0"/>
        <v/>
      </c>
      <c r="AU12" s="76"/>
      <c r="AV12" s="76"/>
      <c r="AW12" s="76"/>
      <c r="AX12" s="76"/>
      <c r="AY12" s="76"/>
      <c r="AZ12" s="76"/>
      <c r="BA12" s="76"/>
    </row>
    <row r="13" spans="1:53" s="85" customFormat="1" x14ac:dyDescent="0.2">
      <c r="A13" s="79">
        <v>7</v>
      </c>
      <c r="B13" s="76" t="str">
        <f>IF(ISBLANK(Catalog!A21),"",Catalog!A21)</f>
        <v/>
      </c>
      <c r="C13" s="76"/>
      <c r="D13" s="76" t="str">
        <f>IF($B13="","",(VLOOKUP($B13,'Price List'!$C:BB,2,FALSE)))</f>
        <v/>
      </c>
      <c r="E13" s="77" t="str">
        <f>IF($B13="","",(VLOOKUP($B13,'Price List'!$C:BA,3,FALSE)))</f>
        <v/>
      </c>
      <c r="F13" s="78" t="str">
        <f>IF($B13="","",IF(ISBLANK(VLOOKUP($B13,'Price List'!$C:BB,5,FALSE)),VLOOKUP($B13,'Price List'!$C:BB,7,FALSE),VLOOKUP($B13,'Price List'!$C:BB,5,FALSE)))</f>
        <v/>
      </c>
      <c r="G13" s="76"/>
      <c r="H13" s="76"/>
      <c r="I13" s="77" t="str">
        <f>IF($B13="","",(VLOOKUP($B13,'Price List'!$C:BE,6,FALSE)))</f>
        <v/>
      </c>
      <c r="J13" s="76" t="str">
        <f>IF($B13="","",(VLOOKUP($B13,'Price List'!$C:BF,8,FALSE)))</f>
        <v/>
      </c>
      <c r="K13" s="76" t="str">
        <f>IF($B13="","",(VLOOKUP($B13,'Price List'!$C:BG,9,FALSE)))</f>
        <v/>
      </c>
      <c r="L13" s="79" t="str">
        <f>IF($B13="","",(VLOOKUP($B13,'Price List'!$C:BH,10,FALSE)))</f>
        <v/>
      </c>
      <c r="M13" s="80" t="str">
        <f>IF($B13="","",(VLOOKUP($B13,'Price List'!$C:BI,11,FALSE)))</f>
        <v/>
      </c>
      <c r="N13" s="81" t="str">
        <f>IF($B13="","",(VLOOKUP($B13,'Price List'!$C:BI,12,FALSE)))</f>
        <v/>
      </c>
      <c r="O13" s="82" t="str">
        <f>IF($B13="","",(VLOOKUP($B13,'Price List'!$C:AS,13,FALSE)))</f>
        <v/>
      </c>
      <c r="P13" s="83" t="str">
        <f>IF($B13="","",(VLOOKUP($B13,'Price List'!$C:AS,14,FALSE)))</f>
        <v/>
      </c>
      <c r="Q13" s="83" t="str">
        <f>IF($B13="","",(VLOOKUP($B13,'Price List'!$C:AS,15,FALSE)))</f>
        <v/>
      </c>
      <c r="R13" s="125" t="str">
        <f>IF($B13="","",(VLOOKUP($B13,'Price List'!$C:AS,16,FALSE)))</f>
        <v/>
      </c>
      <c r="S13" s="125" t="str">
        <f>IF($B13="","",(VLOOKUP($B13,'Price List'!$C:AS,17,FALSE)))</f>
        <v/>
      </c>
      <c r="T13" s="84" t="str">
        <f>IF($B13="","",(VLOOKUP($B13,'Price List'!$C:AS,18,FALSE)))</f>
        <v/>
      </c>
      <c r="U13" s="83" t="str">
        <f>IF($B13="","",(VLOOKUP($B13,'Price List'!$C:AS,19,FALSE)))</f>
        <v/>
      </c>
      <c r="V13" s="83" t="str">
        <f>IF($B13="","",(VLOOKUP($B13,'Price List'!$C:AS,20,FALSE)))</f>
        <v/>
      </c>
      <c r="W13" s="125" t="str">
        <f>IF($B13="","",(VLOOKUP($B13,'Price List'!$C:AS,21,FALSE)))</f>
        <v/>
      </c>
      <c r="X13" s="130" t="str">
        <f>IF($B13="","",(VLOOKUP($B13,'Price List'!$C:AS,22,FALSE)))</f>
        <v/>
      </c>
      <c r="Y13" s="83" t="str">
        <f>IF($B13="","",(VLOOKUP($B13,'Price List'!$C:AS,23,FALSE)))</f>
        <v/>
      </c>
      <c r="Z13" s="83" t="str">
        <f>IF($B13="","",(VLOOKUP($B13,'Price List'!$C:AS,24,FALSE)))</f>
        <v/>
      </c>
      <c r="AA13" s="83" t="str">
        <f>IF($B13="","",(VLOOKUP($B13,'Price List'!$C:AS,25,FALSE)))</f>
        <v/>
      </c>
      <c r="AB13" s="125" t="str">
        <f>IF($B13="","",(VLOOKUP($B13,'Price List'!$C:AS,26,FALSE)))</f>
        <v/>
      </c>
      <c r="AC13" s="125" t="str">
        <f>IF($B13="","",(VLOOKUP($B13,'Price List'!$C:AS,27,FALSE)))</f>
        <v/>
      </c>
      <c r="AD13" s="82" t="str">
        <f>IF($B13="","",(VLOOKUP($B13,'Price List'!$C:AS,28,FALSE)))</f>
        <v/>
      </c>
      <c r="AE13" s="83" t="str">
        <f>IF($B13="","",(VLOOKUP($B13,'Price List'!$C:AS,29,FALSE)))</f>
        <v/>
      </c>
      <c r="AF13" s="83" t="str">
        <f>IF($B13="","",(VLOOKUP($B13,'Price List'!$C:AS,30,FALSE)))</f>
        <v/>
      </c>
      <c r="AG13" s="125" t="str">
        <f>IF($B13="","",(VLOOKUP($B13,'Price List'!$C:AS,31,FALSE)))</f>
        <v/>
      </c>
      <c r="AH13" s="125" t="str">
        <f>IF($B13="","",(VLOOKUP($B13,'Price List'!$C:AS,32,FALSE)))</f>
        <v/>
      </c>
      <c r="AI13" s="84" t="str">
        <f>IF($B13="","",(VLOOKUP($B13,'Price List'!$C:AS,33,FALSE)))</f>
        <v/>
      </c>
      <c r="AJ13" s="83" t="str">
        <f>IF($B13="","",(VLOOKUP($B13,'Price List'!$C:AS,34,FALSE)))</f>
        <v/>
      </c>
      <c r="AK13" s="83" t="str">
        <f>IF($B13="","",(VLOOKUP($B13,'Price List'!$C:AS,35,FALSE)))</f>
        <v/>
      </c>
      <c r="AL13" s="125" t="str">
        <f>IF($B13="","",(VLOOKUP($B13,'Price List'!$C:AS,36,FALSE)))</f>
        <v/>
      </c>
      <c r="AM13" s="130" t="str">
        <f>IF($B13="","",(VLOOKUP($B13,'Price List'!$C:AS,37,FALSE)))</f>
        <v/>
      </c>
      <c r="AN13" s="83" t="str">
        <f>IF($B13="","",(VLOOKUP($B13,'Price List'!$C:AS,38,FALSE)))</f>
        <v/>
      </c>
      <c r="AO13" s="83" t="str">
        <f>IF($B13="","",(VLOOKUP($B13,'Price List'!$C:AS,39,FALSE)))</f>
        <v/>
      </c>
      <c r="AP13" s="83" t="str">
        <f>IF($B13="","",(VLOOKUP($B13,'Price List'!$C:AS,40,FALSE)))</f>
        <v/>
      </c>
      <c r="AQ13" s="125" t="str">
        <f>IF($B13="","",(VLOOKUP($B13,'Price List'!$C:AS,41,FALSE)))</f>
        <v/>
      </c>
      <c r="AR13" s="135" t="str">
        <f>IF($B13="","",(VLOOKUP($B13,'Price List'!$C:AS,42,FALSE)))</f>
        <v/>
      </c>
      <c r="AS13" s="76" t="str">
        <f>IF($B13="","",(VLOOKUP($B13,'Price List'!$C:CO,43,FALSE)))</f>
        <v/>
      </c>
      <c r="AT13" s="151" t="str">
        <f t="shared" si="0"/>
        <v/>
      </c>
      <c r="AU13" s="76"/>
      <c r="AV13" s="76"/>
      <c r="AW13" s="76"/>
      <c r="AX13" s="76"/>
      <c r="AY13" s="76"/>
      <c r="AZ13" s="76"/>
      <c r="BA13" s="76"/>
    </row>
    <row r="14" spans="1:53" s="85" customFormat="1" x14ac:dyDescent="0.2">
      <c r="A14" s="79">
        <v>8</v>
      </c>
      <c r="B14" s="76" t="str">
        <f>IF(ISBLANK(Catalog!E21),"",Catalog!E21)</f>
        <v/>
      </c>
      <c r="C14" s="76"/>
      <c r="D14" s="76" t="str">
        <f>IF($B14="","",(VLOOKUP($B14,'Price List'!$C:BB,2,FALSE)))</f>
        <v/>
      </c>
      <c r="E14" s="77" t="str">
        <f>IF($B14="","",(VLOOKUP($B14,'Price List'!$C:BA,3,FALSE)))</f>
        <v/>
      </c>
      <c r="F14" s="78" t="str">
        <f>IF($B14="","",IF(ISBLANK(VLOOKUP($B14,'Price List'!$C:BB,5,FALSE)),VLOOKUP($B14,'Price List'!$C:BB,7,FALSE),VLOOKUP($B14,'Price List'!$C:BB,5,FALSE)))</f>
        <v/>
      </c>
      <c r="G14" s="76"/>
      <c r="H14" s="76"/>
      <c r="I14" s="77" t="str">
        <f>IF($B14="","",(VLOOKUP($B14,'Price List'!$C:BE,6,FALSE)))</f>
        <v/>
      </c>
      <c r="J14" s="76" t="str">
        <f>IF($B14="","",(VLOOKUP($B14,'Price List'!$C:BF,8,FALSE)))</f>
        <v/>
      </c>
      <c r="K14" s="76" t="str">
        <f>IF($B14="","",(VLOOKUP($B14,'Price List'!$C:BG,9,FALSE)))</f>
        <v/>
      </c>
      <c r="L14" s="79" t="str">
        <f>IF($B14="","",(VLOOKUP($B14,'Price List'!$C:BH,10,FALSE)))</f>
        <v/>
      </c>
      <c r="M14" s="80" t="str">
        <f>IF($B14="","",(VLOOKUP($B14,'Price List'!$C:BI,11,FALSE)))</f>
        <v/>
      </c>
      <c r="N14" s="81" t="str">
        <f>IF($B14="","",(VLOOKUP($B14,'Price List'!$C:BI,12,FALSE)))</f>
        <v/>
      </c>
      <c r="O14" s="82" t="str">
        <f>IF($B14="","",(VLOOKUP($B14,'Price List'!$C:AS,13,FALSE)))</f>
        <v/>
      </c>
      <c r="P14" s="83" t="str">
        <f>IF($B14="","",(VLOOKUP($B14,'Price List'!$C:AS,14,FALSE)))</f>
        <v/>
      </c>
      <c r="Q14" s="83" t="str">
        <f>IF($B14="","",(VLOOKUP($B14,'Price List'!$C:AS,15,FALSE)))</f>
        <v/>
      </c>
      <c r="R14" s="125" t="str">
        <f>IF($B14="","",(VLOOKUP($B14,'Price List'!$C:AS,16,FALSE)))</f>
        <v/>
      </c>
      <c r="S14" s="125" t="str">
        <f>IF($B14="","",(VLOOKUP($B14,'Price List'!$C:AS,17,FALSE)))</f>
        <v/>
      </c>
      <c r="T14" s="84" t="str">
        <f>IF($B14="","",(VLOOKUP($B14,'Price List'!$C:AS,18,FALSE)))</f>
        <v/>
      </c>
      <c r="U14" s="83" t="str">
        <f>IF($B14="","",(VLOOKUP($B14,'Price List'!$C:AS,19,FALSE)))</f>
        <v/>
      </c>
      <c r="V14" s="83" t="str">
        <f>IF($B14="","",(VLOOKUP($B14,'Price List'!$C:AS,20,FALSE)))</f>
        <v/>
      </c>
      <c r="W14" s="125" t="str">
        <f>IF($B14="","",(VLOOKUP($B14,'Price List'!$C:AS,21,FALSE)))</f>
        <v/>
      </c>
      <c r="X14" s="130" t="str">
        <f>IF($B14="","",(VLOOKUP($B14,'Price List'!$C:AS,22,FALSE)))</f>
        <v/>
      </c>
      <c r="Y14" s="83" t="str">
        <f>IF($B14="","",(VLOOKUP($B14,'Price List'!$C:AS,23,FALSE)))</f>
        <v/>
      </c>
      <c r="Z14" s="83" t="str">
        <f>IF($B14="","",(VLOOKUP($B14,'Price List'!$C:AS,24,FALSE)))</f>
        <v/>
      </c>
      <c r="AA14" s="83" t="str">
        <f>IF($B14="","",(VLOOKUP($B14,'Price List'!$C:AS,25,FALSE)))</f>
        <v/>
      </c>
      <c r="AB14" s="125" t="str">
        <f>IF($B14="","",(VLOOKUP($B14,'Price List'!$C:AS,26,FALSE)))</f>
        <v/>
      </c>
      <c r="AC14" s="125" t="str">
        <f>IF($B14="","",(VLOOKUP($B14,'Price List'!$C:AS,27,FALSE)))</f>
        <v/>
      </c>
      <c r="AD14" s="82" t="str">
        <f>IF($B14="","",(VLOOKUP($B14,'Price List'!$C:AS,28,FALSE)))</f>
        <v/>
      </c>
      <c r="AE14" s="83" t="str">
        <f>IF($B14="","",(VLOOKUP($B14,'Price List'!$C:AS,29,FALSE)))</f>
        <v/>
      </c>
      <c r="AF14" s="83" t="str">
        <f>IF($B14="","",(VLOOKUP($B14,'Price List'!$C:AS,30,FALSE)))</f>
        <v/>
      </c>
      <c r="AG14" s="125" t="str">
        <f>IF($B14="","",(VLOOKUP($B14,'Price List'!$C:AS,31,FALSE)))</f>
        <v/>
      </c>
      <c r="AH14" s="125" t="str">
        <f>IF($B14="","",(VLOOKUP($B14,'Price List'!$C:AS,32,FALSE)))</f>
        <v/>
      </c>
      <c r="AI14" s="84" t="str">
        <f>IF($B14="","",(VLOOKUP($B14,'Price List'!$C:AS,33,FALSE)))</f>
        <v/>
      </c>
      <c r="AJ14" s="83" t="str">
        <f>IF($B14="","",(VLOOKUP($B14,'Price List'!$C:AS,34,FALSE)))</f>
        <v/>
      </c>
      <c r="AK14" s="83" t="str">
        <f>IF($B14="","",(VLOOKUP($B14,'Price List'!$C:AS,35,FALSE)))</f>
        <v/>
      </c>
      <c r="AL14" s="125" t="str">
        <f>IF($B14="","",(VLOOKUP($B14,'Price List'!$C:AS,36,FALSE)))</f>
        <v/>
      </c>
      <c r="AM14" s="130" t="str">
        <f>IF($B14="","",(VLOOKUP($B14,'Price List'!$C:AS,37,FALSE)))</f>
        <v/>
      </c>
      <c r="AN14" s="83" t="str">
        <f>IF($B14="","",(VLOOKUP($B14,'Price List'!$C:AS,38,FALSE)))</f>
        <v/>
      </c>
      <c r="AO14" s="83" t="str">
        <f>IF($B14="","",(VLOOKUP($B14,'Price List'!$C:AS,39,FALSE)))</f>
        <v/>
      </c>
      <c r="AP14" s="83" t="str">
        <f>IF($B14="","",(VLOOKUP($B14,'Price List'!$C:AS,40,FALSE)))</f>
        <v/>
      </c>
      <c r="AQ14" s="125" t="str">
        <f>IF($B14="","",(VLOOKUP($B14,'Price List'!$C:AS,41,FALSE)))</f>
        <v/>
      </c>
      <c r="AR14" s="135" t="str">
        <f>IF($B14="","",(VLOOKUP($B14,'Price List'!$C:AS,42,FALSE)))</f>
        <v/>
      </c>
      <c r="AS14" s="76" t="str">
        <f>IF($B14="","",(VLOOKUP($B14,'Price List'!$C:CO,43,FALSE)))</f>
        <v/>
      </c>
      <c r="AT14" s="151" t="str">
        <f t="shared" si="0"/>
        <v/>
      </c>
      <c r="AU14" s="76"/>
      <c r="AV14" s="76"/>
      <c r="AW14" s="76"/>
      <c r="AX14" s="76"/>
      <c r="AY14" s="76"/>
      <c r="AZ14" s="76"/>
      <c r="BA14" s="76"/>
    </row>
    <row r="15" spans="1:53" s="85" customFormat="1" x14ac:dyDescent="0.2">
      <c r="A15" s="79">
        <v>9</v>
      </c>
      <c r="B15" s="76" t="str">
        <f>IF(ISBLANK(Catalog!I21),"",Catalog!I21)</f>
        <v/>
      </c>
      <c r="C15" s="76"/>
      <c r="D15" s="76" t="str">
        <f>IF($B15="","",(VLOOKUP($B15,'Price List'!$C:BB,2,FALSE)))</f>
        <v/>
      </c>
      <c r="E15" s="77" t="str">
        <f>IF($B15="","",(VLOOKUP($B15,'Price List'!$C:BA,3,FALSE)))</f>
        <v/>
      </c>
      <c r="F15" s="78" t="str">
        <f>IF($B15="","",IF(ISBLANK(VLOOKUP($B15,'Price List'!$C:BB,5,FALSE)),VLOOKUP($B15,'Price List'!$C:BB,7,FALSE),VLOOKUP($B15,'Price List'!$C:BB,5,FALSE)))</f>
        <v/>
      </c>
      <c r="G15" s="76"/>
      <c r="H15" s="76"/>
      <c r="I15" s="77" t="str">
        <f>IF($B15="","",(VLOOKUP($B15,'Price List'!$C:BE,6,FALSE)))</f>
        <v/>
      </c>
      <c r="J15" s="76" t="str">
        <f>IF($B15="","",(VLOOKUP($B15,'Price List'!$C:BF,8,FALSE)))</f>
        <v/>
      </c>
      <c r="K15" s="76" t="str">
        <f>IF($B15="","",(VLOOKUP($B15,'Price List'!$C:BG,9,FALSE)))</f>
        <v/>
      </c>
      <c r="L15" s="79" t="str">
        <f>IF($B15="","",(VLOOKUP($B15,'Price List'!$C:BH,10,FALSE)))</f>
        <v/>
      </c>
      <c r="M15" s="80" t="str">
        <f>IF($B15="","",(VLOOKUP($B15,'Price List'!$C:BI,11,FALSE)))</f>
        <v/>
      </c>
      <c r="N15" s="81" t="str">
        <f>IF($B15="","",(VLOOKUP($B15,'Price List'!$C:BI,12,FALSE)))</f>
        <v/>
      </c>
      <c r="O15" s="82" t="str">
        <f>IF($B15="","",(VLOOKUP($B15,'Price List'!$C:AS,13,FALSE)))</f>
        <v/>
      </c>
      <c r="P15" s="83" t="str">
        <f>IF($B15="","",(VLOOKUP($B15,'Price List'!$C:AS,14,FALSE)))</f>
        <v/>
      </c>
      <c r="Q15" s="83" t="str">
        <f>IF($B15="","",(VLOOKUP($B15,'Price List'!$C:AS,15,FALSE)))</f>
        <v/>
      </c>
      <c r="R15" s="125" t="str">
        <f>IF($B15="","",(VLOOKUP($B15,'Price List'!$C:AS,16,FALSE)))</f>
        <v/>
      </c>
      <c r="S15" s="125" t="str">
        <f>IF($B15="","",(VLOOKUP($B15,'Price List'!$C:AS,17,FALSE)))</f>
        <v/>
      </c>
      <c r="T15" s="84" t="str">
        <f>IF($B15="","",(VLOOKUP($B15,'Price List'!$C:AS,18,FALSE)))</f>
        <v/>
      </c>
      <c r="U15" s="83" t="str">
        <f>IF($B15="","",(VLOOKUP($B15,'Price List'!$C:AS,19,FALSE)))</f>
        <v/>
      </c>
      <c r="V15" s="83" t="str">
        <f>IF($B15="","",(VLOOKUP($B15,'Price List'!$C:AS,20,FALSE)))</f>
        <v/>
      </c>
      <c r="W15" s="125" t="str">
        <f>IF($B15="","",(VLOOKUP($B15,'Price List'!$C:AS,21,FALSE)))</f>
        <v/>
      </c>
      <c r="X15" s="130" t="str">
        <f>IF($B15="","",(VLOOKUP($B15,'Price List'!$C:AS,22,FALSE)))</f>
        <v/>
      </c>
      <c r="Y15" s="83" t="str">
        <f>IF($B15="","",(VLOOKUP($B15,'Price List'!$C:AS,23,FALSE)))</f>
        <v/>
      </c>
      <c r="Z15" s="83" t="str">
        <f>IF($B15="","",(VLOOKUP($B15,'Price List'!$C:AS,24,FALSE)))</f>
        <v/>
      </c>
      <c r="AA15" s="83" t="str">
        <f>IF($B15="","",(VLOOKUP($B15,'Price List'!$C:AS,25,FALSE)))</f>
        <v/>
      </c>
      <c r="AB15" s="125" t="str">
        <f>IF($B15="","",(VLOOKUP($B15,'Price List'!$C:AS,26,FALSE)))</f>
        <v/>
      </c>
      <c r="AC15" s="125" t="str">
        <f>IF($B15="","",(VLOOKUP($B15,'Price List'!$C:AS,27,FALSE)))</f>
        <v/>
      </c>
      <c r="AD15" s="82" t="str">
        <f>IF($B15="","",(VLOOKUP($B15,'Price List'!$C:AS,28,FALSE)))</f>
        <v/>
      </c>
      <c r="AE15" s="83" t="str">
        <f>IF($B15="","",(VLOOKUP($B15,'Price List'!$C:AS,29,FALSE)))</f>
        <v/>
      </c>
      <c r="AF15" s="83" t="str">
        <f>IF($B15="","",(VLOOKUP($B15,'Price List'!$C:AS,30,FALSE)))</f>
        <v/>
      </c>
      <c r="AG15" s="125" t="str">
        <f>IF($B15="","",(VLOOKUP($B15,'Price List'!$C:AS,31,FALSE)))</f>
        <v/>
      </c>
      <c r="AH15" s="125" t="str">
        <f>IF($B15="","",(VLOOKUP($B15,'Price List'!$C:AS,32,FALSE)))</f>
        <v/>
      </c>
      <c r="AI15" s="84" t="str">
        <f>IF($B15="","",(VLOOKUP($B15,'Price List'!$C:AS,33,FALSE)))</f>
        <v/>
      </c>
      <c r="AJ15" s="83" t="str">
        <f>IF($B15="","",(VLOOKUP($B15,'Price List'!$C:AS,34,FALSE)))</f>
        <v/>
      </c>
      <c r="AK15" s="83" t="str">
        <f>IF($B15="","",(VLOOKUP($B15,'Price List'!$C:AS,35,FALSE)))</f>
        <v/>
      </c>
      <c r="AL15" s="125" t="str">
        <f>IF($B15="","",(VLOOKUP($B15,'Price List'!$C:AS,36,FALSE)))</f>
        <v/>
      </c>
      <c r="AM15" s="130" t="str">
        <f>IF($B15="","",(VLOOKUP($B15,'Price List'!$C:AS,37,FALSE)))</f>
        <v/>
      </c>
      <c r="AN15" s="83" t="str">
        <f>IF($B15="","",(VLOOKUP($B15,'Price List'!$C:AS,38,FALSE)))</f>
        <v/>
      </c>
      <c r="AO15" s="83" t="str">
        <f>IF($B15="","",(VLOOKUP($B15,'Price List'!$C:AS,39,FALSE)))</f>
        <v/>
      </c>
      <c r="AP15" s="83" t="str">
        <f>IF($B15="","",(VLOOKUP($B15,'Price List'!$C:AS,40,FALSE)))</f>
        <v/>
      </c>
      <c r="AQ15" s="125" t="str">
        <f>IF($B15="","",(VLOOKUP($B15,'Price List'!$C:AS,41,FALSE)))</f>
        <v/>
      </c>
      <c r="AR15" s="135" t="str">
        <f>IF($B15="","",(VLOOKUP($B15,'Price List'!$C:AS,42,FALSE)))</f>
        <v/>
      </c>
      <c r="AS15" s="76" t="str">
        <f>IF($B15="","",(VLOOKUP($B15,'Price List'!$C:CO,43,FALSE)))</f>
        <v/>
      </c>
      <c r="AT15" s="151" t="str">
        <f t="shared" si="0"/>
        <v/>
      </c>
      <c r="AU15" s="76"/>
      <c r="AV15" s="76"/>
      <c r="AW15" s="76"/>
      <c r="AX15" s="76"/>
      <c r="AY15" s="76"/>
      <c r="AZ15" s="76"/>
      <c r="BA15" s="76"/>
    </row>
    <row r="16" spans="1:53" s="85" customFormat="1" x14ac:dyDescent="0.2">
      <c r="A16" s="79">
        <v>10</v>
      </c>
      <c r="B16" s="76" t="str">
        <f>IF(ISBLANK(Catalog!A28),"",Catalog!A28)</f>
        <v/>
      </c>
      <c r="C16" s="76"/>
      <c r="D16" s="76" t="str">
        <f>IF($B16="","",(VLOOKUP($B16,'Price List'!$C:BB,2,FALSE)))</f>
        <v/>
      </c>
      <c r="E16" s="77" t="str">
        <f>IF($B16="","",(VLOOKUP($B16,'Price List'!$C:BA,3,FALSE)))</f>
        <v/>
      </c>
      <c r="F16" s="78" t="str">
        <f>IF($B16="","",IF(ISBLANK(VLOOKUP($B16,'Price List'!$C:BB,5,FALSE)),VLOOKUP($B16,'Price List'!$C:BB,7,FALSE),VLOOKUP($B16,'Price List'!$C:BB,5,FALSE)))</f>
        <v/>
      </c>
      <c r="G16" s="76"/>
      <c r="H16" s="76"/>
      <c r="I16" s="77" t="str">
        <f>IF($B16="","",(VLOOKUP($B16,'Price List'!$C:BE,6,FALSE)))</f>
        <v/>
      </c>
      <c r="J16" s="76" t="str">
        <f>IF($B16="","",(VLOOKUP($B16,'Price List'!$C:BF,8,FALSE)))</f>
        <v/>
      </c>
      <c r="K16" s="76" t="str">
        <f>IF($B16="","",(VLOOKUP($B16,'Price List'!$C:BG,9,FALSE)))</f>
        <v/>
      </c>
      <c r="L16" s="79" t="str">
        <f>IF($B16="","",(VLOOKUP($B16,'Price List'!$C:BH,10,FALSE)))</f>
        <v/>
      </c>
      <c r="M16" s="80" t="str">
        <f>IF($B16="","",(VLOOKUP($B16,'Price List'!$C:BI,11,FALSE)))</f>
        <v/>
      </c>
      <c r="N16" s="81" t="str">
        <f>IF($B16="","",(VLOOKUP($B16,'Price List'!$C:BI,12,FALSE)))</f>
        <v/>
      </c>
      <c r="O16" s="82" t="str">
        <f>IF($B16="","",(VLOOKUP($B16,'Price List'!$C:AS,13,FALSE)))</f>
        <v/>
      </c>
      <c r="P16" s="83" t="str">
        <f>IF($B16="","",(VLOOKUP($B16,'Price List'!$C:AS,14,FALSE)))</f>
        <v/>
      </c>
      <c r="Q16" s="83" t="str">
        <f>IF($B16="","",(VLOOKUP($B16,'Price List'!$C:AS,15,FALSE)))</f>
        <v/>
      </c>
      <c r="R16" s="125" t="str">
        <f>IF($B16="","",(VLOOKUP($B16,'Price List'!$C:AS,16,FALSE)))</f>
        <v/>
      </c>
      <c r="S16" s="125" t="str">
        <f>IF($B16="","",(VLOOKUP($B16,'Price List'!$C:AS,17,FALSE)))</f>
        <v/>
      </c>
      <c r="T16" s="84" t="str">
        <f>IF($B16="","",(VLOOKUP($B16,'Price List'!$C:AS,18,FALSE)))</f>
        <v/>
      </c>
      <c r="U16" s="83" t="str">
        <f>IF($B16="","",(VLOOKUP($B16,'Price List'!$C:AS,19,FALSE)))</f>
        <v/>
      </c>
      <c r="V16" s="83" t="str">
        <f>IF($B16="","",(VLOOKUP($B16,'Price List'!$C:AS,20,FALSE)))</f>
        <v/>
      </c>
      <c r="W16" s="125" t="str">
        <f>IF($B16="","",(VLOOKUP($B16,'Price List'!$C:AS,21,FALSE)))</f>
        <v/>
      </c>
      <c r="X16" s="130" t="str">
        <f>IF($B16="","",(VLOOKUP($B16,'Price List'!$C:AS,22,FALSE)))</f>
        <v/>
      </c>
      <c r="Y16" s="83" t="str">
        <f>IF($B16="","",(VLOOKUP($B16,'Price List'!$C:AS,23,FALSE)))</f>
        <v/>
      </c>
      <c r="Z16" s="83" t="str">
        <f>IF($B16="","",(VLOOKUP($B16,'Price List'!$C:AS,24,FALSE)))</f>
        <v/>
      </c>
      <c r="AA16" s="83" t="str">
        <f>IF($B16="","",(VLOOKUP($B16,'Price List'!$C:AS,25,FALSE)))</f>
        <v/>
      </c>
      <c r="AB16" s="125" t="str">
        <f>IF($B16="","",(VLOOKUP($B16,'Price List'!$C:AS,26,FALSE)))</f>
        <v/>
      </c>
      <c r="AC16" s="125" t="str">
        <f>IF($B16="","",(VLOOKUP($B16,'Price List'!$C:AS,27,FALSE)))</f>
        <v/>
      </c>
      <c r="AD16" s="82" t="str">
        <f>IF($B16="","",(VLOOKUP($B16,'Price List'!$C:AS,28,FALSE)))</f>
        <v/>
      </c>
      <c r="AE16" s="83" t="str">
        <f>IF($B16="","",(VLOOKUP($B16,'Price List'!$C:AS,29,FALSE)))</f>
        <v/>
      </c>
      <c r="AF16" s="83" t="str">
        <f>IF($B16="","",(VLOOKUP($B16,'Price List'!$C:AS,30,FALSE)))</f>
        <v/>
      </c>
      <c r="AG16" s="125" t="str">
        <f>IF($B16="","",(VLOOKUP($B16,'Price List'!$C:AS,31,FALSE)))</f>
        <v/>
      </c>
      <c r="AH16" s="125" t="str">
        <f>IF($B16="","",(VLOOKUP($B16,'Price List'!$C:AS,32,FALSE)))</f>
        <v/>
      </c>
      <c r="AI16" s="84" t="str">
        <f>IF($B16="","",(VLOOKUP($B16,'Price List'!$C:AS,33,FALSE)))</f>
        <v/>
      </c>
      <c r="AJ16" s="83" t="str">
        <f>IF($B16="","",(VLOOKUP($B16,'Price List'!$C:AS,34,FALSE)))</f>
        <v/>
      </c>
      <c r="AK16" s="83" t="str">
        <f>IF($B16="","",(VLOOKUP($B16,'Price List'!$C:AS,35,FALSE)))</f>
        <v/>
      </c>
      <c r="AL16" s="125" t="str">
        <f>IF($B16="","",(VLOOKUP($B16,'Price List'!$C:AS,36,FALSE)))</f>
        <v/>
      </c>
      <c r="AM16" s="130" t="str">
        <f>IF($B16="","",(VLOOKUP($B16,'Price List'!$C:AS,37,FALSE)))</f>
        <v/>
      </c>
      <c r="AN16" s="83" t="str">
        <f>IF($B16="","",(VLOOKUP($B16,'Price List'!$C:AS,38,FALSE)))</f>
        <v/>
      </c>
      <c r="AO16" s="83" t="str">
        <f>IF($B16="","",(VLOOKUP($B16,'Price List'!$C:AS,39,FALSE)))</f>
        <v/>
      </c>
      <c r="AP16" s="83" t="str">
        <f>IF($B16="","",(VLOOKUP($B16,'Price List'!$C:AS,40,FALSE)))</f>
        <v/>
      </c>
      <c r="AQ16" s="125" t="str">
        <f>IF($B16="","",(VLOOKUP($B16,'Price List'!$C:AS,41,FALSE)))</f>
        <v/>
      </c>
      <c r="AR16" s="135" t="str">
        <f>IF($B16="","",(VLOOKUP($B16,'Price List'!$C:AS,42,FALSE)))</f>
        <v/>
      </c>
      <c r="AS16" s="76" t="str">
        <f>IF($B16="","",(VLOOKUP($B16,'Price List'!$C:CO,43,FALSE)))</f>
        <v/>
      </c>
      <c r="AT16" s="151" t="str">
        <f t="shared" si="0"/>
        <v/>
      </c>
      <c r="AU16" s="76"/>
      <c r="AV16" s="76"/>
      <c r="AW16" s="76"/>
      <c r="AX16" s="76"/>
      <c r="AY16" s="76"/>
      <c r="AZ16" s="76"/>
      <c r="BA16" s="76"/>
    </row>
    <row r="17" spans="1:53" s="85" customFormat="1" x14ac:dyDescent="0.2">
      <c r="A17" s="79">
        <v>11</v>
      </c>
      <c r="B17" s="76" t="str">
        <f>IF(ISBLANK(Catalog!E28),"",Catalog!E28)</f>
        <v/>
      </c>
      <c r="C17" s="76"/>
      <c r="D17" s="76" t="str">
        <f>IF($B17="","",(VLOOKUP($B17,'Price List'!$C:BB,2,FALSE)))</f>
        <v/>
      </c>
      <c r="E17" s="77" t="str">
        <f>IF($B17="","",(VLOOKUP($B17,'Price List'!$C:BA,3,FALSE)))</f>
        <v/>
      </c>
      <c r="F17" s="78" t="str">
        <f>IF($B17="","",IF(ISBLANK(VLOOKUP($B17,'Price List'!$C:BB,5,FALSE)),VLOOKUP($B17,'Price List'!$C:BB,7,FALSE),VLOOKUP($B17,'Price List'!$C:BB,5,FALSE)))</f>
        <v/>
      </c>
      <c r="G17" s="76"/>
      <c r="H17" s="76"/>
      <c r="I17" s="77" t="str">
        <f>IF($B17="","",(VLOOKUP($B17,'Price List'!$C:BE,6,FALSE)))</f>
        <v/>
      </c>
      <c r="J17" s="76" t="str">
        <f>IF($B17="","",(VLOOKUP($B17,'Price List'!$C:BF,8,FALSE)))</f>
        <v/>
      </c>
      <c r="K17" s="76" t="str">
        <f>IF($B17="","",(VLOOKUP($B17,'Price List'!$C:BG,9,FALSE)))</f>
        <v/>
      </c>
      <c r="L17" s="79" t="str">
        <f>IF($B17="","",(VLOOKUP($B17,'Price List'!$C:BH,10,FALSE)))</f>
        <v/>
      </c>
      <c r="M17" s="80" t="str">
        <f>IF($B17="","",(VLOOKUP($B17,'Price List'!$C:BI,11,FALSE)))</f>
        <v/>
      </c>
      <c r="N17" s="81" t="str">
        <f>IF($B17="","",(VLOOKUP($B17,'Price List'!$C:BI,12,FALSE)))</f>
        <v/>
      </c>
      <c r="O17" s="82" t="str">
        <f>IF($B17="","",(VLOOKUP($B17,'Price List'!$C:AS,13,FALSE)))</f>
        <v/>
      </c>
      <c r="P17" s="83" t="str">
        <f>IF($B17="","",(VLOOKUP($B17,'Price List'!$C:AS,14,FALSE)))</f>
        <v/>
      </c>
      <c r="Q17" s="83" t="str">
        <f>IF($B17="","",(VLOOKUP($B17,'Price List'!$C:AS,15,FALSE)))</f>
        <v/>
      </c>
      <c r="R17" s="125" t="str">
        <f>IF($B17="","",(VLOOKUP($B17,'Price List'!$C:AS,16,FALSE)))</f>
        <v/>
      </c>
      <c r="S17" s="125" t="str">
        <f>IF($B17="","",(VLOOKUP($B17,'Price List'!$C:AS,17,FALSE)))</f>
        <v/>
      </c>
      <c r="T17" s="84" t="str">
        <f>IF($B17="","",(VLOOKUP($B17,'Price List'!$C:AS,18,FALSE)))</f>
        <v/>
      </c>
      <c r="U17" s="83" t="str">
        <f>IF($B17="","",(VLOOKUP($B17,'Price List'!$C:AS,19,FALSE)))</f>
        <v/>
      </c>
      <c r="V17" s="83" t="str">
        <f>IF($B17="","",(VLOOKUP($B17,'Price List'!$C:AS,20,FALSE)))</f>
        <v/>
      </c>
      <c r="W17" s="125" t="str">
        <f>IF($B17="","",(VLOOKUP($B17,'Price List'!$C:AS,21,FALSE)))</f>
        <v/>
      </c>
      <c r="X17" s="130" t="str">
        <f>IF($B17="","",(VLOOKUP($B17,'Price List'!$C:AS,22,FALSE)))</f>
        <v/>
      </c>
      <c r="Y17" s="83" t="str">
        <f>IF($B17="","",(VLOOKUP($B17,'Price List'!$C:AS,23,FALSE)))</f>
        <v/>
      </c>
      <c r="Z17" s="83" t="str">
        <f>IF($B17="","",(VLOOKUP($B17,'Price List'!$C:AS,24,FALSE)))</f>
        <v/>
      </c>
      <c r="AA17" s="83" t="str">
        <f>IF($B17="","",(VLOOKUP($B17,'Price List'!$C:AS,25,FALSE)))</f>
        <v/>
      </c>
      <c r="AB17" s="125" t="str">
        <f>IF($B17="","",(VLOOKUP($B17,'Price List'!$C:AS,26,FALSE)))</f>
        <v/>
      </c>
      <c r="AC17" s="125" t="str">
        <f>IF($B17="","",(VLOOKUP($B17,'Price List'!$C:AS,27,FALSE)))</f>
        <v/>
      </c>
      <c r="AD17" s="82" t="str">
        <f>IF($B17="","",(VLOOKUP($B17,'Price List'!$C:AS,28,FALSE)))</f>
        <v/>
      </c>
      <c r="AE17" s="83" t="str">
        <f>IF($B17="","",(VLOOKUP($B17,'Price List'!$C:AS,29,FALSE)))</f>
        <v/>
      </c>
      <c r="AF17" s="83" t="str">
        <f>IF($B17="","",(VLOOKUP($B17,'Price List'!$C:AS,30,FALSE)))</f>
        <v/>
      </c>
      <c r="AG17" s="125" t="str">
        <f>IF($B17="","",(VLOOKUP($B17,'Price List'!$C:AS,31,FALSE)))</f>
        <v/>
      </c>
      <c r="AH17" s="125" t="str">
        <f>IF($B17="","",(VLOOKUP($B17,'Price List'!$C:AS,32,FALSE)))</f>
        <v/>
      </c>
      <c r="AI17" s="84" t="str">
        <f>IF($B17="","",(VLOOKUP($B17,'Price List'!$C:AS,33,FALSE)))</f>
        <v/>
      </c>
      <c r="AJ17" s="83" t="str">
        <f>IF($B17="","",(VLOOKUP($B17,'Price List'!$C:AS,34,FALSE)))</f>
        <v/>
      </c>
      <c r="AK17" s="83" t="str">
        <f>IF($B17="","",(VLOOKUP($B17,'Price List'!$C:AS,35,FALSE)))</f>
        <v/>
      </c>
      <c r="AL17" s="125" t="str">
        <f>IF($B17="","",(VLOOKUP($B17,'Price List'!$C:AS,36,FALSE)))</f>
        <v/>
      </c>
      <c r="AM17" s="130" t="str">
        <f>IF($B17="","",(VLOOKUP($B17,'Price List'!$C:AS,37,FALSE)))</f>
        <v/>
      </c>
      <c r="AN17" s="83" t="str">
        <f>IF($B17="","",(VLOOKUP($B17,'Price List'!$C:AS,38,FALSE)))</f>
        <v/>
      </c>
      <c r="AO17" s="83" t="str">
        <f>IF($B17="","",(VLOOKUP($B17,'Price List'!$C:AS,39,FALSE)))</f>
        <v/>
      </c>
      <c r="AP17" s="83" t="str">
        <f>IF($B17="","",(VLOOKUP($B17,'Price List'!$C:AS,40,FALSE)))</f>
        <v/>
      </c>
      <c r="AQ17" s="125" t="str">
        <f>IF($B17="","",(VLOOKUP($B17,'Price List'!$C:AS,41,FALSE)))</f>
        <v/>
      </c>
      <c r="AR17" s="135" t="str">
        <f>IF($B17="","",(VLOOKUP($B17,'Price List'!$C:AS,42,FALSE)))</f>
        <v/>
      </c>
      <c r="AS17" s="76" t="str">
        <f>IF($B17="","",(VLOOKUP($B17,'Price List'!$C:CO,43,FALSE)))</f>
        <v/>
      </c>
      <c r="AT17" s="151" t="str">
        <f t="shared" si="0"/>
        <v/>
      </c>
      <c r="AU17" s="76"/>
      <c r="AV17" s="76"/>
      <c r="AW17" s="76"/>
      <c r="AX17" s="76"/>
      <c r="AY17" s="76"/>
      <c r="AZ17" s="76"/>
      <c r="BA17" s="76"/>
    </row>
    <row r="18" spans="1:53" s="85" customFormat="1" x14ac:dyDescent="0.2">
      <c r="A18" s="79">
        <v>12</v>
      </c>
      <c r="B18" s="76" t="str">
        <f>IF(ISBLANK(Catalog!I28),"",Catalog!I28)</f>
        <v/>
      </c>
      <c r="C18" s="76"/>
      <c r="D18" s="76" t="str">
        <f>IF($B18="","",(VLOOKUP($B18,'Price List'!$C:BB,2,FALSE)))</f>
        <v/>
      </c>
      <c r="E18" s="77" t="str">
        <f>IF($B18="","",(VLOOKUP($B18,'Price List'!$C:BA,3,FALSE)))</f>
        <v/>
      </c>
      <c r="F18" s="78" t="str">
        <f>IF($B18="","",IF(ISBLANK(VLOOKUP($B18,'Price List'!$C:BB,5,FALSE)),VLOOKUP($B18,'Price List'!$C:BB,7,FALSE),VLOOKUP($B18,'Price List'!$C:BB,5,FALSE)))</f>
        <v/>
      </c>
      <c r="G18" s="76"/>
      <c r="H18" s="76"/>
      <c r="I18" s="77" t="str">
        <f>IF($B18="","",(VLOOKUP($B18,'Price List'!$C:BE,6,FALSE)))</f>
        <v/>
      </c>
      <c r="J18" s="76" t="str">
        <f>IF($B18="","",(VLOOKUP($B18,'Price List'!$C:BF,8,FALSE)))</f>
        <v/>
      </c>
      <c r="K18" s="76" t="str">
        <f>IF($B18="","",(VLOOKUP($B18,'Price List'!$C:BG,9,FALSE)))</f>
        <v/>
      </c>
      <c r="L18" s="79" t="str">
        <f>IF($B18="","",(VLOOKUP($B18,'Price List'!$C:BH,10,FALSE)))</f>
        <v/>
      </c>
      <c r="M18" s="80" t="str">
        <f>IF($B18="","",(VLOOKUP($B18,'Price List'!$C:BI,11,FALSE)))</f>
        <v/>
      </c>
      <c r="N18" s="81" t="str">
        <f>IF($B18="","",(VLOOKUP($B18,'Price List'!$C:BI,12,FALSE)))</f>
        <v/>
      </c>
      <c r="O18" s="82" t="str">
        <f>IF($B18="","",(VLOOKUP($B18,'Price List'!$C:AS,13,FALSE)))</f>
        <v/>
      </c>
      <c r="P18" s="83" t="str">
        <f>IF($B18="","",(VLOOKUP($B18,'Price List'!$C:AS,14,FALSE)))</f>
        <v/>
      </c>
      <c r="Q18" s="83" t="str">
        <f>IF($B18="","",(VLOOKUP($B18,'Price List'!$C:AS,15,FALSE)))</f>
        <v/>
      </c>
      <c r="R18" s="125" t="str">
        <f>IF($B18="","",(VLOOKUP($B18,'Price List'!$C:AS,16,FALSE)))</f>
        <v/>
      </c>
      <c r="S18" s="125" t="str">
        <f>IF($B18="","",(VLOOKUP($B18,'Price List'!$C:AS,17,FALSE)))</f>
        <v/>
      </c>
      <c r="T18" s="84" t="str">
        <f>IF($B18="","",(VLOOKUP($B18,'Price List'!$C:AS,18,FALSE)))</f>
        <v/>
      </c>
      <c r="U18" s="83" t="str">
        <f>IF($B18="","",(VLOOKUP($B18,'Price List'!$C:AS,19,FALSE)))</f>
        <v/>
      </c>
      <c r="V18" s="83" t="str">
        <f>IF($B18="","",(VLOOKUP($B18,'Price List'!$C:AS,20,FALSE)))</f>
        <v/>
      </c>
      <c r="W18" s="125" t="str">
        <f>IF($B18="","",(VLOOKUP($B18,'Price List'!$C:AS,21,FALSE)))</f>
        <v/>
      </c>
      <c r="X18" s="130" t="str">
        <f>IF($B18="","",(VLOOKUP($B18,'Price List'!$C:AS,22,FALSE)))</f>
        <v/>
      </c>
      <c r="Y18" s="83" t="str">
        <f>IF($B18="","",(VLOOKUP($B18,'Price List'!$C:AS,23,FALSE)))</f>
        <v/>
      </c>
      <c r="Z18" s="83" t="str">
        <f>IF($B18="","",(VLOOKUP($B18,'Price List'!$C:AS,24,FALSE)))</f>
        <v/>
      </c>
      <c r="AA18" s="83" t="str">
        <f>IF($B18="","",(VLOOKUP($B18,'Price List'!$C:AS,25,FALSE)))</f>
        <v/>
      </c>
      <c r="AB18" s="125" t="str">
        <f>IF($B18="","",(VLOOKUP($B18,'Price List'!$C:AS,26,FALSE)))</f>
        <v/>
      </c>
      <c r="AC18" s="125" t="str">
        <f>IF($B18="","",(VLOOKUP($B18,'Price List'!$C:AS,27,FALSE)))</f>
        <v/>
      </c>
      <c r="AD18" s="82" t="str">
        <f>IF($B18="","",(VLOOKUP($B18,'Price List'!$C:AS,28,FALSE)))</f>
        <v/>
      </c>
      <c r="AE18" s="83" t="str">
        <f>IF($B18="","",(VLOOKUP($B18,'Price List'!$C:AS,29,FALSE)))</f>
        <v/>
      </c>
      <c r="AF18" s="83" t="str">
        <f>IF($B18="","",(VLOOKUP($B18,'Price List'!$C:AS,30,FALSE)))</f>
        <v/>
      </c>
      <c r="AG18" s="125" t="str">
        <f>IF($B18="","",(VLOOKUP($B18,'Price List'!$C:AS,31,FALSE)))</f>
        <v/>
      </c>
      <c r="AH18" s="125" t="str">
        <f>IF($B18="","",(VLOOKUP($B18,'Price List'!$C:AS,32,FALSE)))</f>
        <v/>
      </c>
      <c r="AI18" s="84" t="str">
        <f>IF($B18="","",(VLOOKUP($B18,'Price List'!$C:AS,33,FALSE)))</f>
        <v/>
      </c>
      <c r="AJ18" s="83" t="str">
        <f>IF($B18="","",(VLOOKUP($B18,'Price List'!$C:AS,34,FALSE)))</f>
        <v/>
      </c>
      <c r="AK18" s="83" t="str">
        <f>IF($B18="","",(VLOOKUP($B18,'Price List'!$C:AS,35,FALSE)))</f>
        <v/>
      </c>
      <c r="AL18" s="125" t="str">
        <f>IF($B18="","",(VLOOKUP($B18,'Price List'!$C:AS,36,FALSE)))</f>
        <v/>
      </c>
      <c r="AM18" s="130" t="str">
        <f>IF($B18="","",(VLOOKUP($B18,'Price List'!$C:AS,37,FALSE)))</f>
        <v/>
      </c>
      <c r="AN18" s="83" t="str">
        <f>IF($B18="","",(VLOOKUP($B18,'Price List'!$C:AS,38,FALSE)))</f>
        <v/>
      </c>
      <c r="AO18" s="83" t="str">
        <f>IF($B18="","",(VLOOKUP($B18,'Price List'!$C:AS,39,FALSE)))</f>
        <v/>
      </c>
      <c r="AP18" s="83" t="str">
        <f>IF($B18="","",(VLOOKUP($B18,'Price List'!$C:AS,40,FALSE)))</f>
        <v/>
      </c>
      <c r="AQ18" s="125" t="str">
        <f>IF($B18="","",(VLOOKUP($B18,'Price List'!$C:AS,41,FALSE)))</f>
        <v/>
      </c>
      <c r="AR18" s="135" t="str">
        <f>IF($B18="","",(VLOOKUP($B18,'Price List'!$C:AS,42,FALSE)))</f>
        <v/>
      </c>
      <c r="AS18" s="76" t="str">
        <f>IF($B18="","",(VLOOKUP($B18,'Price List'!$C:CO,43,FALSE)))</f>
        <v/>
      </c>
      <c r="AT18" s="151" t="str">
        <f t="shared" si="0"/>
        <v/>
      </c>
      <c r="AU18" s="76"/>
      <c r="AV18" s="76"/>
      <c r="AW18" s="76"/>
      <c r="AX18" s="76"/>
      <c r="AY18" s="76"/>
      <c r="AZ18" s="76"/>
      <c r="BA18" s="76"/>
    </row>
    <row r="19" spans="1:53" s="85" customFormat="1" x14ac:dyDescent="0.2">
      <c r="A19" s="79">
        <v>13</v>
      </c>
      <c r="B19" s="76" t="str">
        <f>IF(ISBLANK(Catalog!A35),"",Catalog!A35)</f>
        <v/>
      </c>
      <c r="C19" s="76"/>
      <c r="D19" s="76" t="str">
        <f>IF($B19="","",(VLOOKUP($B19,'Price List'!$C:BB,2,FALSE)))</f>
        <v/>
      </c>
      <c r="E19" s="77" t="str">
        <f>IF($B19="","",(VLOOKUP($B19,'Price List'!$C:BA,3,FALSE)))</f>
        <v/>
      </c>
      <c r="F19" s="78" t="str">
        <f>IF($B19="","",IF(ISBLANK(VLOOKUP($B19,'Price List'!$C:BB,5,FALSE)),VLOOKUP($B19,'Price List'!$C:BB,7,FALSE),VLOOKUP($B19,'Price List'!$C:BB,5,FALSE)))</f>
        <v/>
      </c>
      <c r="G19" s="76"/>
      <c r="H19" s="76"/>
      <c r="I19" s="77" t="str">
        <f>IF($B19="","",(VLOOKUP($B19,'Price List'!$C:BE,6,FALSE)))</f>
        <v/>
      </c>
      <c r="J19" s="76" t="str">
        <f>IF($B19="","",(VLOOKUP($B19,'Price List'!$C:BF,8,FALSE)))</f>
        <v/>
      </c>
      <c r="K19" s="76" t="str">
        <f>IF($B19="","",(VLOOKUP($B19,'Price List'!$C:BG,9,FALSE)))</f>
        <v/>
      </c>
      <c r="L19" s="79" t="str">
        <f>IF($B19="","",(VLOOKUP($B19,'Price List'!$C:BH,10,FALSE)))</f>
        <v/>
      </c>
      <c r="M19" s="80" t="str">
        <f>IF($B19="","",(VLOOKUP($B19,'Price List'!$C:BI,11,FALSE)))</f>
        <v/>
      </c>
      <c r="N19" s="81" t="str">
        <f>IF($B19="","",(VLOOKUP($B19,'Price List'!$C:BI,12,FALSE)))</f>
        <v/>
      </c>
      <c r="O19" s="82" t="str">
        <f>IF($B19="","",(VLOOKUP($B19,'Price List'!$C:AS,13,FALSE)))</f>
        <v/>
      </c>
      <c r="P19" s="83" t="str">
        <f>IF($B19="","",(VLOOKUP($B19,'Price List'!$C:AS,14,FALSE)))</f>
        <v/>
      </c>
      <c r="Q19" s="83" t="str">
        <f>IF($B19="","",(VLOOKUP($B19,'Price List'!$C:AS,15,FALSE)))</f>
        <v/>
      </c>
      <c r="R19" s="125" t="str">
        <f>IF($B19="","",(VLOOKUP($B19,'Price List'!$C:AS,16,FALSE)))</f>
        <v/>
      </c>
      <c r="S19" s="125" t="str">
        <f>IF($B19="","",(VLOOKUP($B19,'Price List'!$C:AS,17,FALSE)))</f>
        <v/>
      </c>
      <c r="T19" s="84" t="str">
        <f>IF($B19="","",(VLOOKUP($B19,'Price List'!$C:AS,18,FALSE)))</f>
        <v/>
      </c>
      <c r="U19" s="83" t="str">
        <f>IF($B19="","",(VLOOKUP($B19,'Price List'!$C:AS,19,FALSE)))</f>
        <v/>
      </c>
      <c r="V19" s="83" t="str">
        <f>IF($B19="","",(VLOOKUP($B19,'Price List'!$C:AS,20,FALSE)))</f>
        <v/>
      </c>
      <c r="W19" s="125" t="str">
        <f>IF($B19="","",(VLOOKUP($B19,'Price List'!$C:AS,21,FALSE)))</f>
        <v/>
      </c>
      <c r="X19" s="130" t="str">
        <f>IF($B19="","",(VLOOKUP($B19,'Price List'!$C:AS,22,FALSE)))</f>
        <v/>
      </c>
      <c r="Y19" s="83" t="str">
        <f>IF($B19="","",(VLOOKUP($B19,'Price List'!$C:AS,23,FALSE)))</f>
        <v/>
      </c>
      <c r="Z19" s="83" t="str">
        <f>IF($B19="","",(VLOOKUP($B19,'Price List'!$C:AS,24,FALSE)))</f>
        <v/>
      </c>
      <c r="AA19" s="83" t="str">
        <f>IF($B19="","",(VLOOKUP($B19,'Price List'!$C:AS,25,FALSE)))</f>
        <v/>
      </c>
      <c r="AB19" s="125" t="str">
        <f>IF($B19="","",(VLOOKUP($B19,'Price List'!$C:AS,26,FALSE)))</f>
        <v/>
      </c>
      <c r="AC19" s="125" t="str">
        <f>IF($B19="","",(VLOOKUP($B19,'Price List'!$C:AS,27,FALSE)))</f>
        <v/>
      </c>
      <c r="AD19" s="82" t="str">
        <f>IF($B19="","",(VLOOKUP($B19,'Price List'!$C:AS,28,FALSE)))</f>
        <v/>
      </c>
      <c r="AE19" s="83" t="str">
        <f>IF($B19="","",(VLOOKUP($B19,'Price List'!$C:AS,29,FALSE)))</f>
        <v/>
      </c>
      <c r="AF19" s="83" t="str">
        <f>IF($B19="","",(VLOOKUP($B19,'Price List'!$C:AS,30,FALSE)))</f>
        <v/>
      </c>
      <c r="AG19" s="125" t="str">
        <f>IF($B19="","",(VLOOKUP($B19,'Price List'!$C:AS,31,FALSE)))</f>
        <v/>
      </c>
      <c r="AH19" s="125" t="str">
        <f>IF($B19="","",(VLOOKUP($B19,'Price List'!$C:AS,32,FALSE)))</f>
        <v/>
      </c>
      <c r="AI19" s="84" t="str">
        <f>IF($B19="","",(VLOOKUP($B19,'Price List'!$C:AS,33,FALSE)))</f>
        <v/>
      </c>
      <c r="AJ19" s="83" t="str">
        <f>IF($B19="","",(VLOOKUP($B19,'Price List'!$C:AS,34,FALSE)))</f>
        <v/>
      </c>
      <c r="AK19" s="83" t="str">
        <f>IF($B19="","",(VLOOKUP($B19,'Price List'!$C:AS,35,FALSE)))</f>
        <v/>
      </c>
      <c r="AL19" s="125" t="str">
        <f>IF($B19="","",(VLOOKUP($B19,'Price List'!$C:AS,36,FALSE)))</f>
        <v/>
      </c>
      <c r="AM19" s="130" t="str">
        <f>IF($B19="","",(VLOOKUP($B19,'Price List'!$C:AS,37,FALSE)))</f>
        <v/>
      </c>
      <c r="AN19" s="83" t="str">
        <f>IF($B19="","",(VLOOKUP($B19,'Price List'!$C:AS,38,FALSE)))</f>
        <v/>
      </c>
      <c r="AO19" s="83" t="str">
        <f>IF($B19="","",(VLOOKUP($B19,'Price List'!$C:AS,39,FALSE)))</f>
        <v/>
      </c>
      <c r="AP19" s="83" t="str">
        <f>IF($B19="","",(VLOOKUP($B19,'Price List'!$C:AS,40,FALSE)))</f>
        <v/>
      </c>
      <c r="AQ19" s="125" t="str">
        <f>IF($B19="","",(VLOOKUP($B19,'Price List'!$C:AS,41,FALSE)))</f>
        <v/>
      </c>
      <c r="AR19" s="135" t="str">
        <f>IF($B19="","",(VLOOKUP($B19,'Price List'!$C:AS,42,FALSE)))</f>
        <v/>
      </c>
      <c r="AS19" s="76" t="str">
        <f>IF($B19="","",(VLOOKUP($B19,'Price List'!$C:CO,43,FALSE)))</f>
        <v/>
      </c>
      <c r="AT19" s="151" t="str">
        <f t="shared" si="0"/>
        <v/>
      </c>
      <c r="AU19" s="76"/>
      <c r="AV19" s="76"/>
      <c r="AW19" s="76"/>
      <c r="AX19" s="76"/>
      <c r="AY19" s="76"/>
      <c r="AZ19" s="76"/>
      <c r="BA19" s="76"/>
    </row>
    <row r="20" spans="1:53" s="85" customFormat="1" x14ac:dyDescent="0.2">
      <c r="A20" s="79">
        <v>14</v>
      </c>
      <c r="B20" s="76" t="str">
        <f>IF(ISBLANK(Catalog!E35),"",Catalog!E35)</f>
        <v/>
      </c>
      <c r="C20" s="76"/>
      <c r="D20" s="76" t="str">
        <f>IF($B20="","",(VLOOKUP($B20,'Price List'!$C:BB,2,FALSE)))</f>
        <v/>
      </c>
      <c r="E20" s="77" t="str">
        <f>IF($B20="","",(VLOOKUP($B20,'Price List'!$C:BA,3,FALSE)))</f>
        <v/>
      </c>
      <c r="F20" s="78" t="str">
        <f>IF($B20="","",IF(ISBLANK(VLOOKUP($B20,'Price List'!$C:BB,5,FALSE)),VLOOKUP($B20,'Price List'!$C:BB,7,FALSE),VLOOKUP($B20,'Price List'!$C:BB,5,FALSE)))</f>
        <v/>
      </c>
      <c r="G20" s="76"/>
      <c r="H20" s="76"/>
      <c r="I20" s="77" t="str">
        <f>IF($B20="","",(VLOOKUP($B20,'Price List'!$C:BE,6,FALSE)))</f>
        <v/>
      </c>
      <c r="J20" s="76" t="str">
        <f>IF($B20="","",(VLOOKUP($B20,'Price List'!$C:BF,8,FALSE)))</f>
        <v/>
      </c>
      <c r="K20" s="76" t="str">
        <f>IF($B20="","",(VLOOKUP($B20,'Price List'!$C:BG,9,FALSE)))</f>
        <v/>
      </c>
      <c r="L20" s="79" t="str">
        <f>IF($B20="","",(VLOOKUP($B20,'Price List'!$C:BH,10,FALSE)))</f>
        <v/>
      </c>
      <c r="M20" s="80" t="str">
        <f>IF($B20="","",(VLOOKUP($B20,'Price List'!$C:BI,11,FALSE)))</f>
        <v/>
      </c>
      <c r="N20" s="81" t="str">
        <f>IF($B20="","",(VLOOKUP($B20,'Price List'!$C:BI,12,FALSE)))</f>
        <v/>
      </c>
      <c r="O20" s="82" t="str">
        <f>IF($B20="","",(VLOOKUP($B20,'Price List'!$C:AS,13,FALSE)))</f>
        <v/>
      </c>
      <c r="P20" s="83" t="str">
        <f>IF($B20="","",(VLOOKUP($B20,'Price List'!$C:AS,14,FALSE)))</f>
        <v/>
      </c>
      <c r="Q20" s="83" t="str">
        <f>IF($B20="","",(VLOOKUP($B20,'Price List'!$C:AS,15,FALSE)))</f>
        <v/>
      </c>
      <c r="R20" s="125" t="str">
        <f>IF($B20="","",(VLOOKUP($B20,'Price List'!$C:AS,16,FALSE)))</f>
        <v/>
      </c>
      <c r="S20" s="125" t="str">
        <f>IF($B20="","",(VLOOKUP($B20,'Price List'!$C:AS,17,FALSE)))</f>
        <v/>
      </c>
      <c r="T20" s="84" t="str">
        <f>IF($B20="","",(VLOOKUP($B20,'Price List'!$C:AS,18,FALSE)))</f>
        <v/>
      </c>
      <c r="U20" s="83" t="str">
        <f>IF($B20="","",(VLOOKUP($B20,'Price List'!$C:AS,19,FALSE)))</f>
        <v/>
      </c>
      <c r="V20" s="83" t="str">
        <f>IF($B20="","",(VLOOKUP($B20,'Price List'!$C:AS,20,FALSE)))</f>
        <v/>
      </c>
      <c r="W20" s="125" t="str">
        <f>IF($B20="","",(VLOOKUP($B20,'Price List'!$C:AS,21,FALSE)))</f>
        <v/>
      </c>
      <c r="X20" s="130" t="str">
        <f>IF($B20="","",(VLOOKUP($B20,'Price List'!$C:AS,22,FALSE)))</f>
        <v/>
      </c>
      <c r="Y20" s="83" t="str">
        <f>IF($B20="","",(VLOOKUP($B20,'Price List'!$C:AS,23,FALSE)))</f>
        <v/>
      </c>
      <c r="Z20" s="83" t="str">
        <f>IF($B20="","",(VLOOKUP($B20,'Price List'!$C:AS,24,FALSE)))</f>
        <v/>
      </c>
      <c r="AA20" s="83" t="str">
        <f>IF($B20="","",(VLOOKUP($B20,'Price List'!$C:AS,25,FALSE)))</f>
        <v/>
      </c>
      <c r="AB20" s="125" t="str">
        <f>IF($B20="","",(VLOOKUP($B20,'Price List'!$C:AS,26,FALSE)))</f>
        <v/>
      </c>
      <c r="AC20" s="125" t="str">
        <f>IF($B20="","",(VLOOKUP($B20,'Price List'!$C:AS,27,FALSE)))</f>
        <v/>
      </c>
      <c r="AD20" s="82" t="str">
        <f>IF($B20="","",(VLOOKUP($B20,'Price List'!$C:AS,28,FALSE)))</f>
        <v/>
      </c>
      <c r="AE20" s="83" t="str">
        <f>IF($B20="","",(VLOOKUP($B20,'Price List'!$C:AS,29,FALSE)))</f>
        <v/>
      </c>
      <c r="AF20" s="83" t="str">
        <f>IF($B20="","",(VLOOKUP($B20,'Price List'!$C:AS,30,FALSE)))</f>
        <v/>
      </c>
      <c r="AG20" s="125" t="str">
        <f>IF($B20="","",(VLOOKUP($B20,'Price List'!$C:AS,31,FALSE)))</f>
        <v/>
      </c>
      <c r="AH20" s="125" t="str">
        <f>IF($B20="","",(VLOOKUP($B20,'Price List'!$C:AS,32,FALSE)))</f>
        <v/>
      </c>
      <c r="AI20" s="84" t="str">
        <f>IF($B20="","",(VLOOKUP($B20,'Price List'!$C:AS,33,FALSE)))</f>
        <v/>
      </c>
      <c r="AJ20" s="83" t="str">
        <f>IF($B20="","",(VLOOKUP($B20,'Price List'!$C:AS,34,FALSE)))</f>
        <v/>
      </c>
      <c r="AK20" s="83" t="str">
        <f>IF($B20="","",(VLOOKUP($B20,'Price List'!$C:AS,35,FALSE)))</f>
        <v/>
      </c>
      <c r="AL20" s="125" t="str">
        <f>IF($B20="","",(VLOOKUP($B20,'Price List'!$C:AS,36,FALSE)))</f>
        <v/>
      </c>
      <c r="AM20" s="130" t="str">
        <f>IF($B20="","",(VLOOKUP($B20,'Price List'!$C:AS,37,FALSE)))</f>
        <v/>
      </c>
      <c r="AN20" s="83" t="str">
        <f>IF($B20="","",(VLOOKUP($B20,'Price List'!$C:AS,38,FALSE)))</f>
        <v/>
      </c>
      <c r="AO20" s="83" t="str">
        <f>IF($B20="","",(VLOOKUP($B20,'Price List'!$C:AS,39,FALSE)))</f>
        <v/>
      </c>
      <c r="AP20" s="83" t="str">
        <f>IF($B20="","",(VLOOKUP($B20,'Price List'!$C:AS,40,FALSE)))</f>
        <v/>
      </c>
      <c r="AQ20" s="125" t="str">
        <f>IF($B20="","",(VLOOKUP($B20,'Price List'!$C:AS,41,FALSE)))</f>
        <v/>
      </c>
      <c r="AR20" s="135" t="str">
        <f>IF($B20="","",(VLOOKUP($B20,'Price List'!$C:AS,42,FALSE)))</f>
        <v/>
      </c>
      <c r="AS20" s="76" t="str">
        <f>IF($B20="","",(VLOOKUP($B20,'Price List'!$C:CO,43,FALSE)))</f>
        <v/>
      </c>
      <c r="AT20" s="151" t="str">
        <f t="shared" si="0"/>
        <v/>
      </c>
      <c r="AU20" s="76"/>
      <c r="AV20" s="76"/>
      <c r="AW20" s="76"/>
      <c r="AX20" s="76"/>
      <c r="AY20" s="76"/>
      <c r="AZ20" s="76"/>
      <c r="BA20" s="76"/>
    </row>
    <row r="21" spans="1:53" s="85" customFormat="1" x14ac:dyDescent="0.2">
      <c r="A21" s="79">
        <v>15</v>
      </c>
      <c r="B21" s="76" t="str">
        <f>IF(ISBLANK(Catalog!I35),"",Catalog!I35)</f>
        <v/>
      </c>
      <c r="C21" s="76"/>
      <c r="D21" s="76" t="str">
        <f>IF($B21="","",(VLOOKUP($B21,'Price List'!$C:BB,2,FALSE)))</f>
        <v/>
      </c>
      <c r="E21" s="77" t="str">
        <f>IF($B21="","",(VLOOKUP($B21,'Price List'!$C:BA,3,FALSE)))</f>
        <v/>
      </c>
      <c r="F21" s="78" t="str">
        <f>IF($B21="","",IF(ISBLANK(VLOOKUP($B21,'Price List'!$C:BB,5,FALSE)),VLOOKUP($B21,'Price List'!$C:BB,7,FALSE),VLOOKUP($B21,'Price List'!$C:BB,5,FALSE)))</f>
        <v/>
      </c>
      <c r="G21" s="76"/>
      <c r="H21" s="76"/>
      <c r="I21" s="77" t="str">
        <f>IF($B21="","",(VLOOKUP($B21,'Price List'!$C:BE,6,FALSE)))</f>
        <v/>
      </c>
      <c r="J21" s="76" t="str">
        <f>IF($B21="","",(VLOOKUP($B21,'Price List'!$C:BF,8,FALSE)))</f>
        <v/>
      </c>
      <c r="K21" s="76" t="str">
        <f>IF($B21="","",(VLOOKUP($B21,'Price List'!$C:BG,9,FALSE)))</f>
        <v/>
      </c>
      <c r="L21" s="79" t="str">
        <f>IF($B21="","",(VLOOKUP($B21,'Price List'!$C:BH,10,FALSE)))</f>
        <v/>
      </c>
      <c r="M21" s="80" t="str">
        <f>IF($B21="","",(VLOOKUP($B21,'Price List'!$C:BI,11,FALSE)))</f>
        <v/>
      </c>
      <c r="N21" s="81" t="str">
        <f>IF($B21="","",(VLOOKUP($B21,'Price List'!$C:BI,12,FALSE)))</f>
        <v/>
      </c>
      <c r="O21" s="82" t="str">
        <f>IF($B21="","",(VLOOKUP($B21,'Price List'!$C:AS,13,FALSE)))</f>
        <v/>
      </c>
      <c r="P21" s="83" t="str">
        <f>IF($B21="","",(VLOOKUP($B21,'Price List'!$C:AS,14,FALSE)))</f>
        <v/>
      </c>
      <c r="Q21" s="83" t="str">
        <f>IF($B21="","",(VLOOKUP($B21,'Price List'!$C:AS,15,FALSE)))</f>
        <v/>
      </c>
      <c r="R21" s="125" t="str">
        <f>IF($B21="","",(VLOOKUP($B21,'Price List'!$C:AS,16,FALSE)))</f>
        <v/>
      </c>
      <c r="S21" s="125" t="str">
        <f>IF($B21="","",(VLOOKUP($B21,'Price List'!$C:AS,17,FALSE)))</f>
        <v/>
      </c>
      <c r="T21" s="84" t="str">
        <f>IF($B21="","",(VLOOKUP($B21,'Price List'!$C:AS,18,FALSE)))</f>
        <v/>
      </c>
      <c r="U21" s="83" t="str">
        <f>IF($B21="","",(VLOOKUP($B21,'Price List'!$C:AS,19,FALSE)))</f>
        <v/>
      </c>
      <c r="V21" s="83" t="str">
        <f>IF($B21="","",(VLOOKUP($B21,'Price List'!$C:AS,20,FALSE)))</f>
        <v/>
      </c>
      <c r="W21" s="125" t="str">
        <f>IF($B21="","",(VLOOKUP($B21,'Price List'!$C:AS,21,FALSE)))</f>
        <v/>
      </c>
      <c r="X21" s="130" t="str">
        <f>IF($B21="","",(VLOOKUP($B21,'Price List'!$C:AS,22,FALSE)))</f>
        <v/>
      </c>
      <c r="Y21" s="83" t="str">
        <f>IF($B21="","",(VLOOKUP($B21,'Price List'!$C:AS,23,FALSE)))</f>
        <v/>
      </c>
      <c r="Z21" s="83" t="str">
        <f>IF($B21="","",(VLOOKUP($B21,'Price List'!$C:AS,24,FALSE)))</f>
        <v/>
      </c>
      <c r="AA21" s="83" t="str">
        <f>IF($B21="","",(VLOOKUP($B21,'Price List'!$C:AS,25,FALSE)))</f>
        <v/>
      </c>
      <c r="AB21" s="125" t="str">
        <f>IF($B21="","",(VLOOKUP($B21,'Price List'!$C:AS,26,FALSE)))</f>
        <v/>
      </c>
      <c r="AC21" s="125" t="str">
        <f>IF($B21="","",(VLOOKUP($B21,'Price List'!$C:AS,27,FALSE)))</f>
        <v/>
      </c>
      <c r="AD21" s="82" t="str">
        <f>IF($B21="","",(VLOOKUP($B21,'Price List'!$C:AS,28,FALSE)))</f>
        <v/>
      </c>
      <c r="AE21" s="83" t="str">
        <f>IF($B21="","",(VLOOKUP($B21,'Price List'!$C:AS,29,FALSE)))</f>
        <v/>
      </c>
      <c r="AF21" s="83" t="str">
        <f>IF($B21="","",(VLOOKUP($B21,'Price List'!$C:AS,30,FALSE)))</f>
        <v/>
      </c>
      <c r="AG21" s="125" t="str">
        <f>IF($B21="","",(VLOOKUP($B21,'Price List'!$C:AS,31,FALSE)))</f>
        <v/>
      </c>
      <c r="AH21" s="125" t="str">
        <f>IF($B21="","",(VLOOKUP($B21,'Price List'!$C:AS,32,FALSE)))</f>
        <v/>
      </c>
      <c r="AI21" s="84" t="str">
        <f>IF($B21="","",(VLOOKUP($B21,'Price List'!$C:AS,33,FALSE)))</f>
        <v/>
      </c>
      <c r="AJ21" s="83" t="str">
        <f>IF($B21="","",(VLOOKUP($B21,'Price List'!$C:AS,34,FALSE)))</f>
        <v/>
      </c>
      <c r="AK21" s="83" t="str">
        <f>IF($B21="","",(VLOOKUP($B21,'Price List'!$C:AS,35,FALSE)))</f>
        <v/>
      </c>
      <c r="AL21" s="125" t="str">
        <f>IF($B21="","",(VLOOKUP($B21,'Price List'!$C:AS,36,FALSE)))</f>
        <v/>
      </c>
      <c r="AM21" s="130" t="str">
        <f>IF($B21="","",(VLOOKUP($B21,'Price List'!$C:AS,37,FALSE)))</f>
        <v/>
      </c>
      <c r="AN21" s="83" t="str">
        <f>IF($B21="","",(VLOOKUP($B21,'Price List'!$C:AS,38,FALSE)))</f>
        <v/>
      </c>
      <c r="AO21" s="83" t="str">
        <f>IF($B21="","",(VLOOKUP($B21,'Price List'!$C:AS,39,FALSE)))</f>
        <v/>
      </c>
      <c r="AP21" s="83" t="str">
        <f>IF($B21="","",(VLOOKUP($B21,'Price List'!$C:AS,40,FALSE)))</f>
        <v/>
      </c>
      <c r="AQ21" s="125" t="str">
        <f>IF($B21="","",(VLOOKUP($B21,'Price List'!$C:AS,41,FALSE)))</f>
        <v/>
      </c>
      <c r="AR21" s="135" t="str">
        <f>IF($B21="","",(VLOOKUP($B21,'Price List'!$C:AS,42,FALSE)))</f>
        <v/>
      </c>
      <c r="AS21" s="76" t="str">
        <f>IF($B21="","",(VLOOKUP($B21,'Price List'!$C:CO,43,FALSE)))</f>
        <v/>
      </c>
      <c r="AT21" s="151" t="str">
        <f t="shared" si="0"/>
        <v/>
      </c>
      <c r="AU21" s="76"/>
      <c r="AV21" s="76"/>
      <c r="AW21" s="76"/>
      <c r="AX21" s="76"/>
      <c r="AY21" s="76"/>
      <c r="AZ21" s="76"/>
      <c r="BA21" s="76"/>
    </row>
    <row r="22" spans="1:53" s="85" customFormat="1" x14ac:dyDescent="0.2">
      <c r="A22" s="79">
        <v>16</v>
      </c>
      <c r="B22" s="76" t="str">
        <f>IF(ISBLANK(Catalog!A42),"",Catalog!A42)</f>
        <v/>
      </c>
      <c r="C22" s="76"/>
      <c r="D22" s="76" t="str">
        <f>IF($B22="","",(VLOOKUP($B22,'Price List'!$C:BB,2,FALSE)))</f>
        <v/>
      </c>
      <c r="E22" s="77" t="str">
        <f>IF($B22="","",(VLOOKUP($B22,'Price List'!$C:BA,3,FALSE)))</f>
        <v/>
      </c>
      <c r="F22" s="78" t="str">
        <f>IF($B22="","",IF(ISBLANK(VLOOKUP($B22,'Price List'!$C:BB,5,FALSE)),VLOOKUP($B22,'Price List'!$C:BB,7,FALSE),VLOOKUP($B22,'Price List'!$C:BB,5,FALSE)))</f>
        <v/>
      </c>
      <c r="G22" s="76"/>
      <c r="H22" s="76"/>
      <c r="I22" s="77" t="str">
        <f>IF($B22="","",(VLOOKUP($B22,'Price List'!$C:BE,6,FALSE)))</f>
        <v/>
      </c>
      <c r="J22" s="76" t="str">
        <f>IF($B22="","",(VLOOKUP($B22,'Price List'!$C:BF,8,FALSE)))</f>
        <v/>
      </c>
      <c r="K22" s="76" t="str">
        <f>IF($B22="","",(VLOOKUP($B22,'Price List'!$C:BG,9,FALSE)))</f>
        <v/>
      </c>
      <c r="L22" s="79" t="str">
        <f>IF($B22="","",(VLOOKUP($B22,'Price List'!$C:BH,10,FALSE)))</f>
        <v/>
      </c>
      <c r="M22" s="80" t="str">
        <f>IF($B22="","",(VLOOKUP($B22,'Price List'!$C:BI,11,FALSE)))</f>
        <v/>
      </c>
      <c r="N22" s="81" t="str">
        <f>IF($B22="","",(VLOOKUP($B22,'Price List'!$C:BI,12,FALSE)))</f>
        <v/>
      </c>
      <c r="O22" s="82" t="str">
        <f>IF($B22="","",(VLOOKUP($B22,'Price List'!$C:AS,13,FALSE)))</f>
        <v/>
      </c>
      <c r="P22" s="83" t="str">
        <f>IF($B22="","",(VLOOKUP($B22,'Price List'!$C:AS,14,FALSE)))</f>
        <v/>
      </c>
      <c r="Q22" s="83" t="str">
        <f>IF($B22="","",(VLOOKUP($B22,'Price List'!$C:AS,15,FALSE)))</f>
        <v/>
      </c>
      <c r="R22" s="125" t="str">
        <f>IF($B22="","",(VLOOKUP($B22,'Price List'!$C:AS,16,FALSE)))</f>
        <v/>
      </c>
      <c r="S22" s="125" t="str">
        <f>IF($B22="","",(VLOOKUP($B22,'Price List'!$C:AS,17,FALSE)))</f>
        <v/>
      </c>
      <c r="T22" s="84" t="str">
        <f>IF($B22="","",(VLOOKUP($B22,'Price List'!$C:AS,18,FALSE)))</f>
        <v/>
      </c>
      <c r="U22" s="83" t="str">
        <f>IF($B22="","",(VLOOKUP($B22,'Price List'!$C:AS,19,FALSE)))</f>
        <v/>
      </c>
      <c r="V22" s="83" t="str">
        <f>IF($B22="","",(VLOOKUP($B22,'Price List'!$C:AS,20,FALSE)))</f>
        <v/>
      </c>
      <c r="W22" s="125" t="str">
        <f>IF($B22="","",(VLOOKUP($B22,'Price List'!$C:AS,21,FALSE)))</f>
        <v/>
      </c>
      <c r="X22" s="130" t="str">
        <f>IF($B22="","",(VLOOKUP($B22,'Price List'!$C:AS,22,FALSE)))</f>
        <v/>
      </c>
      <c r="Y22" s="83" t="str">
        <f>IF($B22="","",(VLOOKUP($B22,'Price List'!$C:AS,23,FALSE)))</f>
        <v/>
      </c>
      <c r="Z22" s="83" t="str">
        <f>IF($B22="","",(VLOOKUP($B22,'Price List'!$C:AS,24,FALSE)))</f>
        <v/>
      </c>
      <c r="AA22" s="83" t="str">
        <f>IF($B22="","",(VLOOKUP($B22,'Price List'!$C:AS,25,FALSE)))</f>
        <v/>
      </c>
      <c r="AB22" s="125" t="str">
        <f>IF($B22="","",(VLOOKUP($B22,'Price List'!$C:AS,26,FALSE)))</f>
        <v/>
      </c>
      <c r="AC22" s="125" t="str">
        <f>IF($B22="","",(VLOOKUP($B22,'Price List'!$C:AS,27,FALSE)))</f>
        <v/>
      </c>
      <c r="AD22" s="82" t="str">
        <f>IF($B22="","",(VLOOKUP($B22,'Price List'!$C:AS,28,FALSE)))</f>
        <v/>
      </c>
      <c r="AE22" s="83" t="str">
        <f>IF($B22="","",(VLOOKUP($B22,'Price List'!$C:AS,29,FALSE)))</f>
        <v/>
      </c>
      <c r="AF22" s="83" t="str">
        <f>IF($B22="","",(VLOOKUP($B22,'Price List'!$C:AS,30,FALSE)))</f>
        <v/>
      </c>
      <c r="AG22" s="125" t="str">
        <f>IF($B22="","",(VLOOKUP($B22,'Price List'!$C:AS,31,FALSE)))</f>
        <v/>
      </c>
      <c r="AH22" s="125" t="str">
        <f>IF($B22="","",(VLOOKUP($B22,'Price List'!$C:AS,32,FALSE)))</f>
        <v/>
      </c>
      <c r="AI22" s="84" t="str">
        <f>IF($B22="","",(VLOOKUP($B22,'Price List'!$C:AS,33,FALSE)))</f>
        <v/>
      </c>
      <c r="AJ22" s="83" t="str">
        <f>IF($B22="","",(VLOOKUP($B22,'Price List'!$C:AS,34,FALSE)))</f>
        <v/>
      </c>
      <c r="AK22" s="83" t="str">
        <f>IF($B22="","",(VLOOKUP($B22,'Price List'!$C:AS,35,FALSE)))</f>
        <v/>
      </c>
      <c r="AL22" s="125" t="str">
        <f>IF($B22="","",(VLOOKUP($B22,'Price List'!$C:AS,36,FALSE)))</f>
        <v/>
      </c>
      <c r="AM22" s="130" t="str">
        <f>IF($B22="","",(VLOOKUP($B22,'Price List'!$C:AS,37,FALSE)))</f>
        <v/>
      </c>
      <c r="AN22" s="83" t="str">
        <f>IF($B22="","",(VLOOKUP($B22,'Price List'!$C:AS,38,FALSE)))</f>
        <v/>
      </c>
      <c r="AO22" s="83" t="str">
        <f>IF($B22="","",(VLOOKUP($B22,'Price List'!$C:AS,39,FALSE)))</f>
        <v/>
      </c>
      <c r="AP22" s="83" t="str">
        <f>IF($B22="","",(VLOOKUP($B22,'Price List'!$C:AS,40,FALSE)))</f>
        <v/>
      </c>
      <c r="AQ22" s="125" t="str">
        <f>IF($B22="","",(VLOOKUP($B22,'Price List'!$C:AS,41,FALSE)))</f>
        <v/>
      </c>
      <c r="AR22" s="135" t="str">
        <f>IF($B22="","",(VLOOKUP($B22,'Price List'!$C:AS,42,FALSE)))</f>
        <v/>
      </c>
      <c r="AS22" s="76" t="str">
        <f>IF($B22="","",(VLOOKUP($B22,'Price List'!$C:CO,43,FALSE)))</f>
        <v/>
      </c>
      <c r="AT22" s="151" t="str">
        <f t="shared" si="0"/>
        <v/>
      </c>
      <c r="AU22" s="76"/>
      <c r="AV22" s="76"/>
      <c r="AW22" s="76"/>
      <c r="AX22" s="76"/>
      <c r="AY22" s="76"/>
      <c r="AZ22" s="76"/>
      <c r="BA22" s="76"/>
    </row>
    <row r="23" spans="1:53" s="85" customFormat="1" x14ac:dyDescent="0.2">
      <c r="A23" s="79">
        <v>17</v>
      </c>
      <c r="B23" s="76" t="str">
        <f>IF(ISBLANK(Catalog!E42),"",Catalog!E42)</f>
        <v/>
      </c>
      <c r="C23" s="76"/>
      <c r="D23" s="76" t="str">
        <f>IF($B23="","",(VLOOKUP($B23,'Price List'!$C:BB,2,FALSE)))</f>
        <v/>
      </c>
      <c r="E23" s="77" t="str">
        <f>IF($B23="","",(VLOOKUP($B23,'Price List'!$C:BA,3,FALSE)))</f>
        <v/>
      </c>
      <c r="F23" s="78" t="str">
        <f>IF($B23="","",IF(ISBLANK(VLOOKUP($B23,'Price List'!$C:BB,5,FALSE)),VLOOKUP($B23,'Price List'!$C:BB,7,FALSE),VLOOKUP($B23,'Price List'!$C:BB,5,FALSE)))</f>
        <v/>
      </c>
      <c r="G23" s="76"/>
      <c r="H23" s="76"/>
      <c r="I23" s="77" t="str">
        <f>IF($B23="","",(VLOOKUP($B23,'Price List'!$C:BE,6,FALSE)))</f>
        <v/>
      </c>
      <c r="J23" s="76" t="str">
        <f>IF($B23="","",(VLOOKUP($B23,'Price List'!$C:BF,8,FALSE)))</f>
        <v/>
      </c>
      <c r="K23" s="76" t="str">
        <f>IF($B23="","",(VLOOKUP($B23,'Price List'!$C:BG,9,FALSE)))</f>
        <v/>
      </c>
      <c r="L23" s="79" t="str">
        <f>IF($B23="","",(VLOOKUP($B23,'Price List'!$C:BH,10,FALSE)))</f>
        <v/>
      </c>
      <c r="M23" s="80" t="str">
        <f>IF($B23="","",(VLOOKUP($B23,'Price List'!$C:BI,11,FALSE)))</f>
        <v/>
      </c>
      <c r="N23" s="81" t="str">
        <f>IF($B23="","",(VLOOKUP($B23,'Price List'!$C:BI,12,FALSE)))</f>
        <v/>
      </c>
      <c r="O23" s="82" t="str">
        <f>IF($B23="","",(VLOOKUP($B23,'Price List'!$C:AS,13,FALSE)))</f>
        <v/>
      </c>
      <c r="P23" s="83" t="str">
        <f>IF($B23="","",(VLOOKUP($B23,'Price List'!$C:AS,14,FALSE)))</f>
        <v/>
      </c>
      <c r="Q23" s="83" t="str">
        <f>IF($B23="","",(VLOOKUP($B23,'Price List'!$C:AS,15,FALSE)))</f>
        <v/>
      </c>
      <c r="R23" s="125" t="str">
        <f>IF($B23="","",(VLOOKUP($B23,'Price List'!$C:AS,16,FALSE)))</f>
        <v/>
      </c>
      <c r="S23" s="125" t="str">
        <f>IF($B23="","",(VLOOKUP($B23,'Price List'!$C:AS,17,FALSE)))</f>
        <v/>
      </c>
      <c r="T23" s="84" t="str">
        <f>IF($B23="","",(VLOOKUP($B23,'Price List'!$C:AS,18,FALSE)))</f>
        <v/>
      </c>
      <c r="U23" s="83" t="str">
        <f>IF($B23="","",(VLOOKUP($B23,'Price List'!$C:AS,19,FALSE)))</f>
        <v/>
      </c>
      <c r="V23" s="83" t="str">
        <f>IF($B23="","",(VLOOKUP($B23,'Price List'!$C:AS,20,FALSE)))</f>
        <v/>
      </c>
      <c r="W23" s="125" t="str">
        <f>IF($B23="","",(VLOOKUP($B23,'Price List'!$C:AS,21,FALSE)))</f>
        <v/>
      </c>
      <c r="X23" s="130" t="str">
        <f>IF($B23="","",(VLOOKUP($B23,'Price List'!$C:AS,22,FALSE)))</f>
        <v/>
      </c>
      <c r="Y23" s="83" t="str">
        <f>IF($B23="","",(VLOOKUP($B23,'Price List'!$C:AS,23,FALSE)))</f>
        <v/>
      </c>
      <c r="Z23" s="83" t="str">
        <f>IF($B23="","",(VLOOKUP($B23,'Price List'!$C:AS,24,FALSE)))</f>
        <v/>
      </c>
      <c r="AA23" s="83" t="str">
        <f>IF($B23="","",(VLOOKUP($B23,'Price List'!$C:AS,25,FALSE)))</f>
        <v/>
      </c>
      <c r="AB23" s="125" t="str">
        <f>IF($B23="","",(VLOOKUP($B23,'Price List'!$C:AS,26,FALSE)))</f>
        <v/>
      </c>
      <c r="AC23" s="125" t="str">
        <f>IF($B23="","",(VLOOKUP($B23,'Price List'!$C:AS,27,FALSE)))</f>
        <v/>
      </c>
      <c r="AD23" s="82" t="str">
        <f>IF($B23="","",(VLOOKUP($B23,'Price List'!$C:AS,28,FALSE)))</f>
        <v/>
      </c>
      <c r="AE23" s="83" t="str">
        <f>IF($B23="","",(VLOOKUP($B23,'Price List'!$C:AS,29,FALSE)))</f>
        <v/>
      </c>
      <c r="AF23" s="83" t="str">
        <f>IF($B23="","",(VLOOKUP($B23,'Price List'!$C:AS,30,FALSE)))</f>
        <v/>
      </c>
      <c r="AG23" s="125" t="str">
        <f>IF($B23="","",(VLOOKUP($B23,'Price List'!$C:AS,31,FALSE)))</f>
        <v/>
      </c>
      <c r="AH23" s="125" t="str">
        <f>IF($B23="","",(VLOOKUP($B23,'Price List'!$C:AS,32,FALSE)))</f>
        <v/>
      </c>
      <c r="AI23" s="84" t="str">
        <f>IF($B23="","",(VLOOKUP($B23,'Price List'!$C:AS,33,FALSE)))</f>
        <v/>
      </c>
      <c r="AJ23" s="83" t="str">
        <f>IF($B23="","",(VLOOKUP($B23,'Price List'!$C:AS,34,FALSE)))</f>
        <v/>
      </c>
      <c r="AK23" s="83" t="str">
        <f>IF($B23="","",(VLOOKUP($B23,'Price List'!$C:AS,35,FALSE)))</f>
        <v/>
      </c>
      <c r="AL23" s="125" t="str">
        <f>IF($B23="","",(VLOOKUP($B23,'Price List'!$C:AS,36,FALSE)))</f>
        <v/>
      </c>
      <c r="AM23" s="130" t="str">
        <f>IF($B23="","",(VLOOKUP($B23,'Price List'!$C:AS,37,FALSE)))</f>
        <v/>
      </c>
      <c r="AN23" s="83" t="str">
        <f>IF($B23="","",(VLOOKUP($B23,'Price List'!$C:AS,38,FALSE)))</f>
        <v/>
      </c>
      <c r="AO23" s="83" t="str">
        <f>IF($B23="","",(VLOOKUP($B23,'Price List'!$C:AS,39,FALSE)))</f>
        <v/>
      </c>
      <c r="AP23" s="83" t="str">
        <f>IF($B23="","",(VLOOKUP($B23,'Price List'!$C:AS,40,FALSE)))</f>
        <v/>
      </c>
      <c r="AQ23" s="125" t="str">
        <f>IF($B23="","",(VLOOKUP($B23,'Price List'!$C:AS,41,FALSE)))</f>
        <v/>
      </c>
      <c r="AR23" s="135" t="str">
        <f>IF($B23="","",(VLOOKUP($B23,'Price List'!$C:AS,42,FALSE)))</f>
        <v/>
      </c>
      <c r="AS23" s="76" t="str">
        <f>IF($B23="","",(VLOOKUP($B23,'Price List'!$C:CO,43,FALSE)))</f>
        <v/>
      </c>
      <c r="AT23" s="151" t="str">
        <f t="shared" si="0"/>
        <v/>
      </c>
      <c r="AU23" s="76"/>
      <c r="AV23" s="76"/>
      <c r="AW23" s="76"/>
      <c r="AX23" s="76"/>
      <c r="AY23" s="76"/>
      <c r="AZ23" s="76"/>
      <c r="BA23" s="76"/>
    </row>
    <row r="24" spans="1:53" s="85" customFormat="1" x14ac:dyDescent="0.2">
      <c r="A24" s="79">
        <v>18</v>
      </c>
      <c r="B24" s="76" t="str">
        <f>IF(ISBLANK(Catalog!I42),"",Catalog!I42)</f>
        <v/>
      </c>
      <c r="C24" s="76"/>
      <c r="D24" s="76" t="str">
        <f>IF($B24="","",(VLOOKUP($B24,'Price List'!$C:BB,2,FALSE)))</f>
        <v/>
      </c>
      <c r="E24" s="77" t="str">
        <f>IF($B24="","",(VLOOKUP($B24,'Price List'!$C:BA,3,FALSE)))</f>
        <v/>
      </c>
      <c r="F24" s="78" t="str">
        <f>IF($B24="","",IF(ISBLANK(VLOOKUP($B24,'Price List'!$C:BB,5,FALSE)),VLOOKUP($B24,'Price List'!$C:BB,7,FALSE),VLOOKUP($B24,'Price List'!$C:BB,5,FALSE)))</f>
        <v/>
      </c>
      <c r="G24" s="76"/>
      <c r="H24" s="76"/>
      <c r="I24" s="77" t="str">
        <f>IF($B24="","",(VLOOKUP($B24,'Price List'!$C:BE,6,FALSE)))</f>
        <v/>
      </c>
      <c r="J24" s="76" t="str">
        <f>IF($B24="","",(VLOOKUP($B24,'Price List'!$C:BF,8,FALSE)))</f>
        <v/>
      </c>
      <c r="K24" s="76" t="str">
        <f>IF($B24="","",(VLOOKUP($B24,'Price List'!$C:BG,9,FALSE)))</f>
        <v/>
      </c>
      <c r="L24" s="79" t="str">
        <f>IF($B24="","",(VLOOKUP($B24,'Price List'!$C:BH,10,FALSE)))</f>
        <v/>
      </c>
      <c r="M24" s="80" t="str">
        <f>IF($B24="","",(VLOOKUP($B24,'Price List'!$C:BI,11,FALSE)))</f>
        <v/>
      </c>
      <c r="N24" s="81" t="str">
        <f>IF($B24="","",(VLOOKUP($B24,'Price List'!$C:BI,12,FALSE)))</f>
        <v/>
      </c>
      <c r="O24" s="82" t="str">
        <f>IF($B24="","",(VLOOKUP($B24,'Price List'!$C:AS,13,FALSE)))</f>
        <v/>
      </c>
      <c r="P24" s="83" t="str">
        <f>IF($B24="","",(VLOOKUP($B24,'Price List'!$C:AS,14,FALSE)))</f>
        <v/>
      </c>
      <c r="Q24" s="83" t="str">
        <f>IF($B24="","",(VLOOKUP($B24,'Price List'!$C:AS,15,FALSE)))</f>
        <v/>
      </c>
      <c r="R24" s="125" t="str">
        <f>IF($B24="","",(VLOOKUP($B24,'Price List'!$C:AS,16,FALSE)))</f>
        <v/>
      </c>
      <c r="S24" s="125" t="str">
        <f>IF($B24="","",(VLOOKUP($B24,'Price List'!$C:AS,17,FALSE)))</f>
        <v/>
      </c>
      <c r="T24" s="84" t="str">
        <f>IF($B24="","",(VLOOKUP($B24,'Price List'!$C:AS,18,FALSE)))</f>
        <v/>
      </c>
      <c r="U24" s="83" t="str">
        <f>IF($B24="","",(VLOOKUP($B24,'Price List'!$C:AS,19,FALSE)))</f>
        <v/>
      </c>
      <c r="V24" s="83" t="str">
        <f>IF($B24="","",(VLOOKUP($B24,'Price List'!$C:AS,20,FALSE)))</f>
        <v/>
      </c>
      <c r="W24" s="125" t="str">
        <f>IF($B24="","",(VLOOKUP($B24,'Price List'!$C:AS,21,FALSE)))</f>
        <v/>
      </c>
      <c r="X24" s="130" t="str">
        <f>IF($B24="","",(VLOOKUP($B24,'Price List'!$C:AS,22,FALSE)))</f>
        <v/>
      </c>
      <c r="Y24" s="83" t="str">
        <f>IF($B24="","",(VLOOKUP($B24,'Price List'!$C:AS,23,FALSE)))</f>
        <v/>
      </c>
      <c r="Z24" s="83" t="str">
        <f>IF($B24="","",(VLOOKUP($B24,'Price List'!$C:AS,24,FALSE)))</f>
        <v/>
      </c>
      <c r="AA24" s="83" t="str">
        <f>IF($B24="","",(VLOOKUP($B24,'Price List'!$C:AS,25,FALSE)))</f>
        <v/>
      </c>
      <c r="AB24" s="125" t="str">
        <f>IF($B24="","",(VLOOKUP($B24,'Price List'!$C:AS,26,FALSE)))</f>
        <v/>
      </c>
      <c r="AC24" s="125" t="str">
        <f>IF($B24="","",(VLOOKUP($B24,'Price List'!$C:AS,27,FALSE)))</f>
        <v/>
      </c>
      <c r="AD24" s="82" t="str">
        <f>IF($B24="","",(VLOOKUP($B24,'Price List'!$C:AS,28,FALSE)))</f>
        <v/>
      </c>
      <c r="AE24" s="83" t="str">
        <f>IF($B24="","",(VLOOKUP($B24,'Price List'!$C:AS,29,FALSE)))</f>
        <v/>
      </c>
      <c r="AF24" s="83" t="str">
        <f>IF($B24="","",(VLOOKUP($B24,'Price List'!$C:AS,30,FALSE)))</f>
        <v/>
      </c>
      <c r="AG24" s="125" t="str">
        <f>IF($B24="","",(VLOOKUP($B24,'Price List'!$C:AS,31,FALSE)))</f>
        <v/>
      </c>
      <c r="AH24" s="125" t="str">
        <f>IF($B24="","",(VLOOKUP($B24,'Price List'!$C:AS,32,FALSE)))</f>
        <v/>
      </c>
      <c r="AI24" s="84" t="str">
        <f>IF($B24="","",(VLOOKUP($B24,'Price List'!$C:AS,33,FALSE)))</f>
        <v/>
      </c>
      <c r="AJ24" s="83" t="str">
        <f>IF($B24="","",(VLOOKUP($B24,'Price List'!$C:AS,34,FALSE)))</f>
        <v/>
      </c>
      <c r="AK24" s="83" t="str">
        <f>IF($B24="","",(VLOOKUP($B24,'Price List'!$C:AS,35,FALSE)))</f>
        <v/>
      </c>
      <c r="AL24" s="125" t="str">
        <f>IF($B24="","",(VLOOKUP($B24,'Price List'!$C:AS,36,FALSE)))</f>
        <v/>
      </c>
      <c r="AM24" s="130" t="str">
        <f>IF($B24="","",(VLOOKUP($B24,'Price List'!$C:AS,37,FALSE)))</f>
        <v/>
      </c>
      <c r="AN24" s="83" t="str">
        <f>IF($B24="","",(VLOOKUP($B24,'Price List'!$C:AS,38,FALSE)))</f>
        <v/>
      </c>
      <c r="AO24" s="83" t="str">
        <f>IF($B24="","",(VLOOKUP($B24,'Price List'!$C:AS,39,FALSE)))</f>
        <v/>
      </c>
      <c r="AP24" s="83" t="str">
        <f>IF($B24="","",(VLOOKUP($B24,'Price List'!$C:AS,40,FALSE)))</f>
        <v/>
      </c>
      <c r="AQ24" s="125" t="str">
        <f>IF($B24="","",(VLOOKUP($B24,'Price List'!$C:AS,41,FALSE)))</f>
        <v/>
      </c>
      <c r="AR24" s="135" t="str">
        <f>IF($B24="","",(VLOOKUP($B24,'Price List'!$C:AS,42,FALSE)))</f>
        <v/>
      </c>
      <c r="AS24" s="76" t="str">
        <f>IF($B24="","",(VLOOKUP($B24,'Price List'!$C:CO,43,FALSE)))</f>
        <v/>
      </c>
      <c r="AT24" s="151" t="str">
        <f t="shared" si="0"/>
        <v/>
      </c>
      <c r="AU24" s="76"/>
      <c r="AV24" s="76"/>
      <c r="AW24" s="76"/>
      <c r="AX24" s="76"/>
      <c r="AY24" s="76"/>
      <c r="AZ24" s="76"/>
      <c r="BA24" s="76"/>
    </row>
    <row r="25" spans="1:53" s="85" customFormat="1" x14ac:dyDescent="0.2">
      <c r="A25" s="79">
        <v>19</v>
      </c>
      <c r="B25" s="76" t="str">
        <f>IF(ISBLANK(Catalog!A49),"",Catalog!A49)</f>
        <v/>
      </c>
      <c r="C25" s="76"/>
      <c r="D25" s="76" t="str">
        <f>IF($B25="","",(VLOOKUP($B25,'Price List'!$C:BB,2,FALSE)))</f>
        <v/>
      </c>
      <c r="E25" s="77" t="str">
        <f>IF($B25="","",(VLOOKUP($B25,'Price List'!$C:BA,3,FALSE)))</f>
        <v/>
      </c>
      <c r="F25" s="78" t="str">
        <f>IF($B25="","",IF(ISBLANK(VLOOKUP($B25,'Price List'!$C:BB,5,FALSE)),VLOOKUP($B25,'Price List'!$C:BB,7,FALSE),VLOOKUP($B25,'Price List'!$C:BB,5,FALSE)))</f>
        <v/>
      </c>
      <c r="G25" s="76"/>
      <c r="H25" s="76"/>
      <c r="I25" s="77" t="str">
        <f>IF($B25="","",(VLOOKUP($B25,'Price List'!$C:BE,6,FALSE)))</f>
        <v/>
      </c>
      <c r="J25" s="76" t="str">
        <f>IF($B25="","",(VLOOKUP($B25,'Price List'!$C:BF,8,FALSE)))</f>
        <v/>
      </c>
      <c r="K25" s="76" t="str">
        <f>IF($B25="","",(VLOOKUP($B25,'Price List'!$C:BG,9,FALSE)))</f>
        <v/>
      </c>
      <c r="L25" s="79" t="str">
        <f>IF($B25="","",(VLOOKUP($B25,'Price List'!$C:BH,10,FALSE)))</f>
        <v/>
      </c>
      <c r="M25" s="80" t="str">
        <f>IF($B25="","",(VLOOKUP($B25,'Price List'!$C:BI,11,FALSE)))</f>
        <v/>
      </c>
      <c r="N25" s="81" t="str">
        <f>IF($B25="","",(VLOOKUP($B25,'Price List'!$C:BI,12,FALSE)))</f>
        <v/>
      </c>
      <c r="O25" s="82" t="str">
        <f>IF($B25="","",(VLOOKUP($B25,'Price List'!$C:AS,13,FALSE)))</f>
        <v/>
      </c>
      <c r="P25" s="83" t="str">
        <f>IF($B25="","",(VLOOKUP($B25,'Price List'!$C:AS,14,FALSE)))</f>
        <v/>
      </c>
      <c r="Q25" s="83" t="str">
        <f>IF($B25="","",(VLOOKUP($B25,'Price List'!$C:AS,15,FALSE)))</f>
        <v/>
      </c>
      <c r="R25" s="125" t="str">
        <f>IF($B25="","",(VLOOKUP($B25,'Price List'!$C:AS,16,FALSE)))</f>
        <v/>
      </c>
      <c r="S25" s="125" t="str">
        <f>IF($B25="","",(VLOOKUP($B25,'Price List'!$C:AS,17,FALSE)))</f>
        <v/>
      </c>
      <c r="T25" s="84" t="str">
        <f>IF($B25="","",(VLOOKUP($B25,'Price List'!$C:AS,18,FALSE)))</f>
        <v/>
      </c>
      <c r="U25" s="83" t="str">
        <f>IF($B25="","",(VLOOKUP($B25,'Price List'!$C:AS,19,FALSE)))</f>
        <v/>
      </c>
      <c r="V25" s="83" t="str">
        <f>IF($B25="","",(VLOOKUP($B25,'Price List'!$C:AS,20,FALSE)))</f>
        <v/>
      </c>
      <c r="W25" s="125" t="str">
        <f>IF($B25="","",(VLOOKUP($B25,'Price List'!$C:AS,21,FALSE)))</f>
        <v/>
      </c>
      <c r="X25" s="130" t="str">
        <f>IF($B25="","",(VLOOKUP($B25,'Price List'!$C:AS,22,FALSE)))</f>
        <v/>
      </c>
      <c r="Y25" s="83" t="str">
        <f>IF($B25="","",(VLOOKUP($B25,'Price List'!$C:AS,23,FALSE)))</f>
        <v/>
      </c>
      <c r="Z25" s="83" t="str">
        <f>IF($B25="","",(VLOOKUP($B25,'Price List'!$C:AS,24,FALSE)))</f>
        <v/>
      </c>
      <c r="AA25" s="83" t="str">
        <f>IF($B25="","",(VLOOKUP($B25,'Price List'!$C:AS,25,FALSE)))</f>
        <v/>
      </c>
      <c r="AB25" s="125" t="str">
        <f>IF($B25="","",(VLOOKUP($B25,'Price List'!$C:AS,26,FALSE)))</f>
        <v/>
      </c>
      <c r="AC25" s="125" t="str">
        <f>IF($B25="","",(VLOOKUP($B25,'Price List'!$C:AS,27,FALSE)))</f>
        <v/>
      </c>
      <c r="AD25" s="82" t="str">
        <f>IF($B25="","",(VLOOKUP($B25,'Price List'!$C:AS,28,FALSE)))</f>
        <v/>
      </c>
      <c r="AE25" s="83" t="str">
        <f>IF($B25="","",(VLOOKUP($B25,'Price List'!$C:AS,29,FALSE)))</f>
        <v/>
      </c>
      <c r="AF25" s="83" t="str">
        <f>IF($B25="","",(VLOOKUP($B25,'Price List'!$C:AS,30,FALSE)))</f>
        <v/>
      </c>
      <c r="AG25" s="125" t="str">
        <f>IF($B25="","",(VLOOKUP($B25,'Price List'!$C:AS,31,FALSE)))</f>
        <v/>
      </c>
      <c r="AH25" s="125" t="str">
        <f>IF($B25="","",(VLOOKUP($B25,'Price List'!$C:AS,32,FALSE)))</f>
        <v/>
      </c>
      <c r="AI25" s="84" t="str">
        <f>IF($B25="","",(VLOOKUP($B25,'Price List'!$C:AS,33,FALSE)))</f>
        <v/>
      </c>
      <c r="AJ25" s="83" t="str">
        <f>IF($B25="","",(VLOOKUP($B25,'Price List'!$C:AS,34,FALSE)))</f>
        <v/>
      </c>
      <c r="AK25" s="83" t="str">
        <f>IF($B25="","",(VLOOKUP($B25,'Price List'!$C:AS,35,FALSE)))</f>
        <v/>
      </c>
      <c r="AL25" s="125" t="str">
        <f>IF($B25="","",(VLOOKUP($B25,'Price List'!$C:AS,36,FALSE)))</f>
        <v/>
      </c>
      <c r="AM25" s="130" t="str">
        <f>IF($B25="","",(VLOOKUP($B25,'Price List'!$C:AS,37,FALSE)))</f>
        <v/>
      </c>
      <c r="AN25" s="83" t="str">
        <f>IF($B25="","",(VLOOKUP($B25,'Price List'!$C:AS,38,FALSE)))</f>
        <v/>
      </c>
      <c r="AO25" s="83" t="str">
        <f>IF($B25="","",(VLOOKUP($B25,'Price List'!$C:AS,39,FALSE)))</f>
        <v/>
      </c>
      <c r="AP25" s="83" t="str">
        <f>IF($B25="","",(VLOOKUP($B25,'Price List'!$C:AS,40,FALSE)))</f>
        <v/>
      </c>
      <c r="AQ25" s="125" t="str">
        <f>IF($B25="","",(VLOOKUP($B25,'Price List'!$C:AS,41,FALSE)))</f>
        <v/>
      </c>
      <c r="AR25" s="135" t="str">
        <f>IF($B25="","",(VLOOKUP($B25,'Price List'!$C:AS,42,FALSE)))</f>
        <v/>
      </c>
      <c r="AS25" s="76" t="str">
        <f>IF($B25="","",(VLOOKUP($B25,'Price List'!$C:CO,43,FALSE)))</f>
        <v/>
      </c>
      <c r="AT25" s="151" t="str">
        <f t="shared" si="0"/>
        <v/>
      </c>
      <c r="AU25" s="76"/>
      <c r="AV25" s="76"/>
      <c r="AW25" s="76"/>
      <c r="AX25" s="76"/>
      <c r="AY25" s="76"/>
      <c r="AZ25" s="76"/>
      <c r="BA25" s="76"/>
    </row>
    <row r="26" spans="1:53" s="85" customFormat="1" x14ac:dyDescent="0.2">
      <c r="A26" s="79">
        <v>20</v>
      </c>
      <c r="B26" s="76" t="str">
        <f>IF(ISBLANK(Catalog!E49),"",Catalog!E49)</f>
        <v/>
      </c>
      <c r="C26" s="76"/>
      <c r="D26" s="76" t="str">
        <f>IF($B26="","",(VLOOKUP($B26,'Price List'!$C:BB,2,FALSE)))</f>
        <v/>
      </c>
      <c r="E26" s="77" t="str">
        <f>IF($B26="","",(VLOOKUP($B26,'Price List'!$C:BA,3,FALSE)))</f>
        <v/>
      </c>
      <c r="F26" s="78" t="str">
        <f>IF($B26="","",IF(ISBLANK(VLOOKUP($B26,'Price List'!$C:BB,5,FALSE)),VLOOKUP($B26,'Price List'!$C:BB,7,FALSE),VLOOKUP($B26,'Price List'!$C:BB,5,FALSE)))</f>
        <v/>
      </c>
      <c r="G26" s="76"/>
      <c r="H26" s="76"/>
      <c r="I26" s="77" t="str">
        <f>IF($B26="","",(VLOOKUP($B26,'Price List'!$C:BE,6,FALSE)))</f>
        <v/>
      </c>
      <c r="J26" s="76" t="str">
        <f>IF($B26="","",(VLOOKUP($B26,'Price List'!$C:BF,8,FALSE)))</f>
        <v/>
      </c>
      <c r="K26" s="76" t="str">
        <f>IF($B26="","",(VLOOKUP($B26,'Price List'!$C:BG,9,FALSE)))</f>
        <v/>
      </c>
      <c r="L26" s="79" t="str">
        <f>IF($B26="","",(VLOOKUP($B26,'Price List'!$C:BH,10,FALSE)))</f>
        <v/>
      </c>
      <c r="M26" s="80" t="str">
        <f>IF($B26="","",(VLOOKUP($B26,'Price List'!$C:BI,11,FALSE)))</f>
        <v/>
      </c>
      <c r="N26" s="81" t="str">
        <f>IF($B26="","",(VLOOKUP($B26,'Price List'!$C:BI,12,FALSE)))</f>
        <v/>
      </c>
      <c r="O26" s="82" t="str">
        <f>IF($B26="","",(VLOOKUP($B26,'Price List'!$C:AS,13,FALSE)))</f>
        <v/>
      </c>
      <c r="P26" s="83" t="str">
        <f>IF($B26="","",(VLOOKUP($B26,'Price List'!$C:AS,14,FALSE)))</f>
        <v/>
      </c>
      <c r="Q26" s="83" t="str">
        <f>IF($B26="","",(VLOOKUP($B26,'Price List'!$C:AS,15,FALSE)))</f>
        <v/>
      </c>
      <c r="R26" s="125" t="str">
        <f>IF($B26="","",(VLOOKUP($B26,'Price List'!$C:AS,16,FALSE)))</f>
        <v/>
      </c>
      <c r="S26" s="125" t="str">
        <f>IF($B26="","",(VLOOKUP($B26,'Price List'!$C:AS,17,FALSE)))</f>
        <v/>
      </c>
      <c r="T26" s="84" t="str">
        <f>IF($B26="","",(VLOOKUP($B26,'Price List'!$C:AS,18,FALSE)))</f>
        <v/>
      </c>
      <c r="U26" s="83" t="str">
        <f>IF($B26="","",(VLOOKUP($B26,'Price List'!$C:AS,19,FALSE)))</f>
        <v/>
      </c>
      <c r="V26" s="83" t="str">
        <f>IF($B26="","",(VLOOKUP($B26,'Price List'!$C:AS,20,FALSE)))</f>
        <v/>
      </c>
      <c r="W26" s="125" t="str">
        <f>IF($B26="","",(VLOOKUP($B26,'Price List'!$C:AS,21,FALSE)))</f>
        <v/>
      </c>
      <c r="X26" s="130" t="str">
        <f>IF($B26="","",(VLOOKUP($B26,'Price List'!$C:AS,22,FALSE)))</f>
        <v/>
      </c>
      <c r="Y26" s="83" t="str">
        <f>IF($B26="","",(VLOOKUP($B26,'Price List'!$C:AS,23,FALSE)))</f>
        <v/>
      </c>
      <c r="Z26" s="83" t="str">
        <f>IF($B26="","",(VLOOKUP($B26,'Price List'!$C:AS,24,FALSE)))</f>
        <v/>
      </c>
      <c r="AA26" s="83" t="str">
        <f>IF($B26="","",(VLOOKUP($B26,'Price List'!$C:AS,25,FALSE)))</f>
        <v/>
      </c>
      <c r="AB26" s="125" t="str">
        <f>IF($B26="","",(VLOOKUP($B26,'Price List'!$C:AS,26,FALSE)))</f>
        <v/>
      </c>
      <c r="AC26" s="125" t="str">
        <f>IF($B26="","",(VLOOKUP($B26,'Price List'!$C:AS,27,FALSE)))</f>
        <v/>
      </c>
      <c r="AD26" s="82" t="str">
        <f>IF($B26="","",(VLOOKUP($B26,'Price List'!$C:AS,28,FALSE)))</f>
        <v/>
      </c>
      <c r="AE26" s="83" t="str">
        <f>IF($B26="","",(VLOOKUP($B26,'Price List'!$C:AS,29,FALSE)))</f>
        <v/>
      </c>
      <c r="AF26" s="83" t="str">
        <f>IF($B26="","",(VLOOKUP($B26,'Price List'!$C:AS,30,FALSE)))</f>
        <v/>
      </c>
      <c r="AG26" s="125" t="str">
        <f>IF($B26="","",(VLOOKUP($B26,'Price List'!$C:AS,31,FALSE)))</f>
        <v/>
      </c>
      <c r="AH26" s="125" t="str">
        <f>IF($B26="","",(VLOOKUP($B26,'Price List'!$C:AS,32,FALSE)))</f>
        <v/>
      </c>
      <c r="AI26" s="84" t="str">
        <f>IF($B26="","",(VLOOKUP($B26,'Price List'!$C:AS,33,FALSE)))</f>
        <v/>
      </c>
      <c r="AJ26" s="83" t="str">
        <f>IF($B26="","",(VLOOKUP($B26,'Price List'!$C:AS,34,FALSE)))</f>
        <v/>
      </c>
      <c r="AK26" s="83" t="str">
        <f>IF($B26="","",(VLOOKUP($B26,'Price List'!$C:AS,35,FALSE)))</f>
        <v/>
      </c>
      <c r="AL26" s="125" t="str">
        <f>IF($B26="","",(VLOOKUP($B26,'Price List'!$C:AS,36,FALSE)))</f>
        <v/>
      </c>
      <c r="AM26" s="130" t="str">
        <f>IF($B26="","",(VLOOKUP($B26,'Price List'!$C:AS,37,FALSE)))</f>
        <v/>
      </c>
      <c r="AN26" s="83" t="str">
        <f>IF($B26="","",(VLOOKUP($B26,'Price List'!$C:AS,38,FALSE)))</f>
        <v/>
      </c>
      <c r="AO26" s="83" t="str">
        <f>IF($B26="","",(VLOOKUP($B26,'Price List'!$C:AS,39,FALSE)))</f>
        <v/>
      </c>
      <c r="AP26" s="83" t="str">
        <f>IF($B26="","",(VLOOKUP($B26,'Price List'!$C:AS,40,FALSE)))</f>
        <v/>
      </c>
      <c r="AQ26" s="125" t="str">
        <f>IF($B26="","",(VLOOKUP($B26,'Price List'!$C:AS,41,FALSE)))</f>
        <v/>
      </c>
      <c r="AR26" s="135" t="str">
        <f>IF($B26="","",(VLOOKUP($B26,'Price List'!$C:AS,42,FALSE)))</f>
        <v/>
      </c>
      <c r="AS26" s="76" t="str">
        <f>IF($B26="","",(VLOOKUP($B26,'Price List'!$C:CO,43,FALSE)))</f>
        <v/>
      </c>
      <c r="AT26" s="151" t="str">
        <f t="shared" si="0"/>
        <v/>
      </c>
      <c r="AU26" s="76"/>
      <c r="AV26" s="76"/>
      <c r="AW26" s="76"/>
      <c r="AX26" s="76"/>
      <c r="AY26" s="76"/>
      <c r="AZ26" s="76"/>
      <c r="BA26" s="76"/>
    </row>
    <row r="27" spans="1:53" s="85" customFormat="1" x14ac:dyDescent="0.2">
      <c r="A27" s="79">
        <v>21</v>
      </c>
      <c r="B27" s="76" t="str">
        <f>IF(ISBLANK(Catalog!I49),"",Catalog!I49)</f>
        <v/>
      </c>
      <c r="C27" s="76"/>
      <c r="D27" s="76" t="str">
        <f>IF($B27="","",(VLOOKUP($B27,'Price List'!$C:BB,2,FALSE)))</f>
        <v/>
      </c>
      <c r="E27" s="77" t="str">
        <f>IF($B27="","",(VLOOKUP($B27,'Price List'!$C:BA,3,FALSE)))</f>
        <v/>
      </c>
      <c r="F27" s="78" t="str">
        <f>IF($B27="","",IF(ISBLANK(VLOOKUP($B27,'Price List'!$C:BB,5,FALSE)),VLOOKUP($B27,'Price List'!$C:BB,7,FALSE),VLOOKUP($B27,'Price List'!$C:BB,5,FALSE)))</f>
        <v/>
      </c>
      <c r="G27" s="76"/>
      <c r="H27" s="76"/>
      <c r="I27" s="77" t="str">
        <f>IF($B27="","",(VLOOKUP($B27,'Price List'!$C:BE,6,FALSE)))</f>
        <v/>
      </c>
      <c r="J27" s="76" t="str">
        <f>IF($B27="","",(VLOOKUP($B27,'Price List'!$C:BF,8,FALSE)))</f>
        <v/>
      </c>
      <c r="K27" s="76" t="str">
        <f>IF($B27="","",(VLOOKUP($B27,'Price List'!$C:BG,9,FALSE)))</f>
        <v/>
      </c>
      <c r="L27" s="79" t="str">
        <f>IF($B27="","",(VLOOKUP($B27,'Price List'!$C:BH,10,FALSE)))</f>
        <v/>
      </c>
      <c r="M27" s="80" t="str">
        <f>IF($B27="","",(VLOOKUP($B27,'Price List'!$C:BI,11,FALSE)))</f>
        <v/>
      </c>
      <c r="N27" s="81" t="str">
        <f>IF($B27="","",(VLOOKUP($B27,'Price List'!$C:BI,12,FALSE)))</f>
        <v/>
      </c>
      <c r="O27" s="82" t="str">
        <f>IF($B27="","",(VLOOKUP($B27,'Price List'!$C:AS,13,FALSE)))</f>
        <v/>
      </c>
      <c r="P27" s="83" t="str">
        <f>IF($B27="","",(VLOOKUP($B27,'Price List'!$C:AS,14,FALSE)))</f>
        <v/>
      </c>
      <c r="Q27" s="83" t="str">
        <f>IF($B27="","",(VLOOKUP($B27,'Price List'!$C:AS,15,FALSE)))</f>
        <v/>
      </c>
      <c r="R27" s="125" t="str">
        <f>IF($B27="","",(VLOOKUP($B27,'Price List'!$C:AS,16,FALSE)))</f>
        <v/>
      </c>
      <c r="S27" s="125" t="str">
        <f>IF($B27="","",(VLOOKUP($B27,'Price List'!$C:AS,17,FALSE)))</f>
        <v/>
      </c>
      <c r="T27" s="84" t="str">
        <f>IF($B27="","",(VLOOKUP($B27,'Price List'!$C:AS,18,FALSE)))</f>
        <v/>
      </c>
      <c r="U27" s="83" t="str">
        <f>IF($B27="","",(VLOOKUP($B27,'Price List'!$C:AS,19,FALSE)))</f>
        <v/>
      </c>
      <c r="V27" s="83" t="str">
        <f>IF($B27="","",(VLOOKUP($B27,'Price List'!$C:AS,20,FALSE)))</f>
        <v/>
      </c>
      <c r="W27" s="125" t="str">
        <f>IF($B27="","",(VLOOKUP($B27,'Price List'!$C:AS,21,FALSE)))</f>
        <v/>
      </c>
      <c r="X27" s="130" t="str">
        <f>IF($B27="","",(VLOOKUP($B27,'Price List'!$C:AS,22,FALSE)))</f>
        <v/>
      </c>
      <c r="Y27" s="83" t="str">
        <f>IF($B27="","",(VLOOKUP($B27,'Price List'!$C:AS,23,FALSE)))</f>
        <v/>
      </c>
      <c r="Z27" s="83" t="str">
        <f>IF($B27="","",(VLOOKUP($B27,'Price List'!$C:AS,24,FALSE)))</f>
        <v/>
      </c>
      <c r="AA27" s="83" t="str">
        <f>IF($B27="","",(VLOOKUP($B27,'Price List'!$C:AS,25,FALSE)))</f>
        <v/>
      </c>
      <c r="AB27" s="125" t="str">
        <f>IF($B27="","",(VLOOKUP($B27,'Price List'!$C:AS,26,FALSE)))</f>
        <v/>
      </c>
      <c r="AC27" s="125" t="str">
        <f>IF($B27="","",(VLOOKUP($B27,'Price List'!$C:AS,27,FALSE)))</f>
        <v/>
      </c>
      <c r="AD27" s="82" t="str">
        <f>IF($B27="","",(VLOOKUP($B27,'Price List'!$C:AS,28,FALSE)))</f>
        <v/>
      </c>
      <c r="AE27" s="83" t="str">
        <f>IF($B27="","",(VLOOKUP($B27,'Price List'!$C:AS,29,FALSE)))</f>
        <v/>
      </c>
      <c r="AF27" s="83" t="str">
        <f>IF($B27="","",(VLOOKUP($B27,'Price List'!$C:AS,30,FALSE)))</f>
        <v/>
      </c>
      <c r="AG27" s="125" t="str">
        <f>IF($B27="","",(VLOOKUP($B27,'Price List'!$C:AS,31,FALSE)))</f>
        <v/>
      </c>
      <c r="AH27" s="125" t="str">
        <f>IF($B27="","",(VLOOKUP($B27,'Price List'!$C:AS,32,FALSE)))</f>
        <v/>
      </c>
      <c r="AI27" s="84" t="str">
        <f>IF($B27="","",(VLOOKUP($B27,'Price List'!$C:AS,33,FALSE)))</f>
        <v/>
      </c>
      <c r="AJ27" s="83" t="str">
        <f>IF($B27="","",(VLOOKUP($B27,'Price List'!$C:AS,34,FALSE)))</f>
        <v/>
      </c>
      <c r="AK27" s="83" t="str">
        <f>IF($B27="","",(VLOOKUP($B27,'Price List'!$C:AS,35,FALSE)))</f>
        <v/>
      </c>
      <c r="AL27" s="125" t="str">
        <f>IF($B27="","",(VLOOKUP($B27,'Price List'!$C:AS,36,FALSE)))</f>
        <v/>
      </c>
      <c r="AM27" s="130" t="str">
        <f>IF($B27="","",(VLOOKUP($B27,'Price List'!$C:AS,37,FALSE)))</f>
        <v/>
      </c>
      <c r="AN27" s="83" t="str">
        <f>IF($B27="","",(VLOOKUP($B27,'Price List'!$C:AS,38,FALSE)))</f>
        <v/>
      </c>
      <c r="AO27" s="83" t="str">
        <f>IF($B27="","",(VLOOKUP($B27,'Price List'!$C:AS,39,FALSE)))</f>
        <v/>
      </c>
      <c r="AP27" s="83" t="str">
        <f>IF($B27="","",(VLOOKUP($B27,'Price List'!$C:AS,40,FALSE)))</f>
        <v/>
      </c>
      <c r="AQ27" s="125" t="str">
        <f>IF($B27="","",(VLOOKUP($B27,'Price List'!$C:AS,41,FALSE)))</f>
        <v/>
      </c>
      <c r="AR27" s="135" t="str">
        <f>IF($B27="","",(VLOOKUP($B27,'Price List'!$C:AS,42,FALSE)))</f>
        <v/>
      </c>
      <c r="AS27" s="76" t="str">
        <f>IF($B27="","",(VLOOKUP($B27,'Price List'!$C:CO,43,FALSE)))</f>
        <v/>
      </c>
      <c r="AT27" s="151" t="str">
        <f t="shared" si="0"/>
        <v/>
      </c>
      <c r="AU27" s="76"/>
      <c r="AV27" s="76"/>
      <c r="AW27" s="76"/>
      <c r="AX27" s="76"/>
      <c r="AY27" s="76"/>
      <c r="AZ27" s="76"/>
      <c r="BA27" s="76"/>
    </row>
    <row r="28" spans="1:53" s="85" customFormat="1" x14ac:dyDescent="0.2">
      <c r="A28" s="79">
        <v>22</v>
      </c>
      <c r="B28" s="76" t="str">
        <f>IF(ISBLANK(Catalog!A56),"",Catalog!A56)</f>
        <v/>
      </c>
      <c r="C28" s="76"/>
      <c r="D28" s="76" t="str">
        <f>IF($B28="","",(VLOOKUP($B28,'Price List'!$C:BB,2,FALSE)))</f>
        <v/>
      </c>
      <c r="E28" s="77" t="str">
        <f>IF($B28="","",(VLOOKUP($B28,'Price List'!$C:BA,3,FALSE)))</f>
        <v/>
      </c>
      <c r="F28" s="78" t="str">
        <f>IF($B28="","",IF(ISBLANK(VLOOKUP($B28,'Price List'!$C:BB,5,FALSE)),VLOOKUP($B28,'Price List'!$C:BB,7,FALSE),VLOOKUP($B28,'Price List'!$C:BB,5,FALSE)))</f>
        <v/>
      </c>
      <c r="G28" s="76"/>
      <c r="H28" s="76"/>
      <c r="I28" s="77" t="str">
        <f>IF($B28="","",(VLOOKUP($B28,'Price List'!$C:BE,6,FALSE)))</f>
        <v/>
      </c>
      <c r="J28" s="76" t="str">
        <f>IF($B28="","",(VLOOKUP($B28,'Price List'!$C:BF,8,FALSE)))</f>
        <v/>
      </c>
      <c r="K28" s="76" t="str">
        <f>IF($B28="","",(VLOOKUP($B28,'Price List'!$C:BG,9,FALSE)))</f>
        <v/>
      </c>
      <c r="L28" s="79" t="str">
        <f>IF($B28="","",(VLOOKUP($B28,'Price List'!$C:BH,10,FALSE)))</f>
        <v/>
      </c>
      <c r="M28" s="80" t="str">
        <f>IF($B28="","",(VLOOKUP($B28,'Price List'!$C:BI,11,FALSE)))</f>
        <v/>
      </c>
      <c r="N28" s="81" t="str">
        <f>IF($B28="","",(VLOOKUP($B28,'Price List'!$C:BI,12,FALSE)))</f>
        <v/>
      </c>
      <c r="O28" s="82" t="str">
        <f>IF($B28="","",(VLOOKUP($B28,'Price List'!$C:AS,13,FALSE)))</f>
        <v/>
      </c>
      <c r="P28" s="83" t="str">
        <f>IF($B28="","",(VLOOKUP($B28,'Price List'!$C:AS,14,FALSE)))</f>
        <v/>
      </c>
      <c r="Q28" s="83" t="str">
        <f>IF($B28="","",(VLOOKUP($B28,'Price List'!$C:AS,15,FALSE)))</f>
        <v/>
      </c>
      <c r="R28" s="125" t="str">
        <f>IF($B28="","",(VLOOKUP($B28,'Price List'!$C:AS,16,FALSE)))</f>
        <v/>
      </c>
      <c r="S28" s="125" t="str">
        <f>IF($B28="","",(VLOOKUP($B28,'Price List'!$C:AS,17,FALSE)))</f>
        <v/>
      </c>
      <c r="T28" s="84" t="str">
        <f>IF($B28="","",(VLOOKUP($B28,'Price List'!$C:AS,18,FALSE)))</f>
        <v/>
      </c>
      <c r="U28" s="83" t="str">
        <f>IF($B28="","",(VLOOKUP($B28,'Price List'!$C:AS,19,FALSE)))</f>
        <v/>
      </c>
      <c r="V28" s="83" t="str">
        <f>IF($B28="","",(VLOOKUP($B28,'Price List'!$C:AS,20,FALSE)))</f>
        <v/>
      </c>
      <c r="W28" s="125" t="str">
        <f>IF($B28="","",(VLOOKUP($B28,'Price List'!$C:AS,21,FALSE)))</f>
        <v/>
      </c>
      <c r="X28" s="130" t="str">
        <f>IF($B28="","",(VLOOKUP($B28,'Price List'!$C:AS,22,FALSE)))</f>
        <v/>
      </c>
      <c r="Y28" s="83" t="str">
        <f>IF($B28="","",(VLOOKUP($B28,'Price List'!$C:AS,23,FALSE)))</f>
        <v/>
      </c>
      <c r="Z28" s="83" t="str">
        <f>IF($B28="","",(VLOOKUP($B28,'Price List'!$C:AS,24,FALSE)))</f>
        <v/>
      </c>
      <c r="AA28" s="83" t="str">
        <f>IF($B28="","",(VLOOKUP($B28,'Price List'!$C:AS,25,FALSE)))</f>
        <v/>
      </c>
      <c r="AB28" s="125" t="str">
        <f>IF($B28="","",(VLOOKUP($B28,'Price List'!$C:AS,26,FALSE)))</f>
        <v/>
      </c>
      <c r="AC28" s="125" t="str">
        <f>IF($B28="","",(VLOOKUP($B28,'Price List'!$C:AS,27,FALSE)))</f>
        <v/>
      </c>
      <c r="AD28" s="82" t="str">
        <f>IF($B28="","",(VLOOKUP($B28,'Price List'!$C:AS,28,FALSE)))</f>
        <v/>
      </c>
      <c r="AE28" s="83" t="str">
        <f>IF($B28="","",(VLOOKUP($B28,'Price List'!$C:AS,29,FALSE)))</f>
        <v/>
      </c>
      <c r="AF28" s="83" t="str">
        <f>IF($B28="","",(VLOOKUP($B28,'Price List'!$C:AS,30,FALSE)))</f>
        <v/>
      </c>
      <c r="AG28" s="125" t="str">
        <f>IF($B28="","",(VLOOKUP($B28,'Price List'!$C:AS,31,FALSE)))</f>
        <v/>
      </c>
      <c r="AH28" s="125" t="str">
        <f>IF($B28="","",(VLOOKUP($B28,'Price List'!$C:AS,32,FALSE)))</f>
        <v/>
      </c>
      <c r="AI28" s="84" t="str">
        <f>IF($B28="","",(VLOOKUP($B28,'Price List'!$C:AS,33,FALSE)))</f>
        <v/>
      </c>
      <c r="AJ28" s="83" t="str">
        <f>IF($B28="","",(VLOOKUP($B28,'Price List'!$C:AS,34,FALSE)))</f>
        <v/>
      </c>
      <c r="AK28" s="83" t="str">
        <f>IF($B28="","",(VLOOKUP($B28,'Price List'!$C:AS,35,FALSE)))</f>
        <v/>
      </c>
      <c r="AL28" s="125" t="str">
        <f>IF($B28="","",(VLOOKUP($B28,'Price List'!$C:AS,36,FALSE)))</f>
        <v/>
      </c>
      <c r="AM28" s="130" t="str">
        <f>IF($B28="","",(VLOOKUP($B28,'Price List'!$C:AS,37,FALSE)))</f>
        <v/>
      </c>
      <c r="AN28" s="83" t="str">
        <f>IF($B28="","",(VLOOKUP($B28,'Price List'!$C:AS,38,FALSE)))</f>
        <v/>
      </c>
      <c r="AO28" s="83" t="str">
        <f>IF($B28="","",(VLOOKUP($B28,'Price List'!$C:AS,39,FALSE)))</f>
        <v/>
      </c>
      <c r="AP28" s="83" t="str">
        <f>IF($B28="","",(VLOOKUP($B28,'Price List'!$C:AS,40,FALSE)))</f>
        <v/>
      </c>
      <c r="AQ28" s="125" t="str">
        <f>IF($B28="","",(VLOOKUP($B28,'Price List'!$C:AS,41,FALSE)))</f>
        <v/>
      </c>
      <c r="AR28" s="135" t="str">
        <f>IF($B28="","",(VLOOKUP($B28,'Price List'!$C:AS,42,FALSE)))</f>
        <v/>
      </c>
      <c r="AS28" s="76" t="str">
        <f>IF($B28="","",(VLOOKUP($B28,'Price List'!$C:CO,43,FALSE)))</f>
        <v/>
      </c>
      <c r="AT28" s="151" t="str">
        <f t="shared" si="0"/>
        <v/>
      </c>
      <c r="AU28" s="76"/>
      <c r="AV28" s="76"/>
      <c r="AW28" s="76"/>
      <c r="AX28" s="76"/>
      <c r="AY28" s="76"/>
      <c r="AZ28" s="76"/>
      <c r="BA28" s="76"/>
    </row>
    <row r="29" spans="1:53" s="85" customFormat="1" x14ac:dyDescent="0.2">
      <c r="A29" s="79">
        <v>23</v>
      </c>
      <c r="B29" s="76" t="str">
        <f>IF(ISBLANK(Catalog!E56),"",Catalog!E56)</f>
        <v/>
      </c>
      <c r="C29" s="76"/>
      <c r="D29" s="76" t="str">
        <f>IF($B29="","",(VLOOKUP($B29,'Price List'!$C:BB,2,FALSE)))</f>
        <v/>
      </c>
      <c r="E29" s="77" t="str">
        <f>IF($B29="","",(VLOOKUP($B29,'Price List'!$C:BA,3,FALSE)))</f>
        <v/>
      </c>
      <c r="F29" s="78" t="str">
        <f>IF($B29="","",IF(ISBLANK(VLOOKUP($B29,'Price List'!$C:BB,5,FALSE)),VLOOKUP($B29,'Price List'!$C:BB,7,FALSE),VLOOKUP($B29,'Price List'!$C:BB,5,FALSE)))</f>
        <v/>
      </c>
      <c r="G29" s="76"/>
      <c r="H29" s="76"/>
      <c r="I29" s="77" t="str">
        <f>IF($B29="","",(VLOOKUP($B29,'Price List'!$C:BE,6,FALSE)))</f>
        <v/>
      </c>
      <c r="J29" s="76" t="str">
        <f>IF($B29="","",(VLOOKUP($B29,'Price List'!$C:BF,8,FALSE)))</f>
        <v/>
      </c>
      <c r="K29" s="76" t="str">
        <f>IF($B29="","",(VLOOKUP($B29,'Price List'!$C:BG,9,FALSE)))</f>
        <v/>
      </c>
      <c r="L29" s="79" t="str">
        <f>IF($B29="","",(VLOOKUP($B29,'Price List'!$C:BH,10,FALSE)))</f>
        <v/>
      </c>
      <c r="M29" s="80" t="str">
        <f>IF($B29="","",(VLOOKUP($B29,'Price List'!$C:BI,11,FALSE)))</f>
        <v/>
      </c>
      <c r="N29" s="81" t="str">
        <f>IF($B29="","",(VLOOKUP($B29,'Price List'!$C:BI,12,FALSE)))</f>
        <v/>
      </c>
      <c r="O29" s="82" t="str">
        <f>IF($B29="","",(VLOOKUP($B29,'Price List'!$C:AS,13,FALSE)))</f>
        <v/>
      </c>
      <c r="P29" s="83" t="str">
        <f>IF($B29="","",(VLOOKUP($B29,'Price List'!$C:AS,14,FALSE)))</f>
        <v/>
      </c>
      <c r="Q29" s="83" t="str">
        <f>IF($B29="","",(VLOOKUP($B29,'Price List'!$C:AS,15,FALSE)))</f>
        <v/>
      </c>
      <c r="R29" s="125" t="str">
        <f>IF($B29="","",(VLOOKUP($B29,'Price List'!$C:AS,16,FALSE)))</f>
        <v/>
      </c>
      <c r="S29" s="125" t="str">
        <f>IF($B29="","",(VLOOKUP($B29,'Price List'!$C:AS,17,FALSE)))</f>
        <v/>
      </c>
      <c r="T29" s="84" t="str">
        <f>IF($B29="","",(VLOOKUP($B29,'Price List'!$C:AS,18,FALSE)))</f>
        <v/>
      </c>
      <c r="U29" s="83" t="str">
        <f>IF($B29="","",(VLOOKUP($B29,'Price List'!$C:AS,19,FALSE)))</f>
        <v/>
      </c>
      <c r="V29" s="83" t="str">
        <f>IF($B29="","",(VLOOKUP($B29,'Price List'!$C:AS,20,FALSE)))</f>
        <v/>
      </c>
      <c r="W29" s="125" t="str">
        <f>IF($B29="","",(VLOOKUP($B29,'Price List'!$C:AS,21,FALSE)))</f>
        <v/>
      </c>
      <c r="X29" s="130" t="str">
        <f>IF($B29="","",(VLOOKUP($B29,'Price List'!$C:AS,22,FALSE)))</f>
        <v/>
      </c>
      <c r="Y29" s="83" t="str">
        <f>IF($B29="","",(VLOOKUP($B29,'Price List'!$C:AS,23,FALSE)))</f>
        <v/>
      </c>
      <c r="Z29" s="83" t="str">
        <f>IF($B29="","",(VLOOKUP($B29,'Price List'!$C:AS,24,FALSE)))</f>
        <v/>
      </c>
      <c r="AA29" s="83" t="str">
        <f>IF($B29="","",(VLOOKUP($B29,'Price List'!$C:AS,25,FALSE)))</f>
        <v/>
      </c>
      <c r="AB29" s="125" t="str">
        <f>IF($B29="","",(VLOOKUP($B29,'Price List'!$C:AS,26,FALSE)))</f>
        <v/>
      </c>
      <c r="AC29" s="125" t="str">
        <f>IF($B29="","",(VLOOKUP($B29,'Price List'!$C:AS,27,FALSE)))</f>
        <v/>
      </c>
      <c r="AD29" s="82" t="str">
        <f>IF($B29="","",(VLOOKUP($B29,'Price List'!$C:AS,28,FALSE)))</f>
        <v/>
      </c>
      <c r="AE29" s="83" t="str">
        <f>IF($B29="","",(VLOOKUP($B29,'Price List'!$C:AS,29,FALSE)))</f>
        <v/>
      </c>
      <c r="AF29" s="83" t="str">
        <f>IF($B29="","",(VLOOKUP($B29,'Price List'!$C:AS,30,FALSE)))</f>
        <v/>
      </c>
      <c r="AG29" s="125" t="str">
        <f>IF($B29="","",(VLOOKUP($B29,'Price List'!$C:AS,31,FALSE)))</f>
        <v/>
      </c>
      <c r="AH29" s="125" t="str">
        <f>IF($B29="","",(VLOOKUP($B29,'Price List'!$C:AS,32,FALSE)))</f>
        <v/>
      </c>
      <c r="AI29" s="84" t="str">
        <f>IF($B29="","",(VLOOKUP($B29,'Price List'!$C:AS,33,FALSE)))</f>
        <v/>
      </c>
      <c r="AJ29" s="83" t="str">
        <f>IF($B29="","",(VLOOKUP($B29,'Price List'!$C:AS,34,FALSE)))</f>
        <v/>
      </c>
      <c r="AK29" s="83" t="str">
        <f>IF($B29="","",(VLOOKUP($B29,'Price List'!$C:AS,35,FALSE)))</f>
        <v/>
      </c>
      <c r="AL29" s="125" t="str">
        <f>IF($B29="","",(VLOOKUP($B29,'Price List'!$C:AS,36,FALSE)))</f>
        <v/>
      </c>
      <c r="AM29" s="130" t="str">
        <f>IF($B29="","",(VLOOKUP($B29,'Price List'!$C:AS,37,FALSE)))</f>
        <v/>
      </c>
      <c r="AN29" s="83" t="str">
        <f>IF($B29="","",(VLOOKUP($B29,'Price List'!$C:AS,38,FALSE)))</f>
        <v/>
      </c>
      <c r="AO29" s="83" t="str">
        <f>IF($B29="","",(VLOOKUP($B29,'Price List'!$C:AS,39,FALSE)))</f>
        <v/>
      </c>
      <c r="AP29" s="83" t="str">
        <f>IF($B29="","",(VLOOKUP($B29,'Price List'!$C:AS,40,FALSE)))</f>
        <v/>
      </c>
      <c r="AQ29" s="125" t="str">
        <f>IF($B29="","",(VLOOKUP($B29,'Price List'!$C:AS,41,FALSE)))</f>
        <v/>
      </c>
      <c r="AR29" s="135" t="str">
        <f>IF($B29="","",(VLOOKUP($B29,'Price List'!$C:AS,42,FALSE)))</f>
        <v/>
      </c>
      <c r="AS29" s="76" t="str">
        <f>IF($B29="","",(VLOOKUP($B29,'Price List'!$C:CO,43,FALSE)))</f>
        <v/>
      </c>
      <c r="AT29" s="151" t="str">
        <f t="shared" si="0"/>
        <v/>
      </c>
      <c r="AU29" s="76"/>
      <c r="AV29" s="76"/>
      <c r="AW29" s="76"/>
      <c r="AX29" s="76"/>
      <c r="AY29" s="76"/>
      <c r="AZ29" s="76"/>
      <c r="BA29" s="76"/>
    </row>
    <row r="30" spans="1:53" s="85" customFormat="1" x14ac:dyDescent="0.2">
      <c r="A30" s="79">
        <v>24</v>
      </c>
      <c r="B30" s="76" t="str">
        <f>IF(ISBLANK(Catalog!I56),"",Catalog!I56)</f>
        <v/>
      </c>
      <c r="C30" s="76"/>
      <c r="D30" s="76" t="str">
        <f>IF($B30="","",(VLOOKUP($B30,'Price List'!$C:BB,2,FALSE)))</f>
        <v/>
      </c>
      <c r="E30" s="77" t="str">
        <f>IF($B30="","",(VLOOKUP($B30,'Price List'!$C:BA,3,FALSE)))</f>
        <v/>
      </c>
      <c r="F30" s="78" t="str">
        <f>IF($B30="","",IF(ISBLANK(VLOOKUP($B30,'Price List'!$C:BB,5,FALSE)),VLOOKUP($B30,'Price List'!$C:BB,7,FALSE),VLOOKUP($B30,'Price List'!$C:BB,5,FALSE)))</f>
        <v/>
      </c>
      <c r="G30" s="76"/>
      <c r="H30" s="76"/>
      <c r="I30" s="77" t="str">
        <f>IF($B30="","",(VLOOKUP($B30,'Price List'!$C:BE,6,FALSE)))</f>
        <v/>
      </c>
      <c r="J30" s="76" t="str">
        <f>IF($B30="","",(VLOOKUP($B30,'Price List'!$C:BF,8,FALSE)))</f>
        <v/>
      </c>
      <c r="K30" s="76" t="str">
        <f>IF($B30="","",(VLOOKUP($B30,'Price List'!$C:BG,9,FALSE)))</f>
        <v/>
      </c>
      <c r="L30" s="79" t="str">
        <f>IF($B30="","",(VLOOKUP($B30,'Price List'!$C:BH,10,FALSE)))</f>
        <v/>
      </c>
      <c r="M30" s="80" t="str">
        <f>IF($B30="","",(VLOOKUP($B30,'Price List'!$C:BI,11,FALSE)))</f>
        <v/>
      </c>
      <c r="N30" s="81" t="str">
        <f>IF($B30="","",(VLOOKUP($B30,'Price List'!$C:BI,12,FALSE)))</f>
        <v/>
      </c>
      <c r="O30" s="82" t="str">
        <f>IF($B30="","",(VLOOKUP($B30,'Price List'!$C:AS,13,FALSE)))</f>
        <v/>
      </c>
      <c r="P30" s="83" t="str">
        <f>IF($B30="","",(VLOOKUP($B30,'Price List'!$C:AS,14,FALSE)))</f>
        <v/>
      </c>
      <c r="Q30" s="83" t="str">
        <f>IF($B30="","",(VLOOKUP($B30,'Price List'!$C:AS,15,FALSE)))</f>
        <v/>
      </c>
      <c r="R30" s="125" t="str">
        <f>IF($B30="","",(VLOOKUP($B30,'Price List'!$C:AS,16,FALSE)))</f>
        <v/>
      </c>
      <c r="S30" s="125" t="str">
        <f>IF($B30="","",(VLOOKUP($B30,'Price List'!$C:AS,17,FALSE)))</f>
        <v/>
      </c>
      <c r="T30" s="84" t="str">
        <f>IF($B30="","",(VLOOKUP($B30,'Price List'!$C:AS,18,FALSE)))</f>
        <v/>
      </c>
      <c r="U30" s="83" t="str">
        <f>IF($B30="","",(VLOOKUP($B30,'Price List'!$C:AS,19,FALSE)))</f>
        <v/>
      </c>
      <c r="V30" s="83" t="str">
        <f>IF($B30="","",(VLOOKUP($B30,'Price List'!$C:AS,20,FALSE)))</f>
        <v/>
      </c>
      <c r="W30" s="125" t="str">
        <f>IF($B30="","",(VLOOKUP($B30,'Price List'!$C:AS,21,FALSE)))</f>
        <v/>
      </c>
      <c r="X30" s="130" t="str">
        <f>IF($B30="","",(VLOOKUP($B30,'Price List'!$C:AS,22,FALSE)))</f>
        <v/>
      </c>
      <c r="Y30" s="83" t="str">
        <f>IF($B30="","",(VLOOKUP($B30,'Price List'!$C:AS,23,FALSE)))</f>
        <v/>
      </c>
      <c r="Z30" s="83" t="str">
        <f>IF($B30="","",(VLOOKUP($B30,'Price List'!$C:AS,24,FALSE)))</f>
        <v/>
      </c>
      <c r="AA30" s="83" t="str">
        <f>IF($B30="","",(VLOOKUP($B30,'Price List'!$C:AS,25,FALSE)))</f>
        <v/>
      </c>
      <c r="AB30" s="125" t="str">
        <f>IF($B30="","",(VLOOKUP($B30,'Price List'!$C:AS,26,FALSE)))</f>
        <v/>
      </c>
      <c r="AC30" s="125" t="str">
        <f>IF($B30="","",(VLOOKUP($B30,'Price List'!$C:AS,27,FALSE)))</f>
        <v/>
      </c>
      <c r="AD30" s="82" t="str">
        <f>IF($B30="","",(VLOOKUP($B30,'Price List'!$C:AS,28,FALSE)))</f>
        <v/>
      </c>
      <c r="AE30" s="83" t="str">
        <f>IF($B30="","",(VLOOKUP($B30,'Price List'!$C:AS,29,FALSE)))</f>
        <v/>
      </c>
      <c r="AF30" s="83" t="str">
        <f>IF($B30="","",(VLOOKUP($B30,'Price List'!$C:AS,30,FALSE)))</f>
        <v/>
      </c>
      <c r="AG30" s="125" t="str">
        <f>IF($B30="","",(VLOOKUP($B30,'Price List'!$C:AS,31,FALSE)))</f>
        <v/>
      </c>
      <c r="AH30" s="125" t="str">
        <f>IF($B30="","",(VLOOKUP($B30,'Price List'!$C:AS,32,FALSE)))</f>
        <v/>
      </c>
      <c r="AI30" s="84" t="str">
        <f>IF($B30="","",(VLOOKUP($B30,'Price List'!$C:AS,33,FALSE)))</f>
        <v/>
      </c>
      <c r="AJ30" s="83" t="str">
        <f>IF($B30="","",(VLOOKUP($B30,'Price List'!$C:AS,34,FALSE)))</f>
        <v/>
      </c>
      <c r="AK30" s="83" t="str">
        <f>IF($B30="","",(VLOOKUP($B30,'Price List'!$C:AS,35,FALSE)))</f>
        <v/>
      </c>
      <c r="AL30" s="125" t="str">
        <f>IF($B30="","",(VLOOKUP($B30,'Price List'!$C:AS,36,FALSE)))</f>
        <v/>
      </c>
      <c r="AM30" s="130" t="str">
        <f>IF($B30="","",(VLOOKUP($B30,'Price List'!$C:AS,37,FALSE)))</f>
        <v/>
      </c>
      <c r="AN30" s="83" t="str">
        <f>IF($B30="","",(VLOOKUP($B30,'Price List'!$C:AS,38,FALSE)))</f>
        <v/>
      </c>
      <c r="AO30" s="83" t="str">
        <f>IF($B30="","",(VLOOKUP($B30,'Price List'!$C:AS,39,FALSE)))</f>
        <v/>
      </c>
      <c r="AP30" s="83" t="str">
        <f>IF($B30="","",(VLOOKUP($B30,'Price List'!$C:AS,40,FALSE)))</f>
        <v/>
      </c>
      <c r="AQ30" s="125" t="str">
        <f>IF($B30="","",(VLOOKUP($B30,'Price List'!$C:AS,41,FALSE)))</f>
        <v/>
      </c>
      <c r="AR30" s="135" t="str">
        <f>IF($B30="","",(VLOOKUP($B30,'Price List'!$C:AS,42,FALSE)))</f>
        <v/>
      </c>
      <c r="AS30" s="76" t="str">
        <f>IF($B30="","",(VLOOKUP($B30,'Price List'!$C:CO,43,FALSE)))</f>
        <v/>
      </c>
      <c r="AT30" s="151" t="str">
        <f t="shared" si="0"/>
        <v/>
      </c>
      <c r="AU30" s="76"/>
      <c r="AV30" s="76"/>
      <c r="AW30" s="76"/>
      <c r="AX30" s="76"/>
      <c r="AY30" s="76"/>
      <c r="AZ30" s="76"/>
      <c r="BA30" s="76"/>
    </row>
    <row r="31" spans="1:53" s="85" customFormat="1" x14ac:dyDescent="0.2">
      <c r="A31" s="79">
        <v>25</v>
      </c>
      <c r="B31" s="76" t="str">
        <f>IF(ISBLANK(Catalog!A63),"",Catalog!A63)</f>
        <v/>
      </c>
      <c r="C31" s="76"/>
      <c r="D31" s="76" t="str">
        <f>IF($B31="","",(VLOOKUP($B31,'Price List'!$C:BB,2,FALSE)))</f>
        <v/>
      </c>
      <c r="E31" s="77" t="str">
        <f>IF($B31="","",(VLOOKUP($B31,'Price List'!$C:BA,3,FALSE)))</f>
        <v/>
      </c>
      <c r="F31" s="78" t="str">
        <f>IF($B31="","",IF(ISBLANK(VLOOKUP($B31,'Price List'!$C:BB,5,FALSE)),VLOOKUP($B31,'Price List'!$C:BB,7,FALSE),VLOOKUP($B31,'Price List'!$C:BB,5,FALSE)))</f>
        <v/>
      </c>
      <c r="G31" s="76"/>
      <c r="H31" s="76"/>
      <c r="I31" s="77" t="str">
        <f>IF($B31="","",(VLOOKUP($B31,'Price List'!$C:BE,6,FALSE)))</f>
        <v/>
      </c>
      <c r="J31" s="76" t="str">
        <f>IF($B31="","",(VLOOKUP($B31,'Price List'!$C:BF,8,FALSE)))</f>
        <v/>
      </c>
      <c r="K31" s="76" t="str">
        <f>IF($B31="","",(VLOOKUP($B31,'Price List'!$C:BG,9,FALSE)))</f>
        <v/>
      </c>
      <c r="L31" s="79" t="str">
        <f>IF($B31="","",(VLOOKUP($B31,'Price List'!$C:BH,10,FALSE)))</f>
        <v/>
      </c>
      <c r="M31" s="80" t="str">
        <f>IF($B31="","",(VLOOKUP($B31,'Price List'!$C:BI,11,FALSE)))</f>
        <v/>
      </c>
      <c r="N31" s="81" t="str">
        <f>IF($B31="","",(VLOOKUP($B31,'Price List'!$C:BI,12,FALSE)))</f>
        <v/>
      </c>
      <c r="O31" s="82" t="str">
        <f>IF($B31="","",(VLOOKUP($B31,'Price List'!$C:AS,13,FALSE)))</f>
        <v/>
      </c>
      <c r="P31" s="83" t="str">
        <f>IF($B31="","",(VLOOKUP($B31,'Price List'!$C:AS,14,FALSE)))</f>
        <v/>
      </c>
      <c r="Q31" s="83" t="str">
        <f>IF($B31="","",(VLOOKUP($B31,'Price List'!$C:AS,15,FALSE)))</f>
        <v/>
      </c>
      <c r="R31" s="125" t="str">
        <f>IF($B31="","",(VLOOKUP($B31,'Price List'!$C:AS,16,FALSE)))</f>
        <v/>
      </c>
      <c r="S31" s="125" t="str">
        <f>IF($B31="","",(VLOOKUP($B31,'Price List'!$C:AS,17,FALSE)))</f>
        <v/>
      </c>
      <c r="T31" s="84" t="str">
        <f>IF($B31="","",(VLOOKUP($B31,'Price List'!$C:AS,18,FALSE)))</f>
        <v/>
      </c>
      <c r="U31" s="83" t="str">
        <f>IF($B31="","",(VLOOKUP($B31,'Price List'!$C:AS,19,FALSE)))</f>
        <v/>
      </c>
      <c r="V31" s="83" t="str">
        <f>IF($B31="","",(VLOOKUP($B31,'Price List'!$C:AS,20,FALSE)))</f>
        <v/>
      </c>
      <c r="W31" s="125" t="str">
        <f>IF($B31="","",(VLOOKUP($B31,'Price List'!$C:AS,21,FALSE)))</f>
        <v/>
      </c>
      <c r="X31" s="130" t="str">
        <f>IF($B31="","",(VLOOKUP($B31,'Price List'!$C:AS,22,FALSE)))</f>
        <v/>
      </c>
      <c r="Y31" s="83" t="str">
        <f>IF($B31="","",(VLOOKUP($B31,'Price List'!$C:AS,23,FALSE)))</f>
        <v/>
      </c>
      <c r="Z31" s="83" t="str">
        <f>IF($B31="","",(VLOOKUP($B31,'Price List'!$C:AS,24,FALSE)))</f>
        <v/>
      </c>
      <c r="AA31" s="83" t="str">
        <f>IF($B31="","",(VLOOKUP($B31,'Price List'!$C:AS,25,FALSE)))</f>
        <v/>
      </c>
      <c r="AB31" s="125" t="str">
        <f>IF($B31="","",(VLOOKUP($B31,'Price List'!$C:AS,26,FALSE)))</f>
        <v/>
      </c>
      <c r="AC31" s="125" t="str">
        <f>IF($B31="","",(VLOOKUP($B31,'Price List'!$C:AS,27,FALSE)))</f>
        <v/>
      </c>
      <c r="AD31" s="82" t="str">
        <f>IF($B31="","",(VLOOKUP($B31,'Price List'!$C:AS,28,FALSE)))</f>
        <v/>
      </c>
      <c r="AE31" s="83" t="str">
        <f>IF($B31="","",(VLOOKUP($B31,'Price List'!$C:AS,29,FALSE)))</f>
        <v/>
      </c>
      <c r="AF31" s="83" t="str">
        <f>IF($B31="","",(VLOOKUP($B31,'Price List'!$C:AS,30,FALSE)))</f>
        <v/>
      </c>
      <c r="AG31" s="125" t="str">
        <f>IF($B31="","",(VLOOKUP($B31,'Price List'!$C:AS,31,FALSE)))</f>
        <v/>
      </c>
      <c r="AH31" s="125" t="str">
        <f>IF($B31="","",(VLOOKUP($B31,'Price List'!$C:AS,32,FALSE)))</f>
        <v/>
      </c>
      <c r="AI31" s="84" t="str">
        <f>IF($B31="","",(VLOOKUP($B31,'Price List'!$C:AS,33,FALSE)))</f>
        <v/>
      </c>
      <c r="AJ31" s="83" t="str">
        <f>IF($B31="","",(VLOOKUP($B31,'Price List'!$C:AS,34,FALSE)))</f>
        <v/>
      </c>
      <c r="AK31" s="83" t="str">
        <f>IF($B31="","",(VLOOKUP($B31,'Price List'!$C:AS,35,FALSE)))</f>
        <v/>
      </c>
      <c r="AL31" s="125" t="str">
        <f>IF($B31="","",(VLOOKUP($B31,'Price List'!$C:AS,36,FALSE)))</f>
        <v/>
      </c>
      <c r="AM31" s="130" t="str">
        <f>IF($B31="","",(VLOOKUP($B31,'Price List'!$C:AS,37,FALSE)))</f>
        <v/>
      </c>
      <c r="AN31" s="83" t="str">
        <f>IF($B31="","",(VLOOKUP($B31,'Price List'!$C:AS,38,FALSE)))</f>
        <v/>
      </c>
      <c r="AO31" s="83" t="str">
        <f>IF($B31="","",(VLOOKUP($B31,'Price List'!$C:AS,39,FALSE)))</f>
        <v/>
      </c>
      <c r="AP31" s="83" t="str">
        <f>IF($B31="","",(VLOOKUP($B31,'Price List'!$C:AS,40,FALSE)))</f>
        <v/>
      </c>
      <c r="AQ31" s="125" t="str">
        <f>IF($B31="","",(VLOOKUP($B31,'Price List'!$C:AS,41,FALSE)))</f>
        <v/>
      </c>
      <c r="AR31" s="135" t="str">
        <f>IF($B31="","",(VLOOKUP($B31,'Price List'!$C:AS,42,FALSE)))</f>
        <v/>
      </c>
      <c r="AS31" s="76" t="str">
        <f>IF($B31="","",(VLOOKUP($B31,'Price List'!$C:CO,43,FALSE)))</f>
        <v/>
      </c>
      <c r="AT31" s="151" t="str">
        <f t="shared" si="0"/>
        <v/>
      </c>
      <c r="AU31" s="76"/>
      <c r="AV31" s="76"/>
      <c r="AW31" s="76"/>
      <c r="AX31" s="76"/>
      <c r="AY31" s="76"/>
      <c r="AZ31" s="76"/>
      <c r="BA31" s="76"/>
    </row>
    <row r="32" spans="1:53" s="85" customFormat="1" x14ac:dyDescent="0.2">
      <c r="A32" s="79">
        <v>26</v>
      </c>
      <c r="B32" s="76" t="str">
        <f>IF(ISBLANK(Catalog!E63),"",Catalog!E63)</f>
        <v/>
      </c>
      <c r="C32" s="76"/>
      <c r="D32" s="76" t="str">
        <f>IF($B32="","",(VLOOKUP($B32,'Price List'!$C:BB,2,FALSE)))</f>
        <v/>
      </c>
      <c r="E32" s="77" t="str">
        <f>IF($B32="","",(VLOOKUP($B32,'Price List'!$C:BA,3,FALSE)))</f>
        <v/>
      </c>
      <c r="F32" s="78" t="str">
        <f>IF($B32="","",IF(ISBLANK(VLOOKUP($B32,'Price List'!$C:BB,5,FALSE)),VLOOKUP($B32,'Price List'!$C:BB,7,FALSE),VLOOKUP($B32,'Price List'!$C:BB,5,FALSE)))</f>
        <v/>
      </c>
      <c r="G32" s="76"/>
      <c r="H32" s="76"/>
      <c r="I32" s="77" t="str">
        <f>IF($B32="","",(VLOOKUP($B32,'Price List'!$C:BE,6,FALSE)))</f>
        <v/>
      </c>
      <c r="J32" s="76" t="str">
        <f>IF($B32="","",(VLOOKUP($B32,'Price List'!$C:BF,8,FALSE)))</f>
        <v/>
      </c>
      <c r="K32" s="76" t="str">
        <f>IF($B32="","",(VLOOKUP($B32,'Price List'!$C:BG,9,FALSE)))</f>
        <v/>
      </c>
      <c r="L32" s="79" t="str">
        <f>IF($B32="","",(VLOOKUP($B32,'Price List'!$C:BH,10,FALSE)))</f>
        <v/>
      </c>
      <c r="M32" s="80" t="str">
        <f>IF($B32="","",(VLOOKUP($B32,'Price List'!$C:BI,11,FALSE)))</f>
        <v/>
      </c>
      <c r="N32" s="81" t="str">
        <f>IF($B32="","",(VLOOKUP($B32,'Price List'!$C:BI,12,FALSE)))</f>
        <v/>
      </c>
      <c r="O32" s="82" t="str">
        <f>IF($B32="","",(VLOOKUP($B32,'Price List'!$C:AS,13,FALSE)))</f>
        <v/>
      </c>
      <c r="P32" s="83" t="str">
        <f>IF($B32="","",(VLOOKUP($B32,'Price List'!$C:AS,14,FALSE)))</f>
        <v/>
      </c>
      <c r="Q32" s="83" t="str">
        <f>IF($B32="","",(VLOOKUP($B32,'Price List'!$C:AS,15,FALSE)))</f>
        <v/>
      </c>
      <c r="R32" s="125" t="str">
        <f>IF($B32="","",(VLOOKUP($B32,'Price List'!$C:AS,16,FALSE)))</f>
        <v/>
      </c>
      <c r="S32" s="125" t="str">
        <f>IF($B32="","",(VLOOKUP($B32,'Price List'!$C:AS,17,FALSE)))</f>
        <v/>
      </c>
      <c r="T32" s="84" t="str">
        <f>IF($B32="","",(VLOOKUP($B32,'Price List'!$C:AS,18,FALSE)))</f>
        <v/>
      </c>
      <c r="U32" s="83" t="str">
        <f>IF($B32="","",(VLOOKUP($B32,'Price List'!$C:AS,19,FALSE)))</f>
        <v/>
      </c>
      <c r="V32" s="83" t="str">
        <f>IF($B32="","",(VLOOKUP($B32,'Price List'!$C:AS,20,FALSE)))</f>
        <v/>
      </c>
      <c r="W32" s="125" t="str">
        <f>IF($B32="","",(VLOOKUP($B32,'Price List'!$C:AS,21,FALSE)))</f>
        <v/>
      </c>
      <c r="X32" s="130" t="str">
        <f>IF($B32="","",(VLOOKUP($B32,'Price List'!$C:AS,22,FALSE)))</f>
        <v/>
      </c>
      <c r="Y32" s="83" t="str">
        <f>IF($B32="","",(VLOOKUP($B32,'Price List'!$C:AS,23,FALSE)))</f>
        <v/>
      </c>
      <c r="Z32" s="83" t="str">
        <f>IF($B32="","",(VLOOKUP($B32,'Price List'!$C:AS,24,FALSE)))</f>
        <v/>
      </c>
      <c r="AA32" s="83" t="str">
        <f>IF($B32="","",(VLOOKUP($B32,'Price List'!$C:AS,25,FALSE)))</f>
        <v/>
      </c>
      <c r="AB32" s="125" t="str">
        <f>IF($B32="","",(VLOOKUP($B32,'Price List'!$C:AS,26,FALSE)))</f>
        <v/>
      </c>
      <c r="AC32" s="125" t="str">
        <f>IF($B32="","",(VLOOKUP($B32,'Price List'!$C:AS,27,FALSE)))</f>
        <v/>
      </c>
      <c r="AD32" s="82" t="str">
        <f>IF($B32="","",(VLOOKUP($B32,'Price List'!$C:AS,28,FALSE)))</f>
        <v/>
      </c>
      <c r="AE32" s="83" t="str">
        <f>IF($B32="","",(VLOOKUP($B32,'Price List'!$C:AS,29,FALSE)))</f>
        <v/>
      </c>
      <c r="AF32" s="83" t="str">
        <f>IF($B32="","",(VLOOKUP($B32,'Price List'!$C:AS,30,FALSE)))</f>
        <v/>
      </c>
      <c r="AG32" s="125" t="str">
        <f>IF($B32="","",(VLOOKUP($B32,'Price List'!$C:AS,31,FALSE)))</f>
        <v/>
      </c>
      <c r="AH32" s="125" t="str">
        <f>IF($B32="","",(VLOOKUP($B32,'Price List'!$C:AS,32,FALSE)))</f>
        <v/>
      </c>
      <c r="AI32" s="84" t="str">
        <f>IF($B32="","",(VLOOKUP($B32,'Price List'!$C:AS,33,FALSE)))</f>
        <v/>
      </c>
      <c r="AJ32" s="83" t="str">
        <f>IF($B32="","",(VLOOKUP($B32,'Price List'!$C:AS,34,FALSE)))</f>
        <v/>
      </c>
      <c r="AK32" s="83" t="str">
        <f>IF($B32="","",(VLOOKUP($B32,'Price List'!$C:AS,35,FALSE)))</f>
        <v/>
      </c>
      <c r="AL32" s="125" t="str">
        <f>IF($B32="","",(VLOOKUP($B32,'Price List'!$C:AS,36,FALSE)))</f>
        <v/>
      </c>
      <c r="AM32" s="130" t="str">
        <f>IF($B32="","",(VLOOKUP($B32,'Price List'!$C:AS,37,FALSE)))</f>
        <v/>
      </c>
      <c r="AN32" s="83" t="str">
        <f>IF($B32="","",(VLOOKUP($B32,'Price List'!$C:AS,38,FALSE)))</f>
        <v/>
      </c>
      <c r="AO32" s="83" t="str">
        <f>IF($B32="","",(VLOOKUP($B32,'Price List'!$C:AS,39,FALSE)))</f>
        <v/>
      </c>
      <c r="AP32" s="83" t="str">
        <f>IF($B32="","",(VLOOKUP($B32,'Price List'!$C:AS,40,FALSE)))</f>
        <v/>
      </c>
      <c r="AQ32" s="125" t="str">
        <f>IF($B32="","",(VLOOKUP($B32,'Price List'!$C:AS,41,FALSE)))</f>
        <v/>
      </c>
      <c r="AR32" s="135" t="str">
        <f>IF($B32="","",(VLOOKUP($B32,'Price List'!$C:AS,42,FALSE)))</f>
        <v/>
      </c>
      <c r="AS32" s="76" t="str">
        <f>IF($B32="","",(VLOOKUP($B32,'Price List'!$C:CO,43,FALSE)))</f>
        <v/>
      </c>
      <c r="AT32" s="151" t="str">
        <f t="shared" si="0"/>
        <v/>
      </c>
      <c r="AU32" s="76"/>
      <c r="AV32" s="76"/>
      <c r="AW32" s="76"/>
      <c r="AX32" s="76"/>
      <c r="AY32" s="76"/>
      <c r="AZ32" s="76"/>
      <c r="BA32" s="76"/>
    </row>
    <row r="33" spans="1:53" s="85" customFormat="1" x14ac:dyDescent="0.2">
      <c r="A33" s="79">
        <v>27</v>
      </c>
      <c r="B33" s="76" t="str">
        <f>IF(ISBLANK(Catalog!I63),"",Catalog!I63)</f>
        <v/>
      </c>
      <c r="C33" s="76"/>
      <c r="D33" s="76" t="str">
        <f>IF($B33="","",(VLOOKUP($B33,'Price List'!$C:BB,2,FALSE)))</f>
        <v/>
      </c>
      <c r="E33" s="77" t="str">
        <f>IF($B33="","",(VLOOKUP($B33,'Price List'!$C:BA,3,FALSE)))</f>
        <v/>
      </c>
      <c r="F33" s="78" t="str">
        <f>IF($B33="","",IF(ISBLANK(VLOOKUP($B33,'Price List'!$C:BB,5,FALSE)),VLOOKUP($B33,'Price List'!$C:BB,7,FALSE),VLOOKUP($B33,'Price List'!$C:BB,5,FALSE)))</f>
        <v/>
      </c>
      <c r="G33" s="76"/>
      <c r="H33" s="76"/>
      <c r="I33" s="77" t="str">
        <f>IF($B33="","",(VLOOKUP($B33,'Price List'!$C:BE,6,FALSE)))</f>
        <v/>
      </c>
      <c r="J33" s="76" t="str">
        <f>IF($B33="","",(VLOOKUP($B33,'Price List'!$C:BF,8,FALSE)))</f>
        <v/>
      </c>
      <c r="K33" s="76" t="str">
        <f>IF($B33="","",(VLOOKUP($B33,'Price List'!$C:BG,9,FALSE)))</f>
        <v/>
      </c>
      <c r="L33" s="79" t="str">
        <f>IF($B33="","",(VLOOKUP($B33,'Price List'!$C:BH,10,FALSE)))</f>
        <v/>
      </c>
      <c r="M33" s="80" t="str">
        <f>IF($B33="","",(VLOOKUP($B33,'Price List'!$C:BI,11,FALSE)))</f>
        <v/>
      </c>
      <c r="N33" s="81" t="str">
        <f>IF($B33="","",(VLOOKUP($B33,'Price List'!$C:BI,12,FALSE)))</f>
        <v/>
      </c>
      <c r="O33" s="82" t="str">
        <f>IF($B33="","",(VLOOKUP($B33,'Price List'!$C:AS,13,FALSE)))</f>
        <v/>
      </c>
      <c r="P33" s="83" t="str">
        <f>IF($B33="","",(VLOOKUP($B33,'Price List'!$C:AS,14,FALSE)))</f>
        <v/>
      </c>
      <c r="Q33" s="83" t="str">
        <f>IF($B33="","",(VLOOKUP($B33,'Price List'!$C:AS,15,FALSE)))</f>
        <v/>
      </c>
      <c r="R33" s="125" t="str">
        <f>IF($B33="","",(VLOOKUP($B33,'Price List'!$C:AS,16,FALSE)))</f>
        <v/>
      </c>
      <c r="S33" s="125" t="str">
        <f>IF($B33="","",(VLOOKUP($B33,'Price List'!$C:AS,17,FALSE)))</f>
        <v/>
      </c>
      <c r="T33" s="84" t="str">
        <f>IF($B33="","",(VLOOKUP($B33,'Price List'!$C:AS,18,FALSE)))</f>
        <v/>
      </c>
      <c r="U33" s="83" t="str">
        <f>IF($B33="","",(VLOOKUP($B33,'Price List'!$C:AS,19,FALSE)))</f>
        <v/>
      </c>
      <c r="V33" s="83" t="str">
        <f>IF($B33="","",(VLOOKUP($B33,'Price List'!$C:AS,20,FALSE)))</f>
        <v/>
      </c>
      <c r="W33" s="125" t="str">
        <f>IF($B33="","",(VLOOKUP($B33,'Price List'!$C:AS,21,FALSE)))</f>
        <v/>
      </c>
      <c r="X33" s="130" t="str">
        <f>IF($B33="","",(VLOOKUP($B33,'Price List'!$C:AS,22,FALSE)))</f>
        <v/>
      </c>
      <c r="Y33" s="83" t="str">
        <f>IF($B33="","",(VLOOKUP($B33,'Price List'!$C:AS,23,FALSE)))</f>
        <v/>
      </c>
      <c r="Z33" s="83" t="str">
        <f>IF($B33="","",(VLOOKUP($B33,'Price List'!$C:AS,24,FALSE)))</f>
        <v/>
      </c>
      <c r="AA33" s="83" t="str">
        <f>IF($B33="","",(VLOOKUP($B33,'Price List'!$C:AS,25,FALSE)))</f>
        <v/>
      </c>
      <c r="AB33" s="125" t="str">
        <f>IF($B33="","",(VLOOKUP($B33,'Price List'!$C:AS,26,FALSE)))</f>
        <v/>
      </c>
      <c r="AC33" s="125" t="str">
        <f>IF($B33="","",(VLOOKUP($B33,'Price List'!$C:AS,27,FALSE)))</f>
        <v/>
      </c>
      <c r="AD33" s="82" t="str">
        <f>IF($B33="","",(VLOOKUP($B33,'Price List'!$C:AS,28,FALSE)))</f>
        <v/>
      </c>
      <c r="AE33" s="83" t="str">
        <f>IF($B33="","",(VLOOKUP($B33,'Price List'!$C:AS,29,FALSE)))</f>
        <v/>
      </c>
      <c r="AF33" s="83" t="str">
        <f>IF($B33="","",(VLOOKUP($B33,'Price List'!$C:AS,30,FALSE)))</f>
        <v/>
      </c>
      <c r="AG33" s="125" t="str">
        <f>IF($B33="","",(VLOOKUP($B33,'Price List'!$C:AS,31,FALSE)))</f>
        <v/>
      </c>
      <c r="AH33" s="125" t="str">
        <f>IF($B33="","",(VLOOKUP($B33,'Price List'!$C:AS,32,FALSE)))</f>
        <v/>
      </c>
      <c r="AI33" s="84" t="str">
        <f>IF($B33="","",(VLOOKUP($B33,'Price List'!$C:AS,33,FALSE)))</f>
        <v/>
      </c>
      <c r="AJ33" s="83" t="str">
        <f>IF($B33="","",(VLOOKUP($B33,'Price List'!$C:AS,34,FALSE)))</f>
        <v/>
      </c>
      <c r="AK33" s="83" t="str">
        <f>IF($B33="","",(VLOOKUP($B33,'Price List'!$C:AS,35,FALSE)))</f>
        <v/>
      </c>
      <c r="AL33" s="125" t="str">
        <f>IF($B33="","",(VLOOKUP($B33,'Price List'!$C:AS,36,FALSE)))</f>
        <v/>
      </c>
      <c r="AM33" s="130" t="str">
        <f>IF($B33="","",(VLOOKUP($B33,'Price List'!$C:AS,37,FALSE)))</f>
        <v/>
      </c>
      <c r="AN33" s="83" t="str">
        <f>IF($B33="","",(VLOOKUP($B33,'Price List'!$C:AS,38,FALSE)))</f>
        <v/>
      </c>
      <c r="AO33" s="83" t="str">
        <f>IF($B33="","",(VLOOKUP($B33,'Price List'!$C:AS,39,FALSE)))</f>
        <v/>
      </c>
      <c r="AP33" s="83" t="str">
        <f>IF($B33="","",(VLOOKUP($B33,'Price List'!$C:AS,40,FALSE)))</f>
        <v/>
      </c>
      <c r="AQ33" s="125" t="str">
        <f>IF($B33="","",(VLOOKUP($B33,'Price List'!$C:AS,41,FALSE)))</f>
        <v/>
      </c>
      <c r="AR33" s="135" t="str">
        <f>IF($B33="","",(VLOOKUP($B33,'Price List'!$C:AS,42,FALSE)))</f>
        <v/>
      </c>
      <c r="AS33" s="76" t="str">
        <f>IF($B33="","",(VLOOKUP($B33,'Price List'!$C:CO,43,FALSE)))</f>
        <v/>
      </c>
      <c r="AT33" s="151" t="str">
        <f t="shared" si="0"/>
        <v/>
      </c>
      <c r="AU33" s="76"/>
      <c r="AV33" s="76"/>
      <c r="AW33" s="76"/>
      <c r="AX33" s="76"/>
      <c r="AY33" s="76"/>
      <c r="AZ33" s="76"/>
      <c r="BA33" s="76"/>
    </row>
    <row r="34" spans="1:53" s="85" customFormat="1" x14ac:dyDescent="0.2">
      <c r="A34" s="79">
        <v>28</v>
      </c>
      <c r="B34" s="76" t="str">
        <f>IF(ISBLANK(Catalog!A70),"",Catalog!A70)</f>
        <v/>
      </c>
      <c r="C34" s="76"/>
      <c r="D34" s="76" t="str">
        <f>IF($B34="","",(VLOOKUP($B34,'Price List'!$C:BB,2,FALSE)))</f>
        <v/>
      </c>
      <c r="E34" s="77" t="str">
        <f>IF($B34="","",(VLOOKUP($B34,'Price List'!$C:BA,3,FALSE)))</f>
        <v/>
      </c>
      <c r="F34" s="78" t="str">
        <f>IF($B34="","",IF(ISBLANK(VLOOKUP($B34,'Price List'!$C:BB,5,FALSE)),VLOOKUP($B34,'Price List'!$C:BB,7,FALSE),VLOOKUP($B34,'Price List'!$C:BB,5,FALSE)))</f>
        <v/>
      </c>
      <c r="G34" s="76"/>
      <c r="H34" s="76"/>
      <c r="I34" s="77" t="str">
        <f>IF($B34="","",(VLOOKUP($B34,'Price List'!$C:BE,6,FALSE)))</f>
        <v/>
      </c>
      <c r="J34" s="76" t="str">
        <f>IF($B34="","",(VLOOKUP($B34,'Price List'!$C:BF,8,FALSE)))</f>
        <v/>
      </c>
      <c r="K34" s="76" t="str">
        <f>IF($B34="","",(VLOOKUP($B34,'Price List'!$C:BG,9,FALSE)))</f>
        <v/>
      </c>
      <c r="L34" s="79" t="str">
        <f>IF($B34="","",(VLOOKUP($B34,'Price List'!$C:BH,10,FALSE)))</f>
        <v/>
      </c>
      <c r="M34" s="80" t="str">
        <f>IF($B34="","",(VLOOKUP($B34,'Price List'!$C:BI,11,FALSE)))</f>
        <v/>
      </c>
      <c r="N34" s="81" t="str">
        <f>IF($B34="","",(VLOOKUP($B34,'Price List'!$C:BI,12,FALSE)))</f>
        <v/>
      </c>
      <c r="O34" s="82" t="str">
        <f>IF($B34="","",(VLOOKUP($B34,'Price List'!$C:AS,13,FALSE)))</f>
        <v/>
      </c>
      <c r="P34" s="83" t="str">
        <f>IF($B34="","",(VLOOKUP($B34,'Price List'!$C:AS,14,FALSE)))</f>
        <v/>
      </c>
      <c r="Q34" s="83" t="str">
        <f>IF($B34="","",(VLOOKUP($B34,'Price List'!$C:AS,15,FALSE)))</f>
        <v/>
      </c>
      <c r="R34" s="125" t="str">
        <f>IF($B34="","",(VLOOKUP($B34,'Price List'!$C:AS,16,FALSE)))</f>
        <v/>
      </c>
      <c r="S34" s="125" t="str">
        <f>IF($B34="","",(VLOOKUP($B34,'Price List'!$C:AS,17,FALSE)))</f>
        <v/>
      </c>
      <c r="T34" s="84" t="str">
        <f>IF($B34="","",(VLOOKUP($B34,'Price List'!$C:AS,18,FALSE)))</f>
        <v/>
      </c>
      <c r="U34" s="83" t="str">
        <f>IF($B34="","",(VLOOKUP($B34,'Price List'!$C:AS,19,FALSE)))</f>
        <v/>
      </c>
      <c r="V34" s="83" t="str">
        <f>IF($B34="","",(VLOOKUP($B34,'Price List'!$C:AS,20,FALSE)))</f>
        <v/>
      </c>
      <c r="W34" s="125" t="str">
        <f>IF($B34="","",(VLOOKUP($B34,'Price List'!$C:AS,21,FALSE)))</f>
        <v/>
      </c>
      <c r="X34" s="130" t="str">
        <f>IF($B34="","",(VLOOKUP($B34,'Price List'!$C:AS,22,FALSE)))</f>
        <v/>
      </c>
      <c r="Y34" s="83" t="str">
        <f>IF($B34="","",(VLOOKUP($B34,'Price List'!$C:AS,23,FALSE)))</f>
        <v/>
      </c>
      <c r="Z34" s="83" t="str">
        <f>IF($B34="","",(VLOOKUP($B34,'Price List'!$C:AS,24,FALSE)))</f>
        <v/>
      </c>
      <c r="AA34" s="83" t="str">
        <f>IF($B34="","",(VLOOKUP($B34,'Price List'!$C:AS,25,FALSE)))</f>
        <v/>
      </c>
      <c r="AB34" s="125" t="str">
        <f>IF($B34="","",(VLOOKUP($B34,'Price List'!$C:AS,26,FALSE)))</f>
        <v/>
      </c>
      <c r="AC34" s="125" t="str">
        <f>IF($B34="","",(VLOOKUP($B34,'Price List'!$C:AS,27,FALSE)))</f>
        <v/>
      </c>
      <c r="AD34" s="82" t="str">
        <f>IF($B34="","",(VLOOKUP($B34,'Price List'!$C:AS,28,FALSE)))</f>
        <v/>
      </c>
      <c r="AE34" s="83" t="str">
        <f>IF($B34="","",(VLOOKUP($B34,'Price List'!$C:AS,29,FALSE)))</f>
        <v/>
      </c>
      <c r="AF34" s="83" t="str">
        <f>IF($B34="","",(VLOOKUP($B34,'Price List'!$C:AS,30,FALSE)))</f>
        <v/>
      </c>
      <c r="AG34" s="125" t="str">
        <f>IF($B34="","",(VLOOKUP($B34,'Price List'!$C:AS,31,FALSE)))</f>
        <v/>
      </c>
      <c r="AH34" s="125" t="str">
        <f>IF($B34="","",(VLOOKUP($B34,'Price List'!$C:AS,32,FALSE)))</f>
        <v/>
      </c>
      <c r="AI34" s="84" t="str">
        <f>IF($B34="","",(VLOOKUP($B34,'Price List'!$C:AS,33,FALSE)))</f>
        <v/>
      </c>
      <c r="AJ34" s="83" t="str">
        <f>IF($B34="","",(VLOOKUP($B34,'Price List'!$C:AS,34,FALSE)))</f>
        <v/>
      </c>
      <c r="AK34" s="83" t="str">
        <f>IF($B34="","",(VLOOKUP($B34,'Price List'!$C:AS,35,FALSE)))</f>
        <v/>
      </c>
      <c r="AL34" s="125" t="str">
        <f>IF($B34="","",(VLOOKUP($B34,'Price List'!$C:AS,36,FALSE)))</f>
        <v/>
      </c>
      <c r="AM34" s="130" t="str">
        <f>IF($B34="","",(VLOOKUP($B34,'Price List'!$C:AS,37,FALSE)))</f>
        <v/>
      </c>
      <c r="AN34" s="83" t="str">
        <f>IF($B34="","",(VLOOKUP($B34,'Price List'!$C:AS,38,FALSE)))</f>
        <v/>
      </c>
      <c r="AO34" s="83" t="str">
        <f>IF($B34="","",(VLOOKUP($B34,'Price List'!$C:AS,39,FALSE)))</f>
        <v/>
      </c>
      <c r="AP34" s="83" t="str">
        <f>IF($B34="","",(VLOOKUP($B34,'Price List'!$C:AS,40,FALSE)))</f>
        <v/>
      </c>
      <c r="AQ34" s="125" t="str">
        <f>IF($B34="","",(VLOOKUP($B34,'Price List'!$C:AS,41,FALSE)))</f>
        <v/>
      </c>
      <c r="AR34" s="135" t="str">
        <f>IF($B34="","",(VLOOKUP($B34,'Price List'!$C:AS,42,FALSE)))</f>
        <v/>
      </c>
      <c r="AS34" s="76" t="str">
        <f>IF($B34="","",(VLOOKUP($B34,'Price List'!$C:CO,43,FALSE)))</f>
        <v/>
      </c>
      <c r="AT34" s="151" t="str">
        <f t="shared" si="0"/>
        <v/>
      </c>
      <c r="AU34" s="76"/>
      <c r="AV34" s="76"/>
      <c r="AW34" s="76"/>
      <c r="AX34" s="76"/>
      <c r="AY34" s="76"/>
      <c r="AZ34" s="76"/>
      <c r="BA34" s="76"/>
    </row>
    <row r="35" spans="1:53" s="85" customFormat="1" x14ac:dyDescent="0.2">
      <c r="A35" s="79">
        <v>29</v>
      </c>
      <c r="B35" s="76" t="str">
        <f>IF(ISBLANK(Catalog!E70),"",Catalog!E70)</f>
        <v/>
      </c>
      <c r="C35" s="76"/>
      <c r="D35" s="76" t="str">
        <f>IF($B35="","",(VLOOKUP($B35,'Price List'!$C:BB,2,FALSE)))</f>
        <v/>
      </c>
      <c r="E35" s="77" t="str">
        <f>IF($B35="","",(VLOOKUP($B35,'Price List'!$C:BA,3,FALSE)))</f>
        <v/>
      </c>
      <c r="F35" s="78" t="str">
        <f>IF($B35="","",IF(ISBLANK(VLOOKUP($B35,'Price List'!$C:BB,5,FALSE)),VLOOKUP($B35,'Price List'!$C:BB,7,FALSE),VLOOKUP($B35,'Price List'!$C:BB,5,FALSE)))</f>
        <v/>
      </c>
      <c r="G35" s="76"/>
      <c r="H35" s="76"/>
      <c r="I35" s="77" t="str">
        <f>IF($B35="","",(VLOOKUP($B35,'Price List'!$C:BE,6,FALSE)))</f>
        <v/>
      </c>
      <c r="J35" s="76" t="str">
        <f>IF($B35="","",(VLOOKUP($B35,'Price List'!$C:BF,8,FALSE)))</f>
        <v/>
      </c>
      <c r="K35" s="76" t="str">
        <f>IF($B35="","",(VLOOKUP($B35,'Price List'!$C:BG,9,FALSE)))</f>
        <v/>
      </c>
      <c r="L35" s="79" t="str">
        <f>IF($B35="","",(VLOOKUP($B35,'Price List'!$C:BH,10,FALSE)))</f>
        <v/>
      </c>
      <c r="M35" s="80" t="str">
        <f>IF($B35="","",(VLOOKUP($B35,'Price List'!$C:BI,11,FALSE)))</f>
        <v/>
      </c>
      <c r="N35" s="81" t="str">
        <f>IF($B35="","",(VLOOKUP($B35,'Price List'!$C:BI,12,FALSE)))</f>
        <v/>
      </c>
      <c r="O35" s="82" t="str">
        <f>IF($B35="","",(VLOOKUP($B35,'Price List'!$C:AS,13,FALSE)))</f>
        <v/>
      </c>
      <c r="P35" s="83" t="str">
        <f>IF($B35="","",(VLOOKUP($B35,'Price List'!$C:AS,14,FALSE)))</f>
        <v/>
      </c>
      <c r="Q35" s="83" t="str">
        <f>IF($B35="","",(VLOOKUP($B35,'Price List'!$C:AS,15,FALSE)))</f>
        <v/>
      </c>
      <c r="R35" s="125" t="str">
        <f>IF($B35="","",(VLOOKUP($B35,'Price List'!$C:AS,16,FALSE)))</f>
        <v/>
      </c>
      <c r="S35" s="125" t="str">
        <f>IF($B35="","",(VLOOKUP($B35,'Price List'!$C:AS,17,FALSE)))</f>
        <v/>
      </c>
      <c r="T35" s="84" t="str">
        <f>IF($B35="","",(VLOOKUP($B35,'Price List'!$C:AS,18,FALSE)))</f>
        <v/>
      </c>
      <c r="U35" s="83" t="str">
        <f>IF($B35="","",(VLOOKUP($B35,'Price List'!$C:AS,19,FALSE)))</f>
        <v/>
      </c>
      <c r="V35" s="83" t="str">
        <f>IF($B35="","",(VLOOKUP($B35,'Price List'!$C:AS,20,FALSE)))</f>
        <v/>
      </c>
      <c r="W35" s="125" t="str">
        <f>IF($B35="","",(VLOOKUP($B35,'Price List'!$C:AS,21,FALSE)))</f>
        <v/>
      </c>
      <c r="X35" s="130" t="str">
        <f>IF($B35="","",(VLOOKUP($B35,'Price List'!$C:AS,22,FALSE)))</f>
        <v/>
      </c>
      <c r="Y35" s="83" t="str">
        <f>IF($B35="","",(VLOOKUP($B35,'Price List'!$C:AS,23,FALSE)))</f>
        <v/>
      </c>
      <c r="Z35" s="83" t="str">
        <f>IF($B35="","",(VLOOKUP($B35,'Price List'!$C:AS,24,FALSE)))</f>
        <v/>
      </c>
      <c r="AA35" s="83" t="str">
        <f>IF($B35="","",(VLOOKUP($B35,'Price List'!$C:AS,25,FALSE)))</f>
        <v/>
      </c>
      <c r="AB35" s="125" t="str">
        <f>IF($B35="","",(VLOOKUP($B35,'Price List'!$C:AS,26,FALSE)))</f>
        <v/>
      </c>
      <c r="AC35" s="125" t="str">
        <f>IF($B35="","",(VLOOKUP($B35,'Price List'!$C:AS,27,FALSE)))</f>
        <v/>
      </c>
      <c r="AD35" s="82" t="str">
        <f>IF($B35="","",(VLOOKUP($B35,'Price List'!$C:AS,28,FALSE)))</f>
        <v/>
      </c>
      <c r="AE35" s="83" t="str">
        <f>IF($B35="","",(VLOOKUP($B35,'Price List'!$C:AS,29,FALSE)))</f>
        <v/>
      </c>
      <c r="AF35" s="83" t="str">
        <f>IF($B35="","",(VLOOKUP($B35,'Price List'!$C:AS,30,FALSE)))</f>
        <v/>
      </c>
      <c r="AG35" s="125" t="str">
        <f>IF($B35="","",(VLOOKUP($B35,'Price List'!$C:AS,31,FALSE)))</f>
        <v/>
      </c>
      <c r="AH35" s="125" t="str">
        <f>IF($B35="","",(VLOOKUP($B35,'Price List'!$C:AS,32,FALSE)))</f>
        <v/>
      </c>
      <c r="AI35" s="84" t="str">
        <f>IF($B35="","",(VLOOKUP($B35,'Price List'!$C:AS,33,FALSE)))</f>
        <v/>
      </c>
      <c r="AJ35" s="83" t="str">
        <f>IF($B35="","",(VLOOKUP($B35,'Price List'!$C:AS,34,FALSE)))</f>
        <v/>
      </c>
      <c r="AK35" s="83" t="str">
        <f>IF($B35="","",(VLOOKUP($B35,'Price List'!$C:AS,35,FALSE)))</f>
        <v/>
      </c>
      <c r="AL35" s="125" t="str">
        <f>IF($B35="","",(VLOOKUP($B35,'Price List'!$C:AS,36,FALSE)))</f>
        <v/>
      </c>
      <c r="AM35" s="130" t="str">
        <f>IF($B35="","",(VLOOKUP($B35,'Price List'!$C:AS,37,FALSE)))</f>
        <v/>
      </c>
      <c r="AN35" s="83" t="str">
        <f>IF($B35="","",(VLOOKUP($B35,'Price List'!$C:AS,38,FALSE)))</f>
        <v/>
      </c>
      <c r="AO35" s="83" t="str">
        <f>IF($B35="","",(VLOOKUP($B35,'Price List'!$C:AS,39,FALSE)))</f>
        <v/>
      </c>
      <c r="AP35" s="83" t="str">
        <f>IF($B35="","",(VLOOKUP($B35,'Price List'!$C:AS,40,FALSE)))</f>
        <v/>
      </c>
      <c r="AQ35" s="125" t="str">
        <f>IF($B35="","",(VLOOKUP($B35,'Price List'!$C:AS,41,FALSE)))</f>
        <v/>
      </c>
      <c r="AR35" s="135" t="str">
        <f>IF($B35="","",(VLOOKUP($B35,'Price List'!$C:AS,42,FALSE)))</f>
        <v/>
      </c>
      <c r="AS35" s="76" t="str">
        <f>IF($B35="","",(VLOOKUP($B35,'Price List'!$C:CO,43,FALSE)))</f>
        <v/>
      </c>
      <c r="AT35" s="151" t="str">
        <f t="shared" si="0"/>
        <v/>
      </c>
      <c r="AU35" s="76"/>
      <c r="AV35" s="76"/>
      <c r="AW35" s="76"/>
      <c r="AX35" s="76"/>
      <c r="AY35" s="76"/>
      <c r="AZ35" s="76"/>
      <c r="BA35" s="76"/>
    </row>
    <row r="36" spans="1:53" s="85" customFormat="1" x14ac:dyDescent="0.2">
      <c r="A36" s="79">
        <v>30</v>
      </c>
      <c r="B36" s="76" t="str">
        <f>IF(ISBLANK(Catalog!I70),"",Catalog!I70)</f>
        <v/>
      </c>
      <c r="C36" s="76"/>
      <c r="D36" s="76" t="str">
        <f>IF($B36="","",(VLOOKUP($B36,'Price List'!$C:BB,2,FALSE)))</f>
        <v/>
      </c>
      <c r="E36" s="77" t="str">
        <f>IF($B36="","",(VLOOKUP($B36,'Price List'!$C:BA,3,FALSE)))</f>
        <v/>
      </c>
      <c r="F36" s="78" t="str">
        <f>IF($B36="","",IF(ISBLANK(VLOOKUP($B36,'Price List'!$C:BB,5,FALSE)),VLOOKUP($B36,'Price List'!$C:BB,7,FALSE),VLOOKUP($B36,'Price List'!$C:BB,5,FALSE)))</f>
        <v/>
      </c>
      <c r="G36" s="76"/>
      <c r="H36" s="76"/>
      <c r="I36" s="77" t="str">
        <f>IF($B36="","",(VLOOKUP($B36,'Price List'!$C:BE,6,FALSE)))</f>
        <v/>
      </c>
      <c r="J36" s="76" t="str">
        <f>IF($B36="","",(VLOOKUP($B36,'Price List'!$C:BF,8,FALSE)))</f>
        <v/>
      </c>
      <c r="K36" s="76" t="str">
        <f>IF($B36="","",(VLOOKUP($B36,'Price List'!$C:BG,9,FALSE)))</f>
        <v/>
      </c>
      <c r="L36" s="79" t="str">
        <f>IF($B36="","",(VLOOKUP($B36,'Price List'!$C:BH,10,FALSE)))</f>
        <v/>
      </c>
      <c r="M36" s="80" t="str">
        <f>IF($B36="","",(VLOOKUP($B36,'Price List'!$C:BI,11,FALSE)))</f>
        <v/>
      </c>
      <c r="N36" s="81" t="str">
        <f>IF($B36="","",(VLOOKUP($B36,'Price List'!$C:BI,12,FALSE)))</f>
        <v/>
      </c>
      <c r="O36" s="82" t="str">
        <f>IF($B36="","",(VLOOKUP($B36,'Price List'!$C:AS,13,FALSE)))</f>
        <v/>
      </c>
      <c r="P36" s="83" t="str">
        <f>IF($B36="","",(VLOOKUP($B36,'Price List'!$C:AS,14,FALSE)))</f>
        <v/>
      </c>
      <c r="Q36" s="83" t="str">
        <f>IF($B36="","",(VLOOKUP($B36,'Price List'!$C:AS,15,FALSE)))</f>
        <v/>
      </c>
      <c r="R36" s="125" t="str">
        <f>IF($B36="","",(VLOOKUP($B36,'Price List'!$C:AS,16,FALSE)))</f>
        <v/>
      </c>
      <c r="S36" s="125" t="str">
        <f>IF($B36="","",(VLOOKUP($B36,'Price List'!$C:AS,17,FALSE)))</f>
        <v/>
      </c>
      <c r="T36" s="84" t="str">
        <f>IF($B36="","",(VLOOKUP($B36,'Price List'!$C:AS,18,FALSE)))</f>
        <v/>
      </c>
      <c r="U36" s="83" t="str">
        <f>IF($B36="","",(VLOOKUP($B36,'Price List'!$C:AS,19,FALSE)))</f>
        <v/>
      </c>
      <c r="V36" s="83" t="str">
        <f>IF($B36="","",(VLOOKUP($B36,'Price List'!$C:AS,20,FALSE)))</f>
        <v/>
      </c>
      <c r="W36" s="125" t="str">
        <f>IF($B36="","",(VLOOKUP($B36,'Price List'!$C:AS,21,FALSE)))</f>
        <v/>
      </c>
      <c r="X36" s="130" t="str">
        <f>IF($B36="","",(VLOOKUP($B36,'Price List'!$C:AS,22,FALSE)))</f>
        <v/>
      </c>
      <c r="Y36" s="83" t="str">
        <f>IF($B36="","",(VLOOKUP($B36,'Price List'!$C:AS,23,FALSE)))</f>
        <v/>
      </c>
      <c r="Z36" s="83" t="str">
        <f>IF($B36="","",(VLOOKUP($B36,'Price List'!$C:AS,24,FALSE)))</f>
        <v/>
      </c>
      <c r="AA36" s="83" t="str">
        <f>IF($B36="","",(VLOOKUP($B36,'Price List'!$C:AS,25,FALSE)))</f>
        <v/>
      </c>
      <c r="AB36" s="125" t="str">
        <f>IF($B36="","",(VLOOKUP($B36,'Price List'!$C:AS,26,FALSE)))</f>
        <v/>
      </c>
      <c r="AC36" s="125" t="str">
        <f>IF($B36="","",(VLOOKUP($B36,'Price List'!$C:AS,27,FALSE)))</f>
        <v/>
      </c>
      <c r="AD36" s="82" t="str">
        <f>IF($B36="","",(VLOOKUP($B36,'Price List'!$C:AS,28,FALSE)))</f>
        <v/>
      </c>
      <c r="AE36" s="83" t="str">
        <f>IF($B36="","",(VLOOKUP($B36,'Price List'!$C:AS,29,FALSE)))</f>
        <v/>
      </c>
      <c r="AF36" s="83" t="str">
        <f>IF($B36="","",(VLOOKUP($B36,'Price List'!$C:AS,30,FALSE)))</f>
        <v/>
      </c>
      <c r="AG36" s="125" t="str">
        <f>IF($B36="","",(VLOOKUP($B36,'Price List'!$C:AS,31,FALSE)))</f>
        <v/>
      </c>
      <c r="AH36" s="125" t="str">
        <f>IF($B36="","",(VLOOKUP($B36,'Price List'!$C:AS,32,FALSE)))</f>
        <v/>
      </c>
      <c r="AI36" s="84" t="str">
        <f>IF($B36="","",(VLOOKUP($B36,'Price List'!$C:AS,33,FALSE)))</f>
        <v/>
      </c>
      <c r="AJ36" s="83" t="str">
        <f>IF($B36="","",(VLOOKUP($B36,'Price List'!$C:AS,34,FALSE)))</f>
        <v/>
      </c>
      <c r="AK36" s="83" t="str">
        <f>IF($B36="","",(VLOOKUP($B36,'Price List'!$C:AS,35,FALSE)))</f>
        <v/>
      </c>
      <c r="AL36" s="125" t="str">
        <f>IF($B36="","",(VLOOKUP($B36,'Price List'!$C:AS,36,FALSE)))</f>
        <v/>
      </c>
      <c r="AM36" s="130" t="str">
        <f>IF($B36="","",(VLOOKUP($B36,'Price List'!$C:AS,37,FALSE)))</f>
        <v/>
      </c>
      <c r="AN36" s="83" t="str">
        <f>IF($B36="","",(VLOOKUP($B36,'Price List'!$C:AS,38,FALSE)))</f>
        <v/>
      </c>
      <c r="AO36" s="83" t="str">
        <f>IF($B36="","",(VLOOKUP($B36,'Price List'!$C:AS,39,FALSE)))</f>
        <v/>
      </c>
      <c r="AP36" s="83" t="str">
        <f>IF($B36="","",(VLOOKUP($B36,'Price List'!$C:AS,40,FALSE)))</f>
        <v/>
      </c>
      <c r="AQ36" s="125" t="str">
        <f>IF($B36="","",(VLOOKUP($B36,'Price List'!$C:AS,41,FALSE)))</f>
        <v/>
      </c>
      <c r="AR36" s="135" t="str">
        <f>IF($B36="","",(VLOOKUP($B36,'Price List'!$C:AS,42,FALSE)))</f>
        <v/>
      </c>
      <c r="AS36" s="76" t="str">
        <f>IF($B36="","",(VLOOKUP($B36,'Price List'!$C:CO,43,FALSE)))</f>
        <v/>
      </c>
      <c r="AT36" s="151" t="str">
        <f t="shared" si="0"/>
        <v/>
      </c>
      <c r="AU36" s="76"/>
      <c r="AV36" s="76"/>
      <c r="AW36" s="76"/>
      <c r="AX36" s="76"/>
      <c r="AY36" s="76"/>
      <c r="AZ36" s="76"/>
      <c r="BA36" s="76"/>
    </row>
    <row r="37" spans="1:53" s="85" customFormat="1" x14ac:dyDescent="0.2">
      <c r="A37" s="79">
        <v>31</v>
      </c>
      <c r="B37" s="76" t="str">
        <f>IF(ISBLANK(Catalog!A77),"",Catalog!A77)</f>
        <v/>
      </c>
      <c r="C37" s="76"/>
      <c r="D37" s="76" t="str">
        <f>IF($B37="","",(VLOOKUP($B37,'Price List'!$C:BB,2,FALSE)))</f>
        <v/>
      </c>
      <c r="E37" s="77" t="str">
        <f>IF($B37="","",(VLOOKUP($B37,'Price List'!$C:BA,3,FALSE)))</f>
        <v/>
      </c>
      <c r="F37" s="78" t="str">
        <f>IF($B37="","",IF(ISBLANK(VLOOKUP($B37,'Price List'!$C:BB,5,FALSE)),VLOOKUP($B37,'Price List'!$C:BB,7,FALSE),VLOOKUP($B37,'Price List'!$C:BB,5,FALSE)))</f>
        <v/>
      </c>
      <c r="G37" s="76"/>
      <c r="H37" s="76"/>
      <c r="I37" s="77" t="str">
        <f>IF($B37="","",(VLOOKUP($B37,'Price List'!$C:BE,6,FALSE)))</f>
        <v/>
      </c>
      <c r="J37" s="76" t="str">
        <f>IF($B37="","",(VLOOKUP($B37,'Price List'!$C:BF,8,FALSE)))</f>
        <v/>
      </c>
      <c r="K37" s="76" t="str">
        <f>IF($B37="","",(VLOOKUP($B37,'Price List'!$C:BG,9,FALSE)))</f>
        <v/>
      </c>
      <c r="L37" s="79" t="str">
        <f>IF($B37="","",(VLOOKUP($B37,'Price List'!$C:BH,10,FALSE)))</f>
        <v/>
      </c>
      <c r="M37" s="80" t="str">
        <f>IF($B37="","",(VLOOKUP($B37,'Price List'!$C:BI,11,FALSE)))</f>
        <v/>
      </c>
      <c r="N37" s="81" t="str">
        <f>IF($B37="","",(VLOOKUP($B37,'Price List'!$C:BI,12,FALSE)))</f>
        <v/>
      </c>
      <c r="O37" s="82" t="str">
        <f>IF($B37="","",(VLOOKUP($B37,'Price List'!$C:AS,13,FALSE)))</f>
        <v/>
      </c>
      <c r="P37" s="83" t="str">
        <f>IF($B37="","",(VLOOKUP($B37,'Price List'!$C:AS,14,FALSE)))</f>
        <v/>
      </c>
      <c r="Q37" s="83" t="str">
        <f>IF($B37="","",(VLOOKUP($B37,'Price List'!$C:AS,15,FALSE)))</f>
        <v/>
      </c>
      <c r="R37" s="125" t="str">
        <f>IF($B37="","",(VLOOKUP($B37,'Price List'!$C:AS,16,FALSE)))</f>
        <v/>
      </c>
      <c r="S37" s="125" t="str">
        <f>IF($B37="","",(VLOOKUP($B37,'Price List'!$C:AS,17,FALSE)))</f>
        <v/>
      </c>
      <c r="T37" s="84" t="str">
        <f>IF($B37="","",(VLOOKUP($B37,'Price List'!$C:AS,18,FALSE)))</f>
        <v/>
      </c>
      <c r="U37" s="83" t="str">
        <f>IF($B37="","",(VLOOKUP($B37,'Price List'!$C:AS,19,FALSE)))</f>
        <v/>
      </c>
      <c r="V37" s="83" t="str">
        <f>IF($B37="","",(VLOOKUP($B37,'Price List'!$C:AS,20,FALSE)))</f>
        <v/>
      </c>
      <c r="W37" s="125" t="str">
        <f>IF($B37="","",(VLOOKUP($B37,'Price List'!$C:AS,21,FALSE)))</f>
        <v/>
      </c>
      <c r="X37" s="130" t="str">
        <f>IF($B37="","",(VLOOKUP($B37,'Price List'!$C:AS,22,FALSE)))</f>
        <v/>
      </c>
      <c r="Y37" s="83" t="str">
        <f>IF($B37="","",(VLOOKUP($B37,'Price List'!$C:AS,23,FALSE)))</f>
        <v/>
      </c>
      <c r="Z37" s="83" t="str">
        <f>IF($B37="","",(VLOOKUP($B37,'Price List'!$C:AS,24,FALSE)))</f>
        <v/>
      </c>
      <c r="AA37" s="83" t="str">
        <f>IF($B37="","",(VLOOKUP($B37,'Price List'!$C:AS,25,FALSE)))</f>
        <v/>
      </c>
      <c r="AB37" s="125" t="str">
        <f>IF($B37="","",(VLOOKUP($B37,'Price List'!$C:AS,26,FALSE)))</f>
        <v/>
      </c>
      <c r="AC37" s="125" t="str">
        <f>IF($B37="","",(VLOOKUP($B37,'Price List'!$C:AS,27,FALSE)))</f>
        <v/>
      </c>
      <c r="AD37" s="82" t="str">
        <f>IF($B37="","",(VLOOKUP($B37,'Price List'!$C:AS,28,FALSE)))</f>
        <v/>
      </c>
      <c r="AE37" s="83" t="str">
        <f>IF($B37="","",(VLOOKUP($B37,'Price List'!$C:AS,29,FALSE)))</f>
        <v/>
      </c>
      <c r="AF37" s="83" t="str">
        <f>IF($B37="","",(VLOOKUP($B37,'Price List'!$C:AS,30,FALSE)))</f>
        <v/>
      </c>
      <c r="AG37" s="125" t="str">
        <f>IF($B37="","",(VLOOKUP($B37,'Price List'!$C:AS,31,FALSE)))</f>
        <v/>
      </c>
      <c r="AH37" s="125" t="str">
        <f>IF($B37="","",(VLOOKUP($B37,'Price List'!$C:AS,32,FALSE)))</f>
        <v/>
      </c>
      <c r="AI37" s="84" t="str">
        <f>IF($B37="","",(VLOOKUP($B37,'Price List'!$C:AS,33,FALSE)))</f>
        <v/>
      </c>
      <c r="AJ37" s="83" t="str">
        <f>IF($B37="","",(VLOOKUP($B37,'Price List'!$C:AS,34,FALSE)))</f>
        <v/>
      </c>
      <c r="AK37" s="83" t="str">
        <f>IF($B37="","",(VLOOKUP($B37,'Price List'!$C:AS,35,FALSE)))</f>
        <v/>
      </c>
      <c r="AL37" s="125" t="str">
        <f>IF($B37="","",(VLOOKUP($B37,'Price List'!$C:AS,36,FALSE)))</f>
        <v/>
      </c>
      <c r="AM37" s="130" t="str">
        <f>IF($B37="","",(VLOOKUP($B37,'Price List'!$C:AS,37,FALSE)))</f>
        <v/>
      </c>
      <c r="AN37" s="83" t="str">
        <f>IF($B37="","",(VLOOKUP($B37,'Price List'!$C:AS,38,FALSE)))</f>
        <v/>
      </c>
      <c r="AO37" s="83" t="str">
        <f>IF($B37="","",(VLOOKUP($B37,'Price List'!$C:AS,39,FALSE)))</f>
        <v/>
      </c>
      <c r="AP37" s="83" t="str">
        <f>IF($B37="","",(VLOOKUP($B37,'Price List'!$C:AS,40,FALSE)))</f>
        <v/>
      </c>
      <c r="AQ37" s="125" t="str">
        <f>IF($B37="","",(VLOOKUP($B37,'Price List'!$C:AS,41,FALSE)))</f>
        <v/>
      </c>
      <c r="AR37" s="135" t="str">
        <f>IF($B37="","",(VLOOKUP($B37,'Price List'!$C:AS,42,FALSE)))</f>
        <v/>
      </c>
      <c r="AS37" s="76" t="str">
        <f>IF($B37="","",(VLOOKUP($B37,'Price List'!$C:CO,43,FALSE)))</f>
        <v/>
      </c>
      <c r="AT37" s="151" t="str">
        <f t="shared" si="0"/>
        <v/>
      </c>
      <c r="AU37" s="76"/>
      <c r="AV37" s="76"/>
      <c r="AW37" s="76"/>
      <c r="AX37" s="76"/>
      <c r="AY37" s="76"/>
      <c r="AZ37" s="76"/>
      <c r="BA37" s="76"/>
    </row>
    <row r="38" spans="1:53" s="85" customFormat="1" x14ac:dyDescent="0.2">
      <c r="A38" s="79">
        <v>32</v>
      </c>
      <c r="B38" s="76" t="str">
        <f>IF(ISBLANK(Catalog!E77),"",Catalog!E77)</f>
        <v/>
      </c>
      <c r="C38" s="76"/>
      <c r="D38" s="76" t="str">
        <f>IF($B38="","",(VLOOKUP($B38,'Price List'!$C:BB,2,FALSE)))</f>
        <v/>
      </c>
      <c r="E38" s="77" t="str">
        <f>IF($B38="","",(VLOOKUP($B38,'Price List'!$C:BA,3,FALSE)))</f>
        <v/>
      </c>
      <c r="F38" s="78" t="str">
        <f>IF($B38="","",IF(ISBLANK(VLOOKUP($B38,'Price List'!$C:BB,5,FALSE)),VLOOKUP($B38,'Price List'!$C:BB,7,FALSE),VLOOKUP($B38,'Price List'!$C:BB,5,FALSE)))</f>
        <v/>
      </c>
      <c r="G38" s="76"/>
      <c r="H38" s="76"/>
      <c r="I38" s="77" t="str">
        <f>IF($B38="","",(VLOOKUP($B38,'Price List'!$C:BE,6,FALSE)))</f>
        <v/>
      </c>
      <c r="J38" s="76" t="str">
        <f>IF($B38="","",(VLOOKUP($B38,'Price List'!$C:BF,8,FALSE)))</f>
        <v/>
      </c>
      <c r="K38" s="76" t="str">
        <f>IF($B38="","",(VLOOKUP($B38,'Price List'!$C:BG,9,FALSE)))</f>
        <v/>
      </c>
      <c r="L38" s="79" t="str">
        <f>IF($B38="","",(VLOOKUP($B38,'Price List'!$C:BH,10,FALSE)))</f>
        <v/>
      </c>
      <c r="M38" s="80" t="str">
        <f>IF($B38="","",(VLOOKUP($B38,'Price List'!$C:BI,11,FALSE)))</f>
        <v/>
      </c>
      <c r="N38" s="81" t="str">
        <f>IF($B38="","",(VLOOKUP($B38,'Price List'!$C:BI,12,FALSE)))</f>
        <v/>
      </c>
      <c r="O38" s="82" t="str">
        <f>IF($B38="","",(VLOOKUP($B38,'Price List'!$C:AS,13,FALSE)))</f>
        <v/>
      </c>
      <c r="P38" s="83" t="str">
        <f>IF($B38="","",(VLOOKUP($B38,'Price List'!$C:AS,14,FALSE)))</f>
        <v/>
      </c>
      <c r="Q38" s="83" t="str">
        <f>IF($B38="","",(VLOOKUP($B38,'Price List'!$C:AS,15,FALSE)))</f>
        <v/>
      </c>
      <c r="R38" s="125" t="str">
        <f>IF($B38="","",(VLOOKUP($B38,'Price List'!$C:AS,16,FALSE)))</f>
        <v/>
      </c>
      <c r="S38" s="125" t="str">
        <f>IF($B38="","",(VLOOKUP($B38,'Price List'!$C:AS,17,FALSE)))</f>
        <v/>
      </c>
      <c r="T38" s="84" t="str">
        <f>IF($B38="","",(VLOOKUP($B38,'Price List'!$C:AS,18,FALSE)))</f>
        <v/>
      </c>
      <c r="U38" s="83" t="str">
        <f>IF($B38="","",(VLOOKUP($B38,'Price List'!$C:AS,19,FALSE)))</f>
        <v/>
      </c>
      <c r="V38" s="83" t="str">
        <f>IF($B38="","",(VLOOKUP($B38,'Price List'!$C:AS,20,FALSE)))</f>
        <v/>
      </c>
      <c r="W38" s="125" t="str">
        <f>IF($B38="","",(VLOOKUP($B38,'Price List'!$C:AS,21,FALSE)))</f>
        <v/>
      </c>
      <c r="X38" s="130" t="str">
        <f>IF($B38="","",(VLOOKUP($B38,'Price List'!$C:AS,22,FALSE)))</f>
        <v/>
      </c>
      <c r="Y38" s="83" t="str">
        <f>IF($B38="","",(VLOOKUP($B38,'Price List'!$C:AS,23,FALSE)))</f>
        <v/>
      </c>
      <c r="Z38" s="83" t="str">
        <f>IF($B38="","",(VLOOKUP($B38,'Price List'!$C:AS,24,FALSE)))</f>
        <v/>
      </c>
      <c r="AA38" s="83" t="str">
        <f>IF($B38="","",(VLOOKUP($B38,'Price List'!$C:AS,25,FALSE)))</f>
        <v/>
      </c>
      <c r="AB38" s="125" t="str">
        <f>IF($B38="","",(VLOOKUP($B38,'Price List'!$C:AS,26,FALSE)))</f>
        <v/>
      </c>
      <c r="AC38" s="125" t="str">
        <f>IF($B38="","",(VLOOKUP($B38,'Price List'!$C:AS,27,FALSE)))</f>
        <v/>
      </c>
      <c r="AD38" s="82" t="str">
        <f>IF($B38="","",(VLOOKUP($B38,'Price List'!$C:AS,28,FALSE)))</f>
        <v/>
      </c>
      <c r="AE38" s="83" t="str">
        <f>IF($B38="","",(VLOOKUP($B38,'Price List'!$C:AS,29,FALSE)))</f>
        <v/>
      </c>
      <c r="AF38" s="83" t="str">
        <f>IF($B38="","",(VLOOKUP($B38,'Price List'!$C:AS,30,FALSE)))</f>
        <v/>
      </c>
      <c r="AG38" s="125" t="str">
        <f>IF($B38="","",(VLOOKUP($B38,'Price List'!$C:AS,31,FALSE)))</f>
        <v/>
      </c>
      <c r="AH38" s="125" t="str">
        <f>IF($B38="","",(VLOOKUP($B38,'Price List'!$C:AS,32,FALSE)))</f>
        <v/>
      </c>
      <c r="AI38" s="84" t="str">
        <f>IF($B38="","",(VLOOKUP($B38,'Price List'!$C:AS,33,FALSE)))</f>
        <v/>
      </c>
      <c r="AJ38" s="83" t="str">
        <f>IF($B38="","",(VLOOKUP($B38,'Price List'!$C:AS,34,FALSE)))</f>
        <v/>
      </c>
      <c r="AK38" s="83" t="str">
        <f>IF($B38="","",(VLOOKUP($B38,'Price List'!$C:AS,35,FALSE)))</f>
        <v/>
      </c>
      <c r="AL38" s="125" t="str">
        <f>IF($B38="","",(VLOOKUP($B38,'Price List'!$C:AS,36,FALSE)))</f>
        <v/>
      </c>
      <c r="AM38" s="130" t="str">
        <f>IF($B38="","",(VLOOKUP($B38,'Price List'!$C:AS,37,FALSE)))</f>
        <v/>
      </c>
      <c r="AN38" s="83" t="str">
        <f>IF($B38="","",(VLOOKUP($B38,'Price List'!$C:AS,38,FALSE)))</f>
        <v/>
      </c>
      <c r="AO38" s="83" t="str">
        <f>IF($B38="","",(VLOOKUP($B38,'Price List'!$C:AS,39,FALSE)))</f>
        <v/>
      </c>
      <c r="AP38" s="83" t="str">
        <f>IF($B38="","",(VLOOKUP($B38,'Price List'!$C:AS,40,FALSE)))</f>
        <v/>
      </c>
      <c r="AQ38" s="125" t="str">
        <f>IF($B38="","",(VLOOKUP($B38,'Price List'!$C:AS,41,FALSE)))</f>
        <v/>
      </c>
      <c r="AR38" s="135" t="str">
        <f>IF($B38="","",(VLOOKUP($B38,'Price List'!$C:AS,42,FALSE)))</f>
        <v/>
      </c>
      <c r="AS38" s="76" t="str">
        <f>IF($B38="","",(VLOOKUP($B38,'Price List'!$C:CO,43,FALSE)))</f>
        <v/>
      </c>
      <c r="AT38" s="151" t="str">
        <f t="shared" si="0"/>
        <v/>
      </c>
      <c r="AU38" s="76"/>
      <c r="AV38" s="76"/>
      <c r="AW38" s="76"/>
      <c r="AX38" s="76"/>
      <c r="AY38" s="76"/>
      <c r="AZ38" s="76"/>
      <c r="BA38" s="76"/>
    </row>
    <row r="39" spans="1:53" s="85" customFormat="1" x14ac:dyDescent="0.2">
      <c r="A39" s="79">
        <v>33</v>
      </c>
      <c r="B39" s="76" t="str">
        <f>IF(ISBLANK(Catalog!I77),"",Catalog!I77)</f>
        <v/>
      </c>
      <c r="C39" s="76"/>
      <c r="D39" s="76" t="str">
        <f>IF($B39="","",(VLOOKUP($B39,'Price List'!$C:BB,2,FALSE)))</f>
        <v/>
      </c>
      <c r="E39" s="77" t="str">
        <f>IF($B39="","",(VLOOKUP($B39,'Price List'!$C:BA,3,FALSE)))</f>
        <v/>
      </c>
      <c r="F39" s="78" t="str">
        <f>IF($B39="","",IF(ISBLANK(VLOOKUP($B39,'Price List'!$C:BB,5,FALSE)),VLOOKUP($B39,'Price List'!$C:BB,7,FALSE),VLOOKUP($B39,'Price List'!$C:BB,5,FALSE)))</f>
        <v/>
      </c>
      <c r="G39" s="76"/>
      <c r="H39" s="76"/>
      <c r="I39" s="77" t="str">
        <f>IF($B39="","",(VLOOKUP($B39,'Price List'!$C:BE,6,FALSE)))</f>
        <v/>
      </c>
      <c r="J39" s="76" t="str">
        <f>IF($B39="","",(VLOOKUP($B39,'Price List'!$C:BF,8,FALSE)))</f>
        <v/>
      </c>
      <c r="K39" s="76" t="str">
        <f>IF($B39="","",(VLOOKUP($B39,'Price List'!$C:BG,9,FALSE)))</f>
        <v/>
      </c>
      <c r="L39" s="79" t="str">
        <f>IF($B39="","",(VLOOKUP($B39,'Price List'!$C:BH,10,FALSE)))</f>
        <v/>
      </c>
      <c r="M39" s="80" t="str">
        <f>IF($B39="","",(VLOOKUP($B39,'Price List'!$C:BI,11,FALSE)))</f>
        <v/>
      </c>
      <c r="N39" s="81" t="str">
        <f>IF($B39="","",(VLOOKUP($B39,'Price List'!$C:BI,12,FALSE)))</f>
        <v/>
      </c>
      <c r="O39" s="82" t="str">
        <f>IF($B39="","",(VLOOKUP($B39,'Price List'!$C:AS,13,FALSE)))</f>
        <v/>
      </c>
      <c r="P39" s="83" t="str">
        <f>IF($B39="","",(VLOOKUP($B39,'Price List'!$C:AS,14,FALSE)))</f>
        <v/>
      </c>
      <c r="Q39" s="83" t="str">
        <f>IF($B39="","",(VLOOKUP($B39,'Price List'!$C:AS,15,FALSE)))</f>
        <v/>
      </c>
      <c r="R39" s="125" t="str">
        <f>IF($B39="","",(VLOOKUP($B39,'Price List'!$C:AS,16,FALSE)))</f>
        <v/>
      </c>
      <c r="S39" s="125" t="str">
        <f>IF($B39="","",(VLOOKUP($B39,'Price List'!$C:AS,17,FALSE)))</f>
        <v/>
      </c>
      <c r="T39" s="84" t="str">
        <f>IF($B39="","",(VLOOKUP($B39,'Price List'!$C:AS,18,FALSE)))</f>
        <v/>
      </c>
      <c r="U39" s="83" t="str">
        <f>IF($B39="","",(VLOOKUP($B39,'Price List'!$C:AS,19,FALSE)))</f>
        <v/>
      </c>
      <c r="V39" s="83" t="str">
        <f>IF($B39="","",(VLOOKUP($B39,'Price List'!$C:AS,20,FALSE)))</f>
        <v/>
      </c>
      <c r="W39" s="125" t="str">
        <f>IF($B39="","",(VLOOKUP($B39,'Price List'!$C:AS,21,FALSE)))</f>
        <v/>
      </c>
      <c r="X39" s="130" t="str">
        <f>IF($B39="","",(VLOOKUP($B39,'Price List'!$C:AS,22,FALSE)))</f>
        <v/>
      </c>
      <c r="Y39" s="83" t="str">
        <f>IF($B39="","",(VLOOKUP($B39,'Price List'!$C:AS,23,FALSE)))</f>
        <v/>
      </c>
      <c r="Z39" s="83" t="str">
        <f>IF($B39="","",(VLOOKUP($B39,'Price List'!$C:AS,24,FALSE)))</f>
        <v/>
      </c>
      <c r="AA39" s="83" t="str">
        <f>IF($B39="","",(VLOOKUP($B39,'Price List'!$C:AS,25,FALSE)))</f>
        <v/>
      </c>
      <c r="AB39" s="125" t="str">
        <f>IF($B39="","",(VLOOKUP($B39,'Price List'!$C:AS,26,FALSE)))</f>
        <v/>
      </c>
      <c r="AC39" s="125" t="str">
        <f>IF($B39="","",(VLOOKUP($B39,'Price List'!$C:AS,27,FALSE)))</f>
        <v/>
      </c>
      <c r="AD39" s="82" t="str">
        <f>IF($B39="","",(VLOOKUP($B39,'Price List'!$C:AS,28,FALSE)))</f>
        <v/>
      </c>
      <c r="AE39" s="83" t="str">
        <f>IF($B39="","",(VLOOKUP($B39,'Price List'!$C:AS,29,FALSE)))</f>
        <v/>
      </c>
      <c r="AF39" s="83" t="str">
        <f>IF($B39="","",(VLOOKUP($B39,'Price List'!$C:AS,30,FALSE)))</f>
        <v/>
      </c>
      <c r="AG39" s="125" t="str">
        <f>IF($B39="","",(VLOOKUP($B39,'Price List'!$C:AS,31,FALSE)))</f>
        <v/>
      </c>
      <c r="AH39" s="125" t="str">
        <f>IF($B39="","",(VLOOKUP($B39,'Price List'!$C:AS,32,FALSE)))</f>
        <v/>
      </c>
      <c r="AI39" s="84" t="str">
        <f>IF($B39="","",(VLOOKUP($B39,'Price List'!$C:AS,33,FALSE)))</f>
        <v/>
      </c>
      <c r="AJ39" s="83" t="str">
        <f>IF($B39="","",(VLOOKUP($B39,'Price List'!$C:AS,34,FALSE)))</f>
        <v/>
      </c>
      <c r="AK39" s="83" t="str">
        <f>IF($B39="","",(VLOOKUP($B39,'Price List'!$C:AS,35,FALSE)))</f>
        <v/>
      </c>
      <c r="AL39" s="125" t="str">
        <f>IF($B39="","",(VLOOKUP($B39,'Price List'!$C:AS,36,FALSE)))</f>
        <v/>
      </c>
      <c r="AM39" s="130" t="str">
        <f>IF($B39="","",(VLOOKUP($B39,'Price List'!$C:AS,37,FALSE)))</f>
        <v/>
      </c>
      <c r="AN39" s="83" t="str">
        <f>IF($B39="","",(VLOOKUP($B39,'Price List'!$C:AS,38,FALSE)))</f>
        <v/>
      </c>
      <c r="AO39" s="83" t="str">
        <f>IF($B39="","",(VLOOKUP($B39,'Price List'!$C:AS,39,FALSE)))</f>
        <v/>
      </c>
      <c r="AP39" s="83" t="str">
        <f>IF($B39="","",(VLOOKUP($B39,'Price List'!$C:AS,40,FALSE)))</f>
        <v/>
      </c>
      <c r="AQ39" s="125" t="str">
        <f>IF($B39="","",(VLOOKUP($B39,'Price List'!$C:AS,41,FALSE)))</f>
        <v/>
      </c>
      <c r="AR39" s="135" t="str">
        <f>IF($B39="","",(VLOOKUP($B39,'Price List'!$C:AS,42,FALSE)))</f>
        <v/>
      </c>
      <c r="AS39" s="76" t="str">
        <f>IF($B39="","",(VLOOKUP($B39,'Price List'!$C:CO,43,FALSE)))</f>
        <v/>
      </c>
      <c r="AT39" s="151" t="str">
        <f t="shared" si="0"/>
        <v/>
      </c>
      <c r="AU39" s="76"/>
      <c r="AV39" s="76"/>
      <c r="AW39" s="76"/>
      <c r="AX39" s="76"/>
      <c r="AY39" s="76"/>
      <c r="AZ39" s="76"/>
      <c r="BA39" s="76"/>
    </row>
    <row r="40" spans="1:53" s="85" customFormat="1" x14ac:dyDescent="0.2">
      <c r="A40" s="79">
        <v>34</v>
      </c>
      <c r="B40" s="76" t="str">
        <f>IF(ISBLANK(Catalog!A84),"",Catalog!A84)</f>
        <v/>
      </c>
      <c r="C40" s="76"/>
      <c r="D40" s="76" t="str">
        <f>IF($B40="","",(VLOOKUP($B40,'Price List'!$C:BB,2,FALSE)))</f>
        <v/>
      </c>
      <c r="E40" s="77" t="str">
        <f>IF($B40="","",(VLOOKUP($B40,'Price List'!$C:BA,3,FALSE)))</f>
        <v/>
      </c>
      <c r="F40" s="78" t="str">
        <f>IF($B40="","",IF(ISBLANK(VLOOKUP($B40,'Price List'!$C:BB,5,FALSE)),VLOOKUP($B40,'Price List'!$C:BB,7,FALSE),VLOOKUP($B40,'Price List'!$C:BB,5,FALSE)))</f>
        <v/>
      </c>
      <c r="G40" s="76"/>
      <c r="H40" s="76"/>
      <c r="I40" s="77" t="str">
        <f>IF($B40="","",(VLOOKUP($B40,'Price List'!$C:BE,6,FALSE)))</f>
        <v/>
      </c>
      <c r="J40" s="76" t="str">
        <f>IF($B40="","",(VLOOKUP($B40,'Price List'!$C:BF,8,FALSE)))</f>
        <v/>
      </c>
      <c r="K40" s="76" t="str">
        <f>IF($B40="","",(VLOOKUP($B40,'Price List'!$C:BG,9,FALSE)))</f>
        <v/>
      </c>
      <c r="L40" s="79" t="str">
        <f>IF($B40="","",(VLOOKUP($B40,'Price List'!$C:BH,10,FALSE)))</f>
        <v/>
      </c>
      <c r="M40" s="80" t="str">
        <f>IF($B40="","",(VLOOKUP($B40,'Price List'!$C:BI,11,FALSE)))</f>
        <v/>
      </c>
      <c r="N40" s="81" t="str">
        <f>IF($B40="","",(VLOOKUP($B40,'Price List'!$C:BI,12,FALSE)))</f>
        <v/>
      </c>
      <c r="O40" s="82" t="str">
        <f>IF($B40="","",(VLOOKUP($B40,'Price List'!$C:AS,13,FALSE)))</f>
        <v/>
      </c>
      <c r="P40" s="83" t="str">
        <f>IF($B40="","",(VLOOKUP($B40,'Price List'!$C:AS,14,FALSE)))</f>
        <v/>
      </c>
      <c r="Q40" s="83" t="str">
        <f>IF($B40="","",(VLOOKUP($B40,'Price List'!$C:AS,15,FALSE)))</f>
        <v/>
      </c>
      <c r="R40" s="125" t="str">
        <f>IF($B40="","",(VLOOKUP($B40,'Price List'!$C:AS,16,FALSE)))</f>
        <v/>
      </c>
      <c r="S40" s="125" t="str">
        <f>IF($B40="","",(VLOOKUP($B40,'Price List'!$C:AS,17,FALSE)))</f>
        <v/>
      </c>
      <c r="T40" s="84" t="str">
        <f>IF($B40="","",(VLOOKUP($B40,'Price List'!$C:AS,18,FALSE)))</f>
        <v/>
      </c>
      <c r="U40" s="83" t="str">
        <f>IF($B40="","",(VLOOKUP($B40,'Price List'!$C:AS,19,FALSE)))</f>
        <v/>
      </c>
      <c r="V40" s="83" t="str">
        <f>IF($B40="","",(VLOOKUP($B40,'Price List'!$C:AS,20,FALSE)))</f>
        <v/>
      </c>
      <c r="W40" s="125" t="str">
        <f>IF($B40="","",(VLOOKUP($B40,'Price List'!$C:AS,21,FALSE)))</f>
        <v/>
      </c>
      <c r="X40" s="130" t="str">
        <f>IF($B40="","",(VLOOKUP($B40,'Price List'!$C:AS,22,FALSE)))</f>
        <v/>
      </c>
      <c r="Y40" s="83" t="str">
        <f>IF($B40="","",(VLOOKUP($B40,'Price List'!$C:AS,23,FALSE)))</f>
        <v/>
      </c>
      <c r="Z40" s="83" t="str">
        <f>IF($B40="","",(VLOOKUP($B40,'Price List'!$C:AS,24,FALSE)))</f>
        <v/>
      </c>
      <c r="AA40" s="83" t="str">
        <f>IF($B40="","",(VLOOKUP($B40,'Price List'!$C:AS,25,FALSE)))</f>
        <v/>
      </c>
      <c r="AB40" s="125" t="str">
        <f>IF($B40="","",(VLOOKUP($B40,'Price List'!$C:AS,26,FALSE)))</f>
        <v/>
      </c>
      <c r="AC40" s="125" t="str">
        <f>IF($B40="","",(VLOOKUP($B40,'Price List'!$C:AS,27,FALSE)))</f>
        <v/>
      </c>
      <c r="AD40" s="82" t="str">
        <f>IF($B40="","",(VLOOKUP($B40,'Price List'!$C:AS,28,FALSE)))</f>
        <v/>
      </c>
      <c r="AE40" s="83" t="str">
        <f>IF($B40="","",(VLOOKUP($B40,'Price List'!$C:AS,29,FALSE)))</f>
        <v/>
      </c>
      <c r="AF40" s="83" t="str">
        <f>IF($B40="","",(VLOOKUP($B40,'Price List'!$C:AS,30,FALSE)))</f>
        <v/>
      </c>
      <c r="AG40" s="125" t="str">
        <f>IF($B40="","",(VLOOKUP($B40,'Price List'!$C:AS,31,FALSE)))</f>
        <v/>
      </c>
      <c r="AH40" s="125" t="str">
        <f>IF($B40="","",(VLOOKUP($B40,'Price List'!$C:AS,32,FALSE)))</f>
        <v/>
      </c>
      <c r="AI40" s="84" t="str">
        <f>IF($B40="","",(VLOOKUP($B40,'Price List'!$C:AS,33,FALSE)))</f>
        <v/>
      </c>
      <c r="AJ40" s="83" t="str">
        <f>IF($B40="","",(VLOOKUP($B40,'Price List'!$C:AS,34,FALSE)))</f>
        <v/>
      </c>
      <c r="AK40" s="83" t="str">
        <f>IF($B40="","",(VLOOKUP($B40,'Price List'!$C:AS,35,FALSE)))</f>
        <v/>
      </c>
      <c r="AL40" s="125" t="str">
        <f>IF($B40="","",(VLOOKUP($B40,'Price List'!$C:AS,36,FALSE)))</f>
        <v/>
      </c>
      <c r="AM40" s="130" t="str">
        <f>IF($B40="","",(VLOOKUP($B40,'Price List'!$C:AS,37,FALSE)))</f>
        <v/>
      </c>
      <c r="AN40" s="83" t="str">
        <f>IF($B40="","",(VLOOKUP($B40,'Price List'!$C:AS,38,FALSE)))</f>
        <v/>
      </c>
      <c r="AO40" s="83" t="str">
        <f>IF($B40="","",(VLOOKUP($B40,'Price List'!$C:AS,39,FALSE)))</f>
        <v/>
      </c>
      <c r="AP40" s="83" t="str">
        <f>IF($B40="","",(VLOOKUP($B40,'Price List'!$C:AS,40,FALSE)))</f>
        <v/>
      </c>
      <c r="AQ40" s="125" t="str">
        <f>IF($B40="","",(VLOOKUP($B40,'Price List'!$C:AS,41,FALSE)))</f>
        <v/>
      </c>
      <c r="AR40" s="135" t="str">
        <f>IF($B40="","",(VLOOKUP($B40,'Price List'!$C:AS,42,FALSE)))</f>
        <v/>
      </c>
      <c r="AS40" s="76" t="str">
        <f>IF($B40="","",(VLOOKUP($B40,'Price List'!$C:CO,43,FALSE)))</f>
        <v/>
      </c>
      <c r="AT40" s="151" t="str">
        <f t="shared" si="0"/>
        <v/>
      </c>
      <c r="AU40" s="76"/>
      <c r="AV40" s="76"/>
      <c r="AW40" s="76"/>
      <c r="AX40" s="76"/>
      <c r="AY40" s="76"/>
      <c r="AZ40" s="76"/>
      <c r="BA40" s="76"/>
    </row>
    <row r="41" spans="1:53" s="85" customFormat="1" x14ac:dyDescent="0.2">
      <c r="A41" s="79">
        <v>35</v>
      </c>
      <c r="B41" s="76" t="str">
        <f>IF(ISBLANK(Catalog!E84),"",Catalog!E84)</f>
        <v/>
      </c>
      <c r="C41" s="76"/>
      <c r="D41" s="76" t="str">
        <f>IF($B41="","",(VLOOKUP($B41,'Price List'!$C:BB,2,FALSE)))</f>
        <v/>
      </c>
      <c r="E41" s="77" t="str">
        <f>IF($B41="","",(VLOOKUP($B41,'Price List'!$C:BA,3,FALSE)))</f>
        <v/>
      </c>
      <c r="F41" s="78" t="str">
        <f>IF($B41="","",IF(ISBLANK(VLOOKUP($B41,'Price List'!$C:BB,5,FALSE)),VLOOKUP($B41,'Price List'!$C:BB,7,FALSE),VLOOKUP($B41,'Price List'!$C:BB,5,FALSE)))</f>
        <v/>
      </c>
      <c r="G41" s="76"/>
      <c r="H41" s="76"/>
      <c r="I41" s="77" t="str">
        <f>IF($B41="","",(VLOOKUP($B41,'Price List'!$C:BE,6,FALSE)))</f>
        <v/>
      </c>
      <c r="J41" s="76" t="str">
        <f>IF($B41="","",(VLOOKUP($B41,'Price List'!$C:BF,8,FALSE)))</f>
        <v/>
      </c>
      <c r="K41" s="76" t="str">
        <f>IF($B41="","",(VLOOKUP($B41,'Price List'!$C:BG,9,FALSE)))</f>
        <v/>
      </c>
      <c r="L41" s="79" t="str">
        <f>IF($B41="","",(VLOOKUP($B41,'Price List'!$C:BH,10,FALSE)))</f>
        <v/>
      </c>
      <c r="M41" s="80" t="str">
        <f>IF($B41="","",(VLOOKUP($B41,'Price List'!$C:BI,11,FALSE)))</f>
        <v/>
      </c>
      <c r="N41" s="81" t="str">
        <f>IF($B41="","",(VLOOKUP($B41,'Price List'!$C:BI,12,FALSE)))</f>
        <v/>
      </c>
      <c r="O41" s="82" t="str">
        <f>IF($B41="","",(VLOOKUP($B41,'Price List'!$C:AS,13,FALSE)))</f>
        <v/>
      </c>
      <c r="P41" s="83" t="str">
        <f>IF($B41="","",(VLOOKUP($B41,'Price List'!$C:AS,14,FALSE)))</f>
        <v/>
      </c>
      <c r="Q41" s="83" t="str">
        <f>IF($B41="","",(VLOOKUP($B41,'Price List'!$C:AS,15,FALSE)))</f>
        <v/>
      </c>
      <c r="R41" s="125" t="str">
        <f>IF($B41="","",(VLOOKUP($B41,'Price List'!$C:AS,16,FALSE)))</f>
        <v/>
      </c>
      <c r="S41" s="125" t="str">
        <f>IF($B41="","",(VLOOKUP($B41,'Price List'!$C:AS,17,FALSE)))</f>
        <v/>
      </c>
      <c r="T41" s="84" t="str">
        <f>IF($B41="","",(VLOOKUP($B41,'Price List'!$C:AS,18,FALSE)))</f>
        <v/>
      </c>
      <c r="U41" s="83" t="str">
        <f>IF($B41="","",(VLOOKUP($B41,'Price List'!$C:AS,19,FALSE)))</f>
        <v/>
      </c>
      <c r="V41" s="83" t="str">
        <f>IF($B41="","",(VLOOKUP($B41,'Price List'!$C:AS,20,FALSE)))</f>
        <v/>
      </c>
      <c r="W41" s="125" t="str">
        <f>IF($B41="","",(VLOOKUP($B41,'Price List'!$C:AS,21,FALSE)))</f>
        <v/>
      </c>
      <c r="X41" s="130" t="str">
        <f>IF($B41="","",(VLOOKUP($B41,'Price List'!$C:AS,22,FALSE)))</f>
        <v/>
      </c>
      <c r="Y41" s="83" t="str">
        <f>IF($B41="","",(VLOOKUP($B41,'Price List'!$C:AS,23,FALSE)))</f>
        <v/>
      </c>
      <c r="Z41" s="83" t="str">
        <f>IF($B41="","",(VLOOKUP($B41,'Price List'!$C:AS,24,FALSE)))</f>
        <v/>
      </c>
      <c r="AA41" s="83" t="str">
        <f>IF($B41="","",(VLOOKUP($B41,'Price List'!$C:AS,25,FALSE)))</f>
        <v/>
      </c>
      <c r="AB41" s="125" t="str">
        <f>IF($B41="","",(VLOOKUP($B41,'Price List'!$C:AS,26,FALSE)))</f>
        <v/>
      </c>
      <c r="AC41" s="125" t="str">
        <f>IF($B41="","",(VLOOKUP($B41,'Price List'!$C:AS,27,FALSE)))</f>
        <v/>
      </c>
      <c r="AD41" s="82" t="str">
        <f>IF($B41="","",(VLOOKUP($B41,'Price List'!$C:AS,28,FALSE)))</f>
        <v/>
      </c>
      <c r="AE41" s="83" t="str">
        <f>IF($B41="","",(VLOOKUP($B41,'Price List'!$C:AS,29,FALSE)))</f>
        <v/>
      </c>
      <c r="AF41" s="83" t="str">
        <f>IF($B41="","",(VLOOKUP($B41,'Price List'!$C:AS,30,FALSE)))</f>
        <v/>
      </c>
      <c r="AG41" s="125" t="str">
        <f>IF($B41="","",(VLOOKUP($B41,'Price List'!$C:AS,31,FALSE)))</f>
        <v/>
      </c>
      <c r="AH41" s="125" t="str">
        <f>IF($B41="","",(VLOOKUP($B41,'Price List'!$C:AS,32,FALSE)))</f>
        <v/>
      </c>
      <c r="AI41" s="84" t="str">
        <f>IF($B41="","",(VLOOKUP($B41,'Price List'!$C:AS,33,FALSE)))</f>
        <v/>
      </c>
      <c r="AJ41" s="83" t="str">
        <f>IF($B41="","",(VLOOKUP($B41,'Price List'!$C:AS,34,FALSE)))</f>
        <v/>
      </c>
      <c r="AK41" s="83" t="str">
        <f>IF($B41="","",(VLOOKUP($B41,'Price List'!$C:AS,35,FALSE)))</f>
        <v/>
      </c>
      <c r="AL41" s="125" t="str">
        <f>IF($B41="","",(VLOOKUP($B41,'Price List'!$C:AS,36,FALSE)))</f>
        <v/>
      </c>
      <c r="AM41" s="130" t="str">
        <f>IF($B41="","",(VLOOKUP($B41,'Price List'!$C:AS,37,FALSE)))</f>
        <v/>
      </c>
      <c r="AN41" s="83" t="str">
        <f>IF($B41="","",(VLOOKUP($B41,'Price List'!$C:AS,38,FALSE)))</f>
        <v/>
      </c>
      <c r="AO41" s="83" t="str">
        <f>IF($B41="","",(VLOOKUP($B41,'Price List'!$C:AS,39,FALSE)))</f>
        <v/>
      </c>
      <c r="AP41" s="83" t="str">
        <f>IF($B41="","",(VLOOKUP($B41,'Price List'!$C:AS,40,FALSE)))</f>
        <v/>
      </c>
      <c r="AQ41" s="125" t="str">
        <f>IF($B41="","",(VLOOKUP($B41,'Price List'!$C:AS,41,FALSE)))</f>
        <v/>
      </c>
      <c r="AR41" s="135" t="str">
        <f>IF($B41="","",(VLOOKUP($B41,'Price List'!$C:AS,42,FALSE)))</f>
        <v/>
      </c>
      <c r="AS41" s="76" t="str">
        <f>IF($B41="","",(VLOOKUP($B41,'Price List'!$C:CO,43,FALSE)))</f>
        <v/>
      </c>
      <c r="AT41" s="151" t="str">
        <f t="shared" si="0"/>
        <v/>
      </c>
      <c r="AU41" s="76"/>
      <c r="AV41" s="76"/>
      <c r="AW41" s="76"/>
      <c r="AX41" s="76"/>
      <c r="AY41" s="76"/>
      <c r="AZ41" s="76"/>
      <c r="BA41" s="76"/>
    </row>
    <row r="42" spans="1:53" s="85" customFormat="1" x14ac:dyDescent="0.2">
      <c r="A42" s="79">
        <v>36</v>
      </c>
      <c r="B42" s="76" t="str">
        <f>IF(ISBLANK(Catalog!I84),"",Catalog!I84)</f>
        <v/>
      </c>
      <c r="C42" s="76"/>
      <c r="D42" s="76" t="str">
        <f>IF($B42="","",(VLOOKUP($B42,'Price List'!$C:BB,2,FALSE)))</f>
        <v/>
      </c>
      <c r="E42" s="77" t="str">
        <f>IF($B42="","",(VLOOKUP($B42,'Price List'!$C:BA,3,FALSE)))</f>
        <v/>
      </c>
      <c r="F42" s="78" t="str">
        <f>IF($B42="","",IF(ISBLANK(VLOOKUP($B42,'Price List'!$C:BB,5,FALSE)),VLOOKUP($B42,'Price List'!$C:BB,7,FALSE),VLOOKUP($B42,'Price List'!$C:BB,5,FALSE)))</f>
        <v/>
      </c>
      <c r="G42" s="76"/>
      <c r="H42" s="76"/>
      <c r="I42" s="77" t="str">
        <f>IF($B42="","",(VLOOKUP($B42,'Price List'!$C:BE,6,FALSE)))</f>
        <v/>
      </c>
      <c r="J42" s="76" t="str">
        <f>IF($B42="","",(VLOOKUP($B42,'Price List'!$C:BF,8,FALSE)))</f>
        <v/>
      </c>
      <c r="K42" s="76" t="str">
        <f>IF($B42="","",(VLOOKUP($B42,'Price List'!$C:BG,9,FALSE)))</f>
        <v/>
      </c>
      <c r="L42" s="79" t="str">
        <f>IF($B42="","",(VLOOKUP($B42,'Price List'!$C:BH,10,FALSE)))</f>
        <v/>
      </c>
      <c r="M42" s="80" t="str">
        <f>IF($B42="","",(VLOOKUP($B42,'Price List'!$C:BI,11,FALSE)))</f>
        <v/>
      </c>
      <c r="N42" s="81" t="str">
        <f>IF($B42="","",(VLOOKUP($B42,'Price List'!$C:BI,12,FALSE)))</f>
        <v/>
      </c>
      <c r="O42" s="82" t="str">
        <f>IF($B42="","",(VLOOKUP($B42,'Price List'!$C:AS,13,FALSE)))</f>
        <v/>
      </c>
      <c r="P42" s="83" t="str">
        <f>IF($B42="","",(VLOOKUP($B42,'Price List'!$C:AS,14,FALSE)))</f>
        <v/>
      </c>
      <c r="Q42" s="83" t="str">
        <f>IF($B42="","",(VLOOKUP($B42,'Price List'!$C:AS,15,FALSE)))</f>
        <v/>
      </c>
      <c r="R42" s="125" t="str">
        <f>IF($B42="","",(VLOOKUP($B42,'Price List'!$C:AS,16,FALSE)))</f>
        <v/>
      </c>
      <c r="S42" s="125" t="str">
        <f>IF($B42="","",(VLOOKUP($B42,'Price List'!$C:AS,17,FALSE)))</f>
        <v/>
      </c>
      <c r="T42" s="84" t="str">
        <f>IF($B42="","",(VLOOKUP($B42,'Price List'!$C:AS,18,FALSE)))</f>
        <v/>
      </c>
      <c r="U42" s="83" t="str">
        <f>IF($B42="","",(VLOOKUP($B42,'Price List'!$C:AS,19,FALSE)))</f>
        <v/>
      </c>
      <c r="V42" s="83" t="str">
        <f>IF($B42="","",(VLOOKUP($B42,'Price List'!$C:AS,20,FALSE)))</f>
        <v/>
      </c>
      <c r="W42" s="125" t="str">
        <f>IF($B42="","",(VLOOKUP($B42,'Price List'!$C:AS,21,FALSE)))</f>
        <v/>
      </c>
      <c r="X42" s="130" t="str">
        <f>IF($B42="","",(VLOOKUP($B42,'Price List'!$C:AS,22,FALSE)))</f>
        <v/>
      </c>
      <c r="Y42" s="83" t="str">
        <f>IF($B42="","",(VLOOKUP($B42,'Price List'!$C:AS,23,FALSE)))</f>
        <v/>
      </c>
      <c r="Z42" s="83" t="str">
        <f>IF($B42="","",(VLOOKUP($B42,'Price List'!$C:AS,24,FALSE)))</f>
        <v/>
      </c>
      <c r="AA42" s="83" t="str">
        <f>IF($B42="","",(VLOOKUP($B42,'Price List'!$C:AS,25,FALSE)))</f>
        <v/>
      </c>
      <c r="AB42" s="125" t="str">
        <f>IF($B42="","",(VLOOKUP($B42,'Price List'!$C:AS,26,FALSE)))</f>
        <v/>
      </c>
      <c r="AC42" s="125" t="str">
        <f>IF($B42="","",(VLOOKUP($B42,'Price List'!$C:AS,27,FALSE)))</f>
        <v/>
      </c>
      <c r="AD42" s="82" t="str">
        <f>IF($B42="","",(VLOOKUP($B42,'Price List'!$C:AS,28,FALSE)))</f>
        <v/>
      </c>
      <c r="AE42" s="83" t="str">
        <f>IF($B42="","",(VLOOKUP($B42,'Price List'!$C:AS,29,FALSE)))</f>
        <v/>
      </c>
      <c r="AF42" s="83" t="str">
        <f>IF($B42="","",(VLOOKUP($B42,'Price List'!$C:AS,30,FALSE)))</f>
        <v/>
      </c>
      <c r="AG42" s="125" t="str">
        <f>IF($B42="","",(VLOOKUP($B42,'Price List'!$C:AS,31,FALSE)))</f>
        <v/>
      </c>
      <c r="AH42" s="125" t="str">
        <f>IF($B42="","",(VLOOKUP($B42,'Price List'!$C:AS,32,FALSE)))</f>
        <v/>
      </c>
      <c r="AI42" s="84" t="str">
        <f>IF($B42="","",(VLOOKUP($B42,'Price List'!$C:AS,33,FALSE)))</f>
        <v/>
      </c>
      <c r="AJ42" s="83" t="str">
        <f>IF($B42="","",(VLOOKUP($B42,'Price List'!$C:AS,34,FALSE)))</f>
        <v/>
      </c>
      <c r="AK42" s="83" t="str">
        <f>IF($B42="","",(VLOOKUP($B42,'Price List'!$C:AS,35,FALSE)))</f>
        <v/>
      </c>
      <c r="AL42" s="125" t="str">
        <f>IF($B42="","",(VLOOKUP($B42,'Price List'!$C:AS,36,FALSE)))</f>
        <v/>
      </c>
      <c r="AM42" s="130" t="str">
        <f>IF($B42="","",(VLOOKUP($B42,'Price List'!$C:AS,37,FALSE)))</f>
        <v/>
      </c>
      <c r="AN42" s="83" t="str">
        <f>IF($B42="","",(VLOOKUP($B42,'Price List'!$C:AS,38,FALSE)))</f>
        <v/>
      </c>
      <c r="AO42" s="83" t="str">
        <f>IF($B42="","",(VLOOKUP($B42,'Price List'!$C:AS,39,FALSE)))</f>
        <v/>
      </c>
      <c r="AP42" s="83" t="str">
        <f>IF($B42="","",(VLOOKUP($B42,'Price List'!$C:AS,40,FALSE)))</f>
        <v/>
      </c>
      <c r="AQ42" s="125" t="str">
        <f>IF($B42="","",(VLOOKUP($B42,'Price List'!$C:AS,41,FALSE)))</f>
        <v/>
      </c>
      <c r="AR42" s="135" t="str">
        <f>IF($B42="","",(VLOOKUP($B42,'Price List'!$C:AS,42,FALSE)))</f>
        <v/>
      </c>
      <c r="AS42" s="76" t="str">
        <f>IF($B42="","",(VLOOKUP($B42,'Price List'!$C:CO,43,FALSE)))</f>
        <v/>
      </c>
      <c r="AT42" s="151" t="str">
        <f t="shared" si="0"/>
        <v/>
      </c>
      <c r="AU42" s="76"/>
      <c r="AV42" s="76"/>
      <c r="AW42" s="76"/>
      <c r="AX42" s="76"/>
      <c r="AY42" s="76"/>
      <c r="AZ42" s="76"/>
      <c r="BA42" s="76"/>
    </row>
    <row r="43" spans="1:53" s="85" customFormat="1" x14ac:dyDescent="0.2">
      <c r="A43" s="79">
        <v>37</v>
      </c>
      <c r="B43" s="76" t="str">
        <f>IF(ISBLANK(Catalog!A91),"",Catalog!A91)</f>
        <v/>
      </c>
      <c r="C43" s="76"/>
      <c r="D43" s="76" t="str">
        <f>IF($B43="","",(VLOOKUP($B43,'Price List'!$C:BB,2,FALSE)))</f>
        <v/>
      </c>
      <c r="E43" s="77" t="str">
        <f>IF($B43="","",(VLOOKUP($B43,'Price List'!$C:BA,3,FALSE)))</f>
        <v/>
      </c>
      <c r="F43" s="78" t="str">
        <f>IF($B43="","",IF(ISBLANK(VLOOKUP($B43,'Price List'!$C:BB,5,FALSE)),VLOOKUP($B43,'Price List'!$C:BB,7,FALSE),VLOOKUP($B43,'Price List'!$C:BB,5,FALSE)))</f>
        <v/>
      </c>
      <c r="G43" s="76"/>
      <c r="H43" s="76"/>
      <c r="I43" s="77" t="str">
        <f>IF($B43="","",(VLOOKUP($B43,'Price List'!$C:BE,6,FALSE)))</f>
        <v/>
      </c>
      <c r="J43" s="76" t="str">
        <f>IF($B43="","",(VLOOKUP($B43,'Price List'!$C:BF,8,FALSE)))</f>
        <v/>
      </c>
      <c r="K43" s="76" t="str">
        <f>IF($B43="","",(VLOOKUP($B43,'Price List'!$C:BG,9,FALSE)))</f>
        <v/>
      </c>
      <c r="L43" s="79" t="str">
        <f>IF($B43="","",(VLOOKUP($B43,'Price List'!$C:BH,10,FALSE)))</f>
        <v/>
      </c>
      <c r="M43" s="80" t="str">
        <f>IF($B43="","",(VLOOKUP($B43,'Price List'!$C:BI,11,FALSE)))</f>
        <v/>
      </c>
      <c r="N43" s="81" t="str">
        <f>IF($B43="","",(VLOOKUP($B43,'Price List'!$C:BI,12,FALSE)))</f>
        <v/>
      </c>
      <c r="O43" s="82" t="str">
        <f>IF($B43="","",(VLOOKUP($B43,'Price List'!$C:AS,13,FALSE)))</f>
        <v/>
      </c>
      <c r="P43" s="83" t="str">
        <f>IF($B43="","",(VLOOKUP($B43,'Price List'!$C:AS,14,FALSE)))</f>
        <v/>
      </c>
      <c r="Q43" s="83" t="str">
        <f>IF($B43="","",(VLOOKUP($B43,'Price List'!$C:AS,15,FALSE)))</f>
        <v/>
      </c>
      <c r="R43" s="125" t="str">
        <f>IF($B43="","",(VLOOKUP($B43,'Price List'!$C:AS,16,FALSE)))</f>
        <v/>
      </c>
      <c r="S43" s="125" t="str">
        <f>IF($B43="","",(VLOOKUP($B43,'Price List'!$C:AS,17,FALSE)))</f>
        <v/>
      </c>
      <c r="T43" s="84" t="str">
        <f>IF($B43="","",(VLOOKUP($B43,'Price List'!$C:AS,18,FALSE)))</f>
        <v/>
      </c>
      <c r="U43" s="83" t="str">
        <f>IF($B43="","",(VLOOKUP($B43,'Price List'!$C:AS,19,FALSE)))</f>
        <v/>
      </c>
      <c r="V43" s="83" t="str">
        <f>IF($B43="","",(VLOOKUP($B43,'Price List'!$C:AS,20,FALSE)))</f>
        <v/>
      </c>
      <c r="W43" s="125" t="str">
        <f>IF($B43="","",(VLOOKUP($B43,'Price List'!$C:AS,21,FALSE)))</f>
        <v/>
      </c>
      <c r="X43" s="130" t="str">
        <f>IF($B43="","",(VLOOKUP($B43,'Price List'!$C:AS,22,FALSE)))</f>
        <v/>
      </c>
      <c r="Y43" s="83" t="str">
        <f>IF($B43="","",(VLOOKUP($B43,'Price List'!$C:AS,23,FALSE)))</f>
        <v/>
      </c>
      <c r="Z43" s="83" t="str">
        <f>IF($B43="","",(VLOOKUP($B43,'Price List'!$C:AS,24,FALSE)))</f>
        <v/>
      </c>
      <c r="AA43" s="83" t="str">
        <f>IF($B43="","",(VLOOKUP($B43,'Price List'!$C:AS,25,FALSE)))</f>
        <v/>
      </c>
      <c r="AB43" s="125" t="str">
        <f>IF($B43="","",(VLOOKUP($B43,'Price List'!$C:AS,26,FALSE)))</f>
        <v/>
      </c>
      <c r="AC43" s="125" t="str">
        <f>IF($B43="","",(VLOOKUP($B43,'Price List'!$C:AS,27,FALSE)))</f>
        <v/>
      </c>
      <c r="AD43" s="82" t="str">
        <f>IF($B43="","",(VLOOKUP($B43,'Price List'!$C:AS,28,FALSE)))</f>
        <v/>
      </c>
      <c r="AE43" s="83" t="str">
        <f>IF($B43="","",(VLOOKUP($B43,'Price List'!$C:AS,29,FALSE)))</f>
        <v/>
      </c>
      <c r="AF43" s="83" t="str">
        <f>IF($B43="","",(VLOOKUP($B43,'Price List'!$C:AS,30,FALSE)))</f>
        <v/>
      </c>
      <c r="AG43" s="125" t="str">
        <f>IF($B43="","",(VLOOKUP($B43,'Price List'!$C:AS,31,FALSE)))</f>
        <v/>
      </c>
      <c r="AH43" s="125" t="str">
        <f>IF($B43="","",(VLOOKUP($B43,'Price List'!$C:AS,32,FALSE)))</f>
        <v/>
      </c>
      <c r="AI43" s="84" t="str">
        <f>IF($B43="","",(VLOOKUP($B43,'Price List'!$C:AS,33,FALSE)))</f>
        <v/>
      </c>
      <c r="AJ43" s="83" t="str">
        <f>IF($B43="","",(VLOOKUP($B43,'Price List'!$C:AS,34,FALSE)))</f>
        <v/>
      </c>
      <c r="AK43" s="83" t="str">
        <f>IF($B43="","",(VLOOKUP($B43,'Price List'!$C:AS,35,FALSE)))</f>
        <v/>
      </c>
      <c r="AL43" s="125" t="str">
        <f>IF($B43="","",(VLOOKUP($B43,'Price List'!$C:AS,36,FALSE)))</f>
        <v/>
      </c>
      <c r="AM43" s="130" t="str">
        <f>IF($B43="","",(VLOOKUP($B43,'Price List'!$C:AS,37,FALSE)))</f>
        <v/>
      </c>
      <c r="AN43" s="83" t="str">
        <f>IF($B43="","",(VLOOKUP($B43,'Price List'!$C:AS,38,FALSE)))</f>
        <v/>
      </c>
      <c r="AO43" s="83" t="str">
        <f>IF($B43="","",(VLOOKUP($B43,'Price List'!$C:AS,39,FALSE)))</f>
        <v/>
      </c>
      <c r="AP43" s="83" t="str">
        <f>IF($B43="","",(VLOOKUP($B43,'Price List'!$C:AS,40,FALSE)))</f>
        <v/>
      </c>
      <c r="AQ43" s="125" t="str">
        <f>IF($B43="","",(VLOOKUP($B43,'Price List'!$C:AS,41,FALSE)))</f>
        <v/>
      </c>
      <c r="AR43" s="135" t="str">
        <f>IF($B43="","",(VLOOKUP($B43,'Price List'!$C:AS,42,FALSE)))</f>
        <v/>
      </c>
      <c r="AS43" s="76" t="str">
        <f>IF($B43="","",(VLOOKUP($B43,'Price List'!$C:CO,43,FALSE)))</f>
        <v/>
      </c>
      <c r="AT43" s="151" t="str">
        <f t="shared" si="0"/>
        <v/>
      </c>
      <c r="AU43" s="76"/>
      <c r="AV43" s="76"/>
      <c r="AW43" s="76"/>
      <c r="AX43" s="76"/>
      <c r="AY43" s="76"/>
      <c r="AZ43" s="76"/>
      <c r="BA43" s="76"/>
    </row>
    <row r="44" spans="1:53" s="85" customFormat="1" x14ac:dyDescent="0.2">
      <c r="A44" s="79">
        <v>38</v>
      </c>
      <c r="B44" s="76" t="str">
        <f>IF(ISBLANK(Catalog!E91),"",Catalog!E91)</f>
        <v/>
      </c>
      <c r="C44" s="76"/>
      <c r="D44" s="76" t="str">
        <f>IF($B44="","",(VLOOKUP($B44,'Price List'!$C:BB,2,FALSE)))</f>
        <v/>
      </c>
      <c r="E44" s="77" t="str">
        <f>IF($B44="","",(VLOOKUP($B44,'Price List'!$C:BA,3,FALSE)))</f>
        <v/>
      </c>
      <c r="F44" s="78" t="str">
        <f>IF($B44="","",IF(ISBLANK(VLOOKUP($B44,'Price List'!$C:BB,5,FALSE)),VLOOKUP($B44,'Price List'!$C:BB,7,FALSE),VLOOKUP($B44,'Price List'!$C:BB,5,FALSE)))</f>
        <v/>
      </c>
      <c r="G44" s="76"/>
      <c r="H44" s="76"/>
      <c r="I44" s="77" t="str">
        <f>IF($B44="","",(VLOOKUP($B44,'Price List'!$C:BE,6,FALSE)))</f>
        <v/>
      </c>
      <c r="J44" s="76" t="str">
        <f>IF($B44="","",(VLOOKUP($B44,'Price List'!$C:BF,8,FALSE)))</f>
        <v/>
      </c>
      <c r="K44" s="76" t="str">
        <f>IF($B44="","",(VLOOKUP($B44,'Price List'!$C:BG,9,FALSE)))</f>
        <v/>
      </c>
      <c r="L44" s="79" t="str">
        <f>IF($B44="","",(VLOOKUP($B44,'Price List'!$C:BH,10,FALSE)))</f>
        <v/>
      </c>
      <c r="M44" s="80" t="str">
        <f>IF($B44="","",(VLOOKUP($B44,'Price List'!$C:BI,11,FALSE)))</f>
        <v/>
      </c>
      <c r="N44" s="81" t="str">
        <f>IF($B44="","",(VLOOKUP($B44,'Price List'!$C:BI,12,FALSE)))</f>
        <v/>
      </c>
      <c r="O44" s="82" t="str">
        <f>IF($B44="","",(VLOOKUP($B44,'Price List'!$C:AS,13,FALSE)))</f>
        <v/>
      </c>
      <c r="P44" s="83" t="str">
        <f>IF($B44="","",(VLOOKUP($B44,'Price List'!$C:AS,14,FALSE)))</f>
        <v/>
      </c>
      <c r="Q44" s="83" t="str">
        <f>IF($B44="","",(VLOOKUP($B44,'Price List'!$C:AS,15,FALSE)))</f>
        <v/>
      </c>
      <c r="R44" s="125" t="str">
        <f>IF($B44="","",(VLOOKUP($B44,'Price List'!$C:AS,16,FALSE)))</f>
        <v/>
      </c>
      <c r="S44" s="125" t="str">
        <f>IF($B44="","",(VLOOKUP($B44,'Price List'!$C:AS,17,FALSE)))</f>
        <v/>
      </c>
      <c r="T44" s="84" t="str">
        <f>IF($B44="","",(VLOOKUP($B44,'Price List'!$C:AS,18,FALSE)))</f>
        <v/>
      </c>
      <c r="U44" s="83" t="str">
        <f>IF($B44="","",(VLOOKUP($B44,'Price List'!$C:AS,19,FALSE)))</f>
        <v/>
      </c>
      <c r="V44" s="83" t="str">
        <f>IF($B44="","",(VLOOKUP($B44,'Price List'!$C:AS,20,FALSE)))</f>
        <v/>
      </c>
      <c r="W44" s="125" t="str">
        <f>IF($B44="","",(VLOOKUP($B44,'Price List'!$C:AS,21,FALSE)))</f>
        <v/>
      </c>
      <c r="X44" s="130" t="str">
        <f>IF($B44="","",(VLOOKUP($B44,'Price List'!$C:AS,22,FALSE)))</f>
        <v/>
      </c>
      <c r="Y44" s="83" t="str">
        <f>IF($B44="","",(VLOOKUP($B44,'Price List'!$C:AS,23,FALSE)))</f>
        <v/>
      </c>
      <c r="Z44" s="83" t="str">
        <f>IF($B44="","",(VLOOKUP($B44,'Price List'!$C:AS,24,FALSE)))</f>
        <v/>
      </c>
      <c r="AA44" s="83" t="str">
        <f>IF($B44="","",(VLOOKUP($B44,'Price List'!$C:AS,25,FALSE)))</f>
        <v/>
      </c>
      <c r="AB44" s="125" t="str">
        <f>IF($B44="","",(VLOOKUP($B44,'Price List'!$C:AS,26,FALSE)))</f>
        <v/>
      </c>
      <c r="AC44" s="125" t="str">
        <f>IF($B44="","",(VLOOKUP($B44,'Price List'!$C:AS,27,FALSE)))</f>
        <v/>
      </c>
      <c r="AD44" s="82" t="str">
        <f>IF($B44="","",(VLOOKUP($B44,'Price List'!$C:AS,28,FALSE)))</f>
        <v/>
      </c>
      <c r="AE44" s="83" t="str">
        <f>IF($B44="","",(VLOOKUP($B44,'Price List'!$C:AS,29,FALSE)))</f>
        <v/>
      </c>
      <c r="AF44" s="83" t="str">
        <f>IF($B44="","",(VLOOKUP($B44,'Price List'!$C:AS,30,FALSE)))</f>
        <v/>
      </c>
      <c r="AG44" s="125" t="str">
        <f>IF($B44="","",(VLOOKUP($B44,'Price List'!$C:AS,31,FALSE)))</f>
        <v/>
      </c>
      <c r="AH44" s="125" t="str">
        <f>IF($B44="","",(VLOOKUP($B44,'Price List'!$C:AS,32,FALSE)))</f>
        <v/>
      </c>
      <c r="AI44" s="84" t="str">
        <f>IF($B44="","",(VLOOKUP($B44,'Price List'!$C:AS,33,FALSE)))</f>
        <v/>
      </c>
      <c r="AJ44" s="83" t="str">
        <f>IF($B44="","",(VLOOKUP($B44,'Price List'!$C:AS,34,FALSE)))</f>
        <v/>
      </c>
      <c r="AK44" s="83" t="str">
        <f>IF($B44="","",(VLOOKUP($B44,'Price List'!$C:AS,35,FALSE)))</f>
        <v/>
      </c>
      <c r="AL44" s="125" t="str">
        <f>IF($B44="","",(VLOOKUP($B44,'Price List'!$C:AS,36,FALSE)))</f>
        <v/>
      </c>
      <c r="AM44" s="130" t="str">
        <f>IF($B44="","",(VLOOKUP($B44,'Price List'!$C:AS,37,FALSE)))</f>
        <v/>
      </c>
      <c r="AN44" s="83" t="str">
        <f>IF($B44="","",(VLOOKUP($B44,'Price List'!$C:AS,38,FALSE)))</f>
        <v/>
      </c>
      <c r="AO44" s="83" t="str">
        <f>IF($B44="","",(VLOOKUP($B44,'Price List'!$C:AS,39,FALSE)))</f>
        <v/>
      </c>
      <c r="AP44" s="83" t="str">
        <f>IF($B44="","",(VLOOKUP($B44,'Price List'!$C:AS,40,FALSE)))</f>
        <v/>
      </c>
      <c r="AQ44" s="125" t="str">
        <f>IF($B44="","",(VLOOKUP($B44,'Price List'!$C:AS,41,FALSE)))</f>
        <v/>
      </c>
      <c r="AR44" s="135" t="str">
        <f>IF($B44="","",(VLOOKUP($B44,'Price List'!$C:AS,42,FALSE)))</f>
        <v/>
      </c>
      <c r="AS44" s="76" t="str">
        <f>IF($B44="","",(VLOOKUP($B44,'Price List'!$C:CO,43,FALSE)))</f>
        <v/>
      </c>
      <c r="AT44" s="151" t="str">
        <f t="shared" si="0"/>
        <v/>
      </c>
      <c r="AU44" s="76"/>
      <c r="AV44" s="76"/>
      <c r="AW44" s="76"/>
      <c r="AX44" s="76"/>
      <c r="AY44" s="76"/>
      <c r="AZ44" s="76"/>
      <c r="BA44" s="76"/>
    </row>
    <row r="45" spans="1:53" s="85" customFormat="1" x14ac:dyDescent="0.2">
      <c r="A45" s="79">
        <v>39</v>
      </c>
      <c r="B45" s="76" t="str">
        <f>IF(ISBLANK(Catalog!I91),"",Catalog!I91)</f>
        <v/>
      </c>
      <c r="C45" s="76"/>
      <c r="D45" s="76" t="str">
        <f>IF($B45="","",(VLOOKUP($B45,'Price List'!$C:BB,2,FALSE)))</f>
        <v/>
      </c>
      <c r="E45" s="77" t="str">
        <f>IF($B45="","",(VLOOKUP($B45,'Price List'!$C:BA,3,FALSE)))</f>
        <v/>
      </c>
      <c r="F45" s="78" t="str">
        <f>IF($B45="","",IF(ISBLANK(VLOOKUP($B45,'Price List'!$C:BB,5,FALSE)),VLOOKUP($B45,'Price List'!$C:BB,7,FALSE),VLOOKUP($B45,'Price List'!$C:BB,5,FALSE)))</f>
        <v/>
      </c>
      <c r="G45" s="76"/>
      <c r="H45" s="76"/>
      <c r="I45" s="77" t="str">
        <f>IF($B45="","",(VLOOKUP($B45,'Price List'!$C:BE,6,FALSE)))</f>
        <v/>
      </c>
      <c r="J45" s="76" t="str">
        <f>IF($B45="","",(VLOOKUP($B45,'Price List'!$C:BF,8,FALSE)))</f>
        <v/>
      </c>
      <c r="K45" s="76" t="str">
        <f>IF($B45="","",(VLOOKUP($B45,'Price List'!$C:BG,9,FALSE)))</f>
        <v/>
      </c>
      <c r="L45" s="79" t="str">
        <f>IF($B45="","",(VLOOKUP($B45,'Price List'!$C:BH,10,FALSE)))</f>
        <v/>
      </c>
      <c r="M45" s="80" t="str">
        <f>IF($B45="","",(VLOOKUP($B45,'Price List'!$C:BI,11,FALSE)))</f>
        <v/>
      </c>
      <c r="N45" s="81" t="str">
        <f>IF($B45="","",(VLOOKUP($B45,'Price List'!$C:BI,12,FALSE)))</f>
        <v/>
      </c>
      <c r="O45" s="82" t="str">
        <f>IF($B45="","",(VLOOKUP($B45,'Price List'!$C:AS,13,FALSE)))</f>
        <v/>
      </c>
      <c r="P45" s="83" t="str">
        <f>IF($B45="","",(VLOOKUP($B45,'Price List'!$C:AS,14,FALSE)))</f>
        <v/>
      </c>
      <c r="Q45" s="83" t="str">
        <f>IF($B45="","",(VLOOKUP($B45,'Price List'!$C:AS,15,FALSE)))</f>
        <v/>
      </c>
      <c r="R45" s="125" t="str">
        <f>IF($B45="","",(VLOOKUP($B45,'Price List'!$C:AS,16,FALSE)))</f>
        <v/>
      </c>
      <c r="S45" s="125" t="str">
        <f>IF($B45="","",(VLOOKUP($B45,'Price List'!$C:AS,17,FALSE)))</f>
        <v/>
      </c>
      <c r="T45" s="84" t="str">
        <f>IF($B45="","",(VLOOKUP($B45,'Price List'!$C:AS,18,FALSE)))</f>
        <v/>
      </c>
      <c r="U45" s="83" t="str">
        <f>IF($B45="","",(VLOOKUP($B45,'Price List'!$C:AS,19,FALSE)))</f>
        <v/>
      </c>
      <c r="V45" s="83" t="str">
        <f>IF($B45="","",(VLOOKUP($B45,'Price List'!$C:AS,20,FALSE)))</f>
        <v/>
      </c>
      <c r="W45" s="125" t="str">
        <f>IF($B45="","",(VLOOKUP($B45,'Price List'!$C:AS,21,FALSE)))</f>
        <v/>
      </c>
      <c r="X45" s="130" t="str">
        <f>IF($B45="","",(VLOOKUP($B45,'Price List'!$C:AS,22,FALSE)))</f>
        <v/>
      </c>
      <c r="Y45" s="83" t="str">
        <f>IF($B45="","",(VLOOKUP($B45,'Price List'!$C:AS,23,FALSE)))</f>
        <v/>
      </c>
      <c r="Z45" s="83" t="str">
        <f>IF($B45="","",(VLOOKUP($B45,'Price List'!$C:AS,24,FALSE)))</f>
        <v/>
      </c>
      <c r="AA45" s="83" t="str">
        <f>IF($B45="","",(VLOOKUP($B45,'Price List'!$C:AS,25,FALSE)))</f>
        <v/>
      </c>
      <c r="AB45" s="125" t="str">
        <f>IF($B45="","",(VLOOKUP($B45,'Price List'!$C:AS,26,FALSE)))</f>
        <v/>
      </c>
      <c r="AC45" s="125" t="str">
        <f>IF($B45="","",(VLOOKUP($B45,'Price List'!$C:AS,27,FALSE)))</f>
        <v/>
      </c>
      <c r="AD45" s="82" t="str">
        <f>IF($B45="","",(VLOOKUP($B45,'Price List'!$C:AS,28,FALSE)))</f>
        <v/>
      </c>
      <c r="AE45" s="83" t="str">
        <f>IF($B45="","",(VLOOKUP($B45,'Price List'!$C:AS,29,FALSE)))</f>
        <v/>
      </c>
      <c r="AF45" s="83" t="str">
        <f>IF($B45="","",(VLOOKUP($B45,'Price List'!$C:AS,30,FALSE)))</f>
        <v/>
      </c>
      <c r="AG45" s="125" t="str">
        <f>IF($B45="","",(VLOOKUP($B45,'Price List'!$C:AS,31,FALSE)))</f>
        <v/>
      </c>
      <c r="AH45" s="125" t="str">
        <f>IF($B45="","",(VLOOKUP($B45,'Price List'!$C:AS,32,FALSE)))</f>
        <v/>
      </c>
      <c r="AI45" s="84" t="str">
        <f>IF($B45="","",(VLOOKUP($B45,'Price List'!$C:AS,33,FALSE)))</f>
        <v/>
      </c>
      <c r="AJ45" s="83" t="str">
        <f>IF($B45="","",(VLOOKUP($B45,'Price List'!$C:AS,34,FALSE)))</f>
        <v/>
      </c>
      <c r="AK45" s="83" t="str">
        <f>IF($B45="","",(VLOOKUP($B45,'Price List'!$C:AS,35,FALSE)))</f>
        <v/>
      </c>
      <c r="AL45" s="125" t="str">
        <f>IF($B45="","",(VLOOKUP($B45,'Price List'!$C:AS,36,FALSE)))</f>
        <v/>
      </c>
      <c r="AM45" s="130" t="str">
        <f>IF($B45="","",(VLOOKUP($B45,'Price List'!$C:AS,37,FALSE)))</f>
        <v/>
      </c>
      <c r="AN45" s="83" t="str">
        <f>IF($B45="","",(VLOOKUP($B45,'Price List'!$C:AS,38,FALSE)))</f>
        <v/>
      </c>
      <c r="AO45" s="83" t="str">
        <f>IF($B45="","",(VLOOKUP($B45,'Price List'!$C:AS,39,FALSE)))</f>
        <v/>
      </c>
      <c r="AP45" s="83" t="str">
        <f>IF($B45="","",(VLOOKUP($B45,'Price List'!$C:AS,40,FALSE)))</f>
        <v/>
      </c>
      <c r="AQ45" s="125" t="str">
        <f>IF($B45="","",(VLOOKUP($B45,'Price List'!$C:AS,41,FALSE)))</f>
        <v/>
      </c>
      <c r="AR45" s="135" t="str">
        <f>IF($B45="","",(VLOOKUP($B45,'Price List'!$C:AS,42,FALSE)))</f>
        <v/>
      </c>
      <c r="AS45" s="76" t="str">
        <f>IF($B45="","",(VLOOKUP($B45,'Price List'!$C:CO,43,FALSE)))</f>
        <v/>
      </c>
      <c r="AT45" s="151" t="str">
        <f t="shared" si="0"/>
        <v/>
      </c>
      <c r="AU45" s="76"/>
      <c r="AV45" s="76"/>
      <c r="AW45" s="76"/>
      <c r="AX45" s="76"/>
      <c r="AY45" s="76"/>
      <c r="AZ45" s="76"/>
      <c r="BA45" s="76"/>
    </row>
    <row r="46" spans="1:53" s="85" customFormat="1" x14ac:dyDescent="0.2">
      <c r="A46" s="79">
        <v>40</v>
      </c>
      <c r="B46" s="76" t="str">
        <f>IF(ISBLANK(Catalog!A98),"",Catalog!A98)</f>
        <v/>
      </c>
      <c r="C46" s="76"/>
      <c r="D46" s="76" t="str">
        <f>IF($B46="","",(VLOOKUP($B46,'Price List'!$C:BB,2,FALSE)))</f>
        <v/>
      </c>
      <c r="E46" s="77" t="str">
        <f>IF($B46="","",(VLOOKUP($B46,'Price List'!$C:BA,3,FALSE)))</f>
        <v/>
      </c>
      <c r="F46" s="78" t="str">
        <f>IF($B46="","",IF(ISBLANK(VLOOKUP($B46,'Price List'!$C:BB,5,FALSE)),VLOOKUP($B46,'Price List'!$C:BB,7,FALSE),VLOOKUP($B46,'Price List'!$C:BB,5,FALSE)))</f>
        <v/>
      </c>
      <c r="G46" s="76"/>
      <c r="H46" s="76"/>
      <c r="I46" s="77" t="str">
        <f>IF($B46="","",(VLOOKUP($B46,'Price List'!$C:BE,6,FALSE)))</f>
        <v/>
      </c>
      <c r="J46" s="76" t="str">
        <f>IF($B46="","",(VLOOKUP($B46,'Price List'!$C:BF,8,FALSE)))</f>
        <v/>
      </c>
      <c r="K46" s="76" t="str">
        <f>IF($B46="","",(VLOOKUP($B46,'Price List'!$C:BG,9,FALSE)))</f>
        <v/>
      </c>
      <c r="L46" s="79" t="str">
        <f>IF($B46="","",(VLOOKUP($B46,'Price List'!$C:BH,10,FALSE)))</f>
        <v/>
      </c>
      <c r="M46" s="80" t="str">
        <f>IF($B46="","",(VLOOKUP($B46,'Price List'!$C:BI,11,FALSE)))</f>
        <v/>
      </c>
      <c r="N46" s="81" t="str">
        <f>IF($B46="","",(VLOOKUP($B46,'Price List'!$C:BI,12,FALSE)))</f>
        <v/>
      </c>
      <c r="O46" s="82" t="str">
        <f>IF($B46="","",(VLOOKUP($B46,'Price List'!$C:AS,13,FALSE)))</f>
        <v/>
      </c>
      <c r="P46" s="83" t="str">
        <f>IF($B46="","",(VLOOKUP($B46,'Price List'!$C:AS,14,FALSE)))</f>
        <v/>
      </c>
      <c r="Q46" s="83" t="str">
        <f>IF($B46="","",(VLOOKUP($B46,'Price List'!$C:AS,15,FALSE)))</f>
        <v/>
      </c>
      <c r="R46" s="125" t="str">
        <f>IF($B46="","",(VLOOKUP($B46,'Price List'!$C:AS,16,FALSE)))</f>
        <v/>
      </c>
      <c r="S46" s="125" t="str">
        <f>IF($B46="","",(VLOOKUP($B46,'Price List'!$C:AS,17,FALSE)))</f>
        <v/>
      </c>
      <c r="T46" s="84" t="str">
        <f>IF($B46="","",(VLOOKUP($B46,'Price List'!$C:AS,18,FALSE)))</f>
        <v/>
      </c>
      <c r="U46" s="83" t="str">
        <f>IF($B46="","",(VLOOKUP($B46,'Price List'!$C:AS,19,FALSE)))</f>
        <v/>
      </c>
      <c r="V46" s="83" t="str">
        <f>IF($B46="","",(VLOOKUP($B46,'Price List'!$C:AS,20,FALSE)))</f>
        <v/>
      </c>
      <c r="W46" s="125" t="str">
        <f>IF($B46="","",(VLOOKUP($B46,'Price List'!$C:AS,21,FALSE)))</f>
        <v/>
      </c>
      <c r="X46" s="130" t="str">
        <f>IF($B46="","",(VLOOKUP($B46,'Price List'!$C:AS,22,FALSE)))</f>
        <v/>
      </c>
      <c r="Y46" s="83" t="str">
        <f>IF($B46="","",(VLOOKUP($B46,'Price List'!$C:AS,23,FALSE)))</f>
        <v/>
      </c>
      <c r="Z46" s="83" t="str">
        <f>IF($B46="","",(VLOOKUP($B46,'Price List'!$C:AS,24,FALSE)))</f>
        <v/>
      </c>
      <c r="AA46" s="83" t="str">
        <f>IF($B46="","",(VLOOKUP($B46,'Price List'!$C:AS,25,FALSE)))</f>
        <v/>
      </c>
      <c r="AB46" s="125" t="str">
        <f>IF($B46="","",(VLOOKUP($B46,'Price List'!$C:AS,26,FALSE)))</f>
        <v/>
      </c>
      <c r="AC46" s="125" t="str">
        <f>IF($B46="","",(VLOOKUP($B46,'Price List'!$C:AS,27,FALSE)))</f>
        <v/>
      </c>
      <c r="AD46" s="82" t="str">
        <f>IF($B46="","",(VLOOKUP($B46,'Price List'!$C:AS,28,FALSE)))</f>
        <v/>
      </c>
      <c r="AE46" s="83" t="str">
        <f>IF($B46="","",(VLOOKUP($B46,'Price List'!$C:AS,29,FALSE)))</f>
        <v/>
      </c>
      <c r="AF46" s="83" t="str">
        <f>IF($B46="","",(VLOOKUP($B46,'Price List'!$C:AS,30,FALSE)))</f>
        <v/>
      </c>
      <c r="AG46" s="125" t="str">
        <f>IF($B46="","",(VLOOKUP($B46,'Price List'!$C:AS,31,FALSE)))</f>
        <v/>
      </c>
      <c r="AH46" s="125" t="str">
        <f>IF($B46="","",(VLOOKUP($B46,'Price List'!$C:AS,32,FALSE)))</f>
        <v/>
      </c>
      <c r="AI46" s="84" t="str">
        <f>IF($B46="","",(VLOOKUP($B46,'Price List'!$C:AS,33,FALSE)))</f>
        <v/>
      </c>
      <c r="AJ46" s="83" t="str">
        <f>IF($B46="","",(VLOOKUP($B46,'Price List'!$C:AS,34,FALSE)))</f>
        <v/>
      </c>
      <c r="AK46" s="83" t="str">
        <f>IF($B46="","",(VLOOKUP($B46,'Price List'!$C:AS,35,FALSE)))</f>
        <v/>
      </c>
      <c r="AL46" s="125" t="str">
        <f>IF($B46="","",(VLOOKUP($B46,'Price List'!$C:AS,36,FALSE)))</f>
        <v/>
      </c>
      <c r="AM46" s="130" t="str">
        <f>IF($B46="","",(VLOOKUP($B46,'Price List'!$C:AS,37,FALSE)))</f>
        <v/>
      </c>
      <c r="AN46" s="83" t="str">
        <f>IF($B46="","",(VLOOKUP($B46,'Price List'!$C:AS,38,FALSE)))</f>
        <v/>
      </c>
      <c r="AO46" s="83" t="str">
        <f>IF($B46="","",(VLOOKUP($B46,'Price List'!$C:AS,39,FALSE)))</f>
        <v/>
      </c>
      <c r="AP46" s="83" t="str">
        <f>IF($B46="","",(VLOOKUP($B46,'Price List'!$C:AS,40,FALSE)))</f>
        <v/>
      </c>
      <c r="AQ46" s="125" t="str">
        <f>IF($B46="","",(VLOOKUP($B46,'Price List'!$C:AS,41,FALSE)))</f>
        <v/>
      </c>
      <c r="AR46" s="135" t="str">
        <f>IF($B46="","",(VLOOKUP($B46,'Price List'!$C:AS,42,FALSE)))</f>
        <v/>
      </c>
      <c r="AS46" s="76" t="str">
        <f>IF($B46="","",(VLOOKUP($B46,'Price List'!$C:CO,43,FALSE)))</f>
        <v/>
      </c>
      <c r="AT46" s="151" t="str">
        <f t="shared" si="0"/>
        <v/>
      </c>
      <c r="AU46" s="76"/>
      <c r="AV46" s="76"/>
      <c r="AW46" s="76"/>
      <c r="AX46" s="76"/>
      <c r="AY46" s="76"/>
      <c r="AZ46" s="76"/>
      <c r="BA46" s="76"/>
    </row>
    <row r="47" spans="1:53" s="85" customFormat="1" x14ac:dyDescent="0.2">
      <c r="A47" s="79">
        <v>41</v>
      </c>
      <c r="B47" s="76" t="str">
        <f>IF(ISBLANK(Catalog!E98),"",Catalog!E98)</f>
        <v/>
      </c>
      <c r="C47" s="76"/>
      <c r="D47" s="76" t="str">
        <f>IF($B47="","",(VLOOKUP($B47,'Price List'!$C:BB,2,FALSE)))</f>
        <v/>
      </c>
      <c r="E47" s="77" t="str">
        <f>IF($B47="","",(VLOOKUP($B47,'Price List'!$C:BA,3,FALSE)))</f>
        <v/>
      </c>
      <c r="F47" s="78" t="str">
        <f>IF($B47="","",IF(ISBLANK(VLOOKUP($B47,'Price List'!$C:BB,5,FALSE)),VLOOKUP($B47,'Price List'!$C:BB,7,FALSE),VLOOKUP($B47,'Price List'!$C:BB,5,FALSE)))</f>
        <v/>
      </c>
      <c r="G47" s="76"/>
      <c r="H47" s="76"/>
      <c r="I47" s="77" t="str">
        <f>IF($B47="","",(VLOOKUP($B47,'Price List'!$C:BE,6,FALSE)))</f>
        <v/>
      </c>
      <c r="J47" s="76" t="str">
        <f>IF($B47="","",(VLOOKUP($B47,'Price List'!$C:BF,8,FALSE)))</f>
        <v/>
      </c>
      <c r="K47" s="76" t="str">
        <f>IF($B47="","",(VLOOKUP($B47,'Price List'!$C:BG,9,FALSE)))</f>
        <v/>
      </c>
      <c r="L47" s="79" t="str">
        <f>IF($B47="","",(VLOOKUP($B47,'Price List'!$C:BH,10,FALSE)))</f>
        <v/>
      </c>
      <c r="M47" s="80" t="str">
        <f>IF($B47="","",(VLOOKUP($B47,'Price List'!$C:BI,11,FALSE)))</f>
        <v/>
      </c>
      <c r="N47" s="81" t="str">
        <f>IF($B47="","",(VLOOKUP($B47,'Price List'!$C:BI,12,FALSE)))</f>
        <v/>
      </c>
      <c r="O47" s="82" t="str">
        <f>IF($B47="","",(VLOOKUP($B47,'Price List'!$C:AS,13,FALSE)))</f>
        <v/>
      </c>
      <c r="P47" s="83" t="str">
        <f>IF($B47="","",(VLOOKUP($B47,'Price List'!$C:AS,14,FALSE)))</f>
        <v/>
      </c>
      <c r="Q47" s="83" t="str">
        <f>IF($B47="","",(VLOOKUP($B47,'Price List'!$C:AS,15,FALSE)))</f>
        <v/>
      </c>
      <c r="R47" s="125" t="str">
        <f>IF($B47="","",(VLOOKUP($B47,'Price List'!$C:AS,16,FALSE)))</f>
        <v/>
      </c>
      <c r="S47" s="125" t="str">
        <f>IF($B47="","",(VLOOKUP($B47,'Price List'!$C:AS,17,FALSE)))</f>
        <v/>
      </c>
      <c r="T47" s="84" t="str">
        <f>IF($B47="","",(VLOOKUP($B47,'Price List'!$C:AS,18,FALSE)))</f>
        <v/>
      </c>
      <c r="U47" s="83" t="str">
        <f>IF($B47="","",(VLOOKUP($B47,'Price List'!$C:AS,19,FALSE)))</f>
        <v/>
      </c>
      <c r="V47" s="83" t="str">
        <f>IF($B47="","",(VLOOKUP($B47,'Price List'!$C:AS,20,FALSE)))</f>
        <v/>
      </c>
      <c r="W47" s="125" t="str">
        <f>IF($B47="","",(VLOOKUP($B47,'Price List'!$C:AS,21,FALSE)))</f>
        <v/>
      </c>
      <c r="X47" s="130" t="str">
        <f>IF($B47="","",(VLOOKUP($B47,'Price List'!$C:AS,22,FALSE)))</f>
        <v/>
      </c>
      <c r="Y47" s="83" t="str">
        <f>IF($B47="","",(VLOOKUP($B47,'Price List'!$C:AS,23,FALSE)))</f>
        <v/>
      </c>
      <c r="Z47" s="83" t="str">
        <f>IF($B47="","",(VLOOKUP($B47,'Price List'!$C:AS,24,FALSE)))</f>
        <v/>
      </c>
      <c r="AA47" s="83" t="str">
        <f>IF($B47="","",(VLOOKUP($B47,'Price List'!$C:AS,25,FALSE)))</f>
        <v/>
      </c>
      <c r="AB47" s="125" t="str">
        <f>IF($B47="","",(VLOOKUP($B47,'Price List'!$C:AS,26,FALSE)))</f>
        <v/>
      </c>
      <c r="AC47" s="125" t="str">
        <f>IF($B47="","",(VLOOKUP($B47,'Price List'!$C:AS,27,FALSE)))</f>
        <v/>
      </c>
      <c r="AD47" s="82" t="str">
        <f>IF($B47="","",(VLOOKUP($B47,'Price List'!$C:AS,28,FALSE)))</f>
        <v/>
      </c>
      <c r="AE47" s="83" t="str">
        <f>IF($B47="","",(VLOOKUP($B47,'Price List'!$C:AS,29,FALSE)))</f>
        <v/>
      </c>
      <c r="AF47" s="83" t="str">
        <f>IF($B47="","",(VLOOKUP($B47,'Price List'!$C:AS,30,FALSE)))</f>
        <v/>
      </c>
      <c r="AG47" s="125" t="str">
        <f>IF($B47="","",(VLOOKUP($B47,'Price List'!$C:AS,31,FALSE)))</f>
        <v/>
      </c>
      <c r="AH47" s="125" t="str">
        <f>IF($B47="","",(VLOOKUP($B47,'Price List'!$C:AS,32,FALSE)))</f>
        <v/>
      </c>
      <c r="AI47" s="84" t="str">
        <f>IF($B47="","",(VLOOKUP($B47,'Price List'!$C:AS,33,FALSE)))</f>
        <v/>
      </c>
      <c r="AJ47" s="83" t="str">
        <f>IF($B47="","",(VLOOKUP($B47,'Price List'!$C:AS,34,FALSE)))</f>
        <v/>
      </c>
      <c r="AK47" s="83" t="str">
        <f>IF($B47="","",(VLOOKUP($B47,'Price List'!$C:AS,35,FALSE)))</f>
        <v/>
      </c>
      <c r="AL47" s="125" t="str">
        <f>IF($B47="","",(VLOOKUP($B47,'Price List'!$C:AS,36,FALSE)))</f>
        <v/>
      </c>
      <c r="AM47" s="130" t="str">
        <f>IF($B47="","",(VLOOKUP($B47,'Price List'!$C:AS,37,FALSE)))</f>
        <v/>
      </c>
      <c r="AN47" s="83" t="str">
        <f>IF($B47="","",(VLOOKUP($B47,'Price List'!$C:AS,38,FALSE)))</f>
        <v/>
      </c>
      <c r="AO47" s="83" t="str">
        <f>IF($B47="","",(VLOOKUP($B47,'Price List'!$C:AS,39,FALSE)))</f>
        <v/>
      </c>
      <c r="AP47" s="83" t="str">
        <f>IF($B47="","",(VLOOKUP($B47,'Price List'!$C:AS,40,FALSE)))</f>
        <v/>
      </c>
      <c r="AQ47" s="125" t="str">
        <f>IF($B47="","",(VLOOKUP($B47,'Price List'!$C:AS,41,FALSE)))</f>
        <v/>
      </c>
      <c r="AR47" s="135" t="str">
        <f>IF($B47="","",(VLOOKUP($B47,'Price List'!$C:AS,42,FALSE)))</f>
        <v/>
      </c>
      <c r="AS47" s="76" t="str">
        <f>IF($B47="","",(VLOOKUP($B47,'Price List'!$C:CO,43,FALSE)))</f>
        <v/>
      </c>
      <c r="AT47" s="151" t="str">
        <f t="shared" si="0"/>
        <v/>
      </c>
      <c r="AU47" s="76"/>
      <c r="AV47" s="76"/>
      <c r="AW47" s="76"/>
      <c r="AX47" s="76"/>
      <c r="AY47" s="76"/>
      <c r="AZ47" s="76"/>
      <c r="BA47" s="76"/>
    </row>
    <row r="48" spans="1:53" s="85" customFormat="1" x14ac:dyDescent="0.2">
      <c r="A48" s="79">
        <v>42</v>
      </c>
      <c r="B48" s="76" t="str">
        <f>IF(ISBLANK(Catalog!I98),"",Catalog!I98)</f>
        <v/>
      </c>
      <c r="C48" s="76"/>
      <c r="D48" s="76" t="str">
        <f>IF($B48="","",(VLOOKUP($B48,'Price List'!$C:BB,2,FALSE)))</f>
        <v/>
      </c>
      <c r="E48" s="77" t="str">
        <f>IF($B48="","",(VLOOKUP($B48,'Price List'!$C:BA,3,FALSE)))</f>
        <v/>
      </c>
      <c r="F48" s="78" t="str">
        <f>IF($B48="","",IF(ISBLANK(VLOOKUP($B48,'Price List'!$C:BB,5,FALSE)),VLOOKUP($B48,'Price List'!$C:BB,7,FALSE),VLOOKUP($B48,'Price List'!$C:BB,5,FALSE)))</f>
        <v/>
      </c>
      <c r="G48" s="76"/>
      <c r="H48" s="76"/>
      <c r="I48" s="77" t="str">
        <f>IF($B48="","",(VLOOKUP($B48,'Price List'!$C:BE,6,FALSE)))</f>
        <v/>
      </c>
      <c r="J48" s="76" t="str">
        <f>IF($B48="","",(VLOOKUP($B48,'Price List'!$C:BF,8,FALSE)))</f>
        <v/>
      </c>
      <c r="K48" s="76" t="str">
        <f>IF($B48="","",(VLOOKUP($B48,'Price List'!$C:BG,9,FALSE)))</f>
        <v/>
      </c>
      <c r="L48" s="79" t="str">
        <f>IF($B48="","",(VLOOKUP($B48,'Price List'!$C:BH,10,FALSE)))</f>
        <v/>
      </c>
      <c r="M48" s="80" t="str">
        <f>IF($B48="","",(VLOOKUP($B48,'Price List'!$C:BI,11,FALSE)))</f>
        <v/>
      </c>
      <c r="N48" s="81" t="str">
        <f>IF($B48="","",(VLOOKUP($B48,'Price List'!$C:BI,12,FALSE)))</f>
        <v/>
      </c>
      <c r="O48" s="82" t="str">
        <f>IF($B48="","",(VLOOKUP($B48,'Price List'!$C:AS,13,FALSE)))</f>
        <v/>
      </c>
      <c r="P48" s="83" t="str">
        <f>IF($B48="","",(VLOOKUP($B48,'Price List'!$C:AS,14,FALSE)))</f>
        <v/>
      </c>
      <c r="Q48" s="83" t="str">
        <f>IF($B48="","",(VLOOKUP($B48,'Price List'!$C:AS,15,FALSE)))</f>
        <v/>
      </c>
      <c r="R48" s="125" t="str">
        <f>IF($B48="","",(VLOOKUP($B48,'Price List'!$C:AS,16,FALSE)))</f>
        <v/>
      </c>
      <c r="S48" s="125" t="str">
        <f>IF($B48="","",(VLOOKUP($B48,'Price List'!$C:AS,17,FALSE)))</f>
        <v/>
      </c>
      <c r="T48" s="84" t="str">
        <f>IF($B48="","",(VLOOKUP($B48,'Price List'!$C:AS,18,FALSE)))</f>
        <v/>
      </c>
      <c r="U48" s="83" t="str">
        <f>IF($B48="","",(VLOOKUP($B48,'Price List'!$C:AS,19,FALSE)))</f>
        <v/>
      </c>
      <c r="V48" s="83" t="str">
        <f>IF($B48="","",(VLOOKUP($B48,'Price List'!$C:AS,20,FALSE)))</f>
        <v/>
      </c>
      <c r="W48" s="125" t="str">
        <f>IF($B48="","",(VLOOKUP($B48,'Price List'!$C:AS,21,FALSE)))</f>
        <v/>
      </c>
      <c r="X48" s="130" t="str">
        <f>IF($B48="","",(VLOOKUP($B48,'Price List'!$C:AS,22,FALSE)))</f>
        <v/>
      </c>
      <c r="Y48" s="83" t="str">
        <f>IF($B48="","",(VLOOKUP($B48,'Price List'!$C:AS,23,FALSE)))</f>
        <v/>
      </c>
      <c r="Z48" s="83" t="str">
        <f>IF($B48="","",(VLOOKUP($B48,'Price List'!$C:AS,24,FALSE)))</f>
        <v/>
      </c>
      <c r="AA48" s="83" t="str">
        <f>IF($B48="","",(VLOOKUP($B48,'Price List'!$C:AS,25,FALSE)))</f>
        <v/>
      </c>
      <c r="AB48" s="125" t="str">
        <f>IF($B48="","",(VLOOKUP($B48,'Price List'!$C:AS,26,FALSE)))</f>
        <v/>
      </c>
      <c r="AC48" s="125" t="str">
        <f>IF($B48="","",(VLOOKUP($B48,'Price List'!$C:AS,27,FALSE)))</f>
        <v/>
      </c>
      <c r="AD48" s="82" t="str">
        <f>IF($B48="","",(VLOOKUP($B48,'Price List'!$C:AS,28,FALSE)))</f>
        <v/>
      </c>
      <c r="AE48" s="83" t="str">
        <f>IF($B48="","",(VLOOKUP($B48,'Price List'!$C:AS,29,FALSE)))</f>
        <v/>
      </c>
      <c r="AF48" s="83" t="str">
        <f>IF($B48="","",(VLOOKUP($B48,'Price List'!$C:AS,30,FALSE)))</f>
        <v/>
      </c>
      <c r="AG48" s="125" t="str">
        <f>IF($B48="","",(VLOOKUP($B48,'Price List'!$C:AS,31,FALSE)))</f>
        <v/>
      </c>
      <c r="AH48" s="125" t="str">
        <f>IF($B48="","",(VLOOKUP($B48,'Price List'!$C:AS,32,FALSE)))</f>
        <v/>
      </c>
      <c r="AI48" s="84" t="str">
        <f>IF($B48="","",(VLOOKUP($B48,'Price List'!$C:AS,33,FALSE)))</f>
        <v/>
      </c>
      <c r="AJ48" s="83" t="str">
        <f>IF($B48="","",(VLOOKUP($B48,'Price List'!$C:AS,34,FALSE)))</f>
        <v/>
      </c>
      <c r="AK48" s="83" t="str">
        <f>IF($B48="","",(VLOOKUP($B48,'Price List'!$C:AS,35,FALSE)))</f>
        <v/>
      </c>
      <c r="AL48" s="125" t="str">
        <f>IF($B48="","",(VLOOKUP($B48,'Price List'!$C:AS,36,FALSE)))</f>
        <v/>
      </c>
      <c r="AM48" s="130" t="str">
        <f>IF($B48="","",(VLOOKUP($B48,'Price List'!$C:AS,37,FALSE)))</f>
        <v/>
      </c>
      <c r="AN48" s="83" t="str">
        <f>IF($B48="","",(VLOOKUP($B48,'Price List'!$C:AS,38,FALSE)))</f>
        <v/>
      </c>
      <c r="AO48" s="83" t="str">
        <f>IF($B48="","",(VLOOKUP($B48,'Price List'!$C:AS,39,FALSE)))</f>
        <v/>
      </c>
      <c r="AP48" s="83" t="str">
        <f>IF($B48="","",(VLOOKUP($B48,'Price List'!$C:AS,40,FALSE)))</f>
        <v/>
      </c>
      <c r="AQ48" s="125" t="str">
        <f>IF($B48="","",(VLOOKUP($B48,'Price List'!$C:AS,41,FALSE)))</f>
        <v/>
      </c>
      <c r="AR48" s="135" t="str">
        <f>IF($B48="","",(VLOOKUP($B48,'Price List'!$C:AS,42,FALSE)))</f>
        <v/>
      </c>
      <c r="AS48" s="76" t="str">
        <f>IF($B48="","",(VLOOKUP($B48,'Price List'!$C:CO,43,FALSE)))</f>
        <v/>
      </c>
      <c r="AT48" s="151" t="str">
        <f t="shared" si="0"/>
        <v/>
      </c>
      <c r="AU48" s="76"/>
      <c r="AV48" s="76"/>
      <c r="AW48" s="76"/>
      <c r="AX48" s="76"/>
      <c r="AY48" s="76"/>
      <c r="AZ48" s="76"/>
      <c r="BA48" s="76"/>
    </row>
    <row r="49" spans="1:53" s="85" customFormat="1" x14ac:dyDescent="0.2">
      <c r="A49" s="79">
        <v>43</v>
      </c>
      <c r="B49" s="76" t="str">
        <f>IF(ISBLANK(Catalog!A105),"",Catalog!A105)</f>
        <v/>
      </c>
      <c r="C49" s="76"/>
      <c r="D49" s="76" t="str">
        <f>IF($B49="","",(VLOOKUP($B49,'Price List'!$C:BB,2,FALSE)))</f>
        <v/>
      </c>
      <c r="E49" s="77" t="str">
        <f>IF($B49="","",(VLOOKUP($B49,'Price List'!$C:BA,3,FALSE)))</f>
        <v/>
      </c>
      <c r="F49" s="78" t="str">
        <f>IF($B49="","",IF(ISBLANK(VLOOKUP($B49,'Price List'!$C:BB,5,FALSE)),VLOOKUP($B49,'Price List'!$C:BB,7,FALSE),VLOOKUP($B49,'Price List'!$C:BB,5,FALSE)))</f>
        <v/>
      </c>
      <c r="G49" s="76"/>
      <c r="H49" s="76"/>
      <c r="I49" s="77" t="str">
        <f>IF($B49="","",(VLOOKUP($B49,'Price List'!$C:BE,6,FALSE)))</f>
        <v/>
      </c>
      <c r="J49" s="76" t="str">
        <f>IF($B49="","",(VLOOKUP($B49,'Price List'!$C:BF,8,FALSE)))</f>
        <v/>
      </c>
      <c r="K49" s="76" t="str">
        <f>IF($B49="","",(VLOOKUP($B49,'Price List'!$C:BG,9,FALSE)))</f>
        <v/>
      </c>
      <c r="L49" s="79" t="str">
        <f>IF($B49="","",(VLOOKUP($B49,'Price List'!$C:BH,10,FALSE)))</f>
        <v/>
      </c>
      <c r="M49" s="80" t="str">
        <f>IF($B49="","",(VLOOKUP($B49,'Price List'!$C:BI,11,FALSE)))</f>
        <v/>
      </c>
      <c r="N49" s="81" t="str">
        <f>IF($B49="","",(VLOOKUP($B49,'Price List'!$C:BI,12,FALSE)))</f>
        <v/>
      </c>
      <c r="O49" s="82" t="str">
        <f>IF($B49="","",(VLOOKUP($B49,'Price List'!$C:AS,13,FALSE)))</f>
        <v/>
      </c>
      <c r="P49" s="83" t="str">
        <f>IF($B49="","",(VLOOKUP($B49,'Price List'!$C:AS,14,FALSE)))</f>
        <v/>
      </c>
      <c r="Q49" s="83" t="str">
        <f>IF($B49="","",(VLOOKUP($B49,'Price List'!$C:AS,15,FALSE)))</f>
        <v/>
      </c>
      <c r="R49" s="125" t="str">
        <f>IF($B49="","",(VLOOKUP($B49,'Price List'!$C:AS,16,FALSE)))</f>
        <v/>
      </c>
      <c r="S49" s="125" t="str">
        <f>IF($B49="","",(VLOOKUP($B49,'Price List'!$C:AS,17,FALSE)))</f>
        <v/>
      </c>
      <c r="T49" s="84" t="str">
        <f>IF($B49="","",(VLOOKUP($B49,'Price List'!$C:AS,18,FALSE)))</f>
        <v/>
      </c>
      <c r="U49" s="83" t="str">
        <f>IF($B49="","",(VLOOKUP($B49,'Price List'!$C:AS,19,FALSE)))</f>
        <v/>
      </c>
      <c r="V49" s="83" t="str">
        <f>IF($B49="","",(VLOOKUP($B49,'Price List'!$C:AS,20,FALSE)))</f>
        <v/>
      </c>
      <c r="W49" s="125" t="str">
        <f>IF($B49="","",(VLOOKUP($B49,'Price List'!$C:AS,21,FALSE)))</f>
        <v/>
      </c>
      <c r="X49" s="130" t="str">
        <f>IF($B49="","",(VLOOKUP($B49,'Price List'!$C:AS,22,FALSE)))</f>
        <v/>
      </c>
      <c r="Y49" s="83" t="str">
        <f>IF($B49="","",(VLOOKUP($B49,'Price List'!$C:AS,23,FALSE)))</f>
        <v/>
      </c>
      <c r="Z49" s="83" t="str">
        <f>IF($B49="","",(VLOOKUP($B49,'Price List'!$C:AS,24,FALSE)))</f>
        <v/>
      </c>
      <c r="AA49" s="83" t="str">
        <f>IF($B49="","",(VLOOKUP($B49,'Price List'!$C:AS,25,FALSE)))</f>
        <v/>
      </c>
      <c r="AB49" s="125" t="str">
        <f>IF($B49="","",(VLOOKUP($B49,'Price List'!$C:AS,26,FALSE)))</f>
        <v/>
      </c>
      <c r="AC49" s="125" t="str">
        <f>IF($B49="","",(VLOOKUP($B49,'Price List'!$C:AS,27,FALSE)))</f>
        <v/>
      </c>
      <c r="AD49" s="82" t="str">
        <f>IF($B49="","",(VLOOKUP($B49,'Price List'!$C:AS,28,FALSE)))</f>
        <v/>
      </c>
      <c r="AE49" s="83" t="str">
        <f>IF($B49="","",(VLOOKUP($B49,'Price List'!$C:AS,29,FALSE)))</f>
        <v/>
      </c>
      <c r="AF49" s="83" t="str">
        <f>IF($B49="","",(VLOOKUP($B49,'Price List'!$C:AS,30,FALSE)))</f>
        <v/>
      </c>
      <c r="AG49" s="125" t="str">
        <f>IF($B49="","",(VLOOKUP($B49,'Price List'!$C:AS,31,FALSE)))</f>
        <v/>
      </c>
      <c r="AH49" s="125" t="str">
        <f>IF($B49="","",(VLOOKUP($B49,'Price List'!$C:AS,32,FALSE)))</f>
        <v/>
      </c>
      <c r="AI49" s="84" t="str">
        <f>IF($B49="","",(VLOOKUP($B49,'Price List'!$C:AS,33,FALSE)))</f>
        <v/>
      </c>
      <c r="AJ49" s="83" t="str">
        <f>IF($B49="","",(VLOOKUP($B49,'Price List'!$C:AS,34,FALSE)))</f>
        <v/>
      </c>
      <c r="AK49" s="83" t="str">
        <f>IF($B49="","",(VLOOKUP($B49,'Price List'!$C:AS,35,FALSE)))</f>
        <v/>
      </c>
      <c r="AL49" s="125" t="str">
        <f>IF($B49="","",(VLOOKUP($B49,'Price List'!$C:AS,36,FALSE)))</f>
        <v/>
      </c>
      <c r="AM49" s="130" t="str">
        <f>IF($B49="","",(VLOOKUP($B49,'Price List'!$C:AS,37,FALSE)))</f>
        <v/>
      </c>
      <c r="AN49" s="83" t="str">
        <f>IF($B49="","",(VLOOKUP($B49,'Price List'!$C:AS,38,FALSE)))</f>
        <v/>
      </c>
      <c r="AO49" s="83" t="str">
        <f>IF($B49="","",(VLOOKUP($B49,'Price List'!$C:AS,39,FALSE)))</f>
        <v/>
      </c>
      <c r="AP49" s="83" t="str">
        <f>IF($B49="","",(VLOOKUP($B49,'Price List'!$C:AS,40,FALSE)))</f>
        <v/>
      </c>
      <c r="AQ49" s="125" t="str">
        <f>IF($B49="","",(VLOOKUP($B49,'Price List'!$C:AS,41,FALSE)))</f>
        <v/>
      </c>
      <c r="AR49" s="135" t="str">
        <f>IF($B49="","",(VLOOKUP($B49,'Price List'!$C:AS,42,FALSE)))</f>
        <v/>
      </c>
      <c r="AS49" s="76" t="str">
        <f>IF($B49="","",(VLOOKUP($B49,'Price List'!$C:CO,43,FALSE)))</f>
        <v/>
      </c>
      <c r="AT49" s="151" t="str">
        <f t="shared" si="0"/>
        <v/>
      </c>
      <c r="AU49" s="76"/>
      <c r="AV49" s="76"/>
      <c r="AW49" s="76"/>
      <c r="AX49" s="76"/>
      <c r="AY49" s="76"/>
      <c r="AZ49" s="76"/>
      <c r="BA49" s="76"/>
    </row>
    <row r="50" spans="1:53" s="85" customFormat="1" x14ac:dyDescent="0.2">
      <c r="A50" s="79">
        <v>44</v>
      </c>
      <c r="B50" s="76" t="str">
        <f>IF(ISBLANK(Catalog!E105),"",Catalog!E105)</f>
        <v/>
      </c>
      <c r="C50" s="76"/>
      <c r="D50" s="76" t="str">
        <f>IF($B50="","",(VLOOKUP($B50,'Price List'!$C:BB,2,FALSE)))</f>
        <v/>
      </c>
      <c r="E50" s="77" t="str">
        <f>IF($B50="","",(VLOOKUP($B50,'Price List'!$C:BA,3,FALSE)))</f>
        <v/>
      </c>
      <c r="F50" s="78" t="str">
        <f>IF($B50="","",IF(ISBLANK(VLOOKUP($B50,'Price List'!$C:BB,5,FALSE)),VLOOKUP($B50,'Price List'!$C:BB,7,FALSE),VLOOKUP($B50,'Price List'!$C:BB,5,FALSE)))</f>
        <v/>
      </c>
      <c r="G50" s="76"/>
      <c r="H50" s="76"/>
      <c r="I50" s="77" t="str">
        <f>IF($B50="","",(VLOOKUP($B50,'Price List'!$C:BE,6,FALSE)))</f>
        <v/>
      </c>
      <c r="J50" s="76" t="str">
        <f>IF($B50="","",(VLOOKUP($B50,'Price List'!$C:BF,8,FALSE)))</f>
        <v/>
      </c>
      <c r="K50" s="76" t="str">
        <f>IF($B50="","",(VLOOKUP($B50,'Price List'!$C:BG,9,FALSE)))</f>
        <v/>
      </c>
      <c r="L50" s="79" t="str">
        <f>IF($B50="","",(VLOOKUP($B50,'Price List'!$C:BH,10,FALSE)))</f>
        <v/>
      </c>
      <c r="M50" s="80" t="str">
        <f>IF($B50="","",(VLOOKUP($B50,'Price List'!$C:BI,11,FALSE)))</f>
        <v/>
      </c>
      <c r="N50" s="81" t="str">
        <f>IF($B50="","",(VLOOKUP($B50,'Price List'!$C:BI,12,FALSE)))</f>
        <v/>
      </c>
      <c r="O50" s="82" t="str">
        <f>IF($B50="","",(VLOOKUP($B50,'Price List'!$C:AS,13,FALSE)))</f>
        <v/>
      </c>
      <c r="P50" s="83" t="str">
        <f>IF($B50="","",(VLOOKUP($B50,'Price List'!$C:AS,14,FALSE)))</f>
        <v/>
      </c>
      <c r="Q50" s="83" t="str">
        <f>IF($B50="","",(VLOOKUP($B50,'Price List'!$C:AS,15,FALSE)))</f>
        <v/>
      </c>
      <c r="R50" s="125" t="str">
        <f>IF($B50="","",(VLOOKUP($B50,'Price List'!$C:AS,16,FALSE)))</f>
        <v/>
      </c>
      <c r="S50" s="125" t="str">
        <f>IF($B50="","",(VLOOKUP($B50,'Price List'!$C:AS,17,FALSE)))</f>
        <v/>
      </c>
      <c r="T50" s="84" t="str">
        <f>IF($B50="","",(VLOOKUP($B50,'Price List'!$C:AS,18,FALSE)))</f>
        <v/>
      </c>
      <c r="U50" s="83" t="str">
        <f>IF($B50="","",(VLOOKUP($B50,'Price List'!$C:AS,19,FALSE)))</f>
        <v/>
      </c>
      <c r="V50" s="83" t="str">
        <f>IF($B50="","",(VLOOKUP($B50,'Price List'!$C:AS,20,FALSE)))</f>
        <v/>
      </c>
      <c r="W50" s="125" t="str">
        <f>IF($B50="","",(VLOOKUP($B50,'Price List'!$C:AS,21,FALSE)))</f>
        <v/>
      </c>
      <c r="X50" s="130" t="str">
        <f>IF($B50="","",(VLOOKUP($B50,'Price List'!$C:AS,22,FALSE)))</f>
        <v/>
      </c>
      <c r="Y50" s="83" t="str">
        <f>IF($B50="","",(VLOOKUP($B50,'Price List'!$C:AS,23,FALSE)))</f>
        <v/>
      </c>
      <c r="Z50" s="83" t="str">
        <f>IF($B50="","",(VLOOKUP($B50,'Price List'!$C:AS,24,FALSE)))</f>
        <v/>
      </c>
      <c r="AA50" s="83" t="str">
        <f>IF($B50="","",(VLOOKUP($B50,'Price List'!$C:AS,25,FALSE)))</f>
        <v/>
      </c>
      <c r="AB50" s="125" t="str">
        <f>IF($B50="","",(VLOOKUP($B50,'Price List'!$C:AS,26,FALSE)))</f>
        <v/>
      </c>
      <c r="AC50" s="125" t="str">
        <f>IF($B50="","",(VLOOKUP($B50,'Price List'!$C:AS,27,FALSE)))</f>
        <v/>
      </c>
      <c r="AD50" s="82" t="str">
        <f>IF($B50="","",(VLOOKUP($B50,'Price List'!$C:AS,28,FALSE)))</f>
        <v/>
      </c>
      <c r="AE50" s="83" t="str">
        <f>IF($B50="","",(VLOOKUP($B50,'Price List'!$C:AS,29,FALSE)))</f>
        <v/>
      </c>
      <c r="AF50" s="83" t="str">
        <f>IF($B50="","",(VLOOKUP($B50,'Price List'!$C:AS,30,FALSE)))</f>
        <v/>
      </c>
      <c r="AG50" s="125" t="str">
        <f>IF($B50="","",(VLOOKUP($B50,'Price List'!$C:AS,31,FALSE)))</f>
        <v/>
      </c>
      <c r="AH50" s="125" t="str">
        <f>IF($B50="","",(VLOOKUP($B50,'Price List'!$C:AS,32,FALSE)))</f>
        <v/>
      </c>
      <c r="AI50" s="84" t="str">
        <f>IF($B50="","",(VLOOKUP($B50,'Price List'!$C:AS,33,FALSE)))</f>
        <v/>
      </c>
      <c r="AJ50" s="83" t="str">
        <f>IF($B50="","",(VLOOKUP($B50,'Price List'!$C:AS,34,FALSE)))</f>
        <v/>
      </c>
      <c r="AK50" s="83" t="str">
        <f>IF($B50="","",(VLOOKUP($B50,'Price List'!$C:AS,35,FALSE)))</f>
        <v/>
      </c>
      <c r="AL50" s="125" t="str">
        <f>IF($B50="","",(VLOOKUP($B50,'Price List'!$C:AS,36,FALSE)))</f>
        <v/>
      </c>
      <c r="AM50" s="130" t="str">
        <f>IF($B50="","",(VLOOKUP($B50,'Price List'!$C:AS,37,FALSE)))</f>
        <v/>
      </c>
      <c r="AN50" s="83" t="str">
        <f>IF($B50="","",(VLOOKUP($B50,'Price List'!$C:AS,38,FALSE)))</f>
        <v/>
      </c>
      <c r="AO50" s="83" t="str">
        <f>IF($B50="","",(VLOOKUP($B50,'Price List'!$C:AS,39,FALSE)))</f>
        <v/>
      </c>
      <c r="AP50" s="83" t="str">
        <f>IF($B50="","",(VLOOKUP($B50,'Price List'!$C:AS,40,FALSE)))</f>
        <v/>
      </c>
      <c r="AQ50" s="125" t="str">
        <f>IF($B50="","",(VLOOKUP($B50,'Price List'!$C:AS,41,FALSE)))</f>
        <v/>
      </c>
      <c r="AR50" s="135" t="str">
        <f>IF($B50="","",(VLOOKUP($B50,'Price List'!$C:AS,42,FALSE)))</f>
        <v/>
      </c>
      <c r="AS50" s="76" t="str">
        <f>IF($B50="","",(VLOOKUP($B50,'Price List'!$C:CO,43,FALSE)))</f>
        <v/>
      </c>
      <c r="AT50" s="151" t="str">
        <f t="shared" si="0"/>
        <v/>
      </c>
      <c r="AU50" s="76"/>
      <c r="AV50" s="76"/>
      <c r="AW50" s="76"/>
      <c r="AX50" s="76"/>
      <c r="AY50" s="76"/>
      <c r="AZ50" s="76"/>
      <c r="BA50" s="76"/>
    </row>
    <row r="51" spans="1:53" s="85" customFormat="1" x14ac:dyDescent="0.2">
      <c r="A51" s="79">
        <v>45</v>
      </c>
      <c r="B51" s="76" t="str">
        <f>IF(ISBLANK(Catalog!I105),"",Catalog!I105)</f>
        <v/>
      </c>
      <c r="C51" s="76"/>
      <c r="D51" s="76" t="str">
        <f>IF($B51="","",(VLOOKUP($B51,'Price List'!$C:BB,2,FALSE)))</f>
        <v/>
      </c>
      <c r="E51" s="77" t="str">
        <f>IF($B51="","",(VLOOKUP($B51,'Price List'!$C:BA,3,FALSE)))</f>
        <v/>
      </c>
      <c r="F51" s="78" t="str">
        <f>IF($B51="","",IF(ISBLANK(VLOOKUP($B51,'Price List'!$C:BB,5,FALSE)),VLOOKUP($B51,'Price List'!$C:BB,7,FALSE),VLOOKUP($B51,'Price List'!$C:BB,5,FALSE)))</f>
        <v/>
      </c>
      <c r="G51" s="76"/>
      <c r="H51" s="76"/>
      <c r="I51" s="77" t="str">
        <f>IF($B51="","",(VLOOKUP($B51,'Price List'!$C:BE,6,FALSE)))</f>
        <v/>
      </c>
      <c r="J51" s="76" t="str">
        <f>IF($B51="","",(VLOOKUP($B51,'Price List'!$C:BF,8,FALSE)))</f>
        <v/>
      </c>
      <c r="K51" s="76" t="str">
        <f>IF($B51="","",(VLOOKUP($B51,'Price List'!$C:BG,9,FALSE)))</f>
        <v/>
      </c>
      <c r="L51" s="79" t="str">
        <f>IF($B51="","",(VLOOKUP($B51,'Price List'!$C:BH,10,FALSE)))</f>
        <v/>
      </c>
      <c r="M51" s="80" t="str">
        <f>IF($B51="","",(VLOOKUP($B51,'Price List'!$C:BI,11,FALSE)))</f>
        <v/>
      </c>
      <c r="N51" s="81" t="str">
        <f>IF($B51="","",(VLOOKUP($B51,'Price List'!$C:BI,12,FALSE)))</f>
        <v/>
      </c>
      <c r="O51" s="82" t="str">
        <f>IF($B51="","",(VLOOKUP($B51,'Price List'!$C:AS,13,FALSE)))</f>
        <v/>
      </c>
      <c r="P51" s="83" t="str">
        <f>IF($B51="","",(VLOOKUP($B51,'Price List'!$C:AS,14,FALSE)))</f>
        <v/>
      </c>
      <c r="Q51" s="83" t="str">
        <f>IF($B51="","",(VLOOKUP($B51,'Price List'!$C:AS,15,FALSE)))</f>
        <v/>
      </c>
      <c r="R51" s="125" t="str">
        <f>IF($B51="","",(VLOOKUP($B51,'Price List'!$C:AS,16,FALSE)))</f>
        <v/>
      </c>
      <c r="S51" s="125" t="str">
        <f>IF($B51="","",(VLOOKUP($B51,'Price List'!$C:AS,17,FALSE)))</f>
        <v/>
      </c>
      <c r="T51" s="84" t="str">
        <f>IF($B51="","",(VLOOKUP($B51,'Price List'!$C:AS,18,FALSE)))</f>
        <v/>
      </c>
      <c r="U51" s="83" t="str">
        <f>IF($B51="","",(VLOOKUP($B51,'Price List'!$C:AS,19,FALSE)))</f>
        <v/>
      </c>
      <c r="V51" s="83" t="str">
        <f>IF($B51="","",(VLOOKUP($B51,'Price List'!$C:AS,20,FALSE)))</f>
        <v/>
      </c>
      <c r="W51" s="125" t="str">
        <f>IF($B51="","",(VLOOKUP($B51,'Price List'!$C:AS,21,FALSE)))</f>
        <v/>
      </c>
      <c r="X51" s="130" t="str">
        <f>IF($B51="","",(VLOOKUP($B51,'Price List'!$C:AS,22,FALSE)))</f>
        <v/>
      </c>
      <c r="Y51" s="83" t="str">
        <f>IF($B51="","",(VLOOKUP($B51,'Price List'!$C:AS,23,FALSE)))</f>
        <v/>
      </c>
      <c r="Z51" s="83" t="str">
        <f>IF($B51="","",(VLOOKUP($B51,'Price List'!$C:AS,24,FALSE)))</f>
        <v/>
      </c>
      <c r="AA51" s="83" t="str">
        <f>IF($B51="","",(VLOOKUP($B51,'Price List'!$C:AS,25,FALSE)))</f>
        <v/>
      </c>
      <c r="AB51" s="125" t="str">
        <f>IF($B51="","",(VLOOKUP($B51,'Price List'!$C:AS,26,FALSE)))</f>
        <v/>
      </c>
      <c r="AC51" s="125" t="str">
        <f>IF($B51="","",(VLOOKUP($B51,'Price List'!$C:AS,27,FALSE)))</f>
        <v/>
      </c>
      <c r="AD51" s="82" t="str">
        <f>IF($B51="","",(VLOOKUP($B51,'Price List'!$C:AS,28,FALSE)))</f>
        <v/>
      </c>
      <c r="AE51" s="83" t="str">
        <f>IF($B51="","",(VLOOKUP($B51,'Price List'!$C:AS,29,FALSE)))</f>
        <v/>
      </c>
      <c r="AF51" s="83" t="str">
        <f>IF($B51="","",(VLOOKUP($B51,'Price List'!$C:AS,30,FALSE)))</f>
        <v/>
      </c>
      <c r="AG51" s="125" t="str">
        <f>IF($B51="","",(VLOOKUP($B51,'Price List'!$C:AS,31,FALSE)))</f>
        <v/>
      </c>
      <c r="AH51" s="125" t="str">
        <f>IF($B51="","",(VLOOKUP($B51,'Price List'!$C:AS,32,FALSE)))</f>
        <v/>
      </c>
      <c r="AI51" s="84" t="str">
        <f>IF($B51="","",(VLOOKUP($B51,'Price List'!$C:AS,33,FALSE)))</f>
        <v/>
      </c>
      <c r="AJ51" s="83" t="str">
        <f>IF($B51="","",(VLOOKUP($B51,'Price List'!$C:AS,34,FALSE)))</f>
        <v/>
      </c>
      <c r="AK51" s="83" t="str">
        <f>IF($B51="","",(VLOOKUP($B51,'Price List'!$C:AS,35,FALSE)))</f>
        <v/>
      </c>
      <c r="AL51" s="125" t="str">
        <f>IF($B51="","",(VLOOKUP($B51,'Price List'!$C:AS,36,FALSE)))</f>
        <v/>
      </c>
      <c r="AM51" s="130" t="str">
        <f>IF($B51="","",(VLOOKUP($B51,'Price List'!$C:AS,37,FALSE)))</f>
        <v/>
      </c>
      <c r="AN51" s="83" t="str">
        <f>IF($B51="","",(VLOOKUP($B51,'Price List'!$C:AS,38,FALSE)))</f>
        <v/>
      </c>
      <c r="AO51" s="83" t="str">
        <f>IF($B51="","",(VLOOKUP($B51,'Price List'!$C:AS,39,FALSE)))</f>
        <v/>
      </c>
      <c r="AP51" s="83" t="str">
        <f>IF($B51="","",(VLOOKUP($B51,'Price List'!$C:AS,40,FALSE)))</f>
        <v/>
      </c>
      <c r="AQ51" s="125" t="str">
        <f>IF($B51="","",(VLOOKUP($B51,'Price List'!$C:AS,41,FALSE)))</f>
        <v/>
      </c>
      <c r="AR51" s="135" t="str">
        <f>IF($B51="","",(VLOOKUP($B51,'Price List'!$C:AS,42,FALSE)))</f>
        <v/>
      </c>
      <c r="AS51" s="76" t="str">
        <f>IF($B51="","",(VLOOKUP($B51,'Price List'!$C:CO,43,FALSE)))</f>
        <v/>
      </c>
      <c r="AT51" s="151" t="str">
        <f t="shared" si="0"/>
        <v/>
      </c>
      <c r="AU51" s="76"/>
      <c r="AV51" s="76"/>
      <c r="AW51" s="76"/>
      <c r="AX51" s="76"/>
      <c r="AY51" s="76"/>
      <c r="AZ51" s="76"/>
      <c r="BA51" s="76"/>
    </row>
    <row r="52" spans="1:53" s="85" customFormat="1" x14ac:dyDescent="0.2">
      <c r="A52" s="79">
        <v>46</v>
      </c>
      <c r="B52" s="76" t="str">
        <f>IF(ISBLANK(Catalog!A112),"",Catalog!A112)</f>
        <v/>
      </c>
      <c r="C52" s="76"/>
      <c r="D52" s="76" t="str">
        <f>IF($B52="","",(VLOOKUP($B52,'Price List'!$C:BB,2,FALSE)))</f>
        <v/>
      </c>
      <c r="E52" s="77" t="str">
        <f>IF($B52="","",(VLOOKUP($B52,'Price List'!$C:BA,3,FALSE)))</f>
        <v/>
      </c>
      <c r="F52" s="78" t="str">
        <f>IF($B52="","",IF(ISBLANK(VLOOKUP($B52,'Price List'!$C:BB,5,FALSE)),VLOOKUP($B52,'Price List'!$C:BB,7,FALSE),VLOOKUP($B52,'Price List'!$C:BB,5,FALSE)))</f>
        <v/>
      </c>
      <c r="G52" s="76"/>
      <c r="H52" s="76"/>
      <c r="I52" s="77" t="str">
        <f>IF($B52="","",(VLOOKUP($B52,'Price List'!$C:BE,6,FALSE)))</f>
        <v/>
      </c>
      <c r="J52" s="76" t="str">
        <f>IF($B52="","",(VLOOKUP($B52,'Price List'!$C:BF,8,FALSE)))</f>
        <v/>
      </c>
      <c r="K52" s="76" t="str">
        <f>IF($B52="","",(VLOOKUP($B52,'Price List'!$C:BG,9,FALSE)))</f>
        <v/>
      </c>
      <c r="L52" s="79" t="str">
        <f>IF($B52="","",(VLOOKUP($B52,'Price List'!$C:BH,10,FALSE)))</f>
        <v/>
      </c>
      <c r="M52" s="80" t="str">
        <f>IF($B52="","",(VLOOKUP($B52,'Price List'!$C:BI,11,FALSE)))</f>
        <v/>
      </c>
      <c r="N52" s="81" t="str">
        <f>IF($B52="","",(VLOOKUP($B52,'Price List'!$C:BI,12,FALSE)))</f>
        <v/>
      </c>
      <c r="O52" s="82" t="str">
        <f>IF($B52="","",(VLOOKUP($B52,'Price List'!$C:AS,13,FALSE)))</f>
        <v/>
      </c>
      <c r="P52" s="83" t="str">
        <f>IF($B52="","",(VLOOKUP($B52,'Price List'!$C:AS,14,FALSE)))</f>
        <v/>
      </c>
      <c r="Q52" s="83" t="str">
        <f>IF($B52="","",(VLOOKUP($B52,'Price List'!$C:AS,15,FALSE)))</f>
        <v/>
      </c>
      <c r="R52" s="125" t="str">
        <f>IF($B52="","",(VLOOKUP($B52,'Price List'!$C:AS,16,FALSE)))</f>
        <v/>
      </c>
      <c r="S52" s="125" t="str">
        <f>IF($B52="","",(VLOOKUP($B52,'Price List'!$C:AS,17,FALSE)))</f>
        <v/>
      </c>
      <c r="T52" s="84" t="str">
        <f>IF($B52="","",(VLOOKUP($B52,'Price List'!$C:AS,18,FALSE)))</f>
        <v/>
      </c>
      <c r="U52" s="83" t="str">
        <f>IF($B52="","",(VLOOKUP($B52,'Price List'!$C:AS,19,FALSE)))</f>
        <v/>
      </c>
      <c r="V52" s="83" t="str">
        <f>IF($B52="","",(VLOOKUP($B52,'Price List'!$C:AS,20,FALSE)))</f>
        <v/>
      </c>
      <c r="W52" s="125" t="str">
        <f>IF($B52="","",(VLOOKUP($B52,'Price List'!$C:AS,21,FALSE)))</f>
        <v/>
      </c>
      <c r="X52" s="130" t="str">
        <f>IF($B52="","",(VLOOKUP($B52,'Price List'!$C:AS,22,FALSE)))</f>
        <v/>
      </c>
      <c r="Y52" s="83" t="str">
        <f>IF($B52="","",(VLOOKUP($B52,'Price List'!$C:AS,23,FALSE)))</f>
        <v/>
      </c>
      <c r="Z52" s="83" t="str">
        <f>IF($B52="","",(VLOOKUP($B52,'Price List'!$C:AS,24,FALSE)))</f>
        <v/>
      </c>
      <c r="AA52" s="83" t="str">
        <f>IF($B52="","",(VLOOKUP($B52,'Price List'!$C:AS,25,FALSE)))</f>
        <v/>
      </c>
      <c r="AB52" s="125" t="str">
        <f>IF($B52="","",(VLOOKUP($B52,'Price List'!$C:AS,26,FALSE)))</f>
        <v/>
      </c>
      <c r="AC52" s="125" t="str">
        <f>IF($B52="","",(VLOOKUP($B52,'Price List'!$C:AS,27,FALSE)))</f>
        <v/>
      </c>
      <c r="AD52" s="82" t="str">
        <f>IF($B52="","",(VLOOKUP($B52,'Price List'!$C:AS,28,FALSE)))</f>
        <v/>
      </c>
      <c r="AE52" s="83" t="str">
        <f>IF($B52="","",(VLOOKUP($B52,'Price List'!$C:AS,29,FALSE)))</f>
        <v/>
      </c>
      <c r="AF52" s="83" t="str">
        <f>IF($B52="","",(VLOOKUP($B52,'Price List'!$C:AS,30,FALSE)))</f>
        <v/>
      </c>
      <c r="AG52" s="125" t="str">
        <f>IF($B52="","",(VLOOKUP($B52,'Price List'!$C:AS,31,FALSE)))</f>
        <v/>
      </c>
      <c r="AH52" s="125" t="str">
        <f>IF($B52="","",(VLOOKUP($B52,'Price List'!$C:AS,32,FALSE)))</f>
        <v/>
      </c>
      <c r="AI52" s="84" t="str">
        <f>IF($B52="","",(VLOOKUP($B52,'Price List'!$C:AS,33,FALSE)))</f>
        <v/>
      </c>
      <c r="AJ52" s="83" t="str">
        <f>IF($B52="","",(VLOOKUP($B52,'Price List'!$C:AS,34,FALSE)))</f>
        <v/>
      </c>
      <c r="AK52" s="83" t="str">
        <f>IF($B52="","",(VLOOKUP($B52,'Price List'!$C:AS,35,FALSE)))</f>
        <v/>
      </c>
      <c r="AL52" s="125" t="str">
        <f>IF($B52="","",(VLOOKUP($B52,'Price List'!$C:AS,36,FALSE)))</f>
        <v/>
      </c>
      <c r="AM52" s="130" t="str">
        <f>IF($B52="","",(VLOOKUP($B52,'Price List'!$C:AS,37,FALSE)))</f>
        <v/>
      </c>
      <c r="AN52" s="83" t="str">
        <f>IF($B52="","",(VLOOKUP($B52,'Price List'!$C:AS,38,FALSE)))</f>
        <v/>
      </c>
      <c r="AO52" s="83" t="str">
        <f>IF($B52="","",(VLOOKUP($B52,'Price List'!$C:AS,39,FALSE)))</f>
        <v/>
      </c>
      <c r="AP52" s="83" t="str">
        <f>IF($B52="","",(VLOOKUP($B52,'Price List'!$C:AS,40,FALSE)))</f>
        <v/>
      </c>
      <c r="AQ52" s="125" t="str">
        <f>IF($B52="","",(VLOOKUP($B52,'Price List'!$C:AS,41,FALSE)))</f>
        <v/>
      </c>
      <c r="AR52" s="135" t="str">
        <f>IF($B52="","",(VLOOKUP($B52,'Price List'!$C:AS,42,FALSE)))</f>
        <v/>
      </c>
      <c r="AS52" s="76" t="str">
        <f>IF($B52="","",(VLOOKUP($B52,'Price List'!$C:CO,43,FALSE)))</f>
        <v/>
      </c>
      <c r="AT52" s="151" t="str">
        <f t="shared" si="0"/>
        <v/>
      </c>
      <c r="AU52" s="76"/>
      <c r="AV52" s="76"/>
      <c r="AW52" s="76"/>
      <c r="AX52" s="76"/>
      <c r="AY52" s="76"/>
      <c r="AZ52" s="76"/>
      <c r="BA52" s="76"/>
    </row>
    <row r="53" spans="1:53" s="85" customFormat="1" x14ac:dyDescent="0.2">
      <c r="A53" s="79">
        <v>47</v>
      </c>
      <c r="B53" s="76" t="str">
        <f>IF(ISBLANK(Catalog!E112),"",Catalog!E112)</f>
        <v/>
      </c>
      <c r="C53" s="76"/>
      <c r="D53" s="76" t="str">
        <f>IF($B53="","",(VLOOKUP($B53,'Price List'!$C:BB,2,FALSE)))</f>
        <v/>
      </c>
      <c r="E53" s="77" t="str">
        <f>IF($B53="","",(VLOOKUP($B53,'Price List'!$C:BA,3,FALSE)))</f>
        <v/>
      </c>
      <c r="F53" s="78" t="str">
        <f>IF($B53="","",IF(ISBLANK(VLOOKUP($B53,'Price List'!$C:BB,5,FALSE)),VLOOKUP($B53,'Price List'!$C:BB,7,FALSE),VLOOKUP($B53,'Price List'!$C:BB,5,FALSE)))</f>
        <v/>
      </c>
      <c r="G53" s="76"/>
      <c r="H53" s="76"/>
      <c r="I53" s="77" t="str">
        <f>IF($B53="","",(VLOOKUP($B53,'Price List'!$C:BE,6,FALSE)))</f>
        <v/>
      </c>
      <c r="J53" s="76" t="str">
        <f>IF($B53="","",(VLOOKUP($B53,'Price List'!$C:BF,8,FALSE)))</f>
        <v/>
      </c>
      <c r="K53" s="76" t="str">
        <f>IF($B53="","",(VLOOKUP($B53,'Price List'!$C:BG,9,FALSE)))</f>
        <v/>
      </c>
      <c r="L53" s="79" t="str">
        <f>IF($B53="","",(VLOOKUP($B53,'Price List'!$C:BH,10,FALSE)))</f>
        <v/>
      </c>
      <c r="M53" s="80" t="str">
        <f>IF($B53="","",(VLOOKUP($B53,'Price List'!$C:BI,11,FALSE)))</f>
        <v/>
      </c>
      <c r="N53" s="81" t="str">
        <f>IF($B53="","",(VLOOKUP($B53,'Price List'!$C:BI,12,FALSE)))</f>
        <v/>
      </c>
      <c r="O53" s="82" t="str">
        <f>IF($B53="","",(VLOOKUP($B53,'Price List'!$C:AS,13,FALSE)))</f>
        <v/>
      </c>
      <c r="P53" s="83" t="str">
        <f>IF($B53="","",(VLOOKUP($B53,'Price List'!$C:AS,14,FALSE)))</f>
        <v/>
      </c>
      <c r="Q53" s="83" t="str">
        <f>IF($B53="","",(VLOOKUP($B53,'Price List'!$C:AS,15,FALSE)))</f>
        <v/>
      </c>
      <c r="R53" s="125" t="str">
        <f>IF($B53="","",(VLOOKUP($B53,'Price List'!$C:AS,16,FALSE)))</f>
        <v/>
      </c>
      <c r="S53" s="125" t="str">
        <f>IF($B53="","",(VLOOKUP($B53,'Price List'!$C:AS,17,FALSE)))</f>
        <v/>
      </c>
      <c r="T53" s="84" t="str">
        <f>IF($B53="","",(VLOOKUP($B53,'Price List'!$C:AS,18,FALSE)))</f>
        <v/>
      </c>
      <c r="U53" s="83" t="str">
        <f>IF($B53="","",(VLOOKUP($B53,'Price List'!$C:AS,19,FALSE)))</f>
        <v/>
      </c>
      <c r="V53" s="83" t="str">
        <f>IF($B53="","",(VLOOKUP($B53,'Price List'!$C:AS,20,FALSE)))</f>
        <v/>
      </c>
      <c r="W53" s="125" t="str">
        <f>IF($B53="","",(VLOOKUP($B53,'Price List'!$C:AS,21,FALSE)))</f>
        <v/>
      </c>
      <c r="X53" s="130" t="str">
        <f>IF($B53="","",(VLOOKUP($B53,'Price List'!$C:AS,22,FALSE)))</f>
        <v/>
      </c>
      <c r="Y53" s="83" t="str">
        <f>IF($B53="","",(VLOOKUP($B53,'Price List'!$C:AS,23,FALSE)))</f>
        <v/>
      </c>
      <c r="Z53" s="83" t="str">
        <f>IF($B53="","",(VLOOKUP($B53,'Price List'!$C:AS,24,FALSE)))</f>
        <v/>
      </c>
      <c r="AA53" s="83" t="str">
        <f>IF($B53="","",(VLOOKUP($B53,'Price List'!$C:AS,25,FALSE)))</f>
        <v/>
      </c>
      <c r="AB53" s="125" t="str">
        <f>IF($B53="","",(VLOOKUP($B53,'Price List'!$C:AS,26,FALSE)))</f>
        <v/>
      </c>
      <c r="AC53" s="125" t="str">
        <f>IF($B53="","",(VLOOKUP($B53,'Price List'!$C:AS,27,FALSE)))</f>
        <v/>
      </c>
      <c r="AD53" s="82" t="str">
        <f>IF($B53="","",(VLOOKUP($B53,'Price List'!$C:AS,28,FALSE)))</f>
        <v/>
      </c>
      <c r="AE53" s="83" t="str">
        <f>IF($B53="","",(VLOOKUP($B53,'Price List'!$C:AS,29,FALSE)))</f>
        <v/>
      </c>
      <c r="AF53" s="83" t="str">
        <f>IF($B53="","",(VLOOKUP($B53,'Price List'!$C:AS,30,FALSE)))</f>
        <v/>
      </c>
      <c r="AG53" s="125" t="str">
        <f>IF($B53="","",(VLOOKUP($B53,'Price List'!$C:AS,31,FALSE)))</f>
        <v/>
      </c>
      <c r="AH53" s="125" t="str">
        <f>IF($B53="","",(VLOOKUP($B53,'Price List'!$C:AS,32,FALSE)))</f>
        <v/>
      </c>
      <c r="AI53" s="84" t="str">
        <f>IF($B53="","",(VLOOKUP($B53,'Price List'!$C:AS,33,FALSE)))</f>
        <v/>
      </c>
      <c r="AJ53" s="83" t="str">
        <f>IF($B53="","",(VLOOKUP($B53,'Price List'!$C:AS,34,FALSE)))</f>
        <v/>
      </c>
      <c r="AK53" s="83" t="str">
        <f>IF($B53="","",(VLOOKUP($B53,'Price List'!$C:AS,35,FALSE)))</f>
        <v/>
      </c>
      <c r="AL53" s="125" t="str">
        <f>IF($B53="","",(VLOOKUP($B53,'Price List'!$C:AS,36,FALSE)))</f>
        <v/>
      </c>
      <c r="AM53" s="130" t="str">
        <f>IF($B53="","",(VLOOKUP($B53,'Price List'!$C:AS,37,FALSE)))</f>
        <v/>
      </c>
      <c r="AN53" s="83" t="str">
        <f>IF($B53="","",(VLOOKUP($B53,'Price List'!$C:AS,38,FALSE)))</f>
        <v/>
      </c>
      <c r="AO53" s="83" t="str">
        <f>IF($B53="","",(VLOOKUP($B53,'Price List'!$C:AS,39,FALSE)))</f>
        <v/>
      </c>
      <c r="AP53" s="83" t="str">
        <f>IF($B53="","",(VLOOKUP($B53,'Price List'!$C:AS,40,FALSE)))</f>
        <v/>
      </c>
      <c r="AQ53" s="125" t="str">
        <f>IF($B53="","",(VLOOKUP($B53,'Price List'!$C:AS,41,FALSE)))</f>
        <v/>
      </c>
      <c r="AR53" s="135" t="str">
        <f>IF($B53="","",(VLOOKUP($B53,'Price List'!$C:AS,42,FALSE)))</f>
        <v/>
      </c>
      <c r="AS53" s="76" t="str">
        <f>IF($B53="","",(VLOOKUP($B53,'Price List'!$C:CO,43,FALSE)))</f>
        <v/>
      </c>
      <c r="AT53" s="151" t="str">
        <f t="shared" si="0"/>
        <v/>
      </c>
      <c r="AU53" s="76"/>
      <c r="AV53" s="76"/>
      <c r="AW53" s="76"/>
      <c r="AX53" s="76"/>
      <c r="AY53" s="76"/>
      <c r="AZ53" s="76"/>
      <c r="BA53" s="76"/>
    </row>
    <row r="54" spans="1:53" s="85" customFormat="1" x14ac:dyDescent="0.2">
      <c r="A54" s="79">
        <v>48</v>
      </c>
      <c r="B54" s="76" t="str">
        <f>IF(ISBLANK(Catalog!I112),"",Catalog!I112)</f>
        <v/>
      </c>
      <c r="C54" s="76"/>
      <c r="D54" s="76" t="str">
        <f>IF($B54="","",(VLOOKUP($B54,'Price List'!$C:BB,2,FALSE)))</f>
        <v/>
      </c>
      <c r="E54" s="77" t="str">
        <f>IF($B54="","",(VLOOKUP($B54,'Price List'!$C:BA,3,FALSE)))</f>
        <v/>
      </c>
      <c r="F54" s="78" t="str">
        <f>IF($B54="","",IF(ISBLANK(VLOOKUP($B54,'Price List'!$C:BB,5,FALSE)),VLOOKUP($B54,'Price List'!$C:BB,7,FALSE),VLOOKUP($B54,'Price List'!$C:BB,5,FALSE)))</f>
        <v/>
      </c>
      <c r="G54" s="76"/>
      <c r="H54" s="76"/>
      <c r="I54" s="77" t="str">
        <f>IF($B54="","",(VLOOKUP($B54,'Price List'!$C:BE,6,FALSE)))</f>
        <v/>
      </c>
      <c r="J54" s="76" t="str">
        <f>IF($B54="","",(VLOOKUP($B54,'Price List'!$C:BF,8,FALSE)))</f>
        <v/>
      </c>
      <c r="K54" s="76" t="str">
        <f>IF($B54="","",(VLOOKUP($B54,'Price List'!$C:BG,9,FALSE)))</f>
        <v/>
      </c>
      <c r="L54" s="79" t="str">
        <f>IF($B54="","",(VLOOKUP($B54,'Price List'!$C:BH,10,FALSE)))</f>
        <v/>
      </c>
      <c r="M54" s="80" t="str">
        <f>IF($B54="","",(VLOOKUP($B54,'Price List'!$C:BI,11,FALSE)))</f>
        <v/>
      </c>
      <c r="N54" s="81" t="str">
        <f>IF($B54="","",(VLOOKUP($B54,'Price List'!$C:BI,12,FALSE)))</f>
        <v/>
      </c>
      <c r="O54" s="82" t="str">
        <f>IF($B54="","",(VLOOKUP($B54,'Price List'!$C:AS,13,FALSE)))</f>
        <v/>
      </c>
      <c r="P54" s="83" t="str">
        <f>IF($B54="","",(VLOOKUP($B54,'Price List'!$C:AS,14,FALSE)))</f>
        <v/>
      </c>
      <c r="Q54" s="83" t="str">
        <f>IF($B54="","",(VLOOKUP($B54,'Price List'!$C:AS,15,FALSE)))</f>
        <v/>
      </c>
      <c r="R54" s="125" t="str">
        <f>IF($B54="","",(VLOOKUP($B54,'Price List'!$C:AS,16,FALSE)))</f>
        <v/>
      </c>
      <c r="S54" s="125" t="str">
        <f>IF($B54="","",(VLOOKUP($B54,'Price List'!$C:AS,17,FALSE)))</f>
        <v/>
      </c>
      <c r="T54" s="84" t="str">
        <f>IF($B54="","",(VLOOKUP($B54,'Price List'!$C:AS,18,FALSE)))</f>
        <v/>
      </c>
      <c r="U54" s="83" t="str">
        <f>IF($B54="","",(VLOOKUP($B54,'Price List'!$C:AS,19,FALSE)))</f>
        <v/>
      </c>
      <c r="V54" s="83" t="str">
        <f>IF($B54="","",(VLOOKUP($B54,'Price List'!$C:AS,20,FALSE)))</f>
        <v/>
      </c>
      <c r="W54" s="125" t="str">
        <f>IF($B54="","",(VLOOKUP($B54,'Price List'!$C:AS,21,FALSE)))</f>
        <v/>
      </c>
      <c r="X54" s="130" t="str">
        <f>IF($B54="","",(VLOOKUP($B54,'Price List'!$C:AS,22,FALSE)))</f>
        <v/>
      </c>
      <c r="Y54" s="83" t="str">
        <f>IF($B54="","",(VLOOKUP($B54,'Price List'!$C:AS,23,FALSE)))</f>
        <v/>
      </c>
      <c r="Z54" s="83" t="str">
        <f>IF($B54="","",(VLOOKUP($B54,'Price List'!$C:AS,24,FALSE)))</f>
        <v/>
      </c>
      <c r="AA54" s="83" t="str">
        <f>IF($B54="","",(VLOOKUP($B54,'Price List'!$C:AS,25,FALSE)))</f>
        <v/>
      </c>
      <c r="AB54" s="125" t="str">
        <f>IF($B54="","",(VLOOKUP($B54,'Price List'!$C:AS,26,FALSE)))</f>
        <v/>
      </c>
      <c r="AC54" s="125" t="str">
        <f>IF($B54="","",(VLOOKUP($B54,'Price List'!$C:AS,27,FALSE)))</f>
        <v/>
      </c>
      <c r="AD54" s="82" t="str">
        <f>IF($B54="","",(VLOOKUP($B54,'Price List'!$C:AS,28,FALSE)))</f>
        <v/>
      </c>
      <c r="AE54" s="83" t="str">
        <f>IF($B54="","",(VLOOKUP($B54,'Price List'!$C:AS,29,FALSE)))</f>
        <v/>
      </c>
      <c r="AF54" s="83" t="str">
        <f>IF($B54="","",(VLOOKUP($B54,'Price List'!$C:AS,30,FALSE)))</f>
        <v/>
      </c>
      <c r="AG54" s="125" t="str">
        <f>IF($B54="","",(VLOOKUP($B54,'Price List'!$C:AS,31,FALSE)))</f>
        <v/>
      </c>
      <c r="AH54" s="125" t="str">
        <f>IF($B54="","",(VLOOKUP($B54,'Price List'!$C:AS,32,FALSE)))</f>
        <v/>
      </c>
      <c r="AI54" s="84" t="str">
        <f>IF($B54="","",(VLOOKUP($B54,'Price List'!$C:AS,33,FALSE)))</f>
        <v/>
      </c>
      <c r="AJ54" s="83" t="str">
        <f>IF($B54="","",(VLOOKUP($B54,'Price List'!$C:AS,34,FALSE)))</f>
        <v/>
      </c>
      <c r="AK54" s="83" t="str">
        <f>IF($B54="","",(VLOOKUP($B54,'Price List'!$C:AS,35,FALSE)))</f>
        <v/>
      </c>
      <c r="AL54" s="125" t="str">
        <f>IF($B54="","",(VLOOKUP($B54,'Price List'!$C:AS,36,FALSE)))</f>
        <v/>
      </c>
      <c r="AM54" s="130" t="str">
        <f>IF($B54="","",(VLOOKUP($B54,'Price List'!$C:AS,37,FALSE)))</f>
        <v/>
      </c>
      <c r="AN54" s="83" t="str">
        <f>IF($B54="","",(VLOOKUP($B54,'Price List'!$C:AS,38,FALSE)))</f>
        <v/>
      </c>
      <c r="AO54" s="83" t="str">
        <f>IF($B54="","",(VLOOKUP($B54,'Price List'!$C:AS,39,FALSE)))</f>
        <v/>
      </c>
      <c r="AP54" s="83" t="str">
        <f>IF($B54="","",(VLOOKUP($B54,'Price List'!$C:AS,40,FALSE)))</f>
        <v/>
      </c>
      <c r="AQ54" s="125" t="str">
        <f>IF($B54="","",(VLOOKUP($B54,'Price List'!$C:AS,41,FALSE)))</f>
        <v/>
      </c>
      <c r="AR54" s="135" t="str">
        <f>IF($B54="","",(VLOOKUP($B54,'Price List'!$C:AS,42,FALSE)))</f>
        <v/>
      </c>
      <c r="AS54" s="76" t="str">
        <f>IF($B54="","",(VLOOKUP($B54,'Price List'!$C:CO,43,FALSE)))</f>
        <v/>
      </c>
      <c r="AT54" s="151" t="str">
        <f t="shared" si="0"/>
        <v/>
      </c>
      <c r="AU54" s="76"/>
      <c r="AV54" s="76"/>
      <c r="AW54" s="76"/>
      <c r="AX54" s="76"/>
      <c r="AY54" s="76"/>
      <c r="AZ54" s="76"/>
      <c r="BA54" s="76"/>
    </row>
    <row r="55" spans="1:53" s="85" customFormat="1" x14ac:dyDescent="0.2">
      <c r="A55" s="79">
        <v>49</v>
      </c>
      <c r="B55" s="76" t="str">
        <f>IF(ISBLANK(Catalog!A119),"",Catalog!A119)</f>
        <v/>
      </c>
      <c r="C55" s="76"/>
      <c r="D55" s="76" t="str">
        <f>IF($B55="","",(VLOOKUP($B55,'Price List'!$C:BB,2,FALSE)))</f>
        <v/>
      </c>
      <c r="E55" s="77" t="str">
        <f>IF($B55="","",(VLOOKUP($B55,'Price List'!$C:BA,3,FALSE)))</f>
        <v/>
      </c>
      <c r="F55" s="78" t="str">
        <f>IF($B55="","",IF(ISBLANK(VLOOKUP($B55,'Price List'!$C:BB,5,FALSE)),VLOOKUP($B55,'Price List'!$C:BB,7,FALSE),VLOOKUP($B55,'Price List'!$C:BB,5,FALSE)))</f>
        <v/>
      </c>
      <c r="G55" s="76"/>
      <c r="H55" s="76"/>
      <c r="I55" s="77" t="str">
        <f>IF($B55="","",(VLOOKUP($B55,'Price List'!$C:BE,6,FALSE)))</f>
        <v/>
      </c>
      <c r="J55" s="76" t="str">
        <f>IF($B55="","",(VLOOKUP($B55,'Price List'!$C:BF,8,FALSE)))</f>
        <v/>
      </c>
      <c r="K55" s="76" t="str">
        <f>IF($B55="","",(VLOOKUP($B55,'Price List'!$C:BG,9,FALSE)))</f>
        <v/>
      </c>
      <c r="L55" s="79" t="str">
        <f>IF($B55="","",(VLOOKUP($B55,'Price List'!$C:BH,10,FALSE)))</f>
        <v/>
      </c>
      <c r="M55" s="80" t="str">
        <f>IF($B55="","",(VLOOKUP($B55,'Price List'!$C:BI,11,FALSE)))</f>
        <v/>
      </c>
      <c r="N55" s="81" t="str">
        <f>IF($B55="","",(VLOOKUP($B55,'Price List'!$C:BI,12,FALSE)))</f>
        <v/>
      </c>
      <c r="O55" s="82" t="str">
        <f>IF($B55="","",(VLOOKUP($B55,'Price List'!$C:AS,13,FALSE)))</f>
        <v/>
      </c>
      <c r="P55" s="83" t="str">
        <f>IF($B55="","",(VLOOKUP($B55,'Price List'!$C:AS,14,FALSE)))</f>
        <v/>
      </c>
      <c r="Q55" s="83" t="str">
        <f>IF($B55="","",(VLOOKUP($B55,'Price List'!$C:AS,15,FALSE)))</f>
        <v/>
      </c>
      <c r="R55" s="125" t="str">
        <f>IF($B55="","",(VLOOKUP($B55,'Price List'!$C:AS,16,FALSE)))</f>
        <v/>
      </c>
      <c r="S55" s="125" t="str">
        <f>IF($B55="","",(VLOOKUP($B55,'Price List'!$C:AS,17,FALSE)))</f>
        <v/>
      </c>
      <c r="T55" s="84" t="str">
        <f>IF($B55="","",(VLOOKUP($B55,'Price List'!$C:AS,18,FALSE)))</f>
        <v/>
      </c>
      <c r="U55" s="83" t="str">
        <f>IF($B55="","",(VLOOKUP($B55,'Price List'!$C:AS,19,FALSE)))</f>
        <v/>
      </c>
      <c r="V55" s="83" t="str">
        <f>IF($B55="","",(VLOOKUP($B55,'Price List'!$C:AS,20,FALSE)))</f>
        <v/>
      </c>
      <c r="W55" s="125" t="str">
        <f>IF($B55="","",(VLOOKUP($B55,'Price List'!$C:AS,21,FALSE)))</f>
        <v/>
      </c>
      <c r="X55" s="130" t="str">
        <f>IF($B55="","",(VLOOKUP($B55,'Price List'!$C:AS,22,FALSE)))</f>
        <v/>
      </c>
      <c r="Y55" s="83" t="str">
        <f>IF($B55="","",(VLOOKUP($B55,'Price List'!$C:AS,23,FALSE)))</f>
        <v/>
      </c>
      <c r="Z55" s="83" t="str">
        <f>IF($B55="","",(VLOOKUP($B55,'Price List'!$C:AS,24,FALSE)))</f>
        <v/>
      </c>
      <c r="AA55" s="83" t="str">
        <f>IF($B55="","",(VLOOKUP($B55,'Price List'!$C:AS,25,FALSE)))</f>
        <v/>
      </c>
      <c r="AB55" s="125" t="str">
        <f>IF($B55="","",(VLOOKUP($B55,'Price List'!$C:AS,26,FALSE)))</f>
        <v/>
      </c>
      <c r="AC55" s="125" t="str">
        <f>IF($B55="","",(VLOOKUP($B55,'Price List'!$C:AS,27,FALSE)))</f>
        <v/>
      </c>
      <c r="AD55" s="82" t="str">
        <f>IF($B55="","",(VLOOKUP($B55,'Price List'!$C:AS,28,FALSE)))</f>
        <v/>
      </c>
      <c r="AE55" s="83" t="str">
        <f>IF($B55="","",(VLOOKUP($B55,'Price List'!$C:AS,29,FALSE)))</f>
        <v/>
      </c>
      <c r="AF55" s="83" t="str">
        <f>IF($B55="","",(VLOOKUP($B55,'Price List'!$C:AS,30,FALSE)))</f>
        <v/>
      </c>
      <c r="AG55" s="125" t="str">
        <f>IF($B55="","",(VLOOKUP($B55,'Price List'!$C:AS,31,FALSE)))</f>
        <v/>
      </c>
      <c r="AH55" s="125" t="str">
        <f>IF($B55="","",(VLOOKUP($B55,'Price List'!$C:AS,32,FALSE)))</f>
        <v/>
      </c>
      <c r="AI55" s="84" t="str">
        <f>IF($B55="","",(VLOOKUP($B55,'Price List'!$C:AS,33,FALSE)))</f>
        <v/>
      </c>
      <c r="AJ55" s="83" t="str">
        <f>IF($B55="","",(VLOOKUP($B55,'Price List'!$C:AS,34,FALSE)))</f>
        <v/>
      </c>
      <c r="AK55" s="83" t="str">
        <f>IF($B55="","",(VLOOKUP($B55,'Price List'!$C:AS,35,FALSE)))</f>
        <v/>
      </c>
      <c r="AL55" s="125" t="str">
        <f>IF($B55="","",(VLOOKUP($B55,'Price List'!$C:AS,36,FALSE)))</f>
        <v/>
      </c>
      <c r="AM55" s="130" t="str">
        <f>IF($B55="","",(VLOOKUP($B55,'Price List'!$C:AS,37,FALSE)))</f>
        <v/>
      </c>
      <c r="AN55" s="83" t="str">
        <f>IF($B55="","",(VLOOKUP($B55,'Price List'!$C:AS,38,FALSE)))</f>
        <v/>
      </c>
      <c r="AO55" s="83" t="str">
        <f>IF($B55="","",(VLOOKUP($B55,'Price List'!$C:AS,39,FALSE)))</f>
        <v/>
      </c>
      <c r="AP55" s="83" t="str">
        <f>IF($B55="","",(VLOOKUP($B55,'Price List'!$C:AS,40,FALSE)))</f>
        <v/>
      </c>
      <c r="AQ55" s="125" t="str">
        <f>IF($B55="","",(VLOOKUP($B55,'Price List'!$C:AS,41,FALSE)))</f>
        <v/>
      </c>
      <c r="AR55" s="135" t="str">
        <f>IF($B55="","",(VLOOKUP($B55,'Price List'!$C:AS,42,FALSE)))</f>
        <v/>
      </c>
      <c r="AS55" s="76" t="str">
        <f>IF($B55="","",(VLOOKUP($B55,'Price List'!$C:CO,43,FALSE)))</f>
        <v/>
      </c>
      <c r="AT55" s="151" t="str">
        <f t="shared" si="0"/>
        <v/>
      </c>
      <c r="AU55" s="76"/>
      <c r="AV55" s="76"/>
      <c r="AW55" s="76"/>
      <c r="AX55" s="76"/>
      <c r="AY55" s="76"/>
      <c r="AZ55" s="76"/>
      <c r="BA55" s="76"/>
    </row>
    <row r="56" spans="1:53" s="85" customFormat="1" x14ac:dyDescent="0.2">
      <c r="A56" s="79">
        <v>50</v>
      </c>
      <c r="B56" s="76" t="str">
        <f>IF(ISBLANK(Catalog!E119),"",Catalog!E119)</f>
        <v/>
      </c>
      <c r="C56" s="76"/>
      <c r="D56" s="76" t="str">
        <f>IF($B56="","",(VLOOKUP($B56,'Price List'!$C:BB,2,FALSE)))</f>
        <v/>
      </c>
      <c r="E56" s="77" t="str">
        <f>IF($B56="","",(VLOOKUP($B56,'Price List'!$C:BA,3,FALSE)))</f>
        <v/>
      </c>
      <c r="F56" s="78" t="str">
        <f>IF($B56="","",IF(ISBLANK(VLOOKUP($B56,'Price List'!$C:BB,5,FALSE)),VLOOKUP($B56,'Price List'!$C:BB,7,FALSE),VLOOKUP($B56,'Price List'!$C:BB,5,FALSE)))</f>
        <v/>
      </c>
      <c r="G56" s="76"/>
      <c r="H56" s="76"/>
      <c r="I56" s="77" t="str">
        <f>IF($B56="","",(VLOOKUP($B56,'Price List'!$C:BE,6,FALSE)))</f>
        <v/>
      </c>
      <c r="J56" s="76" t="str">
        <f>IF($B56="","",(VLOOKUP($B56,'Price List'!$C:BF,8,FALSE)))</f>
        <v/>
      </c>
      <c r="K56" s="76" t="str">
        <f>IF($B56="","",(VLOOKUP($B56,'Price List'!$C:BG,9,FALSE)))</f>
        <v/>
      </c>
      <c r="L56" s="79" t="str">
        <f>IF($B56="","",(VLOOKUP($B56,'Price List'!$C:BH,10,FALSE)))</f>
        <v/>
      </c>
      <c r="M56" s="80" t="str">
        <f>IF($B56="","",(VLOOKUP($B56,'Price List'!$C:BI,11,FALSE)))</f>
        <v/>
      </c>
      <c r="N56" s="81" t="str">
        <f>IF($B56="","",(VLOOKUP($B56,'Price List'!$C:BI,12,FALSE)))</f>
        <v/>
      </c>
      <c r="O56" s="82" t="str">
        <f>IF($B56="","",(VLOOKUP($B56,'Price List'!$C:AS,13,FALSE)))</f>
        <v/>
      </c>
      <c r="P56" s="83" t="str">
        <f>IF($B56="","",(VLOOKUP($B56,'Price List'!$C:AS,14,FALSE)))</f>
        <v/>
      </c>
      <c r="Q56" s="83" t="str">
        <f>IF($B56="","",(VLOOKUP($B56,'Price List'!$C:AS,15,FALSE)))</f>
        <v/>
      </c>
      <c r="R56" s="125" t="str">
        <f>IF($B56="","",(VLOOKUP($B56,'Price List'!$C:AS,16,FALSE)))</f>
        <v/>
      </c>
      <c r="S56" s="125" t="str">
        <f>IF($B56="","",(VLOOKUP($B56,'Price List'!$C:AS,17,FALSE)))</f>
        <v/>
      </c>
      <c r="T56" s="84" t="str">
        <f>IF($B56="","",(VLOOKUP($B56,'Price List'!$C:AS,18,FALSE)))</f>
        <v/>
      </c>
      <c r="U56" s="83" t="str">
        <f>IF($B56="","",(VLOOKUP($B56,'Price List'!$C:AS,19,FALSE)))</f>
        <v/>
      </c>
      <c r="V56" s="83" t="str">
        <f>IF($B56="","",(VLOOKUP($B56,'Price List'!$C:AS,20,FALSE)))</f>
        <v/>
      </c>
      <c r="W56" s="125" t="str">
        <f>IF($B56="","",(VLOOKUP($B56,'Price List'!$C:AS,21,FALSE)))</f>
        <v/>
      </c>
      <c r="X56" s="130" t="str">
        <f>IF($B56="","",(VLOOKUP($B56,'Price List'!$C:AS,22,FALSE)))</f>
        <v/>
      </c>
      <c r="Y56" s="83" t="str">
        <f>IF($B56="","",(VLOOKUP($B56,'Price List'!$C:AS,23,FALSE)))</f>
        <v/>
      </c>
      <c r="Z56" s="83" t="str">
        <f>IF($B56="","",(VLOOKUP($B56,'Price List'!$C:AS,24,FALSE)))</f>
        <v/>
      </c>
      <c r="AA56" s="83" t="str">
        <f>IF($B56="","",(VLOOKUP($B56,'Price List'!$C:AS,25,FALSE)))</f>
        <v/>
      </c>
      <c r="AB56" s="125" t="str">
        <f>IF($B56="","",(VLOOKUP($B56,'Price List'!$C:AS,26,FALSE)))</f>
        <v/>
      </c>
      <c r="AC56" s="125" t="str">
        <f>IF($B56="","",(VLOOKUP($B56,'Price List'!$C:AS,27,FALSE)))</f>
        <v/>
      </c>
      <c r="AD56" s="82" t="str">
        <f>IF($B56="","",(VLOOKUP($B56,'Price List'!$C:AS,28,FALSE)))</f>
        <v/>
      </c>
      <c r="AE56" s="83" t="str">
        <f>IF($B56="","",(VLOOKUP($B56,'Price List'!$C:AS,29,FALSE)))</f>
        <v/>
      </c>
      <c r="AF56" s="83" t="str">
        <f>IF($B56="","",(VLOOKUP($B56,'Price List'!$C:AS,30,FALSE)))</f>
        <v/>
      </c>
      <c r="AG56" s="125" t="str">
        <f>IF($B56="","",(VLOOKUP($B56,'Price List'!$C:AS,31,FALSE)))</f>
        <v/>
      </c>
      <c r="AH56" s="125" t="str">
        <f>IF($B56="","",(VLOOKUP($B56,'Price List'!$C:AS,32,FALSE)))</f>
        <v/>
      </c>
      <c r="AI56" s="84" t="str">
        <f>IF($B56="","",(VLOOKUP($B56,'Price List'!$C:AS,33,FALSE)))</f>
        <v/>
      </c>
      <c r="AJ56" s="83" t="str">
        <f>IF($B56="","",(VLOOKUP($B56,'Price List'!$C:AS,34,FALSE)))</f>
        <v/>
      </c>
      <c r="AK56" s="83" t="str">
        <f>IF($B56="","",(VLOOKUP($B56,'Price List'!$C:AS,35,FALSE)))</f>
        <v/>
      </c>
      <c r="AL56" s="125" t="str">
        <f>IF($B56="","",(VLOOKUP($B56,'Price List'!$C:AS,36,FALSE)))</f>
        <v/>
      </c>
      <c r="AM56" s="130" t="str">
        <f>IF($B56="","",(VLOOKUP($B56,'Price List'!$C:AS,37,FALSE)))</f>
        <v/>
      </c>
      <c r="AN56" s="83" t="str">
        <f>IF($B56="","",(VLOOKUP($B56,'Price List'!$C:AS,38,FALSE)))</f>
        <v/>
      </c>
      <c r="AO56" s="83" t="str">
        <f>IF($B56="","",(VLOOKUP($B56,'Price List'!$C:AS,39,FALSE)))</f>
        <v/>
      </c>
      <c r="AP56" s="83" t="str">
        <f>IF($B56="","",(VLOOKUP($B56,'Price List'!$C:AS,40,FALSE)))</f>
        <v/>
      </c>
      <c r="AQ56" s="125" t="str">
        <f>IF($B56="","",(VLOOKUP($B56,'Price List'!$C:AS,41,FALSE)))</f>
        <v/>
      </c>
      <c r="AR56" s="135" t="str">
        <f>IF($B56="","",(VLOOKUP($B56,'Price List'!$C:AS,42,FALSE)))</f>
        <v/>
      </c>
      <c r="AS56" s="76" t="str">
        <f>IF($B56="","",(VLOOKUP($B56,'Price List'!$C:CO,43,FALSE)))</f>
        <v/>
      </c>
      <c r="AT56" s="151" t="str">
        <f t="shared" si="0"/>
        <v/>
      </c>
      <c r="AU56" s="76"/>
      <c r="AV56" s="76"/>
      <c r="AW56" s="76"/>
      <c r="AX56" s="76"/>
      <c r="AY56" s="76"/>
      <c r="AZ56" s="76"/>
      <c r="BA56" s="76"/>
    </row>
    <row r="57" spans="1:53" s="85" customFormat="1" x14ac:dyDescent="0.2">
      <c r="A57" s="79">
        <v>51</v>
      </c>
      <c r="B57" s="76" t="str">
        <f>IF(ISBLANK(Catalog!I119),"",Catalog!I119)</f>
        <v/>
      </c>
      <c r="C57" s="76"/>
      <c r="D57" s="76" t="str">
        <f>IF($B57="","",(VLOOKUP($B57,'Price List'!$C:BB,2,FALSE)))</f>
        <v/>
      </c>
      <c r="E57" s="77" t="str">
        <f>IF($B57="","",(VLOOKUP($B57,'Price List'!$C:BA,3,FALSE)))</f>
        <v/>
      </c>
      <c r="F57" s="78" t="str">
        <f>IF($B57="","",IF(ISBLANK(VLOOKUP($B57,'Price List'!$C:BB,5,FALSE)),VLOOKUP($B57,'Price List'!$C:BB,7,FALSE),VLOOKUP($B57,'Price List'!$C:BB,5,FALSE)))</f>
        <v/>
      </c>
      <c r="G57" s="76"/>
      <c r="H57" s="76"/>
      <c r="I57" s="77" t="str">
        <f>IF($B57="","",(VLOOKUP($B57,'Price List'!$C:BE,6,FALSE)))</f>
        <v/>
      </c>
      <c r="J57" s="76" t="str">
        <f>IF($B57="","",(VLOOKUP($B57,'Price List'!$C:BF,8,FALSE)))</f>
        <v/>
      </c>
      <c r="K57" s="76" t="str">
        <f>IF($B57="","",(VLOOKUP($B57,'Price List'!$C:BG,9,FALSE)))</f>
        <v/>
      </c>
      <c r="L57" s="79" t="str">
        <f>IF($B57="","",(VLOOKUP($B57,'Price List'!$C:BH,10,FALSE)))</f>
        <v/>
      </c>
      <c r="M57" s="80" t="str">
        <f>IF($B57="","",(VLOOKUP($B57,'Price List'!$C:BI,11,FALSE)))</f>
        <v/>
      </c>
      <c r="N57" s="81" t="str">
        <f>IF($B57="","",(VLOOKUP($B57,'Price List'!$C:BI,12,FALSE)))</f>
        <v/>
      </c>
      <c r="O57" s="82" t="str">
        <f>IF($B57="","",(VLOOKUP($B57,'Price List'!$C:AS,13,FALSE)))</f>
        <v/>
      </c>
      <c r="P57" s="83" t="str">
        <f>IF($B57="","",(VLOOKUP($B57,'Price List'!$C:AS,14,FALSE)))</f>
        <v/>
      </c>
      <c r="Q57" s="83" t="str">
        <f>IF($B57="","",(VLOOKUP($B57,'Price List'!$C:AS,15,FALSE)))</f>
        <v/>
      </c>
      <c r="R57" s="125" t="str">
        <f>IF($B57="","",(VLOOKUP($B57,'Price List'!$C:AS,16,FALSE)))</f>
        <v/>
      </c>
      <c r="S57" s="125" t="str">
        <f>IF($B57="","",(VLOOKUP($B57,'Price List'!$C:AS,17,FALSE)))</f>
        <v/>
      </c>
      <c r="T57" s="84" t="str">
        <f>IF($B57="","",(VLOOKUP($B57,'Price List'!$C:AS,18,FALSE)))</f>
        <v/>
      </c>
      <c r="U57" s="83" t="str">
        <f>IF($B57="","",(VLOOKUP($B57,'Price List'!$C:AS,19,FALSE)))</f>
        <v/>
      </c>
      <c r="V57" s="83" t="str">
        <f>IF($B57="","",(VLOOKUP($B57,'Price List'!$C:AS,20,FALSE)))</f>
        <v/>
      </c>
      <c r="W57" s="125" t="str">
        <f>IF($B57="","",(VLOOKUP($B57,'Price List'!$C:AS,21,FALSE)))</f>
        <v/>
      </c>
      <c r="X57" s="130" t="str">
        <f>IF($B57="","",(VLOOKUP($B57,'Price List'!$C:AS,22,FALSE)))</f>
        <v/>
      </c>
      <c r="Y57" s="83" t="str">
        <f>IF($B57="","",(VLOOKUP($B57,'Price List'!$C:AS,23,FALSE)))</f>
        <v/>
      </c>
      <c r="Z57" s="83" t="str">
        <f>IF($B57="","",(VLOOKUP($B57,'Price List'!$C:AS,24,FALSE)))</f>
        <v/>
      </c>
      <c r="AA57" s="83" t="str">
        <f>IF($B57="","",(VLOOKUP($B57,'Price List'!$C:AS,25,FALSE)))</f>
        <v/>
      </c>
      <c r="AB57" s="125" t="str">
        <f>IF($B57="","",(VLOOKUP($B57,'Price List'!$C:AS,26,FALSE)))</f>
        <v/>
      </c>
      <c r="AC57" s="125" t="str">
        <f>IF($B57="","",(VLOOKUP($B57,'Price List'!$C:AS,27,FALSE)))</f>
        <v/>
      </c>
      <c r="AD57" s="82" t="str">
        <f>IF($B57="","",(VLOOKUP($B57,'Price List'!$C:AS,28,FALSE)))</f>
        <v/>
      </c>
      <c r="AE57" s="83" t="str">
        <f>IF($B57="","",(VLOOKUP($B57,'Price List'!$C:AS,29,FALSE)))</f>
        <v/>
      </c>
      <c r="AF57" s="83" t="str">
        <f>IF($B57="","",(VLOOKUP($B57,'Price List'!$C:AS,30,FALSE)))</f>
        <v/>
      </c>
      <c r="AG57" s="125" t="str">
        <f>IF($B57="","",(VLOOKUP($B57,'Price List'!$C:AS,31,FALSE)))</f>
        <v/>
      </c>
      <c r="AH57" s="125" t="str">
        <f>IF($B57="","",(VLOOKUP($B57,'Price List'!$C:AS,32,FALSE)))</f>
        <v/>
      </c>
      <c r="AI57" s="84" t="str">
        <f>IF($B57="","",(VLOOKUP($B57,'Price List'!$C:AS,33,FALSE)))</f>
        <v/>
      </c>
      <c r="AJ57" s="83" t="str">
        <f>IF($B57="","",(VLOOKUP($B57,'Price List'!$C:AS,34,FALSE)))</f>
        <v/>
      </c>
      <c r="AK57" s="83" t="str">
        <f>IF($B57="","",(VLOOKUP($B57,'Price List'!$C:AS,35,FALSE)))</f>
        <v/>
      </c>
      <c r="AL57" s="125" t="str">
        <f>IF($B57="","",(VLOOKUP($B57,'Price List'!$C:AS,36,FALSE)))</f>
        <v/>
      </c>
      <c r="AM57" s="130" t="str">
        <f>IF($B57="","",(VLOOKUP($B57,'Price List'!$C:AS,37,FALSE)))</f>
        <v/>
      </c>
      <c r="AN57" s="83" t="str">
        <f>IF($B57="","",(VLOOKUP($B57,'Price List'!$C:AS,38,FALSE)))</f>
        <v/>
      </c>
      <c r="AO57" s="83" t="str">
        <f>IF($B57="","",(VLOOKUP($B57,'Price List'!$C:AS,39,FALSE)))</f>
        <v/>
      </c>
      <c r="AP57" s="83" t="str">
        <f>IF($B57="","",(VLOOKUP($B57,'Price List'!$C:AS,40,FALSE)))</f>
        <v/>
      </c>
      <c r="AQ57" s="125" t="str">
        <f>IF($B57="","",(VLOOKUP($B57,'Price List'!$C:AS,41,FALSE)))</f>
        <v/>
      </c>
      <c r="AR57" s="135" t="str">
        <f>IF($B57="","",(VLOOKUP($B57,'Price List'!$C:AS,42,FALSE)))</f>
        <v/>
      </c>
      <c r="AS57" s="76" t="str">
        <f>IF($B57="","",(VLOOKUP($B57,'Price List'!$C:CO,43,FALSE)))</f>
        <v/>
      </c>
      <c r="AT57" s="151" t="str">
        <f t="shared" si="0"/>
        <v/>
      </c>
      <c r="AU57" s="76"/>
      <c r="AV57" s="76"/>
      <c r="AW57" s="76"/>
      <c r="AX57" s="76"/>
      <c r="AY57" s="76"/>
      <c r="AZ57" s="76"/>
      <c r="BA57" s="76"/>
    </row>
    <row r="58" spans="1:53" s="85" customFormat="1" x14ac:dyDescent="0.2">
      <c r="A58" s="79">
        <v>52</v>
      </c>
      <c r="B58" s="76" t="str">
        <f>IF(ISBLANK(Catalog!A126),"",Catalog!A126)</f>
        <v/>
      </c>
      <c r="C58" s="76"/>
      <c r="D58" s="76" t="str">
        <f>IF($B58="","",(VLOOKUP($B58,'Price List'!$C:BB,2,FALSE)))</f>
        <v/>
      </c>
      <c r="E58" s="77" t="str">
        <f>IF($B58="","",(VLOOKUP($B58,'Price List'!$C:BA,3,FALSE)))</f>
        <v/>
      </c>
      <c r="F58" s="78" t="str">
        <f>IF($B58="","",IF(ISBLANK(VLOOKUP($B58,'Price List'!$C:BB,5,FALSE)),VLOOKUP($B58,'Price List'!$C:BB,7,FALSE),VLOOKUP($B58,'Price List'!$C:BB,5,FALSE)))</f>
        <v/>
      </c>
      <c r="G58" s="76"/>
      <c r="H58" s="76"/>
      <c r="I58" s="77" t="str">
        <f>IF($B58="","",(VLOOKUP($B58,'Price List'!$C:BE,6,FALSE)))</f>
        <v/>
      </c>
      <c r="J58" s="76" t="str">
        <f>IF($B58="","",(VLOOKUP($B58,'Price List'!$C:BF,8,FALSE)))</f>
        <v/>
      </c>
      <c r="K58" s="76" t="str">
        <f>IF($B58="","",(VLOOKUP($B58,'Price List'!$C:BG,9,FALSE)))</f>
        <v/>
      </c>
      <c r="L58" s="79" t="str">
        <f>IF($B58="","",(VLOOKUP($B58,'Price List'!$C:BH,10,FALSE)))</f>
        <v/>
      </c>
      <c r="M58" s="80" t="str">
        <f>IF($B58="","",(VLOOKUP($B58,'Price List'!$C:BI,11,FALSE)))</f>
        <v/>
      </c>
      <c r="N58" s="81" t="str">
        <f>IF($B58="","",(VLOOKUP($B58,'Price List'!$C:BI,12,FALSE)))</f>
        <v/>
      </c>
      <c r="O58" s="82" t="str">
        <f>IF($B58="","",(VLOOKUP($B58,'Price List'!$C:AS,13,FALSE)))</f>
        <v/>
      </c>
      <c r="P58" s="83" t="str">
        <f>IF($B58="","",(VLOOKUP($B58,'Price List'!$C:AS,14,FALSE)))</f>
        <v/>
      </c>
      <c r="Q58" s="83" t="str">
        <f>IF($B58="","",(VLOOKUP($B58,'Price List'!$C:AS,15,FALSE)))</f>
        <v/>
      </c>
      <c r="R58" s="125" t="str">
        <f>IF($B58="","",(VLOOKUP($B58,'Price List'!$C:AS,16,FALSE)))</f>
        <v/>
      </c>
      <c r="S58" s="125" t="str">
        <f>IF($B58="","",(VLOOKUP($B58,'Price List'!$C:AS,17,FALSE)))</f>
        <v/>
      </c>
      <c r="T58" s="84" t="str">
        <f>IF($B58="","",(VLOOKUP($B58,'Price List'!$C:AS,18,FALSE)))</f>
        <v/>
      </c>
      <c r="U58" s="83" t="str">
        <f>IF($B58="","",(VLOOKUP($B58,'Price List'!$C:AS,19,FALSE)))</f>
        <v/>
      </c>
      <c r="V58" s="83" t="str">
        <f>IF($B58="","",(VLOOKUP($B58,'Price List'!$C:AS,20,FALSE)))</f>
        <v/>
      </c>
      <c r="W58" s="125" t="str">
        <f>IF($B58="","",(VLOOKUP($B58,'Price List'!$C:AS,21,FALSE)))</f>
        <v/>
      </c>
      <c r="X58" s="130" t="str">
        <f>IF($B58="","",(VLOOKUP($B58,'Price List'!$C:AS,22,FALSE)))</f>
        <v/>
      </c>
      <c r="Y58" s="83" t="str">
        <f>IF($B58="","",(VLOOKUP($B58,'Price List'!$C:AS,23,FALSE)))</f>
        <v/>
      </c>
      <c r="Z58" s="83" t="str">
        <f>IF($B58="","",(VLOOKUP($B58,'Price List'!$C:AS,24,FALSE)))</f>
        <v/>
      </c>
      <c r="AA58" s="83" t="str">
        <f>IF($B58="","",(VLOOKUP($B58,'Price List'!$C:AS,25,FALSE)))</f>
        <v/>
      </c>
      <c r="AB58" s="125" t="str">
        <f>IF($B58="","",(VLOOKUP($B58,'Price List'!$C:AS,26,FALSE)))</f>
        <v/>
      </c>
      <c r="AC58" s="125" t="str">
        <f>IF($B58="","",(VLOOKUP($B58,'Price List'!$C:AS,27,FALSE)))</f>
        <v/>
      </c>
      <c r="AD58" s="82" t="str">
        <f>IF($B58="","",(VLOOKUP($B58,'Price List'!$C:AS,28,FALSE)))</f>
        <v/>
      </c>
      <c r="AE58" s="83" t="str">
        <f>IF($B58="","",(VLOOKUP($B58,'Price List'!$C:AS,29,FALSE)))</f>
        <v/>
      </c>
      <c r="AF58" s="83" t="str">
        <f>IF($B58="","",(VLOOKUP($B58,'Price List'!$C:AS,30,FALSE)))</f>
        <v/>
      </c>
      <c r="AG58" s="125" t="str">
        <f>IF($B58="","",(VLOOKUP($B58,'Price List'!$C:AS,31,FALSE)))</f>
        <v/>
      </c>
      <c r="AH58" s="125" t="str">
        <f>IF($B58="","",(VLOOKUP($B58,'Price List'!$C:AS,32,FALSE)))</f>
        <v/>
      </c>
      <c r="AI58" s="84" t="str">
        <f>IF($B58="","",(VLOOKUP($B58,'Price List'!$C:AS,33,FALSE)))</f>
        <v/>
      </c>
      <c r="AJ58" s="83" t="str">
        <f>IF($B58="","",(VLOOKUP($B58,'Price List'!$C:AS,34,FALSE)))</f>
        <v/>
      </c>
      <c r="AK58" s="83" t="str">
        <f>IF($B58="","",(VLOOKUP($B58,'Price List'!$C:AS,35,FALSE)))</f>
        <v/>
      </c>
      <c r="AL58" s="125" t="str">
        <f>IF($B58="","",(VLOOKUP($B58,'Price List'!$C:AS,36,FALSE)))</f>
        <v/>
      </c>
      <c r="AM58" s="130" t="str">
        <f>IF($B58="","",(VLOOKUP($B58,'Price List'!$C:AS,37,FALSE)))</f>
        <v/>
      </c>
      <c r="AN58" s="83" t="str">
        <f>IF($B58="","",(VLOOKUP($B58,'Price List'!$C:AS,38,FALSE)))</f>
        <v/>
      </c>
      <c r="AO58" s="83" t="str">
        <f>IF($B58="","",(VLOOKUP($B58,'Price List'!$C:AS,39,FALSE)))</f>
        <v/>
      </c>
      <c r="AP58" s="83" t="str">
        <f>IF($B58="","",(VLOOKUP($B58,'Price List'!$C:AS,40,FALSE)))</f>
        <v/>
      </c>
      <c r="AQ58" s="125" t="str">
        <f>IF($B58="","",(VLOOKUP($B58,'Price List'!$C:AS,41,FALSE)))</f>
        <v/>
      </c>
      <c r="AR58" s="135" t="str">
        <f>IF($B58="","",(VLOOKUP($B58,'Price List'!$C:AS,42,FALSE)))</f>
        <v/>
      </c>
      <c r="AS58" s="76" t="str">
        <f>IF($B58="","",(VLOOKUP($B58,'Price List'!$C:CO,43,FALSE)))</f>
        <v/>
      </c>
      <c r="AT58" s="151" t="str">
        <f t="shared" si="0"/>
        <v/>
      </c>
      <c r="AU58" s="76"/>
      <c r="AV58" s="76"/>
      <c r="AW58" s="76"/>
      <c r="AX58" s="76"/>
      <c r="AY58" s="76"/>
      <c r="AZ58" s="76"/>
      <c r="BA58" s="76"/>
    </row>
    <row r="59" spans="1:53" s="85" customFormat="1" x14ac:dyDescent="0.2">
      <c r="A59" s="79">
        <v>53</v>
      </c>
      <c r="B59" s="76" t="str">
        <f>IF(ISBLANK(Catalog!E126),"",Catalog!E126)</f>
        <v/>
      </c>
      <c r="C59" s="76"/>
      <c r="D59" s="76" t="str">
        <f>IF($B59="","",(VLOOKUP($B59,'Price List'!$C:BB,2,FALSE)))</f>
        <v/>
      </c>
      <c r="E59" s="77" t="str">
        <f>IF($B59="","",(VLOOKUP($B59,'Price List'!$C:BA,3,FALSE)))</f>
        <v/>
      </c>
      <c r="F59" s="78" t="str">
        <f>IF($B59="","",IF(ISBLANK(VLOOKUP($B59,'Price List'!$C:BB,5,FALSE)),VLOOKUP($B59,'Price List'!$C:BB,7,FALSE),VLOOKUP($B59,'Price List'!$C:BB,5,FALSE)))</f>
        <v/>
      </c>
      <c r="G59" s="76"/>
      <c r="H59" s="76"/>
      <c r="I59" s="77" t="str">
        <f>IF($B59="","",(VLOOKUP($B59,'Price List'!$C:BE,6,FALSE)))</f>
        <v/>
      </c>
      <c r="J59" s="76" t="str">
        <f>IF($B59="","",(VLOOKUP($B59,'Price List'!$C:BF,8,FALSE)))</f>
        <v/>
      </c>
      <c r="K59" s="76" t="str">
        <f>IF($B59="","",(VLOOKUP($B59,'Price List'!$C:BG,9,FALSE)))</f>
        <v/>
      </c>
      <c r="L59" s="79" t="str">
        <f>IF($B59="","",(VLOOKUP($B59,'Price List'!$C:BH,10,FALSE)))</f>
        <v/>
      </c>
      <c r="M59" s="80" t="str">
        <f>IF($B59="","",(VLOOKUP($B59,'Price List'!$C:BI,11,FALSE)))</f>
        <v/>
      </c>
      <c r="N59" s="81" t="str">
        <f>IF($B59="","",(VLOOKUP($B59,'Price List'!$C:BI,12,FALSE)))</f>
        <v/>
      </c>
      <c r="O59" s="82" t="str">
        <f>IF($B59="","",(VLOOKUP($B59,'Price List'!$C:AS,13,FALSE)))</f>
        <v/>
      </c>
      <c r="P59" s="83" t="str">
        <f>IF($B59="","",(VLOOKUP($B59,'Price List'!$C:AS,14,FALSE)))</f>
        <v/>
      </c>
      <c r="Q59" s="83" t="str">
        <f>IF($B59="","",(VLOOKUP($B59,'Price List'!$C:AS,15,FALSE)))</f>
        <v/>
      </c>
      <c r="R59" s="125" t="str">
        <f>IF($B59="","",(VLOOKUP($B59,'Price List'!$C:AS,16,FALSE)))</f>
        <v/>
      </c>
      <c r="S59" s="125" t="str">
        <f>IF($B59="","",(VLOOKUP($B59,'Price List'!$C:AS,17,FALSE)))</f>
        <v/>
      </c>
      <c r="T59" s="84" t="str">
        <f>IF($B59="","",(VLOOKUP($B59,'Price List'!$C:AS,18,FALSE)))</f>
        <v/>
      </c>
      <c r="U59" s="83" t="str">
        <f>IF($B59="","",(VLOOKUP($B59,'Price List'!$C:AS,19,FALSE)))</f>
        <v/>
      </c>
      <c r="V59" s="83" t="str">
        <f>IF($B59="","",(VLOOKUP($B59,'Price List'!$C:AS,20,FALSE)))</f>
        <v/>
      </c>
      <c r="W59" s="125" t="str">
        <f>IF($B59="","",(VLOOKUP($B59,'Price List'!$C:AS,21,FALSE)))</f>
        <v/>
      </c>
      <c r="X59" s="130" t="str">
        <f>IF($B59="","",(VLOOKUP($B59,'Price List'!$C:AS,22,FALSE)))</f>
        <v/>
      </c>
      <c r="Y59" s="83" t="str">
        <f>IF($B59="","",(VLOOKUP($B59,'Price List'!$C:AS,23,FALSE)))</f>
        <v/>
      </c>
      <c r="Z59" s="83" t="str">
        <f>IF($B59="","",(VLOOKUP($B59,'Price List'!$C:AS,24,FALSE)))</f>
        <v/>
      </c>
      <c r="AA59" s="83" t="str">
        <f>IF($B59="","",(VLOOKUP($B59,'Price List'!$C:AS,25,FALSE)))</f>
        <v/>
      </c>
      <c r="AB59" s="125" t="str">
        <f>IF($B59="","",(VLOOKUP($B59,'Price List'!$C:AS,26,FALSE)))</f>
        <v/>
      </c>
      <c r="AC59" s="125" t="str">
        <f>IF($B59="","",(VLOOKUP($B59,'Price List'!$C:AS,27,FALSE)))</f>
        <v/>
      </c>
      <c r="AD59" s="82" t="str">
        <f>IF($B59="","",(VLOOKUP($B59,'Price List'!$C:AS,28,FALSE)))</f>
        <v/>
      </c>
      <c r="AE59" s="83" t="str">
        <f>IF($B59="","",(VLOOKUP($B59,'Price List'!$C:AS,29,FALSE)))</f>
        <v/>
      </c>
      <c r="AF59" s="83" t="str">
        <f>IF($B59="","",(VLOOKUP($B59,'Price List'!$C:AS,30,FALSE)))</f>
        <v/>
      </c>
      <c r="AG59" s="125" t="str">
        <f>IF($B59="","",(VLOOKUP($B59,'Price List'!$C:AS,31,FALSE)))</f>
        <v/>
      </c>
      <c r="AH59" s="125" t="str">
        <f>IF($B59="","",(VLOOKUP($B59,'Price List'!$C:AS,32,FALSE)))</f>
        <v/>
      </c>
      <c r="AI59" s="84" t="str">
        <f>IF($B59="","",(VLOOKUP($B59,'Price List'!$C:AS,33,FALSE)))</f>
        <v/>
      </c>
      <c r="AJ59" s="83" t="str">
        <f>IF($B59="","",(VLOOKUP($B59,'Price List'!$C:AS,34,FALSE)))</f>
        <v/>
      </c>
      <c r="AK59" s="83" t="str">
        <f>IF($B59="","",(VLOOKUP($B59,'Price List'!$C:AS,35,FALSE)))</f>
        <v/>
      </c>
      <c r="AL59" s="125" t="str">
        <f>IF($B59="","",(VLOOKUP($B59,'Price List'!$C:AS,36,FALSE)))</f>
        <v/>
      </c>
      <c r="AM59" s="130" t="str">
        <f>IF($B59="","",(VLOOKUP($B59,'Price List'!$C:AS,37,FALSE)))</f>
        <v/>
      </c>
      <c r="AN59" s="83" t="str">
        <f>IF($B59="","",(VLOOKUP($B59,'Price List'!$C:AS,38,FALSE)))</f>
        <v/>
      </c>
      <c r="AO59" s="83" t="str">
        <f>IF($B59="","",(VLOOKUP($B59,'Price List'!$C:AS,39,FALSE)))</f>
        <v/>
      </c>
      <c r="AP59" s="83" t="str">
        <f>IF($B59="","",(VLOOKUP($B59,'Price List'!$C:AS,40,FALSE)))</f>
        <v/>
      </c>
      <c r="AQ59" s="125" t="str">
        <f>IF($B59="","",(VLOOKUP($B59,'Price List'!$C:AS,41,FALSE)))</f>
        <v/>
      </c>
      <c r="AR59" s="135" t="str">
        <f>IF($B59="","",(VLOOKUP($B59,'Price List'!$C:AS,42,FALSE)))</f>
        <v/>
      </c>
      <c r="AS59" s="76" t="str">
        <f>IF($B59="","",(VLOOKUP($B59,'Price List'!$C:CO,43,FALSE)))</f>
        <v/>
      </c>
      <c r="AT59" s="151" t="str">
        <f t="shared" si="0"/>
        <v/>
      </c>
      <c r="AU59" s="76"/>
      <c r="AV59" s="76"/>
      <c r="AW59" s="76"/>
      <c r="AX59" s="76"/>
      <c r="AY59" s="76"/>
      <c r="AZ59" s="76"/>
      <c r="BA59" s="76"/>
    </row>
    <row r="60" spans="1:53" s="85" customFormat="1" x14ac:dyDescent="0.2">
      <c r="A60" s="79">
        <v>54</v>
      </c>
      <c r="B60" s="76" t="str">
        <f>IF(ISBLANK(Catalog!I126),"",Catalog!I126)</f>
        <v/>
      </c>
      <c r="C60" s="76"/>
      <c r="D60" s="76" t="str">
        <f>IF($B60="","",(VLOOKUP($B60,'Price List'!$C:BB,2,FALSE)))</f>
        <v/>
      </c>
      <c r="E60" s="77" t="str">
        <f>IF($B60="","",(VLOOKUP($B60,'Price List'!$C:BA,3,FALSE)))</f>
        <v/>
      </c>
      <c r="F60" s="78" t="str">
        <f>IF($B60="","",IF(ISBLANK(VLOOKUP($B60,'Price List'!$C:BB,5,FALSE)),VLOOKUP($B60,'Price List'!$C:BB,7,FALSE),VLOOKUP($B60,'Price List'!$C:BB,5,FALSE)))</f>
        <v/>
      </c>
      <c r="G60" s="76"/>
      <c r="H60" s="76"/>
      <c r="I60" s="77" t="str">
        <f>IF($B60="","",(VLOOKUP($B60,'Price List'!$C:BE,6,FALSE)))</f>
        <v/>
      </c>
      <c r="J60" s="76" t="str">
        <f>IF($B60="","",(VLOOKUP($B60,'Price List'!$C:BF,8,FALSE)))</f>
        <v/>
      </c>
      <c r="K60" s="76" t="str">
        <f>IF($B60="","",(VLOOKUP($B60,'Price List'!$C:BG,9,FALSE)))</f>
        <v/>
      </c>
      <c r="L60" s="79" t="str">
        <f>IF($B60="","",(VLOOKUP($B60,'Price List'!$C:BH,10,FALSE)))</f>
        <v/>
      </c>
      <c r="M60" s="80" t="str">
        <f>IF($B60="","",(VLOOKUP($B60,'Price List'!$C:BI,11,FALSE)))</f>
        <v/>
      </c>
      <c r="N60" s="81" t="str">
        <f>IF($B60="","",(VLOOKUP($B60,'Price List'!$C:BI,12,FALSE)))</f>
        <v/>
      </c>
      <c r="O60" s="82" t="str">
        <f>IF($B60="","",(VLOOKUP($B60,'Price List'!$C:AS,13,FALSE)))</f>
        <v/>
      </c>
      <c r="P60" s="83" t="str">
        <f>IF($B60="","",(VLOOKUP($B60,'Price List'!$C:AS,14,FALSE)))</f>
        <v/>
      </c>
      <c r="Q60" s="83" t="str">
        <f>IF($B60="","",(VLOOKUP($B60,'Price List'!$C:AS,15,FALSE)))</f>
        <v/>
      </c>
      <c r="R60" s="125" t="str">
        <f>IF($B60="","",(VLOOKUP($B60,'Price List'!$C:AS,16,FALSE)))</f>
        <v/>
      </c>
      <c r="S60" s="125" t="str">
        <f>IF($B60="","",(VLOOKUP($B60,'Price List'!$C:AS,17,FALSE)))</f>
        <v/>
      </c>
      <c r="T60" s="84" t="str">
        <f>IF($B60="","",(VLOOKUP($B60,'Price List'!$C:AS,18,FALSE)))</f>
        <v/>
      </c>
      <c r="U60" s="83" t="str">
        <f>IF($B60="","",(VLOOKUP($B60,'Price List'!$C:AS,19,FALSE)))</f>
        <v/>
      </c>
      <c r="V60" s="83" t="str">
        <f>IF($B60="","",(VLOOKUP($B60,'Price List'!$C:AS,20,FALSE)))</f>
        <v/>
      </c>
      <c r="W60" s="125" t="str">
        <f>IF($B60="","",(VLOOKUP($B60,'Price List'!$C:AS,21,FALSE)))</f>
        <v/>
      </c>
      <c r="X60" s="130" t="str">
        <f>IF($B60="","",(VLOOKUP($B60,'Price List'!$C:AS,22,FALSE)))</f>
        <v/>
      </c>
      <c r="Y60" s="83" t="str">
        <f>IF($B60="","",(VLOOKUP($B60,'Price List'!$C:AS,23,FALSE)))</f>
        <v/>
      </c>
      <c r="Z60" s="83" t="str">
        <f>IF($B60="","",(VLOOKUP($B60,'Price List'!$C:AS,24,FALSE)))</f>
        <v/>
      </c>
      <c r="AA60" s="83" t="str">
        <f>IF($B60="","",(VLOOKUP($B60,'Price List'!$C:AS,25,FALSE)))</f>
        <v/>
      </c>
      <c r="AB60" s="125" t="str">
        <f>IF($B60="","",(VLOOKUP($B60,'Price List'!$C:AS,26,FALSE)))</f>
        <v/>
      </c>
      <c r="AC60" s="125" t="str">
        <f>IF($B60="","",(VLOOKUP($B60,'Price List'!$C:AS,27,FALSE)))</f>
        <v/>
      </c>
      <c r="AD60" s="82" t="str">
        <f>IF($B60="","",(VLOOKUP($B60,'Price List'!$C:AS,28,FALSE)))</f>
        <v/>
      </c>
      <c r="AE60" s="83" t="str">
        <f>IF($B60="","",(VLOOKUP($B60,'Price List'!$C:AS,29,FALSE)))</f>
        <v/>
      </c>
      <c r="AF60" s="83" t="str">
        <f>IF($B60="","",(VLOOKUP($B60,'Price List'!$C:AS,30,FALSE)))</f>
        <v/>
      </c>
      <c r="AG60" s="125" t="str">
        <f>IF($B60="","",(VLOOKUP($B60,'Price List'!$C:AS,31,FALSE)))</f>
        <v/>
      </c>
      <c r="AH60" s="125" t="str">
        <f>IF($B60="","",(VLOOKUP($B60,'Price List'!$C:AS,32,FALSE)))</f>
        <v/>
      </c>
      <c r="AI60" s="84" t="str">
        <f>IF($B60="","",(VLOOKUP($B60,'Price List'!$C:AS,33,FALSE)))</f>
        <v/>
      </c>
      <c r="AJ60" s="83" t="str">
        <f>IF($B60="","",(VLOOKUP($B60,'Price List'!$C:AS,34,FALSE)))</f>
        <v/>
      </c>
      <c r="AK60" s="83" t="str">
        <f>IF($B60="","",(VLOOKUP($B60,'Price List'!$C:AS,35,FALSE)))</f>
        <v/>
      </c>
      <c r="AL60" s="125" t="str">
        <f>IF($B60="","",(VLOOKUP($B60,'Price List'!$C:AS,36,FALSE)))</f>
        <v/>
      </c>
      <c r="AM60" s="130" t="str">
        <f>IF($B60="","",(VLOOKUP($B60,'Price List'!$C:AS,37,FALSE)))</f>
        <v/>
      </c>
      <c r="AN60" s="83" t="str">
        <f>IF($B60="","",(VLOOKUP($B60,'Price List'!$C:AS,38,FALSE)))</f>
        <v/>
      </c>
      <c r="AO60" s="83" t="str">
        <f>IF($B60="","",(VLOOKUP($B60,'Price List'!$C:AS,39,FALSE)))</f>
        <v/>
      </c>
      <c r="AP60" s="83" t="str">
        <f>IF($B60="","",(VLOOKUP($B60,'Price List'!$C:AS,40,FALSE)))</f>
        <v/>
      </c>
      <c r="AQ60" s="125" t="str">
        <f>IF($B60="","",(VLOOKUP($B60,'Price List'!$C:AS,41,FALSE)))</f>
        <v/>
      </c>
      <c r="AR60" s="135" t="str">
        <f>IF($B60="","",(VLOOKUP($B60,'Price List'!$C:AS,42,FALSE)))</f>
        <v/>
      </c>
      <c r="AS60" s="76" t="str">
        <f>IF($B60="","",(VLOOKUP($B60,'Price List'!$C:CO,43,FALSE)))</f>
        <v/>
      </c>
      <c r="AT60" s="151" t="str">
        <f t="shared" si="0"/>
        <v/>
      </c>
      <c r="AU60" s="76"/>
      <c r="AV60" s="76"/>
      <c r="AW60" s="76"/>
      <c r="AX60" s="76"/>
      <c r="AY60" s="76"/>
      <c r="AZ60" s="76"/>
      <c r="BA60" s="76"/>
    </row>
    <row r="61" spans="1:53" s="85" customFormat="1" x14ac:dyDescent="0.2">
      <c r="A61" s="79">
        <v>55</v>
      </c>
      <c r="B61" s="76" t="str">
        <f>IF(ISBLANK(Catalog!A133),"",Catalog!A133)</f>
        <v/>
      </c>
      <c r="C61" s="76"/>
      <c r="D61" s="76" t="str">
        <f>IF($B61="","",(VLOOKUP($B61,'Price List'!$C:BB,2,FALSE)))</f>
        <v/>
      </c>
      <c r="E61" s="77" t="str">
        <f>IF($B61="","",(VLOOKUP($B61,'Price List'!$C:BA,3,FALSE)))</f>
        <v/>
      </c>
      <c r="F61" s="78" t="str">
        <f>IF($B61="","",IF(ISBLANK(VLOOKUP($B61,'Price List'!$C:BB,5,FALSE)),VLOOKUP($B61,'Price List'!$C:BB,7,FALSE),VLOOKUP($B61,'Price List'!$C:BB,5,FALSE)))</f>
        <v/>
      </c>
      <c r="G61" s="76"/>
      <c r="H61" s="76"/>
      <c r="I61" s="77" t="str">
        <f>IF($B61="","",(VLOOKUP($B61,'Price List'!$C:BE,6,FALSE)))</f>
        <v/>
      </c>
      <c r="J61" s="76" t="str">
        <f>IF($B61="","",(VLOOKUP($B61,'Price List'!$C:BF,8,FALSE)))</f>
        <v/>
      </c>
      <c r="K61" s="76" t="str">
        <f>IF($B61="","",(VLOOKUP($B61,'Price List'!$C:BG,9,FALSE)))</f>
        <v/>
      </c>
      <c r="L61" s="79" t="str">
        <f>IF($B61="","",(VLOOKUP($B61,'Price List'!$C:BH,10,FALSE)))</f>
        <v/>
      </c>
      <c r="M61" s="80" t="str">
        <f>IF($B61="","",(VLOOKUP($B61,'Price List'!$C:BI,11,FALSE)))</f>
        <v/>
      </c>
      <c r="N61" s="81" t="str">
        <f>IF($B61="","",(VLOOKUP($B61,'Price List'!$C:BI,12,FALSE)))</f>
        <v/>
      </c>
      <c r="O61" s="82" t="str">
        <f>IF($B61="","",(VLOOKUP($B61,'Price List'!$C:AS,13,FALSE)))</f>
        <v/>
      </c>
      <c r="P61" s="83" t="str">
        <f>IF($B61="","",(VLOOKUP($B61,'Price List'!$C:AS,14,FALSE)))</f>
        <v/>
      </c>
      <c r="Q61" s="83" t="str">
        <f>IF($B61="","",(VLOOKUP($B61,'Price List'!$C:AS,15,FALSE)))</f>
        <v/>
      </c>
      <c r="R61" s="125" t="str">
        <f>IF($B61="","",(VLOOKUP($B61,'Price List'!$C:AS,16,FALSE)))</f>
        <v/>
      </c>
      <c r="S61" s="125" t="str">
        <f>IF($B61="","",(VLOOKUP($B61,'Price List'!$C:AS,17,FALSE)))</f>
        <v/>
      </c>
      <c r="T61" s="84" t="str">
        <f>IF($B61="","",(VLOOKUP($B61,'Price List'!$C:AS,18,FALSE)))</f>
        <v/>
      </c>
      <c r="U61" s="83" t="str">
        <f>IF($B61="","",(VLOOKUP($B61,'Price List'!$C:AS,19,FALSE)))</f>
        <v/>
      </c>
      <c r="V61" s="83" t="str">
        <f>IF($B61="","",(VLOOKUP($B61,'Price List'!$C:AS,20,FALSE)))</f>
        <v/>
      </c>
      <c r="W61" s="125" t="str">
        <f>IF($B61="","",(VLOOKUP($B61,'Price List'!$C:AS,21,FALSE)))</f>
        <v/>
      </c>
      <c r="X61" s="130" t="str">
        <f>IF($B61="","",(VLOOKUP($B61,'Price List'!$C:AS,22,FALSE)))</f>
        <v/>
      </c>
      <c r="Y61" s="83" t="str">
        <f>IF($B61="","",(VLOOKUP($B61,'Price List'!$C:AS,23,FALSE)))</f>
        <v/>
      </c>
      <c r="Z61" s="83" t="str">
        <f>IF($B61="","",(VLOOKUP($B61,'Price List'!$C:AS,24,FALSE)))</f>
        <v/>
      </c>
      <c r="AA61" s="83" t="str">
        <f>IF($B61="","",(VLOOKUP($B61,'Price List'!$C:AS,25,FALSE)))</f>
        <v/>
      </c>
      <c r="AB61" s="125" t="str">
        <f>IF($B61="","",(VLOOKUP($B61,'Price List'!$C:AS,26,FALSE)))</f>
        <v/>
      </c>
      <c r="AC61" s="125" t="str">
        <f>IF($B61="","",(VLOOKUP($B61,'Price List'!$C:AS,27,FALSE)))</f>
        <v/>
      </c>
      <c r="AD61" s="82" t="str">
        <f>IF($B61="","",(VLOOKUP($B61,'Price List'!$C:AS,28,FALSE)))</f>
        <v/>
      </c>
      <c r="AE61" s="83" t="str">
        <f>IF($B61="","",(VLOOKUP($B61,'Price List'!$C:AS,29,FALSE)))</f>
        <v/>
      </c>
      <c r="AF61" s="83" t="str">
        <f>IF($B61="","",(VLOOKUP($B61,'Price List'!$C:AS,30,FALSE)))</f>
        <v/>
      </c>
      <c r="AG61" s="125" t="str">
        <f>IF($B61="","",(VLOOKUP($B61,'Price List'!$C:AS,31,FALSE)))</f>
        <v/>
      </c>
      <c r="AH61" s="125" t="str">
        <f>IF($B61="","",(VLOOKUP($B61,'Price List'!$C:AS,32,FALSE)))</f>
        <v/>
      </c>
      <c r="AI61" s="84" t="str">
        <f>IF($B61="","",(VLOOKUP($B61,'Price List'!$C:AS,33,FALSE)))</f>
        <v/>
      </c>
      <c r="AJ61" s="83" t="str">
        <f>IF($B61="","",(VLOOKUP($B61,'Price List'!$C:AS,34,FALSE)))</f>
        <v/>
      </c>
      <c r="AK61" s="83" t="str">
        <f>IF($B61="","",(VLOOKUP($B61,'Price List'!$C:AS,35,FALSE)))</f>
        <v/>
      </c>
      <c r="AL61" s="125" t="str">
        <f>IF($B61="","",(VLOOKUP($B61,'Price List'!$C:AS,36,FALSE)))</f>
        <v/>
      </c>
      <c r="AM61" s="130" t="str">
        <f>IF($B61="","",(VLOOKUP($B61,'Price List'!$C:AS,37,FALSE)))</f>
        <v/>
      </c>
      <c r="AN61" s="83" t="str">
        <f>IF($B61="","",(VLOOKUP($B61,'Price List'!$C:AS,38,FALSE)))</f>
        <v/>
      </c>
      <c r="AO61" s="83" t="str">
        <f>IF($B61="","",(VLOOKUP($B61,'Price List'!$C:AS,39,FALSE)))</f>
        <v/>
      </c>
      <c r="AP61" s="83" t="str">
        <f>IF($B61="","",(VLOOKUP($B61,'Price List'!$C:AS,40,FALSE)))</f>
        <v/>
      </c>
      <c r="AQ61" s="125" t="str">
        <f>IF($B61="","",(VLOOKUP($B61,'Price List'!$C:AS,41,FALSE)))</f>
        <v/>
      </c>
      <c r="AR61" s="135" t="str">
        <f>IF($B61="","",(VLOOKUP($B61,'Price List'!$C:AS,42,FALSE)))</f>
        <v/>
      </c>
      <c r="AS61" s="76" t="str">
        <f>IF($B61="","",(VLOOKUP($B61,'Price List'!$C:CO,43,FALSE)))</f>
        <v/>
      </c>
      <c r="AT61" s="151" t="str">
        <f t="shared" si="0"/>
        <v/>
      </c>
      <c r="AU61" s="76"/>
      <c r="AV61" s="76"/>
      <c r="AW61" s="76"/>
      <c r="AX61" s="76"/>
      <c r="AY61" s="76"/>
      <c r="AZ61" s="76"/>
      <c r="BA61" s="76"/>
    </row>
    <row r="62" spans="1:53" s="85" customFormat="1" x14ac:dyDescent="0.2">
      <c r="A62" s="79">
        <v>56</v>
      </c>
      <c r="B62" s="76" t="str">
        <f>IF(ISBLANK(Catalog!E133),"",Catalog!E133)</f>
        <v/>
      </c>
      <c r="C62" s="76"/>
      <c r="D62" s="76" t="str">
        <f>IF($B62="","",(VLOOKUP($B62,'Price List'!$C:BB,2,FALSE)))</f>
        <v/>
      </c>
      <c r="E62" s="77" t="str">
        <f>IF($B62="","",(VLOOKUP($B62,'Price List'!$C:BA,3,FALSE)))</f>
        <v/>
      </c>
      <c r="F62" s="78" t="str">
        <f>IF($B62="","",IF(ISBLANK(VLOOKUP($B62,'Price List'!$C:BB,5,FALSE)),VLOOKUP($B62,'Price List'!$C:BB,7,FALSE),VLOOKUP($B62,'Price List'!$C:BB,5,FALSE)))</f>
        <v/>
      </c>
      <c r="G62" s="76"/>
      <c r="H62" s="76"/>
      <c r="I62" s="77" t="str">
        <f>IF($B62="","",(VLOOKUP($B62,'Price List'!$C:BE,6,FALSE)))</f>
        <v/>
      </c>
      <c r="J62" s="76" t="str">
        <f>IF($B62="","",(VLOOKUP($B62,'Price List'!$C:BF,8,FALSE)))</f>
        <v/>
      </c>
      <c r="K62" s="76" t="str">
        <f>IF($B62="","",(VLOOKUP($B62,'Price List'!$C:BG,9,FALSE)))</f>
        <v/>
      </c>
      <c r="L62" s="79" t="str">
        <f>IF($B62="","",(VLOOKUP($B62,'Price List'!$C:BH,10,FALSE)))</f>
        <v/>
      </c>
      <c r="M62" s="80" t="str">
        <f>IF($B62="","",(VLOOKUP($B62,'Price List'!$C:BI,11,FALSE)))</f>
        <v/>
      </c>
      <c r="N62" s="81" t="str">
        <f>IF($B62="","",(VLOOKUP($B62,'Price List'!$C:BI,12,FALSE)))</f>
        <v/>
      </c>
      <c r="O62" s="82" t="str">
        <f>IF($B62="","",(VLOOKUP($B62,'Price List'!$C:AS,13,FALSE)))</f>
        <v/>
      </c>
      <c r="P62" s="83" t="str">
        <f>IF($B62="","",(VLOOKUP($B62,'Price List'!$C:AS,14,FALSE)))</f>
        <v/>
      </c>
      <c r="Q62" s="83" t="str">
        <f>IF($B62="","",(VLOOKUP($B62,'Price List'!$C:AS,15,FALSE)))</f>
        <v/>
      </c>
      <c r="R62" s="125" t="str">
        <f>IF($B62="","",(VLOOKUP($B62,'Price List'!$C:AS,16,FALSE)))</f>
        <v/>
      </c>
      <c r="S62" s="125" t="str">
        <f>IF($B62="","",(VLOOKUP($B62,'Price List'!$C:AS,17,FALSE)))</f>
        <v/>
      </c>
      <c r="T62" s="84" t="str">
        <f>IF($B62="","",(VLOOKUP($B62,'Price List'!$C:AS,18,FALSE)))</f>
        <v/>
      </c>
      <c r="U62" s="83" t="str">
        <f>IF($B62="","",(VLOOKUP($B62,'Price List'!$C:AS,19,FALSE)))</f>
        <v/>
      </c>
      <c r="V62" s="83" t="str">
        <f>IF($B62="","",(VLOOKUP($B62,'Price List'!$C:AS,20,FALSE)))</f>
        <v/>
      </c>
      <c r="W62" s="125" t="str">
        <f>IF($B62="","",(VLOOKUP($B62,'Price List'!$C:AS,21,FALSE)))</f>
        <v/>
      </c>
      <c r="X62" s="130" t="str">
        <f>IF($B62="","",(VLOOKUP($B62,'Price List'!$C:AS,22,FALSE)))</f>
        <v/>
      </c>
      <c r="Y62" s="83" t="str">
        <f>IF($B62="","",(VLOOKUP($B62,'Price List'!$C:AS,23,FALSE)))</f>
        <v/>
      </c>
      <c r="Z62" s="83" t="str">
        <f>IF($B62="","",(VLOOKUP($B62,'Price List'!$C:AS,24,FALSE)))</f>
        <v/>
      </c>
      <c r="AA62" s="83" t="str">
        <f>IF($B62="","",(VLOOKUP($B62,'Price List'!$C:AS,25,FALSE)))</f>
        <v/>
      </c>
      <c r="AB62" s="125" t="str">
        <f>IF($B62="","",(VLOOKUP($B62,'Price List'!$C:AS,26,FALSE)))</f>
        <v/>
      </c>
      <c r="AC62" s="125" t="str">
        <f>IF($B62="","",(VLOOKUP($B62,'Price List'!$C:AS,27,FALSE)))</f>
        <v/>
      </c>
      <c r="AD62" s="82" t="str">
        <f>IF($B62="","",(VLOOKUP($B62,'Price List'!$C:AS,28,FALSE)))</f>
        <v/>
      </c>
      <c r="AE62" s="83" t="str">
        <f>IF($B62="","",(VLOOKUP($B62,'Price List'!$C:AS,29,FALSE)))</f>
        <v/>
      </c>
      <c r="AF62" s="83" t="str">
        <f>IF($B62="","",(VLOOKUP($B62,'Price List'!$C:AS,30,FALSE)))</f>
        <v/>
      </c>
      <c r="AG62" s="125" t="str">
        <f>IF($B62="","",(VLOOKUP($B62,'Price List'!$C:AS,31,FALSE)))</f>
        <v/>
      </c>
      <c r="AH62" s="125" t="str">
        <f>IF($B62="","",(VLOOKUP($B62,'Price List'!$C:AS,32,FALSE)))</f>
        <v/>
      </c>
      <c r="AI62" s="84" t="str">
        <f>IF($B62="","",(VLOOKUP($B62,'Price List'!$C:AS,33,FALSE)))</f>
        <v/>
      </c>
      <c r="AJ62" s="83" t="str">
        <f>IF($B62="","",(VLOOKUP($B62,'Price List'!$C:AS,34,FALSE)))</f>
        <v/>
      </c>
      <c r="AK62" s="83" t="str">
        <f>IF($B62="","",(VLOOKUP($B62,'Price List'!$C:AS,35,FALSE)))</f>
        <v/>
      </c>
      <c r="AL62" s="125" t="str">
        <f>IF($B62="","",(VLOOKUP($B62,'Price List'!$C:AS,36,FALSE)))</f>
        <v/>
      </c>
      <c r="AM62" s="130" t="str">
        <f>IF($B62="","",(VLOOKUP($B62,'Price List'!$C:AS,37,FALSE)))</f>
        <v/>
      </c>
      <c r="AN62" s="83" t="str">
        <f>IF($B62="","",(VLOOKUP($B62,'Price List'!$C:AS,38,FALSE)))</f>
        <v/>
      </c>
      <c r="AO62" s="83" t="str">
        <f>IF($B62="","",(VLOOKUP($B62,'Price List'!$C:AS,39,FALSE)))</f>
        <v/>
      </c>
      <c r="AP62" s="83" t="str">
        <f>IF($B62="","",(VLOOKUP($B62,'Price List'!$C:AS,40,FALSE)))</f>
        <v/>
      </c>
      <c r="AQ62" s="125" t="str">
        <f>IF($B62="","",(VLOOKUP($B62,'Price List'!$C:AS,41,FALSE)))</f>
        <v/>
      </c>
      <c r="AR62" s="135" t="str">
        <f>IF($B62="","",(VLOOKUP($B62,'Price List'!$C:AS,42,FALSE)))</f>
        <v/>
      </c>
      <c r="AS62" s="76" t="str">
        <f>IF($B62="","",(VLOOKUP($B62,'Price List'!$C:CO,43,FALSE)))</f>
        <v/>
      </c>
      <c r="AT62" s="151" t="str">
        <f t="shared" si="0"/>
        <v/>
      </c>
      <c r="AU62" s="76"/>
      <c r="AV62" s="76"/>
      <c r="AW62" s="76"/>
      <c r="AX62" s="76"/>
      <c r="AY62" s="76"/>
      <c r="AZ62" s="76"/>
      <c r="BA62" s="76"/>
    </row>
    <row r="63" spans="1:53" s="85" customFormat="1" x14ac:dyDescent="0.2">
      <c r="A63" s="79">
        <v>57</v>
      </c>
      <c r="B63" s="76" t="str">
        <f>IF(ISBLANK(Catalog!I133),"",Catalog!I133)</f>
        <v/>
      </c>
      <c r="C63" s="76"/>
      <c r="D63" s="76" t="str">
        <f>IF($B63="","",(VLOOKUP($B63,'Price List'!$C:BB,2,FALSE)))</f>
        <v/>
      </c>
      <c r="E63" s="77" t="str">
        <f>IF($B63="","",(VLOOKUP($B63,'Price List'!$C:BA,3,FALSE)))</f>
        <v/>
      </c>
      <c r="F63" s="78" t="str">
        <f>IF($B63="","",IF(ISBLANK(VLOOKUP($B63,'Price List'!$C:BB,5,FALSE)),VLOOKUP($B63,'Price List'!$C:BB,7,FALSE),VLOOKUP($B63,'Price List'!$C:BB,5,FALSE)))</f>
        <v/>
      </c>
      <c r="G63" s="76"/>
      <c r="H63" s="76"/>
      <c r="I63" s="77" t="str">
        <f>IF($B63="","",(VLOOKUP($B63,'Price List'!$C:BE,6,FALSE)))</f>
        <v/>
      </c>
      <c r="J63" s="76" t="str">
        <f>IF($B63="","",(VLOOKUP($B63,'Price List'!$C:BF,8,FALSE)))</f>
        <v/>
      </c>
      <c r="K63" s="76" t="str">
        <f>IF($B63="","",(VLOOKUP($B63,'Price List'!$C:BG,9,FALSE)))</f>
        <v/>
      </c>
      <c r="L63" s="79" t="str">
        <f>IF($B63="","",(VLOOKUP($B63,'Price List'!$C:BH,10,FALSE)))</f>
        <v/>
      </c>
      <c r="M63" s="80" t="str">
        <f>IF($B63="","",(VLOOKUP($B63,'Price List'!$C:BI,11,FALSE)))</f>
        <v/>
      </c>
      <c r="N63" s="81" t="str">
        <f>IF($B63="","",(VLOOKUP($B63,'Price List'!$C:BI,12,FALSE)))</f>
        <v/>
      </c>
      <c r="O63" s="82" t="str">
        <f>IF($B63="","",(VLOOKUP($B63,'Price List'!$C:AS,13,FALSE)))</f>
        <v/>
      </c>
      <c r="P63" s="83" t="str">
        <f>IF($B63="","",(VLOOKUP($B63,'Price List'!$C:AS,14,FALSE)))</f>
        <v/>
      </c>
      <c r="Q63" s="83" t="str">
        <f>IF($B63="","",(VLOOKUP($B63,'Price List'!$C:AS,15,FALSE)))</f>
        <v/>
      </c>
      <c r="R63" s="125" t="str">
        <f>IF($B63="","",(VLOOKUP($B63,'Price List'!$C:AS,16,FALSE)))</f>
        <v/>
      </c>
      <c r="S63" s="125" t="str">
        <f>IF($B63="","",(VLOOKUP($B63,'Price List'!$C:AS,17,FALSE)))</f>
        <v/>
      </c>
      <c r="T63" s="84" t="str">
        <f>IF($B63="","",(VLOOKUP($B63,'Price List'!$C:AS,18,FALSE)))</f>
        <v/>
      </c>
      <c r="U63" s="83" t="str">
        <f>IF($B63="","",(VLOOKUP($B63,'Price List'!$C:AS,19,FALSE)))</f>
        <v/>
      </c>
      <c r="V63" s="83" t="str">
        <f>IF($B63="","",(VLOOKUP($B63,'Price List'!$C:AS,20,FALSE)))</f>
        <v/>
      </c>
      <c r="W63" s="125" t="str">
        <f>IF($B63="","",(VLOOKUP($B63,'Price List'!$C:AS,21,FALSE)))</f>
        <v/>
      </c>
      <c r="X63" s="130" t="str">
        <f>IF($B63="","",(VLOOKUP($B63,'Price List'!$C:AS,22,FALSE)))</f>
        <v/>
      </c>
      <c r="Y63" s="83" t="str">
        <f>IF($B63="","",(VLOOKUP($B63,'Price List'!$C:AS,23,FALSE)))</f>
        <v/>
      </c>
      <c r="Z63" s="83" t="str">
        <f>IF($B63="","",(VLOOKUP($B63,'Price List'!$C:AS,24,FALSE)))</f>
        <v/>
      </c>
      <c r="AA63" s="83" t="str">
        <f>IF($B63="","",(VLOOKUP($B63,'Price List'!$C:AS,25,FALSE)))</f>
        <v/>
      </c>
      <c r="AB63" s="125" t="str">
        <f>IF($B63="","",(VLOOKUP($B63,'Price List'!$C:AS,26,FALSE)))</f>
        <v/>
      </c>
      <c r="AC63" s="125" t="str">
        <f>IF($B63="","",(VLOOKUP($B63,'Price List'!$C:AS,27,FALSE)))</f>
        <v/>
      </c>
      <c r="AD63" s="82" t="str">
        <f>IF($B63="","",(VLOOKUP($B63,'Price List'!$C:AS,28,FALSE)))</f>
        <v/>
      </c>
      <c r="AE63" s="83" t="str">
        <f>IF($B63="","",(VLOOKUP($B63,'Price List'!$C:AS,29,FALSE)))</f>
        <v/>
      </c>
      <c r="AF63" s="83" t="str">
        <f>IF($B63="","",(VLOOKUP($B63,'Price List'!$C:AS,30,FALSE)))</f>
        <v/>
      </c>
      <c r="AG63" s="125" t="str">
        <f>IF($B63="","",(VLOOKUP($B63,'Price List'!$C:AS,31,FALSE)))</f>
        <v/>
      </c>
      <c r="AH63" s="125" t="str">
        <f>IF($B63="","",(VLOOKUP($B63,'Price List'!$C:AS,32,FALSE)))</f>
        <v/>
      </c>
      <c r="AI63" s="84" t="str">
        <f>IF($B63="","",(VLOOKUP($B63,'Price List'!$C:AS,33,FALSE)))</f>
        <v/>
      </c>
      <c r="AJ63" s="83" t="str">
        <f>IF($B63="","",(VLOOKUP($B63,'Price List'!$C:AS,34,FALSE)))</f>
        <v/>
      </c>
      <c r="AK63" s="83" t="str">
        <f>IF($B63="","",(VLOOKUP($B63,'Price List'!$C:AS,35,FALSE)))</f>
        <v/>
      </c>
      <c r="AL63" s="125" t="str">
        <f>IF($B63="","",(VLOOKUP($B63,'Price List'!$C:AS,36,FALSE)))</f>
        <v/>
      </c>
      <c r="AM63" s="130" t="str">
        <f>IF($B63="","",(VLOOKUP($B63,'Price List'!$C:AS,37,FALSE)))</f>
        <v/>
      </c>
      <c r="AN63" s="83" t="str">
        <f>IF($B63="","",(VLOOKUP($B63,'Price List'!$C:AS,38,FALSE)))</f>
        <v/>
      </c>
      <c r="AO63" s="83" t="str">
        <f>IF($B63="","",(VLOOKUP($B63,'Price List'!$C:AS,39,FALSE)))</f>
        <v/>
      </c>
      <c r="AP63" s="83" t="str">
        <f>IF($B63="","",(VLOOKUP($B63,'Price List'!$C:AS,40,FALSE)))</f>
        <v/>
      </c>
      <c r="AQ63" s="125" t="str">
        <f>IF($B63="","",(VLOOKUP($B63,'Price List'!$C:AS,41,FALSE)))</f>
        <v/>
      </c>
      <c r="AR63" s="135" t="str">
        <f>IF($B63="","",(VLOOKUP($B63,'Price List'!$C:AS,42,FALSE)))</f>
        <v/>
      </c>
      <c r="AS63" s="76" t="str">
        <f>IF($B63="","",(VLOOKUP($B63,'Price List'!$C:CO,43,FALSE)))</f>
        <v/>
      </c>
      <c r="AT63" s="151" t="str">
        <f t="shared" si="0"/>
        <v/>
      </c>
      <c r="AU63" s="76"/>
      <c r="AV63" s="76"/>
      <c r="AW63" s="76"/>
      <c r="AX63" s="76"/>
      <c r="AY63" s="76"/>
      <c r="AZ63" s="76"/>
      <c r="BA63" s="76"/>
    </row>
    <row r="64" spans="1:53" s="85" customFormat="1" x14ac:dyDescent="0.2">
      <c r="A64" s="79">
        <v>58</v>
      </c>
      <c r="B64" s="76" t="str">
        <f>IF(ISBLANK(Catalog!A140),"",Catalog!A140)</f>
        <v/>
      </c>
      <c r="C64" s="76"/>
      <c r="D64" s="76" t="str">
        <f>IF($B64="","",(VLOOKUP($B64,'Price List'!$C:BB,2,FALSE)))</f>
        <v/>
      </c>
      <c r="E64" s="77" t="str">
        <f>IF($B64="","",(VLOOKUP($B64,'Price List'!$C:BA,3,FALSE)))</f>
        <v/>
      </c>
      <c r="F64" s="78" t="str">
        <f>IF($B64="","",IF(ISBLANK(VLOOKUP($B64,'Price List'!$C:BB,5,FALSE)),VLOOKUP($B64,'Price List'!$C:BB,7,FALSE),VLOOKUP($B64,'Price List'!$C:BB,5,FALSE)))</f>
        <v/>
      </c>
      <c r="G64" s="76"/>
      <c r="H64" s="76"/>
      <c r="I64" s="77" t="str">
        <f>IF($B64="","",(VLOOKUP($B64,'Price List'!$C:BE,6,FALSE)))</f>
        <v/>
      </c>
      <c r="J64" s="76" t="str">
        <f>IF($B64="","",(VLOOKUP($B64,'Price List'!$C:BF,8,FALSE)))</f>
        <v/>
      </c>
      <c r="K64" s="76" t="str">
        <f>IF($B64="","",(VLOOKUP($B64,'Price List'!$C:BG,9,FALSE)))</f>
        <v/>
      </c>
      <c r="L64" s="79" t="str">
        <f>IF($B64="","",(VLOOKUP($B64,'Price List'!$C:BH,10,FALSE)))</f>
        <v/>
      </c>
      <c r="M64" s="80" t="str">
        <f>IF($B64="","",(VLOOKUP($B64,'Price List'!$C:BI,11,FALSE)))</f>
        <v/>
      </c>
      <c r="N64" s="81" t="str">
        <f>IF($B64="","",(VLOOKUP($B64,'Price List'!$C:BI,12,FALSE)))</f>
        <v/>
      </c>
      <c r="O64" s="82" t="str">
        <f>IF($B64="","",(VLOOKUP($B64,'Price List'!$C:AS,13,FALSE)))</f>
        <v/>
      </c>
      <c r="P64" s="83" t="str">
        <f>IF($B64="","",(VLOOKUP($B64,'Price List'!$C:AS,14,FALSE)))</f>
        <v/>
      </c>
      <c r="Q64" s="83" t="str">
        <f>IF($B64="","",(VLOOKUP($B64,'Price List'!$C:AS,15,FALSE)))</f>
        <v/>
      </c>
      <c r="R64" s="125" t="str">
        <f>IF($B64="","",(VLOOKUP($B64,'Price List'!$C:AS,16,FALSE)))</f>
        <v/>
      </c>
      <c r="S64" s="125" t="str">
        <f>IF($B64="","",(VLOOKUP($B64,'Price List'!$C:AS,17,FALSE)))</f>
        <v/>
      </c>
      <c r="T64" s="84" t="str">
        <f>IF($B64="","",(VLOOKUP($B64,'Price List'!$C:AS,18,FALSE)))</f>
        <v/>
      </c>
      <c r="U64" s="83" t="str">
        <f>IF($B64="","",(VLOOKUP($B64,'Price List'!$C:AS,19,FALSE)))</f>
        <v/>
      </c>
      <c r="V64" s="83" t="str">
        <f>IF($B64="","",(VLOOKUP($B64,'Price List'!$C:AS,20,FALSE)))</f>
        <v/>
      </c>
      <c r="W64" s="125" t="str">
        <f>IF($B64="","",(VLOOKUP($B64,'Price List'!$C:AS,21,FALSE)))</f>
        <v/>
      </c>
      <c r="X64" s="130" t="str">
        <f>IF($B64="","",(VLOOKUP($B64,'Price List'!$C:AS,22,FALSE)))</f>
        <v/>
      </c>
      <c r="Y64" s="83" t="str">
        <f>IF($B64="","",(VLOOKUP($B64,'Price List'!$C:AS,23,FALSE)))</f>
        <v/>
      </c>
      <c r="Z64" s="83" t="str">
        <f>IF($B64="","",(VLOOKUP($B64,'Price List'!$C:AS,24,FALSE)))</f>
        <v/>
      </c>
      <c r="AA64" s="83" t="str">
        <f>IF($B64="","",(VLOOKUP($B64,'Price List'!$C:AS,25,FALSE)))</f>
        <v/>
      </c>
      <c r="AB64" s="125" t="str">
        <f>IF($B64="","",(VLOOKUP($B64,'Price List'!$C:AS,26,FALSE)))</f>
        <v/>
      </c>
      <c r="AC64" s="125" t="str">
        <f>IF($B64="","",(VLOOKUP($B64,'Price List'!$C:AS,27,FALSE)))</f>
        <v/>
      </c>
      <c r="AD64" s="82" t="str">
        <f>IF($B64="","",(VLOOKUP($B64,'Price List'!$C:AS,28,FALSE)))</f>
        <v/>
      </c>
      <c r="AE64" s="83" t="str">
        <f>IF($B64="","",(VLOOKUP($B64,'Price List'!$C:AS,29,FALSE)))</f>
        <v/>
      </c>
      <c r="AF64" s="83" t="str">
        <f>IF($B64="","",(VLOOKUP($B64,'Price List'!$C:AS,30,FALSE)))</f>
        <v/>
      </c>
      <c r="AG64" s="125" t="str">
        <f>IF($B64="","",(VLOOKUP($B64,'Price List'!$C:AS,31,FALSE)))</f>
        <v/>
      </c>
      <c r="AH64" s="125" t="str">
        <f>IF($B64="","",(VLOOKUP($B64,'Price List'!$C:AS,32,FALSE)))</f>
        <v/>
      </c>
      <c r="AI64" s="84" t="str">
        <f>IF($B64="","",(VLOOKUP($B64,'Price List'!$C:AS,33,FALSE)))</f>
        <v/>
      </c>
      <c r="AJ64" s="83" t="str">
        <f>IF($B64="","",(VLOOKUP($B64,'Price List'!$C:AS,34,FALSE)))</f>
        <v/>
      </c>
      <c r="AK64" s="83" t="str">
        <f>IF($B64="","",(VLOOKUP($B64,'Price List'!$C:AS,35,FALSE)))</f>
        <v/>
      </c>
      <c r="AL64" s="125" t="str">
        <f>IF($B64="","",(VLOOKUP($B64,'Price List'!$C:AS,36,FALSE)))</f>
        <v/>
      </c>
      <c r="AM64" s="130" t="str">
        <f>IF($B64="","",(VLOOKUP($B64,'Price List'!$C:AS,37,FALSE)))</f>
        <v/>
      </c>
      <c r="AN64" s="83" t="str">
        <f>IF($B64="","",(VLOOKUP($B64,'Price List'!$C:AS,38,FALSE)))</f>
        <v/>
      </c>
      <c r="AO64" s="83" t="str">
        <f>IF($B64="","",(VLOOKUP($B64,'Price List'!$C:AS,39,FALSE)))</f>
        <v/>
      </c>
      <c r="AP64" s="83" t="str">
        <f>IF($B64="","",(VLOOKUP($B64,'Price List'!$C:AS,40,FALSE)))</f>
        <v/>
      </c>
      <c r="AQ64" s="125" t="str">
        <f>IF($B64="","",(VLOOKUP($B64,'Price List'!$C:AS,41,FALSE)))</f>
        <v/>
      </c>
      <c r="AR64" s="135" t="str">
        <f>IF($B64="","",(VLOOKUP($B64,'Price List'!$C:AS,42,FALSE)))</f>
        <v/>
      </c>
      <c r="AS64" s="76" t="str">
        <f>IF($B64="","",(VLOOKUP($B64,'Price List'!$C:CO,43,FALSE)))</f>
        <v/>
      </c>
      <c r="AT64" s="151" t="str">
        <f t="shared" si="0"/>
        <v/>
      </c>
      <c r="AU64" s="76"/>
      <c r="AV64" s="76"/>
      <c r="AW64" s="76"/>
      <c r="AX64" s="76"/>
      <c r="AY64" s="76"/>
      <c r="AZ64" s="76"/>
      <c r="BA64" s="76"/>
    </row>
    <row r="65" spans="1:53" s="85" customFormat="1" x14ac:dyDescent="0.2">
      <c r="A65" s="79">
        <v>59</v>
      </c>
      <c r="B65" s="76" t="str">
        <f>IF(ISBLANK(Catalog!E140),"",Catalog!E140)</f>
        <v/>
      </c>
      <c r="C65" s="76"/>
      <c r="D65" s="76" t="str">
        <f>IF($B65="","",(VLOOKUP($B65,'Price List'!$C:BB,2,FALSE)))</f>
        <v/>
      </c>
      <c r="E65" s="77" t="str">
        <f>IF($B65="","",(VLOOKUP($B65,'Price List'!$C:BA,3,FALSE)))</f>
        <v/>
      </c>
      <c r="F65" s="78" t="str">
        <f>IF($B65="","",IF(ISBLANK(VLOOKUP($B65,'Price List'!$C:BB,5,FALSE)),VLOOKUP($B65,'Price List'!$C:BB,7,FALSE),VLOOKUP($B65,'Price List'!$C:BB,5,FALSE)))</f>
        <v/>
      </c>
      <c r="G65" s="76"/>
      <c r="H65" s="76"/>
      <c r="I65" s="77" t="str">
        <f>IF($B65="","",(VLOOKUP($B65,'Price List'!$C:BE,6,FALSE)))</f>
        <v/>
      </c>
      <c r="J65" s="76" t="str">
        <f>IF($B65="","",(VLOOKUP($B65,'Price List'!$C:BF,8,FALSE)))</f>
        <v/>
      </c>
      <c r="K65" s="76" t="str">
        <f>IF($B65="","",(VLOOKUP($B65,'Price List'!$C:BG,9,FALSE)))</f>
        <v/>
      </c>
      <c r="L65" s="79" t="str">
        <f>IF($B65="","",(VLOOKUP($B65,'Price List'!$C:BH,10,FALSE)))</f>
        <v/>
      </c>
      <c r="M65" s="80" t="str">
        <f>IF($B65="","",(VLOOKUP($B65,'Price List'!$C:BI,11,FALSE)))</f>
        <v/>
      </c>
      <c r="N65" s="81" t="str">
        <f>IF($B65="","",(VLOOKUP($B65,'Price List'!$C:BI,12,FALSE)))</f>
        <v/>
      </c>
      <c r="O65" s="82" t="str">
        <f>IF($B65="","",(VLOOKUP($B65,'Price List'!$C:AS,13,FALSE)))</f>
        <v/>
      </c>
      <c r="P65" s="83" t="str">
        <f>IF($B65="","",(VLOOKUP($B65,'Price List'!$C:AS,14,FALSE)))</f>
        <v/>
      </c>
      <c r="Q65" s="83" t="str">
        <f>IF($B65="","",(VLOOKUP($B65,'Price List'!$C:AS,15,FALSE)))</f>
        <v/>
      </c>
      <c r="R65" s="125" t="str">
        <f>IF($B65="","",(VLOOKUP($B65,'Price List'!$C:AS,16,FALSE)))</f>
        <v/>
      </c>
      <c r="S65" s="125" t="str">
        <f>IF($B65="","",(VLOOKUP($B65,'Price List'!$C:AS,17,FALSE)))</f>
        <v/>
      </c>
      <c r="T65" s="84" t="str">
        <f>IF($B65="","",(VLOOKUP($B65,'Price List'!$C:AS,18,FALSE)))</f>
        <v/>
      </c>
      <c r="U65" s="83" t="str">
        <f>IF($B65="","",(VLOOKUP($B65,'Price List'!$C:AS,19,FALSE)))</f>
        <v/>
      </c>
      <c r="V65" s="83" t="str">
        <f>IF($B65="","",(VLOOKUP($B65,'Price List'!$C:AS,20,FALSE)))</f>
        <v/>
      </c>
      <c r="W65" s="125" t="str">
        <f>IF($B65="","",(VLOOKUP($B65,'Price List'!$C:AS,21,FALSE)))</f>
        <v/>
      </c>
      <c r="X65" s="130" t="str">
        <f>IF($B65="","",(VLOOKUP($B65,'Price List'!$C:AS,22,FALSE)))</f>
        <v/>
      </c>
      <c r="Y65" s="83" t="str">
        <f>IF($B65="","",(VLOOKUP($B65,'Price List'!$C:AS,23,FALSE)))</f>
        <v/>
      </c>
      <c r="Z65" s="83" t="str">
        <f>IF($B65="","",(VLOOKUP($B65,'Price List'!$C:AS,24,FALSE)))</f>
        <v/>
      </c>
      <c r="AA65" s="83" t="str">
        <f>IF($B65="","",(VLOOKUP($B65,'Price List'!$C:AS,25,FALSE)))</f>
        <v/>
      </c>
      <c r="AB65" s="125" t="str">
        <f>IF($B65="","",(VLOOKUP($B65,'Price List'!$C:AS,26,FALSE)))</f>
        <v/>
      </c>
      <c r="AC65" s="125" t="str">
        <f>IF($B65="","",(VLOOKUP($B65,'Price List'!$C:AS,27,FALSE)))</f>
        <v/>
      </c>
      <c r="AD65" s="82" t="str">
        <f>IF($B65="","",(VLOOKUP($B65,'Price List'!$C:AS,28,FALSE)))</f>
        <v/>
      </c>
      <c r="AE65" s="83" t="str">
        <f>IF($B65="","",(VLOOKUP($B65,'Price List'!$C:AS,29,FALSE)))</f>
        <v/>
      </c>
      <c r="AF65" s="83" t="str">
        <f>IF($B65="","",(VLOOKUP($B65,'Price List'!$C:AS,30,FALSE)))</f>
        <v/>
      </c>
      <c r="AG65" s="125" t="str">
        <f>IF($B65="","",(VLOOKUP($B65,'Price List'!$C:AS,31,FALSE)))</f>
        <v/>
      </c>
      <c r="AH65" s="125" t="str">
        <f>IF($B65="","",(VLOOKUP($B65,'Price List'!$C:AS,32,FALSE)))</f>
        <v/>
      </c>
      <c r="AI65" s="84" t="str">
        <f>IF($B65="","",(VLOOKUP($B65,'Price List'!$C:AS,33,FALSE)))</f>
        <v/>
      </c>
      <c r="AJ65" s="83" t="str">
        <f>IF($B65="","",(VLOOKUP($B65,'Price List'!$C:AS,34,FALSE)))</f>
        <v/>
      </c>
      <c r="AK65" s="83" t="str">
        <f>IF($B65="","",(VLOOKUP($B65,'Price List'!$C:AS,35,FALSE)))</f>
        <v/>
      </c>
      <c r="AL65" s="125" t="str">
        <f>IF($B65="","",(VLOOKUP($B65,'Price List'!$C:AS,36,FALSE)))</f>
        <v/>
      </c>
      <c r="AM65" s="130" t="str">
        <f>IF($B65="","",(VLOOKUP($B65,'Price List'!$C:AS,37,FALSE)))</f>
        <v/>
      </c>
      <c r="AN65" s="83" t="str">
        <f>IF($B65="","",(VLOOKUP($B65,'Price List'!$C:AS,38,FALSE)))</f>
        <v/>
      </c>
      <c r="AO65" s="83" t="str">
        <f>IF($B65="","",(VLOOKUP($B65,'Price List'!$C:AS,39,FALSE)))</f>
        <v/>
      </c>
      <c r="AP65" s="83" t="str">
        <f>IF($B65="","",(VLOOKUP($B65,'Price List'!$C:AS,40,FALSE)))</f>
        <v/>
      </c>
      <c r="AQ65" s="125" t="str">
        <f>IF($B65="","",(VLOOKUP($B65,'Price List'!$C:AS,41,FALSE)))</f>
        <v/>
      </c>
      <c r="AR65" s="135" t="str">
        <f>IF($B65="","",(VLOOKUP($B65,'Price List'!$C:AS,42,FALSE)))</f>
        <v/>
      </c>
      <c r="AS65" s="76" t="str">
        <f>IF($B65="","",(VLOOKUP($B65,'Price List'!$C:CO,43,FALSE)))</f>
        <v/>
      </c>
      <c r="AT65" s="151" t="str">
        <f t="shared" si="0"/>
        <v/>
      </c>
      <c r="AU65" s="76"/>
      <c r="AV65" s="76"/>
      <c r="AW65" s="76"/>
      <c r="AX65" s="76"/>
      <c r="AY65" s="76"/>
      <c r="AZ65" s="76"/>
      <c r="BA65" s="76"/>
    </row>
    <row r="66" spans="1:53" s="85" customFormat="1" x14ac:dyDescent="0.2">
      <c r="A66" s="79">
        <v>60</v>
      </c>
      <c r="B66" s="76" t="str">
        <f>IF(ISBLANK(Catalog!I140),"",Catalog!I140)</f>
        <v/>
      </c>
      <c r="C66" s="76"/>
      <c r="D66" s="76" t="str">
        <f>IF($B66="","",(VLOOKUP($B66,'Price List'!$C:BB,2,FALSE)))</f>
        <v/>
      </c>
      <c r="E66" s="77" t="str">
        <f>IF($B66="","",(VLOOKUP($B66,'Price List'!$C:BA,3,FALSE)))</f>
        <v/>
      </c>
      <c r="F66" s="78" t="str">
        <f>IF($B66="","",IF(ISBLANK(VLOOKUP($B66,'Price List'!$C:BB,5,FALSE)),VLOOKUP($B66,'Price List'!$C:BB,7,FALSE),VLOOKUP($B66,'Price List'!$C:BB,5,FALSE)))</f>
        <v/>
      </c>
      <c r="G66" s="76"/>
      <c r="H66" s="76"/>
      <c r="I66" s="77" t="str">
        <f>IF($B66="","",(VLOOKUP($B66,'Price List'!$C:BE,6,FALSE)))</f>
        <v/>
      </c>
      <c r="J66" s="76" t="str">
        <f>IF($B66="","",(VLOOKUP($B66,'Price List'!$C:BF,8,FALSE)))</f>
        <v/>
      </c>
      <c r="K66" s="76" t="str">
        <f>IF($B66="","",(VLOOKUP($B66,'Price List'!$C:BG,9,FALSE)))</f>
        <v/>
      </c>
      <c r="L66" s="79" t="str">
        <f>IF($B66="","",(VLOOKUP($B66,'Price List'!$C:BH,10,FALSE)))</f>
        <v/>
      </c>
      <c r="M66" s="80" t="str">
        <f>IF($B66="","",(VLOOKUP($B66,'Price List'!$C:BI,11,FALSE)))</f>
        <v/>
      </c>
      <c r="N66" s="81" t="str">
        <f>IF($B66="","",(VLOOKUP($B66,'Price List'!$C:BI,12,FALSE)))</f>
        <v/>
      </c>
      <c r="O66" s="82" t="str">
        <f>IF($B66="","",(VLOOKUP($B66,'Price List'!$C:AS,13,FALSE)))</f>
        <v/>
      </c>
      <c r="P66" s="83" t="str">
        <f>IF($B66="","",(VLOOKUP($B66,'Price List'!$C:AS,14,FALSE)))</f>
        <v/>
      </c>
      <c r="Q66" s="83" t="str">
        <f>IF($B66="","",(VLOOKUP($B66,'Price List'!$C:AS,15,FALSE)))</f>
        <v/>
      </c>
      <c r="R66" s="125" t="str">
        <f>IF($B66="","",(VLOOKUP($B66,'Price List'!$C:AS,16,FALSE)))</f>
        <v/>
      </c>
      <c r="S66" s="125" t="str">
        <f>IF($B66="","",(VLOOKUP($B66,'Price List'!$C:AS,17,FALSE)))</f>
        <v/>
      </c>
      <c r="T66" s="84" t="str">
        <f>IF($B66="","",(VLOOKUP($B66,'Price List'!$C:AS,18,FALSE)))</f>
        <v/>
      </c>
      <c r="U66" s="83" t="str">
        <f>IF($B66="","",(VLOOKUP($B66,'Price List'!$C:AS,19,FALSE)))</f>
        <v/>
      </c>
      <c r="V66" s="83" t="str">
        <f>IF($B66="","",(VLOOKUP($B66,'Price List'!$C:AS,20,FALSE)))</f>
        <v/>
      </c>
      <c r="W66" s="125" t="str">
        <f>IF($B66="","",(VLOOKUP($B66,'Price List'!$C:AS,21,FALSE)))</f>
        <v/>
      </c>
      <c r="X66" s="130" t="str">
        <f>IF($B66="","",(VLOOKUP($B66,'Price List'!$C:AS,22,FALSE)))</f>
        <v/>
      </c>
      <c r="Y66" s="83" t="str">
        <f>IF($B66="","",(VLOOKUP($B66,'Price List'!$C:AS,23,FALSE)))</f>
        <v/>
      </c>
      <c r="Z66" s="83" t="str">
        <f>IF($B66="","",(VLOOKUP($B66,'Price List'!$C:AS,24,FALSE)))</f>
        <v/>
      </c>
      <c r="AA66" s="83" t="str">
        <f>IF($B66="","",(VLOOKUP($B66,'Price List'!$C:AS,25,FALSE)))</f>
        <v/>
      </c>
      <c r="AB66" s="125" t="str">
        <f>IF($B66="","",(VLOOKUP($B66,'Price List'!$C:AS,26,FALSE)))</f>
        <v/>
      </c>
      <c r="AC66" s="125" t="str">
        <f>IF($B66="","",(VLOOKUP($B66,'Price List'!$C:AS,27,FALSE)))</f>
        <v/>
      </c>
      <c r="AD66" s="82" t="str">
        <f>IF($B66="","",(VLOOKUP($B66,'Price List'!$C:AS,28,FALSE)))</f>
        <v/>
      </c>
      <c r="AE66" s="83" t="str">
        <f>IF($B66="","",(VLOOKUP($B66,'Price List'!$C:AS,29,FALSE)))</f>
        <v/>
      </c>
      <c r="AF66" s="83" t="str">
        <f>IF($B66="","",(VLOOKUP($B66,'Price List'!$C:AS,30,FALSE)))</f>
        <v/>
      </c>
      <c r="AG66" s="125" t="str">
        <f>IF($B66="","",(VLOOKUP($B66,'Price List'!$C:AS,31,FALSE)))</f>
        <v/>
      </c>
      <c r="AH66" s="125" t="str">
        <f>IF($B66="","",(VLOOKUP($B66,'Price List'!$C:AS,32,FALSE)))</f>
        <v/>
      </c>
      <c r="AI66" s="84" t="str">
        <f>IF($B66="","",(VLOOKUP($B66,'Price List'!$C:AS,33,FALSE)))</f>
        <v/>
      </c>
      <c r="AJ66" s="83" t="str">
        <f>IF($B66="","",(VLOOKUP($B66,'Price List'!$C:AS,34,FALSE)))</f>
        <v/>
      </c>
      <c r="AK66" s="83" t="str">
        <f>IF($B66="","",(VLOOKUP($B66,'Price List'!$C:AS,35,FALSE)))</f>
        <v/>
      </c>
      <c r="AL66" s="125" t="str">
        <f>IF($B66="","",(VLOOKUP($B66,'Price List'!$C:AS,36,FALSE)))</f>
        <v/>
      </c>
      <c r="AM66" s="130" t="str">
        <f>IF($B66="","",(VLOOKUP($B66,'Price List'!$C:AS,37,FALSE)))</f>
        <v/>
      </c>
      <c r="AN66" s="83" t="str">
        <f>IF($B66="","",(VLOOKUP($B66,'Price List'!$C:AS,38,FALSE)))</f>
        <v/>
      </c>
      <c r="AO66" s="83" t="str">
        <f>IF($B66="","",(VLOOKUP($B66,'Price List'!$C:AS,39,FALSE)))</f>
        <v/>
      </c>
      <c r="AP66" s="83" t="str">
        <f>IF($B66="","",(VLOOKUP($B66,'Price List'!$C:AS,40,FALSE)))</f>
        <v/>
      </c>
      <c r="AQ66" s="125" t="str">
        <f>IF($B66="","",(VLOOKUP($B66,'Price List'!$C:AS,41,FALSE)))</f>
        <v/>
      </c>
      <c r="AR66" s="135" t="str">
        <f>IF($B66="","",(VLOOKUP($B66,'Price List'!$C:AS,42,FALSE)))</f>
        <v/>
      </c>
      <c r="AS66" s="76" t="str">
        <f>IF($B66="","",(VLOOKUP($B66,'Price List'!$C:CO,43,FALSE)))</f>
        <v/>
      </c>
      <c r="AT66" s="151" t="str">
        <f t="shared" si="0"/>
        <v/>
      </c>
      <c r="AU66" s="76"/>
      <c r="AV66" s="76"/>
      <c r="AW66" s="76"/>
      <c r="AX66" s="76"/>
      <c r="AY66" s="76"/>
      <c r="AZ66" s="76"/>
      <c r="BA66" s="76"/>
    </row>
    <row r="67" spans="1:53" s="85" customFormat="1" x14ac:dyDescent="0.2">
      <c r="A67" s="79">
        <v>61</v>
      </c>
      <c r="B67" s="76" t="str">
        <f>IF(ISBLANK(Catalog!A147),"",Catalog!A147)</f>
        <v/>
      </c>
      <c r="C67" s="76"/>
      <c r="D67" s="76" t="str">
        <f>IF($B67="","",(VLOOKUP($B67,'Price List'!$C:BB,2,FALSE)))</f>
        <v/>
      </c>
      <c r="E67" s="77" t="str">
        <f>IF($B67="","",(VLOOKUP($B67,'Price List'!$C:BA,3,FALSE)))</f>
        <v/>
      </c>
      <c r="F67" s="78" t="str">
        <f>IF($B67="","",IF(ISBLANK(VLOOKUP($B67,'Price List'!$C:BB,5,FALSE)),VLOOKUP($B67,'Price List'!$C:BB,7,FALSE),VLOOKUP($B67,'Price List'!$C:BB,5,FALSE)))</f>
        <v/>
      </c>
      <c r="G67" s="76"/>
      <c r="H67" s="76"/>
      <c r="I67" s="77" t="str">
        <f>IF($B67="","",(VLOOKUP($B67,'Price List'!$C:BE,6,FALSE)))</f>
        <v/>
      </c>
      <c r="J67" s="76" t="str">
        <f>IF($B67="","",(VLOOKUP($B67,'Price List'!$C:BF,8,FALSE)))</f>
        <v/>
      </c>
      <c r="K67" s="76" t="str">
        <f>IF($B67="","",(VLOOKUP($B67,'Price List'!$C:BG,9,FALSE)))</f>
        <v/>
      </c>
      <c r="L67" s="79" t="str">
        <f>IF($B67="","",(VLOOKUP($B67,'Price List'!$C:BH,10,FALSE)))</f>
        <v/>
      </c>
      <c r="M67" s="80" t="str">
        <f>IF($B67="","",(VLOOKUP($B67,'Price List'!$C:BI,11,FALSE)))</f>
        <v/>
      </c>
      <c r="N67" s="81" t="str">
        <f>IF($B67="","",(VLOOKUP($B67,'Price List'!$C:BI,12,FALSE)))</f>
        <v/>
      </c>
      <c r="O67" s="82" t="str">
        <f>IF($B67="","",(VLOOKUP($B67,'Price List'!$C:AS,13,FALSE)))</f>
        <v/>
      </c>
      <c r="P67" s="83" t="str">
        <f>IF($B67="","",(VLOOKUP($B67,'Price List'!$C:AS,14,FALSE)))</f>
        <v/>
      </c>
      <c r="Q67" s="83" t="str">
        <f>IF($B67="","",(VLOOKUP($B67,'Price List'!$C:AS,15,FALSE)))</f>
        <v/>
      </c>
      <c r="R67" s="125" t="str">
        <f>IF($B67="","",(VLOOKUP($B67,'Price List'!$C:AS,16,FALSE)))</f>
        <v/>
      </c>
      <c r="S67" s="125" t="str">
        <f>IF($B67="","",(VLOOKUP($B67,'Price List'!$C:AS,17,FALSE)))</f>
        <v/>
      </c>
      <c r="T67" s="84" t="str">
        <f>IF($B67="","",(VLOOKUP($B67,'Price List'!$C:AS,18,FALSE)))</f>
        <v/>
      </c>
      <c r="U67" s="83" t="str">
        <f>IF($B67="","",(VLOOKUP($B67,'Price List'!$C:AS,19,FALSE)))</f>
        <v/>
      </c>
      <c r="V67" s="83" t="str">
        <f>IF($B67="","",(VLOOKUP($B67,'Price List'!$C:AS,20,FALSE)))</f>
        <v/>
      </c>
      <c r="W67" s="125" t="str">
        <f>IF($B67="","",(VLOOKUP($B67,'Price List'!$C:AS,21,FALSE)))</f>
        <v/>
      </c>
      <c r="X67" s="130" t="str">
        <f>IF($B67="","",(VLOOKUP($B67,'Price List'!$C:AS,22,FALSE)))</f>
        <v/>
      </c>
      <c r="Y67" s="83" t="str">
        <f>IF($B67="","",(VLOOKUP($B67,'Price List'!$C:AS,23,FALSE)))</f>
        <v/>
      </c>
      <c r="Z67" s="83" t="str">
        <f>IF($B67="","",(VLOOKUP($B67,'Price List'!$C:AS,24,FALSE)))</f>
        <v/>
      </c>
      <c r="AA67" s="83" t="str">
        <f>IF($B67="","",(VLOOKUP($B67,'Price List'!$C:AS,25,FALSE)))</f>
        <v/>
      </c>
      <c r="AB67" s="125" t="str">
        <f>IF($B67="","",(VLOOKUP($B67,'Price List'!$C:AS,26,FALSE)))</f>
        <v/>
      </c>
      <c r="AC67" s="125" t="str">
        <f>IF($B67="","",(VLOOKUP($B67,'Price List'!$C:AS,27,FALSE)))</f>
        <v/>
      </c>
      <c r="AD67" s="82" t="str">
        <f>IF($B67="","",(VLOOKUP($B67,'Price List'!$C:AS,28,FALSE)))</f>
        <v/>
      </c>
      <c r="AE67" s="83" t="str">
        <f>IF($B67="","",(VLOOKUP($B67,'Price List'!$C:AS,29,FALSE)))</f>
        <v/>
      </c>
      <c r="AF67" s="83" t="str">
        <f>IF($B67="","",(VLOOKUP($B67,'Price List'!$C:AS,30,FALSE)))</f>
        <v/>
      </c>
      <c r="AG67" s="125" t="str">
        <f>IF($B67="","",(VLOOKUP($B67,'Price List'!$C:AS,31,FALSE)))</f>
        <v/>
      </c>
      <c r="AH67" s="125" t="str">
        <f>IF($B67="","",(VLOOKUP($B67,'Price List'!$C:AS,32,FALSE)))</f>
        <v/>
      </c>
      <c r="AI67" s="84" t="str">
        <f>IF($B67="","",(VLOOKUP($B67,'Price List'!$C:AS,33,FALSE)))</f>
        <v/>
      </c>
      <c r="AJ67" s="83" t="str">
        <f>IF($B67="","",(VLOOKUP($B67,'Price List'!$C:AS,34,FALSE)))</f>
        <v/>
      </c>
      <c r="AK67" s="83" t="str">
        <f>IF($B67="","",(VLOOKUP($B67,'Price List'!$C:AS,35,FALSE)))</f>
        <v/>
      </c>
      <c r="AL67" s="125" t="str">
        <f>IF($B67="","",(VLOOKUP($B67,'Price List'!$C:AS,36,FALSE)))</f>
        <v/>
      </c>
      <c r="AM67" s="130" t="str">
        <f>IF($B67="","",(VLOOKUP($B67,'Price List'!$C:AS,37,FALSE)))</f>
        <v/>
      </c>
      <c r="AN67" s="83" t="str">
        <f>IF($B67="","",(VLOOKUP($B67,'Price List'!$C:AS,38,FALSE)))</f>
        <v/>
      </c>
      <c r="AO67" s="83" t="str">
        <f>IF($B67="","",(VLOOKUP($B67,'Price List'!$C:AS,39,FALSE)))</f>
        <v/>
      </c>
      <c r="AP67" s="83" t="str">
        <f>IF($B67="","",(VLOOKUP($B67,'Price List'!$C:AS,40,FALSE)))</f>
        <v/>
      </c>
      <c r="AQ67" s="125" t="str">
        <f>IF($B67="","",(VLOOKUP($B67,'Price List'!$C:AS,41,FALSE)))</f>
        <v/>
      </c>
      <c r="AR67" s="135" t="str">
        <f>IF($B67="","",(VLOOKUP($B67,'Price List'!$C:AS,42,FALSE)))</f>
        <v/>
      </c>
      <c r="AS67" s="76" t="str">
        <f>IF($B67="","",(VLOOKUP($B67,'Price List'!$C:CO,43,FALSE)))</f>
        <v/>
      </c>
      <c r="AT67" s="151" t="str">
        <f t="shared" si="0"/>
        <v/>
      </c>
      <c r="AU67" s="76"/>
      <c r="AV67" s="76"/>
      <c r="AW67" s="76"/>
      <c r="AX67" s="76"/>
      <c r="AY67" s="76"/>
      <c r="AZ67" s="76"/>
      <c r="BA67" s="76"/>
    </row>
    <row r="68" spans="1:53" s="85" customFormat="1" x14ac:dyDescent="0.2">
      <c r="A68" s="79">
        <v>62</v>
      </c>
      <c r="B68" s="76" t="str">
        <f>IF(ISBLANK(Catalog!E147),"",Catalog!E147)</f>
        <v/>
      </c>
      <c r="C68" s="76"/>
      <c r="D68" s="76" t="str">
        <f>IF($B68="","",(VLOOKUP($B68,'Price List'!$C:BB,2,FALSE)))</f>
        <v/>
      </c>
      <c r="E68" s="77" t="str">
        <f>IF($B68="","",(VLOOKUP($B68,'Price List'!$C:BA,3,FALSE)))</f>
        <v/>
      </c>
      <c r="F68" s="78" t="str">
        <f>IF($B68="","",IF(ISBLANK(VLOOKUP($B68,'Price List'!$C:BB,5,FALSE)),VLOOKUP($B68,'Price List'!$C:BB,7,FALSE),VLOOKUP($B68,'Price List'!$C:BB,5,FALSE)))</f>
        <v/>
      </c>
      <c r="G68" s="76"/>
      <c r="H68" s="76"/>
      <c r="I68" s="77" t="str">
        <f>IF($B68="","",(VLOOKUP($B68,'Price List'!$C:BE,6,FALSE)))</f>
        <v/>
      </c>
      <c r="J68" s="76" t="str">
        <f>IF($B68="","",(VLOOKUP($B68,'Price List'!$C:BF,8,FALSE)))</f>
        <v/>
      </c>
      <c r="K68" s="76" t="str">
        <f>IF($B68="","",(VLOOKUP($B68,'Price List'!$C:BG,9,FALSE)))</f>
        <v/>
      </c>
      <c r="L68" s="79" t="str">
        <f>IF($B68="","",(VLOOKUP($B68,'Price List'!$C:BH,10,FALSE)))</f>
        <v/>
      </c>
      <c r="M68" s="80" t="str">
        <f>IF($B68="","",(VLOOKUP($B68,'Price List'!$C:BI,11,FALSE)))</f>
        <v/>
      </c>
      <c r="N68" s="81" t="str">
        <f>IF($B68="","",(VLOOKUP($B68,'Price List'!$C:BI,12,FALSE)))</f>
        <v/>
      </c>
      <c r="O68" s="82" t="str">
        <f>IF($B68="","",(VLOOKUP($B68,'Price List'!$C:AS,13,FALSE)))</f>
        <v/>
      </c>
      <c r="P68" s="83" t="str">
        <f>IF($B68="","",(VLOOKUP($B68,'Price List'!$C:AS,14,FALSE)))</f>
        <v/>
      </c>
      <c r="Q68" s="83" t="str">
        <f>IF($B68="","",(VLOOKUP($B68,'Price List'!$C:AS,15,FALSE)))</f>
        <v/>
      </c>
      <c r="R68" s="125" t="str">
        <f>IF($B68="","",(VLOOKUP($B68,'Price List'!$C:AS,16,FALSE)))</f>
        <v/>
      </c>
      <c r="S68" s="125" t="str">
        <f>IF($B68="","",(VLOOKUP($B68,'Price List'!$C:AS,17,FALSE)))</f>
        <v/>
      </c>
      <c r="T68" s="84" t="str">
        <f>IF($B68="","",(VLOOKUP($B68,'Price List'!$C:AS,18,FALSE)))</f>
        <v/>
      </c>
      <c r="U68" s="83" t="str">
        <f>IF($B68="","",(VLOOKUP($B68,'Price List'!$C:AS,19,FALSE)))</f>
        <v/>
      </c>
      <c r="V68" s="83" t="str">
        <f>IF($B68="","",(VLOOKUP($B68,'Price List'!$C:AS,20,FALSE)))</f>
        <v/>
      </c>
      <c r="W68" s="125" t="str">
        <f>IF($B68="","",(VLOOKUP($B68,'Price List'!$C:AS,21,FALSE)))</f>
        <v/>
      </c>
      <c r="X68" s="130" t="str">
        <f>IF($B68="","",(VLOOKUP($B68,'Price List'!$C:AS,22,FALSE)))</f>
        <v/>
      </c>
      <c r="Y68" s="83" t="str">
        <f>IF($B68="","",(VLOOKUP($B68,'Price List'!$C:AS,23,FALSE)))</f>
        <v/>
      </c>
      <c r="Z68" s="83" t="str">
        <f>IF($B68="","",(VLOOKUP($B68,'Price List'!$C:AS,24,FALSE)))</f>
        <v/>
      </c>
      <c r="AA68" s="83" t="str">
        <f>IF($B68="","",(VLOOKUP($B68,'Price List'!$C:AS,25,FALSE)))</f>
        <v/>
      </c>
      <c r="AB68" s="125" t="str">
        <f>IF($B68="","",(VLOOKUP($B68,'Price List'!$C:AS,26,FALSE)))</f>
        <v/>
      </c>
      <c r="AC68" s="125" t="str">
        <f>IF($B68="","",(VLOOKUP($B68,'Price List'!$C:AS,27,FALSE)))</f>
        <v/>
      </c>
      <c r="AD68" s="82" t="str">
        <f>IF($B68="","",(VLOOKUP($B68,'Price List'!$C:AS,28,FALSE)))</f>
        <v/>
      </c>
      <c r="AE68" s="83" t="str">
        <f>IF($B68="","",(VLOOKUP($B68,'Price List'!$C:AS,29,FALSE)))</f>
        <v/>
      </c>
      <c r="AF68" s="83" t="str">
        <f>IF($B68="","",(VLOOKUP($B68,'Price List'!$C:AS,30,FALSE)))</f>
        <v/>
      </c>
      <c r="AG68" s="125" t="str">
        <f>IF($B68="","",(VLOOKUP($B68,'Price List'!$C:AS,31,FALSE)))</f>
        <v/>
      </c>
      <c r="AH68" s="125" t="str">
        <f>IF($B68="","",(VLOOKUP($B68,'Price List'!$C:AS,32,FALSE)))</f>
        <v/>
      </c>
      <c r="AI68" s="84" t="str">
        <f>IF($B68="","",(VLOOKUP($B68,'Price List'!$C:AS,33,FALSE)))</f>
        <v/>
      </c>
      <c r="AJ68" s="83" t="str">
        <f>IF($B68="","",(VLOOKUP($B68,'Price List'!$C:AS,34,FALSE)))</f>
        <v/>
      </c>
      <c r="AK68" s="83" t="str">
        <f>IF($B68="","",(VLOOKUP($B68,'Price List'!$C:AS,35,FALSE)))</f>
        <v/>
      </c>
      <c r="AL68" s="125" t="str">
        <f>IF($B68="","",(VLOOKUP($B68,'Price List'!$C:AS,36,FALSE)))</f>
        <v/>
      </c>
      <c r="AM68" s="130" t="str">
        <f>IF($B68="","",(VLOOKUP($B68,'Price List'!$C:AS,37,FALSE)))</f>
        <v/>
      </c>
      <c r="AN68" s="83" t="str">
        <f>IF($B68="","",(VLOOKUP($B68,'Price List'!$C:AS,38,FALSE)))</f>
        <v/>
      </c>
      <c r="AO68" s="83" t="str">
        <f>IF($B68="","",(VLOOKUP($B68,'Price List'!$C:AS,39,FALSE)))</f>
        <v/>
      </c>
      <c r="AP68" s="83" t="str">
        <f>IF($B68="","",(VLOOKUP($B68,'Price List'!$C:AS,40,FALSE)))</f>
        <v/>
      </c>
      <c r="AQ68" s="125" t="str">
        <f>IF($B68="","",(VLOOKUP($B68,'Price List'!$C:AS,41,FALSE)))</f>
        <v/>
      </c>
      <c r="AR68" s="135" t="str">
        <f>IF($B68="","",(VLOOKUP($B68,'Price List'!$C:AS,42,FALSE)))</f>
        <v/>
      </c>
      <c r="AS68" s="76" t="str">
        <f>IF($B68="","",(VLOOKUP($B68,'Price List'!$C:CO,43,FALSE)))</f>
        <v/>
      </c>
      <c r="AT68" s="151" t="str">
        <f t="shared" si="0"/>
        <v/>
      </c>
      <c r="AU68" s="76"/>
      <c r="AV68" s="76"/>
      <c r="AW68" s="76"/>
      <c r="AX68" s="76"/>
      <c r="AY68" s="76"/>
      <c r="AZ68" s="76"/>
      <c r="BA68" s="76"/>
    </row>
    <row r="69" spans="1:53" s="85" customFormat="1" x14ac:dyDescent="0.2">
      <c r="A69" s="79">
        <v>63</v>
      </c>
      <c r="B69" s="76" t="str">
        <f>IF(ISBLANK(Catalog!I147),"",Catalog!I147)</f>
        <v/>
      </c>
      <c r="C69" s="76"/>
      <c r="D69" s="76" t="str">
        <f>IF($B69="","",(VLOOKUP($B69,'Price List'!$C:BB,2,FALSE)))</f>
        <v/>
      </c>
      <c r="E69" s="77" t="str">
        <f>IF($B69="","",(VLOOKUP($B69,'Price List'!$C:BA,3,FALSE)))</f>
        <v/>
      </c>
      <c r="F69" s="78" t="str">
        <f>IF($B69="","",IF(ISBLANK(VLOOKUP($B69,'Price List'!$C:BB,5,FALSE)),VLOOKUP($B69,'Price List'!$C:BB,7,FALSE),VLOOKUP($B69,'Price List'!$C:BB,5,FALSE)))</f>
        <v/>
      </c>
      <c r="G69" s="76"/>
      <c r="H69" s="76"/>
      <c r="I69" s="77" t="str">
        <f>IF($B69="","",(VLOOKUP($B69,'Price List'!$C:BE,6,FALSE)))</f>
        <v/>
      </c>
      <c r="J69" s="76" t="str">
        <f>IF($B69="","",(VLOOKUP($B69,'Price List'!$C:BF,8,FALSE)))</f>
        <v/>
      </c>
      <c r="K69" s="76" t="str">
        <f>IF($B69="","",(VLOOKUP($B69,'Price List'!$C:BG,9,FALSE)))</f>
        <v/>
      </c>
      <c r="L69" s="79" t="str">
        <f>IF($B69="","",(VLOOKUP($B69,'Price List'!$C:BH,10,FALSE)))</f>
        <v/>
      </c>
      <c r="M69" s="80" t="str">
        <f>IF($B69="","",(VLOOKUP($B69,'Price List'!$C:BI,11,FALSE)))</f>
        <v/>
      </c>
      <c r="N69" s="81" t="str">
        <f>IF($B69="","",(VLOOKUP($B69,'Price List'!$C:BI,12,FALSE)))</f>
        <v/>
      </c>
      <c r="O69" s="82" t="str">
        <f>IF($B69="","",(VLOOKUP($B69,'Price List'!$C:AS,13,FALSE)))</f>
        <v/>
      </c>
      <c r="P69" s="83" t="str">
        <f>IF($B69="","",(VLOOKUP($B69,'Price List'!$C:AS,14,FALSE)))</f>
        <v/>
      </c>
      <c r="Q69" s="83" t="str">
        <f>IF($B69="","",(VLOOKUP($B69,'Price List'!$C:AS,15,FALSE)))</f>
        <v/>
      </c>
      <c r="R69" s="125" t="str">
        <f>IF($B69="","",(VLOOKUP($B69,'Price List'!$C:AS,16,FALSE)))</f>
        <v/>
      </c>
      <c r="S69" s="125" t="str">
        <f>IF($B69="","",(VLOOKUP($B69,'Price List'!$C:AS,17,FALSE)))</f>
        <v/>
      </c>
      <c r="T69" s="84" t="str">
        <f>IF($B69="","",(VLOOKUP($B69,'Price List'!$C:AS,18,FALSE)))</f>
        <v/>
      </c>
      <c r="U69" s="83" t="str">
        <f>IF($B69="","",(VLOOKUP($B69,'Price List'!$C:AS,19,FALSE)))</f>
        <v/>
      </c>
      <c r="V69" s="83" t="str">
        <f>IF($B69="","",(VLOOKUP($B69,'Price List'!$C:AS,20,FALSE)))</f>
        <v/>
      </c>
      <c r="W69" s="125" t="str">
        <f>IF($B69="","",(VLOOKUP($B69,'Price List'!$C:AS,21,FALSE)))</f>
        <v/>
      </c>
      <c r="X69" s="130" t="str">
        <f>IF($B69="","",(VLOOKUP($B69,'Price List'!$C:AS,22,FALSE)))</f>
        <v/>
      </c>
      <c r="Y69" s="83" t="str">
        <f>IF($B69="","",(VLOOKUP($B69,'Price List'!$C:AS,23,FALSE)))</f>
        <v/>
      </c>
      <c r="Z69" s="83" t="str">
        <f>IF($B69="","",(VLOOKUP($B69,'Price List'!$C:AS,24,FALSE)))</f>
        <v/>
      </c>
      <c r="AA69" s="83" t="str">
        <f>IF($B69="","",(VLOOKUP($B69,'Price List'!$C:AS,25,FALSE)))</f>
        <v/>
      </c>
      <c r="AB69" s="125" t="str">
        <f>IF($B69="","",(VLOOKUP($B69,'Price List'!$C:AS,26,FALSE)))</f>
        <v/>
      </c>
      <c r="AC69" s="125" t="str">
        <f>IF($B69="","",(VLOOKUP($B69,'Price List'!$C:AS,27,FALSE)))</f>
        <v/>
      </c>
      <c r="AD69" s="82" t="str">
        <f>IF($B69="","",(VLOOKUP($B69,'Price List'!$C:AS,28,FALSE)))</f>
        <v/>
      </c>
      <c r="AE69" s="83" t="str">
        <f>IF($B69="","",(VLOOKUP($B69,'Price List'!$C:AS,29,FALSE)))</f>
        <v/>
      </c>
      <c r="AF69" s="83" t="str">
        <f>IF($B69="","",(VLOOKUP($B69,'Price List'!$C:AS,30,FALSE)))</f>
        <v/>
      </c>
      <c r="AG69" s="125" t="str">
        <f>IF($B69="","",(VLOOKUP($B69,'Price List'!$C:AS,31,FALSE)))</f>
        <v/>
      </c>
      <c r="AH69" s="125" t="str">
        <f>IF($B69="","",(VLOOKUP($B69,'Price List'!$C:AS,32,FALSE)))</f>
        <v/>
      </c>
      <c r="AI69" s="84" t="str">
        <f>IF($B69="","",(VLOOKUP($B69,'Price List'!$C:AS,33,FALSE)))</f>
        <v/>
      </c>
      <c r="AJ69" s="83" t="str">
        <f>IF($B69="","",(VLOOKUP($B69,'Price List'!$C:AS,34,FALSE)))</f>
        <v/>
      </c>
      <c r="AK69" s="83" t="str">
        <f>IF($B69="","",(VLOOKUP($B69,'Price List'!$C:AS,35,FALSE)))</f>
        <v/>
      </c>
      <c r="AL69" s="125" t="str">
        <f>IF($B69="","",(VLOOKUP($B69,'Price List'!$C:AS,36,FALSE)))</f>
        <v/>
      </c>
      <c r="AM69" s="130" t="str">
        <f>IF($B69="","",(VLOOKUP($B69,'Price List'!$C:AS,37,FALSE)))</f>
        <v/>
      </c>
      <c r="AN69" s="83" t="str">
        <f>IF($B69="","",(VLOOKUP($B69,'Price List'!$C:AS,38,FALSE)))</f>
        <v/>
      </c>
      <c r="AO69" s="83" t="str">
        <f>IF($B69="","",(VLOOKUP($B69,'Price List'!$C:AS,39,FALSE)))</f>
        <v/>
      </c>
      <c r="AP69" s="83" t="str">
        <f>IF($B69="","",(VLOOKUP($B69,'Price List'!$C:AS,40,FALSE)))</f>
        <v/>
      </c>
      <c r="AQ69" s="125" t="str">
        <f>IF($B69="","",(VLOOKUP($B69,'Price List'!$C:AS,41,FALSE)))</f>
        <v/>
      </c>
      <c r="AR69" s="135" t="str">
        <f>IF($B69="","",(VLOOKUP($B69,'Price List'!$C:AS,42,FALSE)))</f>
        <v/>
      </c>
      <c r="AS69" s="76" t="str">
        <f>IF($B69="","",(VLOOKUP($B69,'Price List'!$C:CO,43,FALSE)))</f>
        <v/>
      </c>
      <c r="AT69" s="151" t="str">
        <f t="shared" si="0"/>
        <v/>
      </c>
      <c r="AU69" s="76"/>
      <c r="AV69" s="76"/>
      <c r="AW69" s="76"/>
      <c r="AX69" s="76"/>
      <c r="AY69" s="76"/>
      <c r="AZ69" s="76"/>
      <c r="BA69" s="76"/>
    </row>
    <row r="70" spans="1:53" s="85" customFormat="1" x14ac:dyDescent="0.2">
      <c r="A70" s="79">
        <v>64</v>
      </c>
      <c r="B70" s="76" t="str">
        <f>IF(ISBLANK(Catalog!A154),"",Catalog!A154)</f>
        <v/>
      </c>
      <c r="C70" s="76"/>
      <c r="D70" s="76" t="str">
        <f>IF($B70="","",(VLOOKUP($B70,'Price List'!$C:BB,2,FALSE)))</f>
        <v/>
      </c>
      <c r="E70" s="77" t="str">
        <f>IF($B70="","",(VLOOKUP($B70,'Price List'!$C:BA,3,FALSE)))</f>
        <v/>
      </c>
      <c r="F70" s="78" t="str">
        <f>IF($B70="","",IF(ISBLANK(VLOOKUP($B70,'Price List'!$C:BB,5,FALSE)),VLOOKUP($B70,'Price List'!$C:BB,7,FALSE),VLOOKUP($B70,'Price List'!$C:BB,5,FALSE)))</f>
        <v/>
      </c>
      <c r="G70" s="76"/>
      <c r="H70" s="76"/>
      <c r="I70" s="77" t="str">
        <f>IF($B70="","",(VLOOKUP($B70,'Price List'!$C:BE,6,FALSE)))</f>
        <v/>
      </c>
      <c r="J70" s="76" t="str">
        <f>IF($B70="","",(VLOOKUP($B70,'Price List'!$C:BF,8,FALSE)))</f>
        <v/>
      </c>
      <c r="K70" s="76" t="str">
        <f>IF($B70="","",(VLOOKUP($B70,'Price List'!$C:BG,9,FALSE)))</f>
        <v/>
      </c>
      <c r="L70" s="79" t="str">
        <f>IF($B70="","",(VLOOKUP($B70,'Price List'!$C:BH,10,FALSE)))</f>
        <v/>
      </c>
      <c r="M70" s="80" t="str">
        <f>IF($B70="","",(VLOOKUP($B70,'Price List'!$C:BI,11,FALSE)))</f>
        <v/>
      </c>
      <c r="N70" s="81" t="str">
        <f>IF($B70="","",(VLOOKUP($B70,'Price List'!$C:BI,12,FALSE)))</f>
        <v/>
      </c>
      <c r="O70" s="82" t="str">
        <f>IF($B70="","",(VLOOKUP($B70,'Price List'!$C:AS,13,FALSE)))</f>
        <v/>
      </c>
      <c r="P70" s="83" t="str">
        <f>IF($B70="","",(VLOOKUP($B70,'Price List'!$C:AS,14,FALSE)))</f>
        <v/>
      </c>
      <c r="Q70" s="83" t="str">
        <f>IF($B70="","",(VLOOKUP($B70,'Price List'!$C:AS,15,FALSE)))</f>
        <v/>
      </c>
      <c r="R70" s="125" t="str">
        <f>IF($B70="","",(VLOOKUP($B70,'Price List'!$C:AS,16,FALSE)))</f>
        <v/>
      </c>
      <c r="S70" s="125" t="str">
        <f>IF($B70="","",(VLOOKUP($B70,'Price List'!$C:AS,17,FALSE)))</f>
        <v/>
      </c>
      <c r="T70" s="84" t="str">
        <f>IF($B70="","",(VLOOKUP($B70,'Price List'!$C:AS,18,FALSE)))</f>
        <v/>
      </c>
      <c r="U70" s="83" t="str">
        <f>IF($B70="","",(VLOOKUP($B70,'Price List'!$C:AS,19,FALSE)))</f>
        <v/>
      </c>
      <c r="V70" s="83" t="str">
        <f>IF($B70="","",(VLOOKUP($B70,'Price List'!$C:AS,20,FALSE)))</f>
        <v/>
      </c>
      <c r="W70" s="125" t="str">
        <f>IF($B70="","",(VLOOKUP($B70,'Price List'!$C:AS,21,FALSE)))</f>
        <v/>
      </c>
      <c r="X70" s="130" t="str">
        <f>IF($B70="","",(VLOOKUP($B70,'Price List'!$C:AS,22,FALSE)))</f>
        <v/>
      </c>
      <c r="Y70" s="83" t="str">
        <f>IF($B70="","",(VLOOKUP($B70,'Price List'!$C:AS,23,FALSE)))</f>
        <v/>
      </c>
      <c r="Z70" s="83" t="str">
        <f>IF($B70="","",(VLOOKUP($B70,'Price List'!$C:AS,24,FALSE)))</f>
        <v/>
      </c>
      <c r="AA70" s="83" t="str">
        <f>IF($B70="","",(VLOOKUP($B70,'Price List'!$C:AS,25,FALSE)))</f>
        <v/>
      </c>
      <c r="AB70" s="125" t="str">
        <f>IF($B70="","",(VLOOKUP($B70,'Price List'!$C:AS,26,FALSE)))</f>
        <v/>
      </c>
      <c r="AC70" s="125" t="str">
        <f>IF($B70="","",(VLOOKUP($B70,'Price List'!$C:AS,27,FALSE)))</f>
        <v/>
      </c>
      <c r="AD70" s="82" t="str">
        <f>IF($B70="","",(VLOOKUP($B70,'Price List'!$C:AS,28,FALSE)))</f>
        <v/>
      </c>
      <c r="AE70" s="83" t="str">
        <f>IF($B70="","",(VLOOKUP($B70,'Price List'!$C:AS,29,FALSE)))</f>
        <v/>
      </c>
      <c r="AF70" s="83" t="str">
        <f>IF($B70="","",(VLOOKUP($B70,'Price List'!$C:AS,30,FALSE)))</f>
        <v/>
      </c>
      <c r="AG70" s="125" t="str">
        <f>IF($B70="","",(VLOOKUP($B70,'Price List'!$C:AS,31,FALSE)))</f>
        <v/>
      </c>
      <c r="AH70" s="125" t="str">
        <f>IF($B70="","",(VLOOKUP($B70,'Price List'!$C:AS,32,FALSE)))</f>
        <v/>
      </c>
      <c r="AI70" s="84" t="str">
        <f>IF($B70="","",(VLOOKUP($B70,'Price List'!$C:AS,33,FALSE)))</f>
        <v/>
      </c>
      <c r="AJ70" s="83" t="str">
        <f>IF($B70="","",(VLOOKUP($B70,'Price List'!$C:AS,34,FALSE)))</f>
        <v/>
      </c>
      <c r="AK70" s="83" t="str">
        <f>IF($B70="","",(VLOOKUP($B70,'Price List'!$C:AS,35,FALSE)))</f>
        <v/>
      </c>
      <c r="AL70" s="125" t="str">
        <f>IF($B70="","",(VLOOKUP($B70,'Price List'!$C:AS,36,FALSE)))</f>
        <v/>
      </c>
      <c r="AM70" s="130" t="str">
        <f>IF($B70="","",(VLOOKUP($B70,'Price List'!$C:AS,37,FALSE)))</f>
        <v/>
      </c>
      <c r="AN70" s="83" t="str">
        <f>IF($B70="","",(VLOOKUP($B70,'Price List'!$C:AS,38,FALSE)))</f>
        <v/>
      </c>
      <c r="AO70" s="83" t="str">
        <f>IF($B70="","",(VLOOKUP($B70,'Price List'!$C:AS,39,FALSE)))</f>
        <v/>
      </c>
      <c r="AP70" s="83" t="str">
        <f>IF($B70="","",(VLOOKUP($B70,'Price List'!$C:AS,40,FALSE)))</f>
        <v/>
      </c>
      <c r="AQ70" s="125" t="str">
        <f>IF($B70="","",(VLOOKUP($B70,'Price List'!$C:AS,41,FALSE)))</f>
        <v/>
      </c>
      <c r="AR70" s="135" t="str">
        <f>IF($B70="","",(VLOOKUP($B70,'Price List'!$C:AS,42,FALSE)))</f>
        <v/>
      </c>
      <c r="AS70" s="76" t="str">
        <f>IF($B70="","",(VLOOKUP($B70,'Price List'!$C:CO,43,FALSE)))</f>
        <v/>
      </c>
      <c r="AT70" s="151" t="str">
        <f t="shared" si="0"/>
        <v/>
      </c>
      <c r="AU70" s="76"/>
      <c r="AV70" s="76"/>
      <c r="AW70" s="76"/>
      <c r="AX70" s="76"/>
      <c r="AY70" s="76"/>
      <c r="AZ70" s="76"/>
      <c r="BA70" s="76"/>
    </row>
    <row r="71" spans="1:53" s="85" customFormat="1" x14ac:dyDescent="0.2">
      <c r="A71" s="79">
        <v>65</v>
      </c>
      <c r="B71" s="76" t="str">
        <f>IF(ISBLANK(Catalog!E154),"",Catalog!E154)</f>
        <v/>
      </c>
      <c r="C71" s="76"/>
      <c r="D71" s="76" t="str">
        <f>IF($B71="","",(VLOOKUP($B71,'Price List'!$C:BB,2,FALSE)))</f>
        <v/>
      </c>
      <c r="E71" s="77" t="str">
        <f>IF($B71="","",(VLOOKUP($B71,'Price List'!$C:BA,3,FALSE)))</f>
        <v/>
      </c>
      <c r="F71" s="78" t="str">
        <f>IF($B71="","",IF(ISBLANK(VLOOKUP($B71,'Price List'!$C:BB,5,FALSE)),VLOOKUP($B71,'Price List'!$C:BB,7,FALSE),VLOOKUP($B71,'Price List'!$C:BB,5,FALSE)))</f>
        <v/>
      </c>
      <c r="G71" s="76"/>
      <c r="H71" s="76"/>
      <c r="I71" s="77" t="str">
        <f>IF($B71="","",(VLOOKUP($B71,'Price List'!$C:BE,6,FALSE)))</f>
        <v/>
      </c>
      <c r="J71" s="76" t="str">
        <f>IF($B71="","",(VLOOKUP($B71,'Price List'!$C:BF,8,FALSE)))</f>
        <v/>
      </c>
      <c r="K71" s="76" t="str">
        <f>IF($B71="","",(VLOOKUP($B71,'Price List'!$C:BG,9,FALSE)))</f>
        <v/>
      </c>
      <c r="L71" s="79" t="str">
        <f>IF($B71="","",(VLOOKUP($B71,'Price List'!$C:BH,10,FALSE)))</f>
        <v/>
      </c>
      <c r="M71" s="80" t="str">
        <f>IF($B71="","",(VLOOKUP($B71,'Price List'!$C:BI,11,FALSE)))</f>
        <v/>
      </c>
      <c r="N71" s="81" t="str">
        <f>IF($B71="","",(VLOOKUP($B71,'Price List'!$C:BI,12,FALSE)))</f>
        <v/>
      </c>
      <c r="O71" s="82" t="str">
        <f>IF($B71="","",(VLOOKUP($B71,'Price List'!$C:AS,13,FALSE)))</f>
        <v/>
      </c>
      <c r="P71" s="83" t="str">
        <f>IF($B71="","",(VLOOKUP($B71,'Price List'!$C:AS,14,FALSE)))</f>
        <v/>
      </c>
      <c r="Q71" s="83" t="str">
        <f>IF($B71="","",(VLOOKUP($B71,'Price List'!$C:AS,15,FALSE)))</f>
        <v/>
      </c>
      <c r="R71" s="125" t="str">
        <f>IF($B71="","",(VLOOKUP($B71,'Price List'!$C:AS,16,FALSE)))</f>
        <v/>
      </c>
      <c r="S71" s="125" t="str">
        <f>IF($B71="","",(VLOOKUP($B71,'Price List'!$C:AS,17,FALSE)))</f>
        <v/>
      </c>
      <c r="T71" s="84" t="str">
        <f>IF($B71="","",(VLOOKUP($B71,'Price List'!$C:AS,18,FALSE)))</f>
        <v/>
      </c>
      <c r="U71" s="83" t="str">
        <f>IF($B71="","",(VLOOKUP($B71,'Price List'!$C:AS,19,FALSE)))</f>
        <v/>
      </c>
      <c r="V71" s="83" t="str">
        <f>IF($B71="","",(VLOOKUP($B71,'Price List'!$C:AS,20,FALSE)))</f>
        <v/>
      </c>
      <c r="W71" s="125" t="str">
        <f>IF($B71="","",(VLOOKUP($B71,'Price List'!$C:AS,21,FALSE)))</f>
        <v/>
      </c>
      <c r="X71" s="130" t="str">
        <f>IF($B71="","",(VLOOKUP($B71,'Price List'!$C:AS,22,FALSE)))</f>
        <v/>
      </c>
      <c r="Y71" s="83" t="str">
        <f>IF($B71="","",(VLOOKUP($B71,'Price List'!$C:AS,23,FALSE)))</f>
        <v/>
      </c>
      <c r="Z71" s="83" t="str">
        <f>IF($B71="","",(VLOOKUP($B71,'Price List'!$C:AS,24,FALSE)))</f>
        <v/>
      </c>
      <c r="AA71" s="83" t="str">
        <f>IF($B71="","",(VLOOKUP($B71,'Price List'!$C:AS,25,FALSE)))</f>
        <v/>
      </c>
      <c r="AB71" s="125" t="str">
        <f>IF($B71="","",(VLOOKUP($B71,'Price List'!$C:AS,26,FALSE)))</f>
        <v/>
      </c>
      <c r="AC71" s="125" t="str">
        <f>IF($B71="","",(VLOOKUP($B71,'Price List'!$C:AS,27,FALSE)))</f>
        <v/>
      </c>
      <c r="AD71" s="82" t="str">
        <f>IF($B71="","",(VLOOKUP($B71,'Price List'!$C:AS,28,FALSE)))</f>
        <v/>
      </c>
      <c r="AE71" s="83" t="str">
        <f>IF($B71="","",(VLOOKUP($B71,'Price List'!$C:AS,29,FALSE)))</f>
        <v/>
      </c>
      <c r="AF71" s="83" t="str">
        <f>IF($B71="","",(VLOOKUP($B71,'Price List'!$C:AS,30,FALSE)))</f>
        <v/>
      </c>
      <c r="AG71" s="125" t="str">
        <f>IF($B71="","",(VLOOKUP($B71,'Price List'!$C:AS,31,FALSE)))</f>
        <v/>
      </c>
      <c r="AH71" s="125" t="str">
        <f>IF($B71="","",(VLOOKUP($B71,'Price List'!$C:AS,32,FALSE)))</f>
        <v/>
      </c>
      <c r="AI71" s="84" t="str">
        <f>IF($B71="","",(VLOOKUP($B71,'Price List'!$C:AS,33,FALSE)))</f>
        <v/>
      </c>
      <c r="AJ71" s="83" t="str">
        <f>IF($B71="","",(VLOOKUP($B71,'Price List'!$C:AS,34,FALSE)))</f>
        <v/>
      </c>
      <c r="AK71" s="83" t="str">
        <f>IF($B71="","",(VLOOKUP($B71,'Price List'!$C:AS,35,FALSE)))</f>
        <v/>
      </c>
      <c r="AL71" s="125" t="str">
        <f>IF($B71="","",(VLOOKUP($B71,'Price List'!$C:AS,36,FALSE)))</f>
        <v/>
      </c>
      <c r="AM71" s="130" t="str">
        <f>IF($B71="","",(VLOOKUP($B71,'Price List'!$C:AS,37,FALSE)))</f>
        <v/>
      </c>
      <c r="AN71" s="83" t="str">
        <f>IF($B71="","",(VLOOKUP($B71,'Price List'!$C:AS,38,FALSE)))</f>
        <v/>
      </c>
      <c r="AO71" s="83" t="str">
        <f>IF($B71="","",(VLOOKUP($B71,'Price List'!$C:AS,39,FALSE)))</f>
        <v/>
      </c>
      <c r="AP71" s="83" t="str">
        <f>IF($B71="","",(VLOOKUP($B71,'Price List'!$C:AS,40,FALSE)))</f>
        <v/>
      </c>
      <c r="AQ71" s="125" t="str">
        <f>IF($B71="","",(VLOOKUP($B71,'Price List'!$C:AS,41,FALSE)))</f>
        <v/>
      </c>
      <c r="AR71" s="135" t="str">
        <f>IF($B71="","",(VLOOKUP($B71,'Price List'!$C:AS,42,FALSE)))</f>
        <v/>
      </c>
      <c r="AS71" s="76" t="str">
        <f>IF($B71="","",(VLOOKUP($B71,'Price List'!$C:CO,43,FALSE)))</f>
        <v/>
      </c>
      <c r="AT71" s="151" t="str">
        <f t="shared" ref="AT71:AT134" si="1">IF(B71="","",(1943/AP71)*K71)</f>
        <v/>
      </c>
      <c r="AU71" s="76"/>
      <c r="AV71" s="76"/>
      <c r="AW71" s="76"/>
      <c r="AX71" s="76"/>
      <c r="AY71" s="76"/>
      <c r="AZ71" s="76"/>
      <c r="BA71" s="76"/>
    </row>
    <row r="72" spans="1:53" s="85" customFormat="1" x14ac:dyDescent="0.2">
      <c r="A72" s="79">
        <v>66</v>
      </c>
      <c r="B72" s="76" t="str">
        <f>IF(ISBLANK(Catalog!I154),"",Catalog!I154)</f>
        <v/>
      </c>
      <c r="C72" s="76"/>
      <c r="D72" s="76" t="str">
        <f>IF($B72="","",(VLOOKUP($B72,'Price List'!$C:BB,2,FALSE)))</f>
        <v/>
      </c>
      <c r="E72" s="77" t="str">
        <f>IF($B72="","",(VLOOKUP($B72,'Price List'!$C:BA,3,FALSE)))</f>
        <v/>
      </c>
      <c r="F72" s="78" t="str">
        <f>IF($B72="","",IF(ISBLANK(VLOOKUP($B72,'Price List'!$C:BB,5,FALSE)),VLOOKUP($B72,'Price List'!$C:BB,7,FALSE),VLOOKUP($B72,'Price List'!$C:BB,5,FALSE)))</f>
        <v/>
      </c>
      <c r="G72" s="76"/>
      <c r="H72" s="76"/>
      <c r="I72" s="77" t="str">
        <f>IF($B72="","",(VLOOKUP($B72,'Price List'!$C:BE,6,FALSE)))</f>
        <v/>
      </c>
      <c r="J72" s="76" t="str">
        <f>IF($B72="","",(VLOOKUP($B72,'Price List'!$C:BF,8,FALSE)))</f>
        <v/>
      </c>
      <c r="K72" s="76" t="str">
        <f>IF($B72="","",(VLOOKUP($B72,'Price List'!$C:BG,9,FALSE)))</f>
        <v/>
      </c>
      <c r="L72" s="79" t="str">
        <f>IF($B72="","",(VLOOKUP($B72,'Price List'!$C:BH,10,FALSE)))</f>
        <v/>
      </c>
      <c r="M72" s="80" t="str">
        <f>IF($B72="","",(VLOOKUP($B72,'Price List'!$C:BI,11,FALSE)))</f>
        <v/>
      </c>
      <c r="N72" s="81" t="str">
        <f>IF($B72="","",(VLOOKUP($B72,'Price List'!$C:BI,12,FALSE)))</f>
        <v/>
      </c>
      <c r="O72" s="82" t="str">
        <f>IF($B72="","",(VLOOKUP($B72,'Price List'!$C:AS,13,FALSE)))</f>
        <v/>
      </c>
      <c r="P72" s="83" t="str">
        <f>IF($B72="","",(VLOOKUP($B72,'Price List'!$C:AS,14,FALSE)))</f>
        <v/>
      </c>
      <c r="Q72" s="83" t="str">
        <f>IF($B72="","",(VLOOKUP($B72,'Price List'!$C:AS,15,FALSE)))</f>
        <v/>
      </c>
      <c r="R72" s="125" t="str">
        <f>IF($B72="","",(VLOOKUP($B72,'Price List'!$C:AS,16,FALSE)))</f>
        <v/>
      </c>
      <c r="S72" s="125" t="str">
        <f>IF($B72="","",(VLOOKUP($B72,'Price List'!$C:AS,17,FALSE)))</f>
        <v/>
      </c>
      <c r="T72" s="84" t="str">
        <f>IF($B72="","",(VLOOKUP($B72,'Price List'!$C:AS,18,FALSE)))</f>
        <v/>
      </c>
      <c r="U72" s="83" t="str">
        <f>IF($B72="","",(VLOOKUP($B72,'Price List'!$C:AS,19,FALSE)))</f>
        <v/>
      </c>
      <c r="V72" s="83" t="str">
        <f>IF($B72="","",(VLOOKUP($B72,'Price List'!$C:AS,20,FALSE)))</f>
        <v/>
      </c>
      <c r="W72" s="125" t="str">
        <f>IF($B72="","",(VLOOKUP($B72,'Price List'!$C:AS,21,FALSE)))</f>
        <v/>
      </c>
      <c r="X72" s="130" t="str">
        <f>IF($B72="","",(VLOOKUP($B72,'Price List'!$C:AS,22,FALSE)))</f>
        <v/>
      </c>
      <c r="Y72" s="83" t="str">
        <f>IF($B72="","",(VLOOKUP($B72,'Price List'!$C:AS,23,FALSE)))</f>
        <v/>
      </c>
      <c r="Z72" s="83" t="str">
        <f>IF($B72="","",(VLOOKUP($B72,'Price List'!$C:AS,24,FALSE)))</f>
        <v/>
      </c>
      <c r="AA72" s="83" t="str">
        <f>IF($B72="","",(VLOOKUP($B72,'Price List'!$C:AS,25,FALSE)))</f>
        <v/>
      </c>
      <c r="AB72" s="125" t="str">
        <f>IF($B72="","",(VLOOKUP($B72,'Price List'!$C:AS,26,FALSE)))</f>
        <v/>
      </c>
      <c r="AC72" s="125" t="str">
        <f>IF($B72="","",(VLOOKUP($B72,'Price List'!$C:AS,27,FALSE)))</f>
        <v/>
      </c>
      <c r="AD72" s="82" t="str">
        <f>IF($B72="","",(VLOOKUP($B72,'Price List'!$C:AS,28,FALSE)))</f>
        <v/>
      </c>
      <c r="AE72" s="83" t="str">
        <f>IF($B72="","",(VLOOKUP($B72,'Price List'!$C:AS,29,FALSE)))</f>
        <v/>
      </c>
      <c r="AF72" s="83" t="str">
        <f>IF($B72="","",(VLOOKUP($B72,'Price List'!$C:AS,30,FALSE)))</f>
        <v/>
      </c>
      <c r="AG72" s="125" t="str">
        <f>IF($B72="","",(VLOOKUP($B72,'Price List'!$C:AS,31,FALSE)))</f>
        <v/>
      </c>
      <c r="AH72" s="125" t="str">
        <f>IF($B72="","",(VLOOKUP($B72,'Price List'!$C:AS,32,FALSE)))</f>
        <v/>
      </c>
      <c r="AI72" s="84" t="str">
        <f>IF($B72="","",(VLOOKUP($B72,'Price List'!$C:AS,33,FALSE)))</f>
        <v/>
      </c>
      <c r="AJ72" s="83" t="str">
        <f>IF($B72="","",(VLOOKUP($B72,'Price List'!$C:AS,34,FALSE)))</f>
        <v/>
      </c>
      <c r="AK72" s="83" t="str">
        <f>IF($B72="","",(VLOOKUP($B72,'Price List'!$C:AS,35,FALSE)))</f>
        <v/>
      </c>
      <c r="AL72" s="125" t="str">
        <f>IF($B72="","",(VLOOKUP($B72,'Price List'!$C:AS,36,FALSE)))</f>
        <v/>
      </c>
      <c r="AM72" s="130" t="str">
        <f>IF($B72="","",(VLOOKUP($B72,'Price List'!$C:AS,37,FALSE)))</f>
        <v/>
      </c>
      <c r="AN72" s="83" t="str">
        <f>IF($B72="","",(VLOOKUP($B72,'Price List'!$C:AS,38,FALSE)))</f>
        <v/>
      </c>
      <c r="AO72" s="83" t="str">
        <f>IF($B72="","",(VLOOKUP($B72,'Price List'!$C:AS,39,FALSE)))</f>
        <v/>
      </c>
      <c r="AP72" s="83" t="str">
        <f>IF($B72="","",(VLOOKUP($B72,'Price List'!$C:AS,40,FALSE)))</f>
        <v/>
      </c>
      <c r="AQ72" s="125" t="str">
        <f>IF($B72="","",(VLOOKUP($B72,'Price List'!$C:AS,41,FALSE)))</f>
        <v/>
      </c>
      <c r="AR72" s="135" t="str">
        <f>IF($B72="","",(VLOOKUP($B72,'Price List'!$C:AS,42,FALSE)))</f>
        <v/>
      </c>
      <c r="AS72" s="76" t="str">
        <f>IF($B72="","",(VLOOKUP($B72,'Price List'!$C:CO,43,FALSE)))</f>
        <v/>
      </c>
      <c r="AT72" s="151" t="str">
        <f t="shared" si="1"/>
        <v/>
      </c>
      <c r="AU72" s="76"/>
      <c r="AV72" s="76"/>
      <c r="AW72" s="76"/>
      <c r="AX72" s="76"/>
      <c r="AY72" s="76"/>
      <c r="AZ72" s="76"/>
      <c r="BA72" s="76"/>
    </row>
    <row r="73" spans="1:53" s="85" customFormat="1" x14ac:dyDescent="0.2">
      <c r="A73" s="79">
        <v>67</v>
      </c>
      <c r="B73" s="76" t="str">
        <f>IF(ISBLANK(Catalog!A161),"",Catalog!A161)</f>
        <v/>
      </c>
      <c r="C73" s="76"/>
      <c r="D73" s="76" t="str">
        <f>IF($B73="","",(VLOOKUP($B73,'Price List'!$C:BB,2,FALSE)))</f>
        <v/>
      </c>
      <c r="E73" s="77" t="str">
        <f>IF($B73="","",(VLOOKUP($B73,'Price List'!$C:BA,3,FALSE)))</f>
        <v/>
      </c>
      <c r="F73" s="78" t="str">
        <f>IF($B73="","",IF(ISBLANK(VLOOKUP($B73,'Price List'!$C:BB,5,FALSE)),VLOOKUP($B73,'Price List'!$C:BB,7,FALSE),VLOOKUP($B73,'Price List'!$C:BB,5,FALSE)))</f>
        <v/>
      </c>
      <c r="G73" s="76"/>
      <c r="H73" s="76"/>
      <c r="I73" s="77" t="str">
        <f>IF($B73="","",(VLOOKUP($B73,'Price List'!$C:BE,6,FALSE)))</f>
        <v/>
      </c>
      <c r="J73" s="76" t="str">
        <f>IF($B73="","",(VLOOKUP($B73,'Price List'!$C:BF,8,FALSE)))</f>
        <v/>
      </c>
      <c r="K73" s="76" t="str">
        <f>IF($B73="","",(VLOOKUP($B73,'Price List'!$C:BG,9,FALSE)))</f>
        <v/>
      </c>
      <c r="L73" s="79" t="str">
        <f>IF($B73="","",(VLOOKUP($B73,'Price List'!$C:BH,10,FALSE)))</f>
        <v/>
      </c>
      <c r="M73" s="80" t="str">
        <f>IF($B73="","",(VLOOKUP($B73,'Price List'!$C:BI,11,FALSE)))</f>
        <v/>
      </c>
      <c r="N73" s="81" t="str">
        <f>IF($B73="","",(VLOOKUP($B73,'Price List'!$C:BI,12,FALSE)))</f>
        <v/>
      </c>
      <c r="O73" s="82" t="str">
        <f>IF($B73="","",(VLOOKUP($B73,'Price List'!$C:AS,13,FALSE)))</f>
        <v/>
      </c>
      <c r="P73" s="83" t="str">
        <f>IF($B73="","",(VLOOKUP($B73,'Price List'!$C:AS,14,FALSE)))</f>
        <v/>
      </c>
      <c r="Q73" s="83" t="str">
        <f>IF($B73="","",(VLOOKUP($B73,'Price List'!$C:AS,15,FALSE)))</f>
        <v/>
      </c>
      <c r="R73" s="125" t="str">
        <f>IF($B73="","",(VLOOKUP($B73,'Price List'!$C:AS,16,FALSE)))</f>
        <v/>
      </c>
      <c r="S73" s="125" t="str">
        <f>IF($B73="","",(VLOOKUP($B73,'Price List'!$C:AS,17,FALSE)))</f>
        <v/>
      </c>
      <c r="T73" s="84" t="str">
        <f>IF($B73="","",(VLOOKUP($B73,'Price List'!$C:AS,18,FALSE)))</f>
        <v/>
      </c>
      <c r="U73" s="83" t="str">
        <f>IF($B73="","",(VLOOKUP($B73,'Price List'!$C:AS,19,FALSE)))</f>
        <v/>
      </c>
      <c r="V73" s="83" t="str">
        <f>IF($B73="","",(VLOOKUP($B73,'Price List'!$C:AS,20,FALSE)))</f>
        <v/>
      </c>
      <c r="W73" s="125" t="str">
        <f>IF($B73="","",(VLOOKUP($B73,'Price List'!$C:AS,21,FALSE)))</f>
        <v/>
      </c>
      <c r="X73" s="130" t="str">
        <f>IF($B73="","",(VLOOKUP($B73,'Price List'!$C:AS,22,FALSE)))</f>
        <v/>
      </c>
      <c r="Y73" s="83" t="str">
        <f>IF($B73="","",(VLOOKUP($B73,'Price List'!$C:AS,23,FALSE)))</f>
        <v/>
      </c>
      <c r="Z73" s="83" t="str">
        <f>IF($B73="","",(VLOOKUP($B73,'Price List'!$C:AS,24,FALSE)))</f>
        <v/>
      </c>
      <c r="AA73" s="83" t="str">
        <f>IF($B73="","",(VLOOKUP($B73,'Price List'!$C:AS,25,FALSE)))</f>
        <v/>
      </c>
      <c r="AB73" s="125" t="str">
        <f>IF($B73="","",(VLOOKUP($B73,'Price List'!$C:AS,26,FALSE)))</f>
        <v/>
      </c>
      <c r="AC73" s="125" t="str">
        <f>IF($B73="","",(VLOOKUP($B73,'Price List'!$C:AS,27,FALSE)))</f>
        <v/>
      </c>
      <c r="AD73" s="82" t="str">
        <f>IF($B73="","",(VLOOKUP($B73,'Price List'!$C:AS,28,FALSE)))</f>
        <v/>
      </c>
      <c r="AE73" s="83" t="str">
        <f>IF($B73="","",(VLOOKUP($B73,'Price List'!$C:AS,29,FALSE)))</f>
        <v/>
      </c>
      <c r="AF73" s="83" t="str">
        <f>IF($B73="","",(VLOOKUP($B73,'Price List'!$C:AS,30,FALSE)))</f>
        <v/>
      </c>
      <c r="AG73" s="125" t="str">
        <f>IF($B73="","",(VLOOKUP($B73,'Price List'!$C:AS,31,FALSE)))</f>
        <v/>
      </c>
      <c r="AH73" s="125" t="str">
        <f>IF($B73="","",(VLOOKUP($B73,'Price List'!$C:AS,32,FALSE)))</f>
        <v/>
      </c>
      <c r="AI73" s="84" t="str">
        <f>IF($B73="","",(VLOOKUP($B73,'Price List'!$C:AS,33,FALSE)))</f>
        <v/>
      </c>
      <c r="AJ73" s="83" t="str">
        <f>IF($B73="","",(VLOOKUP($B73,'Price List'!$C:AS,34,FALSE)))</f>
        <v/>
      </c>
      <c r="AK73" s="83" t="str">
        <f>IF($B73="","",(VLOOKUP($B73,'Price List'!$C:AS,35,FALSE)))</f>
        <v/>
      </c>
      <c r="AL73" s="125" t="str">
        <f>IF($B73="","",(VLOOKUP($B73,'Price List'!$C:AS,36,FALSE)))</f>
        <v/>
      </c>
      <c r="AM73" s="130" t="str">
        <f>IF($B73="","",(VLOOKUP($B73,'Price List'!$C:AS,37,FALSE)))</f>
        <v/>
      </c>
      <c r="AN73" s="83" t="str">
        <f>IF($B73="","",(VLOOKUP($B73,'Price List'!$C:AS,38,FALSE)))</f>
        <v/>
      </c>
      <c r="AO73" s="83" t="str">
        <f>IF($B73="","",(VLOOKUP($B73,'Price List'!$C:AS,39,FALSE)))</f>
        <v/>
      </c>
      <c r="AP73" s="83" t="str">
        <f>IF($B73="","",(VLOOKUP($B73,'Price List'!$C:AS,40,FALSE)))</f>
        <v/>
      </c>
      <c r="AQ73" s="125" t="str">
        <f>IF($B73="","",(VLOOKUP($B73,'Price List'!$C:AS,41,FALSE)))</f>
        <v/>
      </c>
      <c r="AR73" s="135" t="str">
        <f>IF($B73="","",(VLOOKUP($B73,'Price List'!$C:AS,42,FALSE)))</f>
        <v/>
      </c>
      <c r="AS73" s="76" t="str">
        <f>IF($B73="","",(VLOOKUP($B73,'Price List'!$C:CO,43,FALSE)))</f>
        <v/>
      </c>
      <c r="AT73" s="151" t="str">
        <f t="shared" si="1"/>
        <v/>
      </c>
      <c r="AU73" s="76"/>
      <c r="AV73" s="76"/>
      <c r="AW73" s="76"/>
      <c r="AX73" s="76"/>
      <c r="AY73" s="76"/>
      <c r="AZ73" s="76"/>
      <c r="BA73" s="76"/>
    </row>
    <row r="74" spans="1:53" s="85" customFormat="1" x14ac:dyDescent="0.2">
      <c r="A74" s="79">
        <v>68</v>
      </c>
      <c r="B74" s="76" t="str">
        <f>IF(ISBLANK(Catalog!E161),"",Catalog!E161)</f>
        <v/>
      </c>
      <c r="C74" s="76"/>
      <c r="D74" s="76" t="str">
        <f>IF($B74="","",(VLOOKUP($B74,'Price List'!$C:BB,2,FALSE)))</f>
        <v/>
      </c>
      <c r="E74" s="77" t="str">
        <f>IF($B74="","",(VLOOKUP($B74,'Price List'!$C:BA,3,FALSE)))</f>
        <v/>
      </c>
      <c r="F74" s="78" t="str">
        <f>IF($B74="","",IF(ISBLANK(VLOOKUP($B74,'Price List'!$C:BB,5,FALSE)),VLOOKUP($B74,'Price List'!$C:BB,7,FALSE),VLOOKUP($B74,'Price List'!$C:BB,5,FALSE)))</f>
        <v/>
      </c>
      <c r="G74" s="76"/>
      <c r="H74" s="76"/>
      <c r="I74" s="77" t="str">
        <f>IF($B74="","",(VLOOKUP($B74,'Price List'!$C:BE,6,FALSE)))</f>
        <v/>
      </c>
      <c r="J74" s="76" t="str">
        <f>IF($B74="","",(VLOOKUP($B74,'Price List'!$C:BF,8,FALSE)))</f>
        <v/>
      </c>
      <c r="K74" s="76" t="str">
        <f>IF($B74="","",(VLOOKUP($B74,'Price List'!$C:BG,9,FALSE)))</f>
        <v/>
      </c>
      <c r="L74" s="79" t="str">
        <f>IF($B74="","",(VLOOKUP($B74,'Price List'!$C:BH,10,FALSE)))</f>
        <v/>
      </c>
      <c r="M74" s="80" t="str">
        <f>IF($B74="","",(VLOOKUP($B74,'Price List'!$C:BI,11,FALSE)))</f>
        <v/>
      </c>
      <c r="N74" s="81" t="str">
        <f>IF($B74="","",(VLOOKUP($B74,'Price List'!$C:BI,12,FALSE)))</f>
        <v/>
      </c>
      <c r="O74" s="82" t="str">
        <f>IF($B74="","",(VLOOKUP($B74,'Price List'!$C:AS,13,FALSE)))</f>
        <v/>
      </c>
      <c r="P74" s="83" t="str">
        <f>IF($B74="","",(VLOOKUP($B74,'Price List'!$C:AS,14,FALSE)))</f>
        <v/>
      </c>
      <c r="Q74" s="83" t="str">
        <f>IF($B74="","",(VLOOKUP($B74,'Price List'!$C:AS,15,FALSE)))</f>
        <v/>
      </c>
      <c r="R74" s="125" t="str">
        <f>IF($B74="","",(VLOOKUP($B74,'Price List'!$C:AS,16,FALSE)))</f>
        <v/>
      </c>
      <c r="S74" s="125" t="str">
        <f>IF($B74="","",(VLOOKUP($B74,'Price List'!$C:AS,17,FALSE)))</f>
        <v/>
      </c>
      <c r="T74" s="84" t="str">
        <f>IF($B74="","",(VLOOKUP($B74,'Price List'!$C:AS,18,FALSE)))</f>
        <v/>
      </c>
      <c r="U74" s="83" t="str">
        <f>IF($B74="","",(VLOOKUP($B74,'Price List'!$C:AS,19,FALSE)))</f>
        <v/>
      </c>
      <c r="V74" s="83" t="str">
        <f>IF($B74="","",(VLOOKUP($B74,'Price List'!$C:AS,20,FALSE)))</f>
        <v/>
      </c>
      <c r="W74" s="125" t="str">
        <f>IF($B74="","",(VLOOKUP($B74,'Price List'!$C:AS,21,FALSE)))</f>
        <v/>
      </c>
      <c r="X74" s="130" t="str">
        <f>IF($B74="","",(VLOOKUP($B74,'Price List'!$C:AS,22,FALSE)))</f>
        <v/>
      </c>
      <c r="Y74" s="83" t="str">
        <f>IF($B74="","",(VLOOKUP($B74,'Price List'!$C:AS,23,FALSE)))</f>
        <v/>
      </c>
      <c r="Z74" s="83" t="str">
        <f>IF($B74="","",(VLOOKUP($B74,'Price List'!$C:AS,24,FALSE)))</f>
        <v/>
      </c>
      <c r="AA74" s="83" t="str">
        <f>IF($B74="","",(VLOOKUP($B74,'Price List'!$C:AS,25,FALSE)))</f>
        <v/>
      </c>
      <c r="AB74" s="125" t="str">
        <f>IF($B74="","",(VLOOKUP($B74,'Price List'!$C:AS,26,FALSE)))</f>
        <v/>
      </c>
      <c r="AC74" s="125" t="str">
        <f>IF($B74="","",(VLOOKUP($B74,'Price List'!$C:AS,27,FALSE)))</f>
        <v/>
      </c>
      <c r="AD74" s="82" t="str">
        <f>IF($B74="","",(VLOOKUP($B74,'Price List'!$C:AS,28,FALSE)))</f>
        <v/>
      </c>
      <c r="AE74" s="83" t="str">
        <f>IF($B74="","",(VLOOKUP($B74,'Price List'!$C:AS,29,FALSE)))</f>
        <v/>
      </c>
      <c r="AF74" s="83" t="str">
        <f>IF($B74="","",(VLOOKUP($B74,'Price List'!$C:AS,30,FALSE)))</f>
        <v/>
      </c>
      <c r="AG74" s="125" t="str">
        <f>IF($B74="","",(VLOOKUP($B74,'Price List'!$C:AS,31,FALSE)))</f>
        <v/>
      </c>
      <c r="AH74" s="125" t="str">
        <f>IF($B74="","",(VLOOKUP($B74,'Price List'!$C:AS,32,FALSE)))</f>
        <v/>
      </c>
      <c r="AI74" s="84" t="str">
        <f>IF($B74="","",(VLOOKUP($B74,'Price List'!$C:AS,33,FALSE)))</f>
        <v/>
      </c>
      <c r="AJ74" s="83" t="str">
        <f>IF($B74="","",(VLOOKUP($B74,'Price List'!$C:AS,34,FALSE)))</f>
        <v/>
      </c>
      <c r="AK74" s="83" t="str">
        <f>IF($B74="","",(VLOOKUP($B74,'Price List'!$C:AS,35,FALSE)))</f>
        <v/>
      </c>
      <c r="AL74" s="125" t="str">
        <f>IF($B74="","",(VLOOKUP($B74,'Price List'!$C:AS,36,FALSE)))</f>
        <v/>
      </c>
      <c r="AM74" s="130" t="str">
        <f>IF($B74="","",(VLOOKUP($B74,'Price List'!$C:AS,37,FALSE)))</f>
        <v/>
      </c>
      <c r="AN74" s="83" t="str">
        <f>IF($B74="","",(VLOOKUP($B74,'Price List'!$C:AS,38,FALSE)))</f>
        <v/>
      </c>
      <c r="AO74" s="83" t="str">
        <f>IF($B74="","",(VLOOKUP($B74,'Price List'!$C:AS,39,FALSE)))</f>
        <v/>
      </c>
      <c r="AP74" s="83" t="str">
        <f>IF($B74="","",(VLOOKUP($B74,'Price List'!$C:AS,40,FALSE)))</f>
        <v/>
      </c>
      <c r="AQ74" s="125" t="str">
        <f>IF($B74="","",(VLOOKUP($B74,'Price List'!$C:AS,41,FALSE)))</f>
        <v/>
      </c>
      <c r="AR74" s="135" t="str">
        <f>IF($B74="","",(VLOOKUP($B74,'Price List'!$C:AS,42,FALSE)))</f>
        <v/>
      </c>
      <c r="AS74" s="76" t="str">
        <f>IF($B74="","",(VLOOKUP($B74,'Price List'!$C:CO,43,FALSE)))</f>
        <v/>
      </c>
      <c r="AT74" s="151" t="str">
        <f t="shared" si="1"/>
        <v/>
      </c>
      <c r="AU74" s="76"/>
      <c r="AV74" s="76"/>
      <c r="AW74" s="76"/>
      <c r="AX74" s="76"/>
      <c r="AY74" s="76"/>
      <c r="AZ74" s="76"/>
      <c r="BA74" s="76"/>
    </row>
    <row r="75" spans="1:53" s="85" customFormat="1" x14ac:dyDescent="0.2">
      <c r="A75" s="79">
        <v>69</v>
      </c>
      <c r="B75" s="76" t="str">
        <f>IF(ISBLANK(Catalog!I161),"",Catalog!I161)</f>
        <v/>
      </c>
      <c r="C75" s="76"/>
      <c r="D75" s="76" t="str">
        <f>IF($B75="","",(VLOOKUP($B75,'Price List'!$C:BB,2,FALSE)))</f>
        <v/>
      </c>
      <c r="E75" s="77" t="str">
        <f>IF($B75="","",(VLOOKUP($B75,'Price List'!$C:BA,3,FALSE)))</f>
        <v/>
      </c>
      <c r="F75" s="78" t="str">
        <f>IF($B75="","",IF(ISBLANK(VLOOKUP($B75,'Price List'!$C:BB,5,FALSE)),VLOOKUP($B75,'Price List'!$C:BB,7,FALSE),VLOOKUP($B75,'Price List'!$C:BB,5,FALSE)))</f>
        <v/>
      </c>
      <c r="G75" s="76"/>
      <c r="H75" s="76"/>
      <c r="I75" s="77" t="str">
        <f>IF($B75="","",(VLOOKUP($B75,'Price List'!$C:BE,6,FALSE)))</f>
        <v/>
      </c>
      <c r="J75" s="76" t="str">
        <f>IF($B75="","",(VLOOKUP($B75,'Price List'!$C:BF,8,FALSE)))</f>
        <v/>
      </c>
      <c r="K75" s="76" t="str">
        <f>IF($B75="","",(VLOOKUP($B75,'Price List'!$C:BG,9,FALSE)))</f>
        <v/>
      </c>
      <c r="L75" s="79" t="str">
        <f>IF($B75="","",(VLOOKUP($B75,'Price List'!$C:BH,10,FALSE)))</f>
        <v/>
      </c>
      <c r="M75" s="80" t="str">
        <f>IF($B75="","",(VLOOKUP($B75,'Price List'!$C:BI,11,FALSE)))</f>
        <v/>
      </c>
      <c r="N75" s="81" t="str">
        <f>IF($B75="","",(VLOOKUP($B75,'Price List'!$C:BI,12,FALSE)))</f>
        <v/>
      </c>
      <c r="O75" s="82" t="str">
        <f>IF($B75="","",(VLOOKUP($B75,'Price List'!$C:AS,13,FALSE)))</f>
        <v/>
      </c>
      <c r="P75" s="83" t="str">
        <f>IF($B75="","",(VLOOKUP($B75,'Price List'!$C:AS,14,FALSE)))</f>
        <v/>
      </c>
      <c r="Q75" s="83" t="str">
        <f>IF($B75="","",(VLOOKUP($B75,'Price List'!$C:AS,15,FALSE)))</f>
        <v/>
      </c>
      <c r="R75" s="125" t="str">
        <f>IF($B75="","",(VLOOKUP($B75,'Price List'!$C:AS,16,FALSE)))</f>
        <v/>
      </c>
      <c r="S75" s="125" t="str">
        <f>IF($B75="","",(VLOOKUP($B75,'Price List'!$C:AS,17,FALSE)))</f>
        <v/>
      </c>
      <c r="T75" s="84" t="str">
        <f>IF($B75="","",(VLOOKUP($B75,'Price List'!$C:AS,18,FALSE)))</f>
        <v/>
      </c>
      <c r="U75" s="83" t="str">
        <f>IF($B75="","",(VLOOKUP($B75,'Price List'!$C:AS,19,FALSE)))</f>
        <v/>
      </c>
      <c r="V75" s="83" t="str">
        <f>IF($B75="","",(VLOOKUP($B75,'Price List'!$C:AS,20,FALSE)))</f>
        <v/>
      </c>
      <c r="W75" s="125" t="str">
        <f>IF($B75="","",(VLOOKUP($B75,'Price List'!$C:AS,21,FALSE)))</f>
        <v/>
      </c>
      <c r="X75" s="130" t="str">
        <f>IF($B75="","",(VLOOKUP($B75,'Price List'!$C:AS,22,FALSE)))</f>
        <v/>
      </c>
      <c r="Y75" s="83" t="str">
        <f>IF($B75="","",(VLOOKUP($B75,'Price List'!$C:AS,23,FALSE)))</f>
        <v/>
      </c>
      <c r="Z75" s="83" t="str">
        <f>IF($B75="","",(VLOOKUP($B75,'Price List'!$C:AS,24,FALSE)))</f>
        <v/>
      </c>
      <c r="AA75" s="83" t="str">
        <f>IF($B75="","",(VLOOKUP($B75,'Price List'!$C:AS,25,FALSE)))</f>
        <v/>
      </c>
      <c r="AB75" s="125" t="str">
        <f>IF($B75="","",(VLOOKUP($B75,'Price List'!$C:AS,26,FALSE)))</f>
        <v/>
      </c>
      <c r="AC75" s="125" t="str">
        <f>IF($B75="","",(VLOOKUP($B75,'Price List'!$C:AS,27,FALSE)))</f>
        <v/>
      </c>
      <c r="AD75" s="82" t="str">
        <f>IF($B75="","",(VLOOKUP($B75,'Price List'!$C:AS,28,FALSE)))</f>
        <v/>
      </c>
      <c r="AE75" s="83" t="str">
        <f>IF($B75="","",(VLOOKUP($B75,'Price List'!$C:AS,29,FALSE)))</f>
        <v/>
      </c>
      <c r="AF75" s="83" t="str">
        <f>IF($B75="","",(VLOOKUP($B75,'Price List'!$C:AS,30,FALSE)))</f>
        <v/>
      </c>
      <c r="AG75" s="125" t="str">
        <f>IF($B75="","",(VLOOKUP($B75,'Price List'!$C:AS,31,FALSE)))</f>
        <v/>
      </c>
      <c r="AH75" s="125" t="str">
        <f>IF($B75="","",(VLOOKUP($B75,'Price List'!$C:AS,32,FALSE)))</f>
        <v/>
      </c>
      <c r="AI75" s="84" t="str">
        <f>IF($B75="","",(VLOOKUP($B75,'Price List'!$C:AS,33,FALSE)))</f>
        <v/>
      </c>
      <c r="AJ75" s="83" t="str">
        <f>IF($B75="","",(VLOOKUP($B75,'Price List'!$C:AS,34,FALSE)))</f>
        <v/>
      </c>
      <c r="AK75" s="83" t="str">
        <f>IF($B75="","",(VLOOKUP($B75,'Price List'!$C:AS,35,FALSE)))</f>
        <v/>
      </c>
      <c r="AL75" s="125" t="str">
        <f>IF($B75="","",(VLOOKUP($B75,'Price List'!$C:AS,36,FALSE)))</f>
        <v/>
      </c>
      <c r="AM75" s="130" t="str">
        <f>IF($B75="","",(VLOOKUP($B75,'Price List'!$C:AS,37,FALSE)))</f>
        <v/>
      </c>
      <c r="AN75" s="83" t="str">
        <f>IF($B75="","",(VLOOKUP($B75,'Price List'!$C:AS,38,FALSE)))</f>
        <v/>
      </c>
      <c r="AO75" s="83" t="str">
        <f>IF($B75="","",(VLOOKUP($B75,'Price List'!$C:AS,39,FALSE)))</f>
        <v/>
      </c>
      <c r="AP75" s="83" t="str">
        <f>IF($B75="","",(VLOOKUP($B75,'Price List'!$C:AS,40,FALSE)))</f>
        <v/>
      </c>
      <c r="AQ75" s="125" t="str">
        <f>IF($B75="","",(VLOOKUP($B75,'Price List'!$C:AS,41,FALSE)))</f>
        <v/>
      </c>
      <c r="AR75" s="135" t="str">
        <f>IF($B75="","",(VLOOKUP($B75,'Price List'!$C:AS,42,FALSE)))</f>
        <v/>
      </c>
      <c r="AS75" s="76" t="str">
        <f>IF($B75="","",(VLOOKUP($B75,'Price List'!$C:CO,43,FALSE)))</f>
        <v/>
      </c>
      <c r="AT75" s="151" t="str">
        <f t="shared" si="1"/>
        <v/>
      </c>
      <c r="AU75" s="76"/>
      <c r="AV75" s="76"/>
      <c r="AW75" s="76"/>
      <c r="AX75" s="76"/>
      <c r="AY75" s="76"/>
      <c r="AZ75" s="76"/>
      <c r="BA75" s="76"/>
    </row>
    <row r="76" spans="1:53" s="85" customFormat="1" x14ac:dyDescent="0.2">
      <c r="A76" s="79">
        <v>70</v>
      </c>
      <c r="B76" s="76" t="str">
        <f>IF(ISBLANK(Catalog!A168),"",Catalog!A168)</f>
        <v/>
      </c>
      <c r="C76" s="76"/>
      <c r="D76" s="76" t="str">
        <f>IF($B76="","",(VLOOKUP($B76,'Price List'!$C:BB,2,FALSE)))</f>
        <v/>
      </c>
      <c r="E76" s="77" t="str">
        <f>IF($B76="","",(VLOOKUP($B76,'Price List'!$C:BA,3,FALSE)))</f>
        <v/>
      </c>
      <c r="F76" s="78" t="str">
        <f>IF($B76="","",IF(ISBLANK(VLOOKUP($B76,'Price List'!$C:BB,5,FALSE)),VLOOKUP($B76,'Price List'!$C:BB,7,FALSE),VLOOKUP($B76,'Price List'!$C:BB,5,FALSE)))</f>
        <v/>
      </c>
      <c r="G76" s="76"/>
      <c r="H76" s="76"/>
      <c r="I76" s="77" t="str">
        <f>IF($B76="","",(VLOOKUP($B76,'Price List'!$C:BE,6,FALSE)))</f>
        <v/>
      </c>
      <c r="J76" s="76" t="str">
        <f>IF($B76="","",(VLOOKUP($B76,'Price List'!$C:BF,8,FALSE)))</f>
        <v/>
      </c>
      <c r="K76" s="76" t="str">
        <f>IF($B76="","",(VLOOKUP($B76,'Price List'!$C:BG,9,FALSE)))</f>
        <v/>
      </c>
      <c r="L76" s="79" t="str">
        <f>IF($B76="","",(VLOOKUP($B76,'Price List'!$C:BH,10,FALSE)))</f>
        <v/>
      </c>
      <c r="M76" s="80" t="str">
        <f>IF($B76="","",(VLOOKUP($B76,'Price List'!$C:BI,11,FALSE)))</f>
        <v/>
      </c>
      <c r="N76" s="81" t="str">
        <f>IF($B76="","",(VLOOKUP($B76,'Price List'!$C:BI,12,FALSE)))</f>
        <v/>
      </c>
      <c r="O76" s="82" t="str">
        <f>IF($B76="","",(VLOOKUP($B76,'Price List'!$C:AS,13,FALSE)))</f>
        <v/>
      </c>
      <c r="P76" s="83" t="str">
        <f>IF($B76="","",(VLOOKUP($B76,'Price List'!$C:AS,14,FALSE)))</f>
        <v/>
      </c>
      <c r="Q76" s="83" t="str">
        <f>IF($B76="","",(VLOOKUP($B76,'Price List'!$C:AS,15,FALSE)))</f>
        <v/>
      </c>
      <c r="R76" s="125" t="str">
        <f>IF($B76="","",(VLOOKUP($B76,'Price List'!$C:AS,16,FALSE)))</f>
        <v/>
      </c>
      <c r="S76" s="125" t="str">
        <f>IF($B76="","",(VLOOKUP($B76,'Price List'!$C:AS,17,FALSE)))</f>
        <v/>
      </c>
      <c r="T76" s="84" t="str">
        <f>IF($B76="","",(VLOOKUP($B76,'Price List'!$C:AS,18,FALSE)))</f>
        <v/>
      </c>
      <c r="U76" s="83" t="str">
        <f>IF($B76="","",(VLOOKUP($B76,'Price List'!$C:AS,19,FALSE)))</f>
        <v/>
      </c>
      <c r="V76" s="83" t="str">
        <f>IF($B76="","",(VLOOKUP($B76,'Price List'!$C:AS,20,FALSE)))</f>
        <v/>
      </c>
      <c r="W76" s="125" t="str">
        <f>IF($B76="","",(VLOOKUP($B76,'Price List'!$C:AS,21,FALSE)))</f>
        <v/>
      </c>
      <c r="X76" s="130" t="str">
        <f>IF($B76="","",(VLOOKUP($B76,'Price List'!$C:AS,22,FALSE)))</f>
        <v/>
      </c>
      <c r="Y76" s="83" t="str">
        <f>IF($B76="","",(VLOOKUP($B76,'Price List'!$C:AS,23,FALSE)))</f>
        <v/>
      </c>
      <c r="Z76" s="83" t="str">
        <f>IF($B76="","",(VLOOKUP($B76,'Price List'!$C:AS,24,FALSE)))</f>
        <v/>
      </c>
      <c r="AA76" s="83" t="str">
        <f>IF($B76="","",(VLOOKUP($B76,'Price List'!$C:AS,25,FALSE)))</f>
        <v/>
      </c>
      <c r="AB76" s="125" t="str">
        <f>IF($B76="","",(VLOOKUP($B76,'Price List'!$C:AS,26,FALSE)))</f>
        <v/>
      </c>
      <c r="AC76" s="125" t="str">
        <f>IF($B76="","",(VLOOKUP($B76,'Price List'!$C:AS,27,FALSE)))</f>
        <v/>
      </c>
      <c r="AD76" s="82" t="str">
        <f>IF($B76="","",(VLOOKUP($B76,'Price List'!$C:AS,28,FALSE)))</f>
        <v/>
      </c>
      <c r="AE76" s="83" t="str">
        <f>IF($B76="","",(VLOOKUP($B76,'Price List'!$C:AS,29,FALSE)))</f>
        <v/>
      </c>
      <c r="AF76" s="83" t="str">
        <f>IF($B76="","",(VLOOKUP($B76,'Price List'!$C:AS,30,FALSE)))</f>
        <v/>
      </c>
      <c r="AG76" s="125" t="str">
        <f>IF($B76="","",(VLOOKUP($B76,'Price List'!$C:AS,31,FALSE)))</f>
        <v/>
      </c>
      <c r="AH76" s="125" t="str">
        <f>IF($B76="","",(VLOOKUP($B76,'Price List'!$C:AS,32,FALSE)))</f>
        <v/>
      </c>
      <c r="AI76" s="84" t="str">
        <f>IF($B76="","",(VLOOKUP($B76,'Price List'!$C:AS,33,FALSE)))</f>
        <v/>
      </c>
      <c r="AJ76" s="83" t="str">
        <f>IF($B76="","",(VLOOKUP($B76,'Price List'!$C:AS,34,FALSE)))</f>
        <v/>
      </c>
      <c r="AK76" s="83" t="str">
        <f>IF($B76="","",(VLOOKUP($B76,'Price List'!$C:AS,35,FALSE)))</f>
        <v/>
      </c>
      <c r="AL76" s="125" t="str">
        <f>IF($B76="","",(VLOOKUP($B76,'Price List'!$C:AS,36,FALSE)))</f>
        <v/>
      </c>
      <c r="AM76" s="130" t="str">
        <f>IF($B76="","",(VLOOKUP($B76,'Price List'!$C:AS,37,FALSE)))</f>
        <v/>
      </c>
      <c r="AN76" s="83" t="str">
        <f>IF($B76="","",(VLOOKUP($B76,'Price List'!$C:AS,38,FALSE)))</f>
        <v/>
      </c>
      <c r="AO76" s="83" t="str">
        <f>IF($B76="","",(VLOOKUP($B76,'Price List'!$C:AS,39,FALSE)))</f>
        <v/>
      </c>
      <c r="AP76" s="83" t="str">
        <f>IF($B76="","",(VLOOKUP($B76,'Price List'!$C:AS,40,FALSE)))</f>
        <v/>
      </c>
      <c r="AQ76" s="125" t="str">
        <f>IF($B76="","",(VLOOKUP($B76,'Price List'!$C:AS,41,FALSE)))</f>
        <v/>
      </c>
      <c r="AR76" s="135" t="str">
        <f>IF($B76="","",(VLOOKUP($B76,'Price List'!$C:AS,42,FALSE)))</f>
        <v/>
      </c>
      <c r="AS76" s="76" t="str">
        <f>IF($B76="","",(VLOOKUP($B76,'Price List'!$C:CO,43,FALSE)))</f>
        <v/>
      </c>
      <c r="AT76" s="151" t="str">
        <f t="shared" si="1"/>
        <v/>
      </c>
      <c r="AU76" s="76"/>
      <c r="AV76" s="76"/>
      <c r="AW76" s="76"/>
      <c r="AX76" s="76"/>
      <c r="AY76" s="76"/>
      <c r="AZ76" s="76"/>
      <c r="BA76" s="76"/>
    </row>
    <row r="77" spans="1:53" s="85" customFormat="1" x14ac:dyDescent="0.2">
      <c r="A77" s="79">
        <v>71</v>
      </c>
      <c r="B77" s="76" t="str">
        <f>IF(ISBLANK(Catalog!E168),"",Catalog!E168)</f>
        <v/>
      </c>
      <c r="C77" s="76"/>
      <c r="D77" s="76" t="str">
        <f>IF($B77="","",(VLOOKUP($B77,'Price List'!$C:BB,2,FALSE)))</f>
        <v/>
      </c>
      <c r="E77" s="77" t="str">
        <f>IF($B77="","",(VLOOKUP($B77,'Price List'!$C:BA,3,FALSE)))</f>
        <v/>
      </c>
      <c r="F77" s="78" t="str">
        <f>IF($B77="","",IF(ISBLANK(VLOOKUP($B77,'Price List'!$C:BB,5,FALSE)),VLOOKUP($B77,'Price List'!$C:BB,7,FALSE),VLOOKUP($B77,'Price List'!$C:BB,5,FALSE)))</f>
        <v/>
      </c>
      <c r="G77" s="76"/>
      <c r="H77" s="76"/>
      <c r="I77" s="77" t="str">
        <f>IF($B77="","",(VLOOKUP($B77,'Price List'!$C:BE,6,FALSE)))</f>
        <v/>
      </c>
      <c r="J77" s="76" t="str">
        <f>IF($B77="","",(VLOOKUP($B77,'Price List'!$C:BF,8,FALSE)))</f>
        <v/>
      </c>
      <c r="K77" s="76" t="str">
        <f>IF($B77="","",(VLOOKUP($B77,'Price List'!$C:BG,9,FALSE)))</f>
        <v/>
      </c>
      <c r="L77" s="79" t="str">
        <f>IF($B77="","",(VLOOKUP($B77,'Price List'!$C:BH,10,FALSE)))</f>
        <v/>
      </c>
      <c r="M77" s="80" t="str">
        <f>IF($B77="","",(VLOOKUP($B77,'Price List'!$C:BI,11,FALSE)))</f>
        <v/>
      </c>
      <c r="N77" s="81" t="str">
        <f>IF($B77="","",(VLOOKUP($B77,'Price List'!$C:BI,12,FALSE)))</f>
        <v/>
      </c>
      <c r="O77" s="82" t="str">
        <f>IF($B77="","",(VLOOKUP($B77,'Price List'!$C:AS,13,FALSE)))</f>
        <v/>
      </c>
      <c r="P77" s="83" t="str">
        <f>IF($B77="","",(VLOOKUP($B77,'Price List'!$C:AS,14,FALSE)))</f>
        <v/>
      </c>
      <c r="Q77" s="83" t="str">
        <f>IF($B77="","",(VLOOKUP($B77,'Price List'!$C:AS,15,FALSE)))</f>
        <v/>
      </c>
      <c r="R77" s="125" t="str">
        <f>IF($B77="","",(VLOOKUP($B77,'Price List'!$C:AS,16,FALSE)))</f>
        <v/>
      </c>
      <c r="S77" s="125" t="str">
        <f>IF($B77="","",(VLOOKUP($B77,'Price List'!$C:AS,17,FALSE)))</f>
        <v/>
      </c>
      <c r="T77" s="84" t="str">
        <f>IF($B77="","",(VLOOKUP($B77,'Price List'!$C:AS,18,FALSE)))</f>
        <v/>
      </c>
      <c r="U77" s="83" t="str">
        <f>IF($B77="","",(VLOOKUP($B77,'Price List'!$C:AS,19,FALSE)))</f>
        <v/>
      </c>
      <c r="V77" s="83" t="str">
        <f>IF($B77="","",(VLOOKUP($B77,'Price List'!$C:AS,20,FALSE)))</f>
        <v/>
      </c>
      <c r="W77" s="125" t="str">
        <f>IF($B77="","",(VLOOKUP($B77,'Price List'!$C:AS,21,FALSE)))</f>
        <v/>
      </c>
      <c r="X77" s="130" t="str">
        <f>IF($B77="","",(VLOOKUP($B77,'Price List'!$C:AS,22,FALSE)))</f>
        <v/>
      </c>
      <c r="Y77" s="83" t="str">
        <f>IF($B77="","",(VLOOKUP($B77,'Price List'!$C:AS,23,FALSE)))</f>
        <v/>
      </c>
      <c r="Z77" s="83" t="str">
        <f>IF($B77="","",(VLOOKUP($B77,'Price List'!$C:AS,24,FALSE)))</f>
        <v/>
      </c>
      <c r="AA77" s="83" t="str">
        <f>IF($B77="","",(VLOOKUP($B77,'Price List'!$C:AS,25,FALSE)))</f>
        <v/>
      </c>
      <c r="AB77" s="125" t="str">
        <f>IF($B77="","",(VLOOKUP($B77,'Price List'!$C:AS,26,FALSE)))</f>
        <v/>
      </c>
      <c r="AC77" s="125" t="str">
        <f>IF($B77="","",(VLOOKUP($B77,'Price List'!$C:AS,27,FALSE)))</f>
        <v/>
      </c>
      <c r="AD77" s="82" t="str">
        <f>IF($B77="","",(VLOOKUP($B77,'Price List'!$C:AS,28,FALSE)))</f>
        <v/>
      </c>
      <c r="AE77" s="83" t="str">
        <f>IF($B77="","",(VLOOKUP($B77,'Price List'!$C:AS,29,FALSE)))</f>
        <v/>
      </c>
      <c r="AF77" s="83" t="str">
        <f>IF($B77="","",(VLOOKUP($B77,'Price List'!$C:AS,30,FALSE)))</f>
        <v/>
      </c>
      <c r="AG77" s="125" t="str">
        <f>IF($B77="","",(VLOOKUP($B77,'Price List'!$C:AS,31,FALSE)))</f>
        <v/>
      </c>
      <c r="AH77" s="125" t="str">
        <f>IF($B77="","",(VLOOKUP($B77,'Price List'!$C:AS,32,FALSE)))</f>
        <v/>
      </c>
      <c r="AI77" s="84" t="str">
        <f>IF($B77="","",(VLOOKUP($B77,'Price List'!$C:AS,33,FALSE)))</f>
        <v/>
      </c>
      <c r="AJ77" s="83" t="str">
        <f>IF($B77="","",(VLOOKUP($B77,'Price List'!$C:AS,34,FALSE)))</f>
        <v/>
      </c>
      <c r="AK77" s="83" t="str">
        <f>IF($B77="","",(VLOOKUP($B77,'Price List'!$C:AS,35,FALSE)))</f>
        <v/>
      </c>
      <c r="AL77" s="125" t="str">
        <f>IF($B77="","",(VLOOKUP($B77,'Price List'!$C:AS,36,FALSE)))</f>
        <v/>
      </c>
      <c r="AM77" s="130" t="str">
        <f>IF($B77="","",(VLOOKUP($B77,'Price List'!$C:AS,37,FALSE)))</f>
        <v/>
      </c>
      <c r="AN77" s="83" t="str">
        <f>IF($B77="","",(VLOOKUP($B77,'Price List'!$C:AS,38,FALSE)))</f>
        <v/>
      </c>
      <c r="AO77" s="83" t="str">
        <f>IF($B77="","",(VLOOKUP($B77,'Price List'!$C:AS,39,FALSE)))</f>
        <v/>
      </c>
      <c r="AP77" s="83" t="str">
        <f>IF($B77="","",(VLOOKUP($B77,'Price List'!$C:AS,40,FALSE)))</f>
        <v/>
      </c>
      <c r="AQ77" s="125" t="str">
        <f>IF($B77="","",(VLOOKUP($B77,'Price List'!$C:AS,41,FALSE)))</f>
        <v/>
      </c>
      <c r="AR77" s="135" t="str">
        <f>IF($B77="","",(VLOOKUP($B77,'Price List'!$C:AS,42,FALSE)))</f>
        <v/>
      </c>
      <c r="AS77" s="76" t="str">
        <f>IF($B77="","",(VLOOKUP($B77,'Price List'!$C:CO,43,FALSE)))</f>
        <v/>
      </c>
      <c r="AT77" s="151" t="str">
        <f t="shared" si="1"/>
        <v/>
      </c>
      <c r="AU77" s="76"/>
      <c r="AV77" s="76"/>
      <c r="AW77" s="76"/>
      <c r="AX77" s="76"/>
      <c r="AY77" s="76"/>
      <c r="AZ77" s="76"/>
      <c r="BA77" s="76"/>
    </row>
    <row r="78" spans="1:53" s="85" customFormat="1" x14ac:dyDescent="0.2">
      <c r="A78" s="79">
        <v>72</v>
      </c>
      <c r="B78" s="76" t="str">
        <f>IF(ISBLANK(Catalog!I168),"",Catalog!I168)</f>
        <v/>
      </c>
      <c r="C78" s="76"/>
      <c r="D78" s="76" t="str">
        <f>IF($B78="","",(VLOOKUP($B78,'Price List'!$C:BB,2,FALSE)))</f>
        <v/>
      </c>
      <c r="E78" s="77" t="str">
        <f>IF($B78="","",(VLOOKUP($B78,'Price List'!$C:BA,3,FALSE)))</f>
        <v/>
      </c>
      <c r="F78" s="78" t="str">
        <f>IF($B78="","",IF(ISBLANK(VLOOKUP($B78,'Price List'!$C:BB,5,FALSE)),VLOOKUP($B78,'Price List'!$C:BB,7,FALSE),VLOOKUP($B78,'Price List'!$C:BB,5,FALSE)))</f>
        <v/>
      </c>
      <c r="G78" s="76"/>
      <c r="H78" s="76"/>
      <c r="I78" s="77" t="str">
        <f>IF($B78="","",(VLOOKUP($B78,'Price List'!$C:BE,6,FALSE)))</f>
        <v/>
      </c>
      <c r="J78" s="76" t="str">
        <f>IF($B78="","",(VLOOKUP($B78,'Price List'!$C:BF,8,FALSE)))</f>
        <v/>
      </c>
      <c r="K78" s="76" t="str">
        <f>IF($B78="","",(VLOOKUP($B78,'Price List'!$C:BG,9,FALSE)))</f>
        <v/>
      </c>
      <c r="L78" s="79" t="str">
        <f>IF($B78="","",(VLOOKUP($B78,'Price List'!$C:BH,10,FALSE)))</f>
        <v/>
      </c>
      <c r="M78" s="80" t="str">
        <f>IF($B78="","",(VLOOKUP($B78,'Price List'!$C:BI,11,FALSE)))</f>
        <v/>
      </c>
      <c r="N78" s="81" t="str">
        <f>IF($B78="","",(VLOOKUP($B78,'Price List'!$C:BI,12,FALSE)))</f>
        <v/>
      </c>
      <c r="O78" s="82" t="str">
        <f>IF($B78="","",(VLOOKUP($B78,'Price List'!$C:AS,13,FALSE)))</f>
        <v/>
      </c>
      <c r="P78" s="83" t="str">
        <f>IF($B78="","",(VLOOKUP($B78,'Price List'!$C:AS,14,FALSE)))</f>
        <v/>
      </c>
      <c r="Q78" s="83" t="str">
        <f>IF($B78="","",(VLOOKUP($B78,'Price List'!$C:AS,15,FALSE)))</f>
        <v/>
      </c>
      <c r="R78" s="125" t="str">
        <f>IF($B78="","",(VLOOKUP($B78,'Price List'!$C:AS,16,FALSE)))</f>
        <v/>
      </c>
      <c r="S78" s="125" t="str">
        <f>IF($B78="","",(VLOOKUP($B78,'Price List'!$C:AS,17,FALSE)))</f>
        <v/>
      </c>
      <c r="T78" s="84" t="str">
        <f>IF($B78="","",(VLOOKUP($B78,'Price List'!$C:AS,18,FALSE)))</f>
        <v/>
      </c>
      <c r="U78" s="83" t="str">
        <f>IF($B78="","",(VLOOKUP($B78,'Price List'!$C:AS,19,FALSE)))</f>
        <v/>
      </c>
      <c r="V78" s="83" t="str">
        <f>IF($B78="","",(VLOOKUP($B78,'Price List'!$C:AS,20,FALSE)))</f>
        <v/>
      </c>
      <c r="W78" s="125" t="str">
        <f>IF($B78="","",(VLOOKUP($B78,'Price List'!$C:AS,21,FALSE)))</f>
        <v/>
      </c>
      <c r="X78" s="130" t="str">
        <f>IF($B78="","",(VLOOKUP($B78,'Price List'!$C:AS,22,FALSE)))</f>
        <v/>
      </c>
      <c r="Y78" s="83" t="str">
        <f>IF($B78="","",(VLOOKUP($B78,'Price List'!$C:AS,23,FALSE)))</f>
        <v/>
      </c>
      <c r="Z78" s="83" t="str">
        <f>IF($B78="","",(VLOOKUP($B78,'Price List'!$C:AS,24,FALSE)))</f>
        <v/>
      </c>
      <c r="AA78" s="83" t="str">
        <f>IF($B78="","",(VLOOKUP($B78,'Price List'!$C:AS,25,FALSE)))</f>
        <v/>
      </c>
      <c r="AB78" s="125" t="str">
        <f>IF($B78="","",(VLOOKUP($B78,'Price List'!$C:AS,26,FALSE)))</f>
        <v/>
      </c>
      <c r="AC78" s="125" t="str">
        <f>IF($B78="","",(VLOOKUP($B78,'Price List'!$C:AS,27,FALSE)))</f>
        <v/>
      </c>
      <c r="AD78" s="82" t="str">
        <f>IF($B78="","",(VLOOKUP($B78,'Price List'!$C:AS,28,FALSE)))</f>
        <v/>
      </c>
      <c r="AE78" s="83" t="str">
        <f>IF($B78="","",(VLOOKUP($B78,'Price List'!$C:AS,29,FALSE)))</f>
        <v/>
      </c>
      <c r="AF78" s="83" t="str">
        <f>IF($B78="","",(VLOOKUP($B78,'Price List'!$C:AS,30,FALSE)))</f>
        <v/>
      </c>
      <c r="AG78" s="125" t="str">
        <f>IF($B78="","",(VLOOKUP($B78,'Price List'!$C:AS,31,FALSE)))</f>
        <v/>
      </c>
      <c r="AH78" s="125" t="str">
        <f>IF($B78="","",(VLOOKUP($B78,'Price List'!$C:AS,32,FALSE)))</f>
        <v/>
      </c>
      <c r="AI78" s="84" t="str">
        <f>IF($B78="","",(VLOOKUP($B78,'Price List'!$C:AS,33,FALSE)))</f>
        <v/>
      </c>
      <c r="AJ78" s="83" t="str">
        <f>IF($B78="","",(VLOOKUP($B78,'Price List'!$C:AS,34,FALSE)))</f>
        <v/>
      </c>
      <c r="AK78" s="83" t="str">
        <f>IF($B78="","",(VLOOKUP($B78,'Price List'!$C:AS,35,FALSE)))</f>
        <v/>
      </c>
      <c r="AL78" s="125" t="str">
        <f>IF($B78="","",(VLOOKUP($B78,'Price List'!$C:AS,36,FALSE)))</f>
        <v/>
      </c>
      <c r="AM78" s="130" t="str">
        <f>IF($B78="","",(VLOOKUP($B78,'Price List'!$C:AS,37,FALSE)))</f>
        <v/>
      </c>
      <c r="AN78" s="83" t="str">
        <f>IF($B78="","",(VLOOKUP($B78,'Price List'!$C:AS,38,FALSE)))</f>
        <v/>
      </c>
      <c r="AO78" s="83" t="str">
        <f>IF($B78="","",(VLOOKUP($B78,'Price List'!$C:AS,39,FALSE)))</f>
        <v/>
      </c>
      <c r="AP78" s="83" t="str">
        <f>IF($B78="","",(VLOOKUP($B78,'Price List'!$C:AS,40,FALSE)))</f>
        <v/>
      </c>
      <c r="AQ78" s="125" t="str">
        <f>IF($B78="","",(VLOOKUP($B78,'Price List'!$C:AS,41,FALSE)))</f>
        <v/>
      </c>
      <c r="AR78" s="135" t="str">
        <f>IF($B78="","",(VLOOKUP($B78,'Price List'!$C:AS,42,FALSE)))</f>
        <v/>
      </c>
      <c r="AS78" s="76" t="str">
        <f>IF($B78="","",(VLOOKUP($B78,'Price List'!$C:CO,43,FALSE)))</f>
        <v/>
      </c>
      <c r="AT78" s="151" t="str">
        <f t="shared" si="1"/>
        <v/>
      </c>
      <c r="AU78" s="76"/>
      <c r="AV78" s="76"/>
      <c r="AW78" s="76"/>
      <c r="AX78" s="76"/>
      <c r="AY78" s="76"/>
      <c r="AZ78" s="76"/>
      <c r="BA78" s="76"/>
    </row>
    <row r="79" spans="1:53" s="85" customFormat="1" x14ac:dyDescent="0.2">
      <c r="A79" s="79">
        <v>73</v>
      </c>
      <c r="B79" s="76" t="str">
        <f>IF(ISBLANK(Catalog!A175),"",Catalog!A175)</f>
        <v/>
      </c>
      <c r="C79" s="76"/>
      <c r="D79" s="76" t="str">
        <f>IF($B79="","",(VLOOKUP($B79,'Price List'!$C:BB,2,FALSE)))</f>
        <v/>
      </c>
      <c r="E79" s="77" t="str">
        <f>IF($B79="","",(VLOOKUP($B79,'Price List'!$C:BA,3,FALSE)))</f>
        <v/>
      </c>
      <c r="F79" s="78" t="str">
        <f>IF($B79="","",IF(ISBLANK(VLOOKUP($B79,'Price List'!$C:BB,5,FALSE)),VLOOKUP($B79,'Price List'!$C:BB,7,FALSE),VLOOKUP($B79,'Price List'!$C:BB,5,FALSE)))</f>
        <v/>
      </c>
      <c r="G79" s="76"/>
      <c r="H79" s="76"/>
      <c r="I79" s="77" t="str">
        <f>IF($B79="","",(VLOOKUP($B79,'Price List'!$C:BE,6,FALSE)))</f>
        <v/>
      </c>
      <c r="J79" s="76" t="str">
        <f>IF($B79="","",(VLOOKUP($B79,'Price List'!$C:BF,8,FALSE)))</f>
        <v/>
      </c>
      <c r="K79" s="76" t="str">
        <f>IF($B79="","",(VLOOKUP($B79,'Price List'!$C:BG,9,FALSE)))</f>
        <v/>
      </c>
      <c r="L79" s="79" t="str">
        <f>IF($B79="","",(VLOOKUP($B79,'Price List'!$C:BH,10,FALSE)))</f>
        <v/>
      </c>
      <c r="M79" s="80" t="str">
        <f>IF($B79="","",(VLOOKUP($B79,'Price List'!$C:BI,11,FALSE)))</f>
        <v/>
      </c>
      <c r="N79" s="81" t="str">
        <f>IF($B79="","",(VLOOKUP($B79,'Price List'!$C:BI,12,FALSE)))</f>
        <v/>
      </c>
      <c r="O79" s="82" t="str">
        <f>IF($B79="","",(VLOOKUP($B79,'Price List'!$C:AS,13,FALSE)))</f>
        <v/>
      </c>
      <c r="P79" s="83" t="str">
        <f>IF($B79="","",(VLOOKUP($B79,'Price List'!$C:AS,14,FALSE)))</f>
        <v/>
      </c>
      <c r="Q79" s="83" t="str">
        <f>IF($B79="","",(VLOOKUP($B79,'Price List'!$C:AS,15,FALSE)))</f>
        <v/>
      </c>
      <c r="R79" s="125" t="str">
        <f>IF($B79="","",(VLOOKUP($B79,'Price List'!$C:AS,16,FALSE)))</f>
        <v/>
      </c>
      <c r="S79" s="125" t="str">
        <f>IF($B79="","",(VLOOKUP($B79,'Price List'!$C:AS,17,FALSE)))</f>
        <v/>
      </c>
      <c r="T79" s="84" t="str">
        <f>IF($B79="","",(VLOOKUP($B79,'Price List'!$C:AS,18,FALSE)))</f>
        <v/>
      </c>
      <c r="U79" s="83" t="str">
        <f>IF($B79="","",(VLOOKUP($B79,'Price List'!$C:AS,19,FALSE)))</f>
        <v/>
      </c>
      <c r="V79" s="83" t="str">
        <f>IF($B79="","",(VLOOKUP($B79,'Price List'!$C:AS,20,FALSE)))</f>
        <v/>
      </c>
      <c r="W79" s="125" t="str">
        <f>IF($B79="","",(VLOOKUP($B79,'Price List'!$C:AS,21,FALSE)))</f>
        <v/>
      </c>
      <c r="X79" s="130" t="str">
        <f>IF($B79="","",(VLOOKUP($B79,'Price List'!$C:AS,22,FALSE)))</f>
        <v/>
      </c>
      <c r="Y79" s="83" t="str">
        <f>IF($B79="","",(VLOOKUP($B79,'Price List'!$C:AS,23,FALSE)))</f>
        <v/>
      </c>
      <c r="Z79" s="83" t="str">
        <f>IF($B79="","",(VLOOKUP($B79,'Price List'!$C:AS,24,FALSE)))</f>
        <v/>
      </c>
      <c r="AA79" s="83" t="str">
        <f>IF($B79="","",(VLOOKUP($B79,'Price List'!$C:AS,25,FALSE)))</f>
        <v/>
      </c>
      <c r="AB79" s="125" t="str">
        <f>IF($B79="","",(VLOOKUP($B79,'Price List'!$C:AS,26,FALSE)))</f>
        <v/>
      </c>
      <c r="AC79" s="125" t="str">
        <f>IF($B79="","",(VLOOKUP($B79,'Price List'!$C:AS,27,FALSE)))</f>
        <v/>
      </c>
      <c r="AD79" s="82" t="str">
        <f>IF($B79="","",(VLOOKUP($B79,'Price List'!$C:AS,28,FALSE)))</f>
        <v/>
      </c>
      <c r="AE79" s="83" t="str">
        <f>IF($B79="","",(VLOOKUP($B79,'Price List'!$C:AS,29,FALSE)))</f>
        <v/>
      </c>
      <c r="AF79" s="83" t="str">
        <f>IF($B79="","",(VLOOKUP($B79,'Price List'!$C:AS,30,FALSE)))</f>
        <v/>
      </c>
      <c r="AG79" s="125" t="str">
        <f>IF($B79="","",(VLOOKUP($B79,'Price List'!$C:AS,31,FALSE)))</f>
        <v/>
      </c>
      <c r="AH79" s="125" t="str">
        <f>IF($B79="","",(VLOOKUP($B79,'Price List'!$C:AS,32,FALSE)))</f>
        <v/>
      </c>
      <c r="AI79" s="84" t="str">
        <f>IF($B79="","",(VLOOKUP($B79,'Price List'!$C:AS,33,FALSE)))</f>
        <v/>
      </c>
      <c r="AJ79" s="83" t="str">
        <f>IF($B79="","",(VLOOKUP($B79,'Price List'!$C:AS,34,FALSE)))</f>
        <v/>
      </c>
      <c r="AK79" s="83" t="str">
        <f>IF($B79="","",(VLOOKUP($B79,'Price List'!$C:AS,35,FALSE)))</f>
        <v/>
      </c>
      <c r="AL79" s="125" t="str">
        <f>IF($B79="","",(VLOOKUP($B79,'Price List'!$C:AS,36,FALSE)))</f>
        <v/>
      </c>
      <c r="AM79" s="130" t="str">
        <f>IF($B79="","",(VLOOKUP($B79,'Price List'!$C:AS,37,FALSE)))</f>
        <v/>
      </c>
      <c r="AN79" s="83" t="str">
        <f>IF($B79="","",(VLOOKUP($B79,'Price List'!$C:AS,38,FALSE)))</f>
        <v/>
      </c>
      <c r="AO79" s="83" t="str">
        <f>IF($B79="","",(VLOOKUP($B79,'Price List'!$C:AS,39,FALSE)))</f>
        <v/>
      </c>
      <c r="AP79" s="83" t="str">
        <f>IF($B79="","",(VLOOKUP($B79,'Price List'!$C:AS,40,FALSE)))</f>
        <v/>
      </c>
      <c r="AQ79" s="125" t="str">
        <f>IF($B79="","",(VLOOKUP($B79,'Price List'!$C:AS,41,FALSE)))</f>
        <v/>
      </c>
      <c r="AR79" s="135" t="str">
        <f>IF($B79="","",(VLOOKUP($B79,'Price List'!$C:AS,42,FALSE)))</f>
        <v/>
      </c>
      <c r="AS79" s="76" t="str">
        <f>IF($B79="","",(VLOOKUP($B79,'Price List'!$C:CO,43,FALSE)))</f>
        <v/>
      </c>
      <c r="AT79" s="151" t="str">
        <f t="shared" si="1"/>
        <v/>
      </c>
      <c r="AU79" s="76"/>
      <c r="AV79" s="76"/>
      <c r="AW79" s="76"/>
      <c r="AX79" s="76"/>
      <c r="AY79" s="76"/>
      <c r="AZ79" s="76"/>
      <c r="BA79" s="76"/>
    </row>
    <row r="80" spans="1:53" s="85" customFormat="1" x14ac:dyDescent="0.2">
      <c r="A80" s="79">
        <v>74</v>
      </c>
      <c r="B80" s="76" t="str">
        <f>IF(ISBLANK(Catalog!E175),"",Catalog!E175)</f>
        <v/>
      </c>
      <c r="C80" s="76"/>
      <c r="D80" s="76" t="str">
        <f>IF($B80="","",(VLOOKUP($B80,'Price List'!$C:BB,2,FALSE)))</f>
        <v/>
      </c>
      <c r="E80" s="77" t="str">
        <f>IF($B80="","",(VLOOKUP($B80,'Price List'!$C:BA,3,FALSE)))</f>
        <v/>
      </c>
      <c r="F80" s="78" t="str">
        <f>IF($B80="","",IF(ISBLANK(VLOOKUP($B80,'Price List'!$C:BB,5,FALSE)),VLOOKUP($B80,'Price List'!$C:BB,7,FALSE),VLOOKUP($B80,'Price List'!$C:BB,5,FALSE)))</f>
        <v/>
      </c>
      <c r="G80" s="76"/>
      <c r="H80" s="76"/>
      <c r="I80" s="77" t="str">
        <f>IF($B80="","",(VLOOKUP($B80,'Price List'!$C:BE,6,FALSE)))</f>
        <v/>
      </c>
      <c r="J80" s="76" t="str">
        <f>IF($B80="","",(VLOOKUP($B80,'Price List'!$C:BF,8,FALSE)))</f>
        <v/>
      </c>
      <c r="K80" s="76" t="str">
        <f>IF($B80="","",(VLOOKUP($B80,'Price List'!$C:BG,9,FALSE)))</f>
        <v/>
      </c>
      <c r="L80" s="79" t="str">
        <f>IF($B80="","",(VLOOKUP($B80,'Price List'!$C:BH,10,FALSE)))</f>
        <v/>
      </c>
      <c r="M80" s="80" t="str">
        <f>IF($B80="","",(VLOOKUP($B80,'Price List'!$C:BI,11,FALSE)))</f>
        <v/>
      </c>
      <c r="N80" s="81" t="str">
        <f>IF($B80="","",(VLOOKUP($B80,'Price List'!$C:BI,12,FALSE)))</f>
        <v/>
      </c>
      <c r="O80" s="82" t="str">
        <f>IF($B80="","",(VLOOKUP($B80,'Price List'!$C:AS,13,FALSE)))</f>
        <v/>
      </c>
      <c r="P80" s="83" t="str">
        <f>IF($B80="","",(VLOOKUP($B80,'Price List'!$C:AS,14,FALSE)))</f>
        <v/>
      </c>
      <c r="Q80" s="83" t="str">
        <f>IF($B80="","",(VLOOKUP($B80,'Price List'!$C:AS,15,FALSE)))</f>
        <v/>
      </c>
      <c r="R80" s="125" t="str">
        <f>IF($B80="","",(VLOOKUP($B80,'Price List'!$C:AS,16,FALSE)))</f>
        <v/>
      </c>
      <c r="S80" s="125" t="str">
        <f>IF($B80="","",(VLOOKUP($B80,'Price List'!$C:AS,17,FALSE)))</f>
        <v/>
      </c>
      <c r="T80" s="84" t="str">
        <f>IF($B80="","",(VLOOKUP($B80,'Price List'!$C:AS,18,FALSE)))</f>
        <v/>
      </c>
      <c r="U80" s="83" t="str">
        <f>IF($B80="","",(VLOOKUP($B80,'Price List'!$C:AS,19,FALSE)))</f>
        <v/>
      </c>
      <c r="V80" s="83" t="str">
        <f>IF($B80="","",(VLOOKUP($B80,'Price List'!$C:AS,20,FALSE)))</f>
        <v/>
      </c>
      <c r="W80" s="125" t="str">
        <f>IF($B80="","",(VLOOKUP($B80,'Price List'!$C:AS,21,FALSE)))</f>
        <v/>
      </c>
      <c r="X80" s="130" t="str">
        <f>IF($B80="","",(VLOOKUP($B80,'Price List'!$C:AS,22,FALSE)))</f>
        <v/>
      </c>
      <c r="Y80" s="83" t="str">
        <f>IF($B80="","",(VLOOKUP($B80,'Price List'!$C:AS,23,FALSE)))</f>
        <v/>
      </c>
      <c r="Z80" s="83" t="str">
        <f>IF($B80="","",(VLOOKUP($B80,'Price List'!$C:AS,24,FALSE)))</f>
        <v/>
      </c>
      <c r="AA80" s="83" t="str">
        <f>IF($B80="","",(VLOOKUP($B80,'Price List'!$C:AS,25,FALSE)))</f>
        <v/>
      </c>
      <c r="AB80" s="125" t="str">
        <f>IF($B80="","",(VLOOKUP($B80,'Price List'!$C:AS,26,FALSE)))</f>
        <v/>
      </c>
      <c r="AC80" s="125" t="str">
        <f>IF($B80="","",(VLOOKUP($B80,'Price List'!$C:AS,27,FALSE)))</f>
        <v/>
      </c>
      <c r="AD80" s="82" t="str">
        <f>IF($B80="","",(VLOOKUP($B80,'Price List'!$C:AS,28,FALSE)))</f>
        <v/>
      </c>
      <c r="AE80" s="83" t="str">
        <f>IF($B80="","",(VLOOKUP($B80,'Price List'!$C:AS,29,FALSE)))</f>
        <v/>
      </c>
      <c r="AF80" s="83" t="str">
        <f>IF($B80="","",(VLOOKUP($B80,'Price List'!$C:AS,30,FALSE)))</f>
        <v/>
      </c>
      <c r="AG80" s="125" t="str">
        <f>IF($B80="","",(VLOOKUP($B80,'Price List'!$C:AS,31,FALSE)))</f>
        <v/>
      </c>
      <c r="AH80" s="125" t="str">
        <f>IF($B80="","",(VLOOKUP($B80,'Price List'!$C:AS,32,FALSE)))</f>
        <v/>
      </c>
      <c r="AI80" s="84" t="str">
        <f>IF($B80="","",(VLOOKUP($B80,'Price List'!$C:AS,33,FALSE)))</f>
        <v/>
      </c>
      <c r="AJ80" s="83" t="str">
        <f>IF($B80="","",(VLOOKUP($B80,'Price List'!$C:AS,34,FALSE)))</f>
        <v/>
      </c>
      <c r="AK80" s="83" t="str">
        <f>IF($B80="","",(VLOOKUP($B80,'Price List'!$C:AS,35,FALSE)))</f>
        <v/>
      </c>
      <c r="AL80" s="125" t="str">
        <f>IF($B80="","",(VLOOKUP($B80,'Price List'!$C:AS,36,FALSE)))</f>
        <v/>
      </c>
      <c r="AM80" s="130" t="str">
        <f>IF($B80="","",(VLOOKUP($B80,'Price List'!$C:AS,37,FALSE)))</f>
        <v/>
      </c>
      <c r="AN80" s="83" t="str">
        <f>IF($B80="","",(VLOOKUP($B80,'Price List'!$C:AS,38,FALSE)))</f>
        <v/>
      </c>
      <c r="AO80" s="83" t="str">
        <f>IF($B80="","",(VLOOKUP($B80,'Price List'!$C:AS,39,FALSE)))</f>
        <v/>
      </c>
      <c r="AP80" s="83" t="str">
        <f>IF($B80="","",(VLOOKUP($B80,'Price List'!$C:AS,40,FALSE)))</f>
        <v/>
      </c>
      <c r="AQ80" s="125" t="str">
        <f>IF($B80="","",(VLOOKUP($B80,'Price List'!$C:AS,41,FALSE)))</f>
        <v/>
      </c>
      <c r="AR80" s="135" t="str">
        <f>IF($B80="","",(VLOOKUP($B80,'Price List'!$C:AS,42,FALSE)))</f>
        <v/>
      </c>
      <c r="AS80" s="76" t="str">
        <f>IF($B80="","",(VLOOKUP($B80,'Price List'!$C:CO,43,FALSE)))</f>
        <v/>
      </c>
      <c r="AT80" s="151" t="str">
        <f t="shared" si="1"/>
        <v/>
      </c>
      <c r="AU80" s="76"/>
      <c r="AV80" s="76"/>
      <c r="AW80" s="76"/>
      <c r="AX80" s="76"/>
      <c r="AY80" s="76"/>
      <c r="AZ80" s="76"/>
      <c r="BA80" s="76"/>
    </row>
    <row r="81" spans="1:53" s="85" customFormat="1" x14ac:dyDescent="0.2">
      <c r="A81" s="79">
        <v>75</v>
      </c>
      <c r="B81" s="76" t="str">
        <f>IF(ISBLANK(Catalog!I175),"",Catalog!I175)</f>
        <v/>
      </c>
      <c r="C81" s="76"/>
      <c r="D81" s="76" t="str">
        <f>IF($B81="","",(VLOOKUP($B81,'Price List'!$C:BB,2,FALSE)))</f>
        <v/>
      </c>
      <c r="E81" s="77" t="str">
        <f>IF($B81="","",(VLOOKUP($B81,'Price List'!$C:BA,3,FALSE)))</f>
        <v/>
      </c>
      <c r="F81" s="78" t="str">
        <f>IF($B81="","",IF(ISBLANK(VLOOKUP($B81,'Price List'!$C:BB,5,FALSE)),VLOOKUP($B81,'Price List'!$C:BB,7,FALSE),VLOOKUP($B81,'Price List'!$C:BB,5,FALSE)))</f>
        <v/>
      </c>
      <c r="G81" s="76"/>
      <c r="H81" s="76"/>
      <c r="I81" s="77" t="str">
        <f>IF($B81="","",(VLOOKUP($B81,'Price List'!$C:BE,6,FALSE)))</f>
        <v/>
      </c>
      <c r="J81" s="76" t="str">
        <f>IF($B81="","",(VLOOKUP($B81,'Price List'!$C:BF,8,FALSE)))</f>
        <v/>
      </c>
      <c r="K81" s="76" t="str">
        <f>IF($B81="","",(VLOOKUP($B81,'Price List'!$C:BG,9,FALSE)))</f>
        <v/>
      </c>
      <c r="L81" s="79" t="str">
        <f>IF($B81="","",(VLOOKUP($B81,'Price List'!$C:BH,10,FALSE)))</f>
        <v/>
      </c>
      <c r="M81" s="80" t="str">
        <f>IF($B81="","",(VLOOKUP($B81,'Price List'!$C:BI,11,FALSE)))</f>
        <v/>
      </c>
      <c r="N81" s="81" t="str">
        <f>IF($B81="","",(VLOOKUP($B81,'Price List'!$C:BI,12,FALSE)))</f>
        <v/>
      </c>
      <c r="O81" s="82" t="str">
        <f>IF($B81="","",(VLOOKUP($B81,'Price List'!$C:AS,13,FALSE)))</f>
        <v/>
      </c>
      <c r="P81" s="83" t="str">
        <f>IF($B81="","",(VLOOKUP($B81,'Price List'!$C:AS,14,FALSE)))</f>
        <v/>
      </c>
      <c r="Q81" s="83" t="str">
        <f>IF($B81="","",(VLOOKUP($B81,'Price List'!$C:AS,15,FALSE)))</f>
        <v/>
      </c>
      <c r="R81" s="125" t="str">
        <f>IF($B81="","",(VLOOKUP($B81,'Price List'!$C:AS,16,FALSE)))</f>
        <v/>
      </c>
      <c r="S81" s="125" t="str">
        <f>IF($B81="","",(VLOOKUP($B81,'Price List'!$C:AS,17,FALSE)))</f>
        <v/>
      </c>
      <c r="T81" s="84" t="str">
        <f>IF($B81="","",(VLOOKUP($B81,'Price List'!$C:AS,18,FALSE)))</f>
        <v/>
      </c>
      <c r="U81" s="83" t="str">
        <f>IF($B81="","",(VLOOKUP($B81,'Price List'!$C:AS,19,FALSE)))</f>
        <v/>
      </c>
      <c r="V81" s="83" t="str">
        <f>IF($B81="","",(VLOOKUP($B81,'Price List'!$C:AS,20,FALSE)))</f>
        <v/>
      </c>
      <c r="W81" s="125" t="str">
        <f>IF($B81="","",(VLOOKUP($B81,'Price List'!$C:AS,21,FALSE)))</f>
        <v/>
      </c>
      <c r="X81" s="130" t="str">
        <f>IF($B81="","",(VLOOKUP($B81,'Price List'!$C:AS,22,FALSE)))</f>
        <v/>
      </c>
      <c r="Y81" s="83" t="str">
        <f>IF($B81="","",(VLOOKUP($B81,'Price List'!$C:AS,23,FALSE)))</f>
        <v/>
      </c>
      <c r="Z81" s="83" t="str">
        <f>IF($B81="","",(VLOOKUP($B81,'Price List'!$C:AS,24,FALSE)))</f>
        <v/>
      </c>
      <c r="AA81" s="83" t="str">
        <f>IF($B81="","",(VLOOKUP($B81,'Price List'!$C:AS,25,FALSE)))</f>
        <v/>
      </c>
      <c r="AB81" s="125" t="str">
        <f>IF($B81="","",(VLOOKUP($B81,'Price List'!$C:AS,26,FALSE)))</f>
        <v/>
      </c>
      <c r="AC81" s="125" t="str">
        <f>IF($B81="","",(VLOOKUP($B81,'Price List'!$C:AS,27,FALSE)))</f>
        <v/>
      </c>
      <c r="AD81" s="82" t="str">
        <f>IF($B81="","",(VLOOKUP($B81,'Price List'!$C:AS,28,FALSE)))</f>
        <v/>
      </c>
      <c r="AE81" s="83" t="str">
        <f>IF($B81="","",(VLOOKUP($B81,'Price List'!$C:AS,29,FALSE)))</f>
        <v/>
      </c>
      <c r="AF81" s="83" t="str">
        <f>IF($B81="","",(VLOOKUP($B81,'Price List'!$C:AS,30,FALSE)))</f>
        <v/>
      </c>
      <c r="AG81" s="125" t="str">
        <f>IF($B81="","",(VLOOKUP($B81,'Price List'!$C:AS,31,FALSE)))</f>
        <v/>
      </c>
      <c r="AH81" s="125" t="str">
        <f>IF($B81="","",(VLOOKUP($B81,'Price List'!$C:AS,32,FALSE)))</f>
        <v/>
      </c>
      <c r="AI81" s="84" t="str">
        <f>IF($B81="","",(VLOOKUP($B81,'Price List'!$C:AS,33,FALSE)))</f>
        <v/>
      </c>
      <c r="AJ81" s="83" t="str">
        <f>IF($B81="","",(VLOOKUP($B81,'Price List'!$C:AS,34,FALSE)))</f>
        <v/>
      </c>
      <c r="AK81" s="83" t="str">
        <f>IF($B81="","",(VLOOKUP($B81,'Price List'!$C:AS,35,FALSE)))</f>
        <v/>
      </c>
      <c r="AL81" s="125" t="str">
        <f>IF($B81="","",(VLOOKUP($B81,'Price List'!$C:AS,36,FALSE)))</f>
        <v/>
      </c>
      <c r="AM81" s="130" t="str">
        <f>IF($B81="","",(VLOOKUP($B81,'Price List'!$C:AS,37,FALSE)))</f>
        <v/>
      </c>
      <c r="AN81" s="83" t="str">
        <f>IF($B81="","",(VLOOKUP($B81,'Price List'!$C:AS,38,FALSE)))</f>
        <v/>
      </c>
      <c r="AO81" s="83" t="str">
        <f>IF($B81="","",(VLOOKUP($B81,'Price List'!$C:AS,39,FALSE)))</f>
        <v/>
      </c>
      <c r="AP81" s="83" t="str">
        <f>IF($B81="","",(VLOOKUP($B81,'Price List'!$C:AS,40,FALSE)))</f>
        <v/>
      </c>
      <c r="AQ81" s="125" t="str">
        <f>IF($B81="","",(VLOOKUP($B81,'Price List'!$C:AS,41,FALSE)))</f>
        <v/>
      </c>
      <c r="AR81" s="135" t="str">
        <f>IF($B81="","",(VLOOKUP($B81,'Price List'!$C:AS,42,FALSE)))</f>
        <v/>
      </c>
      <c r="AS81" s="76" t="str">
        <f>IF($B81="","",(VLOOKUP($B81,'Price List'!$C:CO,43,FALSE)))</f>
        <v/>
      </c>
      <c r="AT81" s="151" t="str">
        <f t="shared" si="1"/>
        <v/>
      </c>
      <c r="AU81" s="76"/>
      <c r="AV81" s="76"/>
      <c r="AW81" s="76"/>
      <c r="AX81" s="76"/>
      <c r="AY81" s="76"/>
      <c r="AZ81" s="76"/>
      <c r="BA81" s="76"/>
    </row>
    <row r="82" spans="1:53" s="85" customFormat="1" x14ac:dyDescent="0.2">
      <c r="A82" s="79">
        <v>76</v>
      </c>
      <c r="B82" s="76" t="str">
        <f>IF(ISBLANK(Catalog!A182),"",Catalog!A182)</f>
        <v/>
      </c>
      <c r="C82" s="76"/>
      <c r="D82" s="76" t="str">
        <f>IF($B82="","",(VLOOKUP($B82,'Price List'!$C:BB,2,FALSE)))</f>
        <v/>
      </c>
      <c r="E82" s="77" t="str">
        <f>IF($B82="","",(VLOOKUP($B82,'Price List'!$C:BA,3,FALSE)))</f>
        <v/>
      </c>
      <c r="F82" s="78" t="str">
        <f>IF($B82="","",IF(ISBLANK(VLOOKUP($B82,'Price List'!$C:BB,5,FALSE)),VLOOKUP($B82,'Price List'!$C:BB,7,FALSE),VLOOKUP($B82,'Price List'!$C:BB,5,FALSE)))</f>
        <v/>
      </c>
      <c r="G82" s="76"/>
      <c r="H82" s="76"/>
      <c r="I82" s="77" t="str">
        <f>IF($B82="","",(VLOOKUP($B82,'Price List'!$C:BE,6,FALSE)))</f>
        <v/>
      </c>
      <c r="J82" s="76" t="str">
        <f>IF($B82="","",(VLOOKUP($B82,'Price List'!$C:BF,8,FALSE)))</f>
        <v/>
      </c>
      <c r="K82" s="76" t="str">
        <f>IF($B82="","",(VLOOKUP($B82,'Price List'!$C:BG,9,FALSE)))</f>
        <v/>
      </c>
      <c r="L82" s="79" t="str">
        <f>IF($B82="","",(VLOOKUP($B82,'Price List'!$C:BH,10,FALSE)))</f>
        <v/>
      </c>
      <c r="M82" s="80" t="str">
        <f>IF($B82="","",(VLOOKUP($B82,'Price List'!$C:BI,11,FALSE)))</f>
        <v/>
      </c>
      <c r="N82" s="81" t="str">
        <f>IF($B82="","",(VLOOKUP($B82,'Price List'!$C:BI,12,FALSE)))</f>
        <v/>
      </c>
      <c r="O82" s="82" t="str">
        <f>IF($B82="","",(VLOOKUP($B82,'Price List'!$C:AS,13,FALSE)))</f>
        <v/>
      </c>
      <c r="P82" s="83" t="str">
        <f>IF($B82="","",(VLOOKUP($B82,'Price List'!$C:AS,14,FALSE)))</f>
        <v/>
      </c>
      <c r="Q82" s="83" t="str">
        <f>IF($B82="","",(VLOOKUP($B82,'Price List'!$C:AS,15,FALSE)))</f>
        <v/>
      </c>
      <c r="R82" s="125" t="str">
        <f>IF($B82="","",(VLOOKUP($B82,'Price List'!$C:AS,16,FALSE)))</f>
        <v/>
      </c>
      <c r="S82" s="125" t="str">
        <f>IF($B82="","",(VLOOKUP($B82,'Price List'!$C:AS,17,FALSE)))</f>
        <v/>
      </c>
      <c r="T82" s="84" t="str">
        <f>IF($B82="","",(VLOOKUP($B82,'Price List'!$C:AS,18,FALSE)))</f>
        <v/>
      </c>
      <c r="U82" s="83" t="str">
        <f>IF($B82="","",(VLOOKUP($B82,'Price List'!$C:AS,19,FALSE)))</f>
        <v/>
      </c>
      <c r="V82" s="83" t="str">
        <f>IF($B82="","",(VLOOKUP($B82,'Price List'!$C:AS,20,FALSE)))</f>
        <v/>
      </c>
      <c r="W82" s="125" t="str">
        <f>IF($B82="","",(VLOOKUP($B82,'Price List'!$C:AS,21,FALSE)))</f>
        <v/>
      </c>
      <c r="X82" s="130" t="str">
        <f>IF($B82="","",(VLOOKUP($B82,'Price List'!$C:AS,22,FALSE)))</f>
        <v/>
      </c>
      <c r="Y82" s="83" t="str">
        <f>IF($B82="","",(VLOOKUP($B82,'Price List'!$C:AS,23,FALSE)))</f>
        <v/>
      </c>
      <c r="Z82" s="83" t="str">
        <f>IF($B82="","",(VLOOKUP($B82,'Price List'!$C:AS,24,FALSE)))</f>
        <v/>
      </c>
      <c r="AA82" s="83" t="str">
        <f>IF($B82="","",(VLOOKUP($B82,'Price List'!$C:AS,25,FALSE)))</f>
        <v/>
      </c>
      <c r="AB82" s="125" t="str">
        <f>IF($B82="","",(VLOOKUP($B82,'Price List'!$C:AS,26,FALSE)))</f>
        <v/>
      </c>
      <c r="AC82" s="125" t="str">
        <f>IF($B82="","",(VLOOKUP($B82,'Price List'!$C:AS,27,FALSE)))</f>
        <v/>
      </c>
      <c r="AD82" s="82" t="str">
        <f>IF($B82="","",(VLOOKUP($B82,'Price List'!$C:AS,28,FALSE)))</f>
        <v/>
      </c>
      <c r="AE82" s="83" t="str">
        <f>IF($B82="","",(VLOOKUP($B82,'Price List'!$C:AS,29,FALSE)))</f>
        <v/>
      </c>
      <c r="AF82" s="83" t="str">
        <f>IF($B82="","",(VLOOKUP($B82,'Price List'!$C:AS,30,FALSE)))</f>
        <v/>
      </c>
      <c r="AG82" s="125" t="str">
        <f>IF($B82="","",(VLOOKUP($B82,'Price List'!$C:AS,31,FALSE)))</f>
        <v/>
      </c>
      <c r="AH82" s="125" t="str">
        <f>IF($B82="","",(VLOOKUP($B82,'Price List'!$C:AS,32,FALSE)))</f>
        <v/>
      </c>
      <c r="AI82" s="84" t="str">
        <f>IF($B82="","",(VLOOKUP($B82,'Price List'!$C:AS,33,FALSE)))</f>
        <v/>
      </c>
      <c r="AJ82" s="83" t="str">
        <f>IF($B82="","",(VLOOKUP($B82,'Price List'!$C:AS,34,FALSE)))</f>
        <v/>
      </c>
      <c r="AK82" s="83" t="str">
        <f>IF($B82="","",(VLOOKUP($B82,'Price List'!$C:AS,35,FALSE)))</f>
        <v/>
      </c>
      <c r="AL82" s="125" t="str">
        <f>IF($B82="","",(VLOOKUP($B82,'Price List'!$C:AS,36,FALSE)))</f>
        <v/>
      </c>
      <c r="AM82" s="130" t="str">
        <f>IF($B82="","",(VLOOKUP($B82,'Price List'!$C:AS,37,FALSE)))</f>
        <v/>
      </c>
      <c r="AN82" s="83" t="str">
        <f>IF($B82="","",(VLOOKUP($B82,'Price List'!$C:AS,38,FALSE)))</f>
        <v/>
      </c>
      <c r="AO82" s="83" t="str">
        <f>IF($B82="","",(VLOOKUP($B82,'Price List'!$C:AS,39,FALSE)))</f>
        <v/>
      </c>
      <c r="AP82" s="83" t="str">
        <f>IF($B82="","",(VLOOKUP($B82,'Price List'!$C:AS,40,FALSE)))</f>
        <v/>
      </c>
      <c r="AQ82" s="125" t="str">
        <f>IF($B82="","",(VLOOKUP($B82,'Price List'!$C:AS,41,FALSE)))</f>
        <v/>
      </c>
      <c r="AR82" s="135" t="str">
        <f>IF($B82="","",(VLOOKUP($B82,'Price List'!$C:AS,42,FALSE)))</f>
        <v/>
      </c>
      <c r="AS82" s="76" t="str">
        <f>IF($B82="","",(VLOOKUP($B82,'Price List'!$C:CO,43,FALSE)))</f>
        <v/>
      </c>
      <c r="AT82" s="151" t="str">
        <f t="shared" si="1"/>
        <v/>
      </c>
      <c r="AU82" s="76"/>
      <c r="AV82" s="76"/>
      <c r="AW82" s="76"/>
      <c r="AX82" s="76"/>
      <c r="AY82" s="76"/>
      <c r="AZ82" s="76"/>
      <c r="BA82" s="76"/>
    </row>
    <row r="83" spans="1:53" s="85" customFormat="1" x14ac:dyDescent="0.2">
      <c r="A83" s="79">
        <v>77</v>
      </c>
      <c r="B83" s="76" t="str">
        <f>IF(ISBLANK(Catalog!E182),"",Catalog!E182)</f>
        <v/>
      </c>
      <c r="C83" s="76"/>
      <c r="D83" s="76" t="str">
        <f>IF($B83="","",(VLOOKUP($B83,'Price List'!$C:BB,2,FALSE)))</f>
        <v/>
      </c>
      <c r="E83" s="77" t="str">
        <f>IF($B83="","",(VLOOKUP($B83,'Price List'!$C:BA,3,FALSE)))</f>
        <v/>
      </c>
      <c r="F83" s="78" t="str">
        <f>IF($B83="","",IF(ISBLANK(VLOOKUP($B83,'Price List'!$C:BB,5,FALSE)),VLOOKUP($B83,'Price List'!$C:BB,7,FALSE),VLOOKUP($B83,'Price List'!$C:BB,5,FALSE)))</f>
        <v/>
      </c>
      <c r="G83" s="76"/>
      <c r="H83" s="76"/>
      <c r="I83" s="77" t="str">
        <f>IF($B83="","",(VLOOKUP($B83,'Price List'!$C:BE,6,FALSE)))</f>
        <v/>
      </c>
      <c r="J83" s="76" t="str">
        <f>IF($B83="","",(VLOOKUP($B83,'Price List'!$C:BF,8,FALSE)))</f>
        <v/>
      </c>
      <c r="K83" s="76" t="str">
        <f>IF($B83="","",(VLOOKUP($B83,'Price List'!$C:BG,9,FALSE)))</f>
        <v/>
      </c>
      <c r="L83" s="79" t="str">
        <f>IF($B83="","",(VLOOKUP($B83,'Price List'!$C:BH,10,FALSE)))</f>
        <v/>
      </c>
      <c r="M83" s="80" t="str">
        <f>IF($B83="","",(VLOOKUP($B83,'Price List'!$C:BI,11,FALSE)))</f>
        <v/>
      </c>
      <c r="N83" s="81" t="str">
        <f>IF($B83="","",(VLOOKUP($B83,'Price List'!$C:BI,12,FALSE)))</f>
        <v/>
      </c>
      <c r="O83" s="82" t="str">
        <f>IF($B83="","",(VLOOKUP($B83,'Price List'!$C:AS,13,FALSE)))</f>
        <v/>
      </c>
      <c r="P83" s="83" t="str">
        <f>IF($B83="","",(VLOOKUP($B83,'Price List'!$C:AS,14,FALSE)))</f>
        <v/>
      </c>
      <c r="Q83" s="83" t="str">
        <f>IF($B83="","",(VLOOKUP($B83,'Price List'!$C:AS,15,FALSE)))</f>
        <v/>
      </c>
      <c r="R83" s="125" t="str">
        <f>IF($B83="","",(VLOOKUP($B83,'Price List'!$C:AS,16,FALSE)))</f>
        <v/>
      </c>
      <c r="S83" s="125" t="str">
        <f>IF($B83="","",(VLOOKUP($B83,'Price List'!$C:AS,17,FALSE)))</f>
        <v/>
      </c>
      <c r="T83" s="84" t="str">
        <f>IF($B83="","",(VLOOKUP($B83,'Price List'!$C:AS,18,FALSE)))</f>
        <v/>
      </c>
      <c r="U83" s="83" t="str">
        <f>IF($B83="","",(VLOOKUP($B83,'Price List'!$C:AS,19,FALSE)))</f>
        <v/>
      </c>
      <c r="V83" s="83" t="str">
        <f>IF($B83="","",(VLOOKUP($B83,'Price List'!$C:AS,20,FALSE)))</f>
        <v/>
      </c>
      <c r="W83" s="125" t="str">
        <f>IF($B83="","",(VLOOKUP($B83,'Price List'!$C:AS,21,FALSE)))</f>
        <v/>
      </c>
      <c r="X83" s="130" t="str">
        <f>IF($B83="","",(VLOOKUP($B83,'Price List'!$C:AS,22,FALSE)))</f>
        <v/>
      </c>
      <c r="Y83" s="83" t="str">
        <f>IF($B83="","",(VLOOKUP($B83,'Price List'!$C:AS,23,FALSE)))</f>
        <v/>
      </c>
      <c r="Z83" s="83" t="str">
        <f>IF($B83="","",(VLOOKUP($B83,'Price List'!$C:AS,24,FALSE)))</f>
        <v/>
      </c>
      <c r="AA83" s="83" t="str">
        <f>IF($B83="","",(VLOOKUP($B83,'Price List'!$C:AS,25,FALSE)))</f>
        <v/>
      </c>
      <c r="AB83" s="125" t="str">
        <f>IF($B83="","",(VLOOKUP($B83,'Price List'!$C:AS,26,FALSE)))</f>
        <v/>
      </c>
      <c r="AC83" s="125" t="str">
        <f>IF($B83="","",(VLOOKUP($B83,'Price List'!$C:AS,27,FALSE)))</f>
        <v/>
      </c>
      <c r="AD83" s="82" t="str">
        <f>IF($B83="","",(VLOOKUP($B83,'Price List'!$C:AS,28,FALSE)))</f>
        <v/>
      </c>
      <c r="AE83" s="83" t="str">
        <f>IF($B83="","",(VLOOKUP($B83,'Price List'!$C:AS,29,FALSE)))</f>
        <v/>
      </c>
      <c r="AF83" s="83" t="str">
        <f>IF($B83="","",(VLOOKUP($B83,'Price List'!$C:AS,30,FALSE)))</f>
        <v/>
      </c>
      <c r="AG83" s="125" t="str">
        <f>IF($B83="","",(VLOOKUP($B83,'Price List'!$C:AS,31,FALSE)))</f>
        <v/>
      </c>
      <c r="AH83" s="125" t="str">
        <f>IF($B83="","",(VLOOKUP($B83,'Price List'!$C:AS,32,FALSE)))</f>
        <v/>
      </c>
      <c r="AI83" s="84" t="str">
        <f>IF($B83="","",(VLOOKUP($B83,'Price List'!$C:AS,33,FALSE)))</f>
        <v/>
      </c>
      <c r="AJ83" s="83" t="str">
        <f>IF($B83="","",(VLOOKUP($B83,'Price List'!$C:AS,34,FALSE)))</f>
        <v/>
      </c>
      <c r="AK83" s="83" t="str">
        <f>IF($B83="","",(VLOOKUP($B83,'Price List'!$C:AS,35,FALSE)))</f>
        <v/>
      </c>
      <c r="AL83" s="125" t="str">
        <f>IF($B83="","",(VLOOKUP($B83,'Price List'!$C:AS,36,FALSE)))</f>
        <v/>
      </c>
      <c r="AM83" s="130" t="str">
        <f>IF($B83="","",(VLOOKUP($B83,'Price List'!$C:AS,37,FALSE)))</f>
        <v/>
      </c>
      <c r="AN83" s="83" t="str">
        <f>IF($B83="","",(VLOOKUP($B83,'Price List'!$C:AS,38,FALSE)))</f>
        <v/>
      </c>
      <c r="AO83" s="83" t="str">
        <f>IF($B83="","",(VLOOKUP($B83,'Price List'!$C:AS,39,FALSE)))</f>
        <v/>
      </c>
      <c r="AP83" s="83" t="str">
        <f>IF($B83="","",(VLOOKUP($B83,'Price List'!$C:AS,40,FALSE)))</f>
        <v/>
      </c>
      <c r="AQ83" s="125" t="str">
        <f>IF($B83="","",(VLOOKUP($B83,'Price List'!$C:AS,41,FALSE)))</f>
        <v/>
      </c>
      <c r="AR83" s="135" t="str">
        <f>IF($B83="","",(VLOOKUP($B83,'Price List'!$C:AS,42,FALSE)))</f>
        <v/>
      </c>
      <c r="AS83" s="76" t="str">
        <f>IF($B83="","",(VLOOKUP($B83,'Price List'!$C:CO,43,FALSE)))</f>
        <v/>
      </c>
      <c r="AT83" s="151" t="str">
        <f t="shared" si="1"/>
        <v/>
      </c>
      <c r="AU83" s="76"/>
      <c r="AV83" s="76"/>
      <c r="AW83" s="76"/>
      <c r="AX83" s="76"/>
      <c r="AY83" s="76"/>
      <c r="AZ83" s="76"/>
      <c r="BA83" s="76"/>
    </row>
    <row r="84" spans="1:53" s="85" customFormat="1" x14ac:dyDescent="0.2">
      <c r="A84" s="79">
        <v>78</v>
      </c>
      <c r="B84" s="76" t="str">
        <f>IF(ISBLANK(Catalog!I182),"",Catalog!I182)</f>
        <v/>
      </c>
      <c r="C84" s="76"/>
      <c r="D84" s="76" t="str">
        <f>IF($B84="","",(VLOOKUP($B84,'Price List'!$C:BB,2,FALSE)))</f>
        <v/>
      </c>
      <c r="E84" s="77" t="str">
        <f>IF($B84="","",(VLOOKUP($B84,'Price List'!$C:BA,3,FALSE)))</f>
        <v/>
      </c>
      <c r="F84" s="78" t="str">
        <f>IF($B84="","",IF(ISBLANK(VLOOKUP($B84,'Price List'!$C:BB,5,FALSE)),VLOOKUP($B84,'Price List'!$C:BB,7,FALSE),VLOOKUP($B84,'Price List'!$C:BB,5,FALSE)))</f>
        <v/>
      </c>
      <c r="G84" s="76"/>
      <c r="H84" s="76"/>
      <c r="I84" s="77" t="str">
        <f>IF($B84="","",(VLOOKUP($B84,'Price List'!$C:BE,6,FALSE)))</f>
        <v/>
      </c>
      <c r="J84" s="76" t="str">
        <f>IF($B84="","",(VLOOKUP($B84,'Price List'!$C:BF,8,FALSE)))</f>
        <v/>
      </c>
      <c r="K84" s="76" t="str">
        <f>IF($B84="","",(VLOOKUP($B84,'Price List'!$C:BG,9,FALSE)))</f>
        <v/>
      </c>
      <c r="L84" s="79" t="str">
        <f>IF($B84="","",(VLOOKUP($B84,'Price List'!$C:BH,10,FALSE)))</f>
        <v/>
      </c>
      <c r="M84" s="80" t="str">
        <f>IF($B84="","",(VLOOKUP($B84,'Price List'!$C:BI,11,FALSE)))</f>
        <v/>
      </c>
      <c r="N84" s="81" t="str">
        <f>IF($B84="","",(VLOOKUP($B84,'Price List'!$C:BI,12,FALSE)))</f>
        <v/>
      </c>
      <c r="O84" s="82" t="str">
        <f>IF($B84="","",(VLOOKUP($B84,'Price List'!$C:AS,13,FALSE)))</f>
        <v/>
      </c>
      <c r="P84" s="83" t="str">
        <f>IF($B84="","",(VLOOKUP($B84,'Price List'!$C:AS,14,FALSE)))</f>
        <v/>
      </c>
      <c r="Q84" s="83" t="str">
        <f>IF($B84="","",(VLOOKUP($B84,'Price List'!$C:AS,15,FALSE)))</f>
        <v/>
      </c>
      <c r="R84" s="125" t="str">
        <f>IF($B84="","",(VLOOKUP($B84,'Price List'!$C:AS,16,FALSE)))</f>
        <v/>
      </c>
      <c r="S84" s="125" t="str">
        <f>IF($B84="","",(VLOOKUP($B84,'Price List'!$C:AS,17,FALSE)))</f>
        <v/>
      </c>
      <c r="T84" s="84" t="str">
        <f>IF($B84="","",(VLOOKUP($B84,'Price List'!$C:AS,18,FALSE)))</f>
        <v/>
      </c>
      <c r="U84" s="83" t="str">
        <f>IF($B84="","",(VLOOKUP($B84,'Price List'!$C:AS,19,FALSE)))</f>
        <v/>
      </c>
      <c r="V84" s="83" t="str">
        <f>IF($B84="","",(VLOOKUP($B84,'Price List'!$C:AS,20,FALSE)))</f>
        <v/>
      </c>
      <c r="W84" s="125" t="str">
        <f>IF($B84="","",(VLOOKUP($B84,'Price List'!$C:AS,21,FALSE)))</f>
        <v/>
      </c>
      <c r="X84" s="130" t="str">
        <f>IF($B84="","",(VLOOKUP($B84,'Price List'!$C:AS,22,FALSE)))</f>
        <v/>
      </c>
      <c r="Y84" s="83" t="str">
        <f>IF($B84="","",(VLOOKUP($B84,'Price List'!$C:AS,23,FALSE)))</f>
        <v/>
      </c>
      <c r="Z84" s="83" t="str">
        <f>IF($B84="","",(VLOOKUP($B84,'Price List'!$C:AS,24,FALSE)))</f>
        <v/>
      </c>
      <c r="AA84" s="83" t="str">
        <f>IF($B84="","",(VLOOKUP($B84,'Price List'!$C:AS,25,FALSE)))</f>
        <v/>
      </c>
      <c r="AB84" s="125" t="str">
        <f>IF($B84="","",(VLOOKUP($B84,'Price List'!$C:AS,26,FALSE)))</f>
        <v/>
      </c>
      <c r="AC84" s="125" t="str">
        <f>IF($B84="","",(VLOOKUP($B84,'Price List'!$C:AS,27,FALSE)))</f>
        <v/>
      </c>
      <c r="AD84" s="82" t="str">
        <f>IF($B84="","",(VLOOKUP($B84,'Price List'!$C:AS,28,FALSE)))</f>
        <v/>
      </c>
      <c r="AE84" s="83" t="str">
        <f>IF($B84="","",(VLOOKUP($B84,'Price List'!$C:AS,29,FALSE)))</f>
        <v/>
      </c>
      <c r="AF84" s="83" t="str">
        <f>IF($B84="","",(VLOOKUP($B84,'Price List'!$C:AS,30,FALSE)))</f>
        <v/>
      </c>
      <c r="AG84" s="125" t="str">
        <f>IF($B84="","",(VLOOKUP($B84,'Price List'!$C:AS,31,FALSE)))</f>
        <v/>
      </c>
      <c r="AH84" s="125" t="str">
        <f>IF($B84="","",(VLOOKUP($B84,'Price List'!$C:AS,32,FALSE)))</f>
        <v/>
      </c>
      <c r="AI84" s="84" t="str">
        <f>IF($B84="","",(VLOOKUP($B84,'Price List'!$C:AS,33,FALSE)))</f>
        <v/>
      </c>
      <c r="AJ84" s="83" t="str">
        <f>IF($B84="","",(VLOOKUP($B84,'Price List'!$C:AS,34,FALSE)))</f>
        <v/>
      </c>
      <c r="AK84" s="83" t="str">
        <f>IF($B84="","",(VLOOKUP($B84,'Price List'!$C:AS,35,FALSE)))</f>
        <v/>
      </c>
      <c r="AL84" s="125" t="str">
        <f>IF($B84="","",(VLOOKUP($B84,'Price List'!$C:AS,36,FALSE)))</f>
        <v/>
      </c>
      <c r="AM84" s="130" t="str">
        <f>IF($B84="","",(VLOOKUP($B84,'Price List'!$C:AS,37,FALSE)))</f>
        <v/>
      </c>
      <c r="AN84" s="83" t="str">
        <f>IF($B84="","",(VLOOKUP($B84,'Price List'!$C:AS,38,FALSE)))</f>
        <v/>
      </c>
      <c r="AO84" s="83" t="str">
        <f>IF($B84="","",(VLOOKUP($B84,'Price List'!$C:AS,39,FALSE)))</f>
        <v/>
      </c>
      <c r="AP84" s="83" t="str">
        <f>IF($B84="","",(VLOOKUP($B84,'Price List'!$C:AS,40,FALSE)))</f>
        <v/>
      </c>
      <c r="AQ84" s="125" t="str">
        <f>IF($B84="","",(VLOOKUP($B84,'Price List'!$C:AS,41,FALSE)))</f>
        <v/>
      </c>
      <c r="AR84" s="135" t="str">
        <f>IF($B84="","",(VLOOKUP($B84,'Price List'!$C:AS,42,FALSE)))</f>
        <v/>
      </c>
      <c r="AS84" s="76" t="str">
        <f>IF($B84="","",(VLOOKUP($B84,'Price List'!$C:CO,43,FALSE)))</f>
        <v/>
      </c>
      <c r="AT84" s="151" t="str">
        <f t="shared" si="1"/>
        <v/>
      </c>
      <c r="AU84" s="76"/>
      <c r="AV84" s="76"/>
      <c r="AW84" s="76"/>
      <c r="AX84" s="76"/>
      <c r="AY84" s="76"/>
      <c r="AZ84" s="76"/>
      <c r="BA84" s="76"/>
    </row>
    <row r="85" spans="1:53" s="85" customFormat="1" x14ac:dyDescent="0.2">
      <c r="A85" s="79">
        <v>79</v>
      </c>
      <c r="B85" s="76" t="str">
        <f>IF(ISBLANK(Catalog!A189),"",Catalog!A189)</f>
        <v/>
      </c>
      <c r="C85" s="76"/>
      <c r="D85" s="76" t="str">
        <f>IF($B85="","",(VLOOKUP($B85,'Price List'!$C:BB,2,FALSE)))</f>
        <v/>
      </c>
      <c r="E85" s="77" t="str">
        <f>IF($B85="","",(VLOOKUP($B85,'Price List'!$C:BA,3,FALSE)))</f>
        <v/>
      </c>
      <c r="F85" s="78" t="str">
        <f>IF($B85="","",IF(ISBLANK(VLOOKUP($B85,'Price List'!$C:BB,5,FALSE)),VLOOKUP($B85,'Price List'!$C:BB,7,FALSE),VLOOKUP($B85,'Price List'!$C:BB,5,FALSE)))</f>
        <v/>
      </c>
      <c r="G85" s="76"/>
      <c r="H85" s="76"/>
      <c r="I85" s="77" t="str">
        <f>IF($B85="","",(VLOOKUP($B85,'Price List'!$C:BE,6,FALSE)))</f>
        <v/>
      </c>
      <c r="J85" s="76" t="str">
        <f>IF($B85="","",(VLOOKUP($B85,'Price List'!$C:BF,8,FALSE)))</f>
        <v/>
      </c>
      <c r="K85" s="76" t="str">
        <f>IF($B85="","",(VLOOKUP($B85,'Price List'!$C:BG,9,FALSE)))</f>
        <v/>
      </c>
      <c r="L85" s="79" t="str">
        <f>IF($B85="","",(VLOOKUP($B85,'Price List'!$C:BH,10,FALSE)))</f>
        <v/>
      </c>
      <c r="M85" s="80" t="str">
        <f>IF($B85="","",(VLOOKUP($B85,'Price List'!$C:BI,11,FALSE)))</f>
        <v/>
      </c>
      <c r="N85" s="81" t="str">
        <f>IF($B85="","",(VLOOKUP($B85,'Price List'!$C:BI,12,FALSE)))</f>
        <v/>
      </c>
      <c r="O85" s="82" t="str">
        <f>IF($B85="","",(VLOOKUP($B85,'Price List'!$C:AS,13,FALSE)))</f>
        <v/>
      </c>
      <c r="P85" s="83" t="str">
        <f>IF($B85="","",(VLOOKUP($B85,'Price List'!$C:AS,14,FALSE)))</f>
        <v/>
      </c>
      <c r="Q85" s="83" t="str">
        <f>IF($B85="","",(VLOOKUP($B85,'Price List'!$C:AS,15,FALSE)))</f>
        <v/>
      </c>
      <c r="R85" s="125" t="str">
        <f>IF($B85="","",(VLOOKUP($B85,'Price List'!$C:AS,16,FALSE)))</f>
        <v/>
      </c>
      <c r="S85" s="125" t="str">
        <f>IF($B85="","",(VLOOKUP($B85,'Price List'!$C:AS,17,FALSE)))</f>
        <v/>
      </c>
      <c r="T85" s="84" t="str">
        <f>IF($B85="","",(VLOOKUP($B85,'Price List'!$C:AS,18,FALSE)))</f>
        <v/>
      </c>
      <c r="U85" s="83" t="str">
        <f>IF($B85="","",(VLOOKUP($B85,'Price List'!$C:AS,19,FALSE)))</f>
        <v/>
      </c>
      <c r="V85" s="83" t="str">
        <f>IF($B85="","",(VLOOKUP($B85,'Price List'!$C:AS,20,FALSE)))</f>
        <v/>
      </c>
      <c r="W85" s="125" t="str">
        <f>IF($B85="","",(VLOOKUP($B85,'Price List'!$C:AS,21,FALSE)))</f>
        <v/>
      </c>
      <c r="X85" s="130" t="str">
        <f>IF($B85="","",(VLOOKUP($B85,'Price List'!$C:AS,22,FALSE)))</f>
        <v/>
      </c>
      <c r="Y85" s="83" t="str">
        <f>IF($B85="","",(VLOOKUP($B85,'Price List'!$C:AS,23,FALSE)))</f>
        <v/>
      </c>
      <c r="Z85" s="83" t="str">
        <f>IF($B85="","",(VLOOKUP($B85,'Price List'!$C:AS,24,FALSE)))</f>
        <v/>
      </c>
      <c r="AA85" s="83" t="str">
        <f>IF($B85="","",(VLOOKUP($B85,'Price List'!$C:AS,25,FALSE)))</f>
        <v/>
      </c>
      <c r="AB85" s="125" t="str">
        <f>IF($B85="","",(VLOOKUP($B85,'Price List'!$C:AS,26,FALSE)))</f>
        <v/>
      </c>
      <c r="AC85" s="125" t="str">
        <f>IF($B85="","",(VLOOKUP($B85,'Price List'!$C:AS,27,FALSE)))</f>
        <v/>
      </c>
      <c r="AD85" s="82" t="str">
        <f>IF($B85="","",(VLOOKUP($B85,'Price List'!$C:AS,28,FALSE)))</f>
        <v/>
      </c>
      <c r="AE85" s="83" t="str">
        <f>IF($B85="","",(VLOOKUP($B85,'Price List'!$C:AS,29,FALSE)))</f>
        <v/>
      </c>
      <c r="AF85" s="83" t="str">
        <f>IF($B85="","",(VLOOKUP($B85,'Price List'!$C:AS,30,FALSE)))</f>
        <v/>
      </c>
      <c r="AG85" s="125" t="str">
        <f>IF($B85="","",(VLOOKUP($B85,'Price List'!$C:AS,31,FALSE)))</f>
        <v/>
      </c>
      <c r="AH85" s="125" t="str">
        <f>IF($B85="","",(VLOOKUP($B85,'Price List'!$C:AS,32,FALSE)))</f>
        <v/>
      </c>
      <c r="AI85" s="84" t="str">
        <f>IF($B85="","",(VLOOKUP($B85,'Price List'!$C:AS,33,FALSE)))</f>
        <v/>
      </c>
      <c r="AJ85" s="83" t="str">
        <f>IF($B85="","",(VLOOKUP($B85,'Price List'!$C:AS,34,FALSE)))</f>
        <v/>
      </c>
      <c r="AK85" s="83" t="str">
        <f>IF($B85="","",(VLOOKUP($B85,'Price List'!$C:AS,35,FALSE)))</f>
        <v/>
      </c>
      <c r="AL85" s="125" t="str">
        <f>IF($B85="","",(VLOOKUP($B85,'Price List'!$C:AS,36,FALSE)))</f>
        <v/>
      </c>
      <c r="AM85" s="130" t="str">
        <f>IF($B85="","",(VLOOKUP($B85,'Price List'!$C:AS,37,FALSE)))</f>
        <v/>
      </c>
      <c r="AN85" s="83" t="str">
        <f>IF($B85="","",(VLOOKUP($B85,'Price List'!$C:AS,38,FALSE)))</f>
        <v/>
      </c>
      <c r="AO85" s="83" t="str">
        <f>IF($B85="","",(VLOOKUP($B85,'Price List'!$C:AS,39,FALSE)))</f>
        <v/>
      </c>
      <c r="AP85" s="83" t="str">
        <f>IF($B85="","",(VLOOKUP($B85,'Price List'!$C:AS,40,FALSE)))</f>
        <v/>
      </c>
      <c r="AQ85" s="125" t="str">
        <f>IF($B85="","",(VLOOKUP($B85,'Price List'!$C:AS,41,FALSE)))</f>
        <v/>
      </c>
      <c r="AR85" s="135" t="str">
        <f>IF($B85="","",(VLOOKUP($B85,'Price List'!$C:AS,42,FALSE)))</f>
        <v/>
      </c>
      <c r="AS85" s="76" t="str">
        <f>IF($B85="","",(VLOOKUP($B85,'Price List'!$C:CO,43,FALSE)))</f>
        <v/>
      </c>
      <c r="AT85" s="151" t="str">
        <f t="shared" si="1"/>
        <v/>
      </c>
      <c r="AU85" s="76"/>
      <c r="AV85" s="76"/>
      <c r="AW85" s="76"/>
      <c r="AX85" s="76"/>
      <c r="AY85" s="76"/>
      <c r="AZ85" s="76"/>
      <c r="BA85" s="76"/>
    </row>
    <row r="86" spans="1:53" s="85" customFormat="1" x14ac:dyDescent="0.2">
      <c r="A86" s="79">
        <v>80</v>
      </c>
      <c r="B86" s="76" t="str">
        <f>IF(ISBLANK(Catalog!E189),"",Catalog!E189)</f>
        <v/>
      </c>
      <c r="C86" s="76"/>
      <c r="D86" s="76" t="str">
        <f>IF($B86="","",(VLOOKUP($B86,'Price List'!$C:BB,2,FALSE)))</f>
        <v/>
      </c>
      <c r="E86" s="77" t="str">
        <f>IF($B86="","",(VLOOKUP($B86,'Price List'!$C:BA,3,FALSE)))</f>
        <v/>
      </c>
      <c r="F86" s="78" t="str">
        <f>IF($B86="","",IF(ISBLANK(VLOOKUP($B86,'Price List'!$C:BB,5,FALSE)),VLOOKUP($B86,'Price List'!$C:BB,7,FALSE),VLOOKUP($B86,'Price List'!$C:BB,5,FALSE)))</f>
        <v/>
      </c>
      <c r="G86" s="76"/>
      <c r="H86" s="76"/>
      <c r="I86" s="77" t="str">
        <f>IF($B86="","",(VLOOKUP($B86,'Price List'!$C:BE,6,FALSE)))</f>
        <v/>
      </c>
      <c r="J86" s="76" t="str">
        <f>IF($B86="","",(VLOOKUP($B86,'Price List'!$C:BF,8,FALSE)))</f>
        <v/>
      </c>
      <c r="K86" s="76" t="str">
        <f>IF($B86="","",(VLOOKUP($B86,'Price List'!$C:BG,9,FALSE)))</f>
        <v/>
      </c>
      <c r="L86" s="79" t="str">
        <f>IF($B86="","",(VLOOKUP($B86,'Price List'!$C:BH,10,FALSE)))</f>
        <v/>
      </c>
      <c r="M86" s="80" t="str">
        <f>IF($B86="","",(VLOOKUP($B86,'Price List'!$C:BI,11,FALSE)))</f>
        <v/>
      </c>
      <c r="N86" s="81" t="str">
        <f>IF($B86="","",(VLOOKUP($B86,'Price List'!$C:BI,12,FALSE)))</f>
        <v/>
      </c>
      <c r="O86" s="82" t="str">
        <f>IF($B86="","",(VLOOKUP($B86,'Price List'!$C:AS,13,FALSE)))</f>
        <v/>
      </c>
      <c r="P86" s="83" t="str">
        <f>IF($B86="","",(VLOOKUP($B86,'Price List'!$C:AS,14,FALSE)))</f>
        <v/>
      </c>
      <c r="Q86" s="83" t="str">
        <f>IF($B86="","",(VLOOKUP($B86,'Price List'!$C:AS,15,FALSE)))</f>
        <v/>
      </c>
      <c r="R86" s="125" t="str">
        <f>IF($B86="","",(VLOOKUP($B86,'Price List'!$C:AS,16,FALSE)))</f>
        <v/>
      </c>
      <c r="S86" s="125" t="str">
        <f>IF($B86="","",(VLOOKUP($B86,'Price List'!$C:AS,17,FALSE)))</f>
        <v/>
      </c>
      <c r="T86" s="84" t="str">
        <f>IF($B86="","",(VLOOKUP($B86,'Price List'!$C:AS,18,FALSE)))</f>
        <v/>
      </c>
      <c r="U86" s="83" t="str">
        <f>IF($B86="","",(VLOOKUP($B86,'Price List'!$C:AS,19,FALSE)))</f>
        <v/>
      </c>
      <c r="V86" s="83" t="str">
        <f>IF($B86="","",(VLOOKUP($B86,'Price List'!$C:AS,20,FALSE)))</f>
        <v/>
      </c>
      <c r="W86" s="125" t="str">
        <f>IF($B86="","",(VLOOKUP($B86,'Price List'!$C:AS,21,FALSE)))</f>
        <v/>
      </c>
      <c r="X86" s="130" t="str">
        <f>IF($B86="","",(VLOOKUP($B86,'Price List'!$C:AS,22,FALSE)))</f>
        <v/>
      </c>
      <c r="Y86" s="83" t="str">
        <f>IF($B86="","",(VLOOKUP($B86,'Price List'!$C:AS,23,FALSE)))</f>
        <v/>
      </c>
      <c r="Z86" s="83" t="str">
        <f>IF($B86="","",(VLOOKUP($B86,'Price List'!$C:AS,24,FALSE)))</f>
        <v/>
      </c>
      <c r="AA86" s="83" t="str">
        <f>IF($B86="","",(VLOOKUP($B86,'Price List'!$C:AS,25,FALSE)))</f>
        <v/>
      </c>
      <c r="AB86" s="125" t="str">
        <f>IF($B86="","",(VLOOKUP($B86,'Price List'!$C:AS,26,FALSE)))</f>
        <v/>
      </c>
      <c r="AC86" s="125" t="str">
        <f>IF($B86="","",(VLOOKUP($B86,'Price List'!$C:AS,27,FALSE)))</f>
        <v/>
      </c>
      <c r="AD86" s="82" t="str">
        <f>IF($B86="","",(VLOOKUP($B86,'Price List'!$C:AS,28,FALSE)))</f>
        <v/>
      </c>
      <c r="AE86" s="83" t="str">
        <f>IF($B86="","",(VLOOKUP($B86,'Price List'!$C:AS,29,FALSE)))</f>
        <v/>
      </c>
      <c r="AF86" s="83" t="str">
        <f>IF($B86="","",(VLOOKUP($B86,'Price List'!$C:AS,30,FALSE)))</f>
        <v/>
      </c>
      <c r="AG86" s="125" t="str">
        <f>IF($B86="","",(VLOOKUP($B86,'Price List'!$C:AS,31,FALSE)))</f>
        <v/>
      </c>
      <c r="AH86" s="125" t="str">
        <f>IF($B86="","",(VLOOKUP($B86,'Price List'!$C:AS,32,FALSE)))</f>
        <v/>
      </c>
      <c r="AI86" s="84" t="str">
        <f>IF($B86="","",(VLOOKUP($B86,'Price List'!$C:AS,33,FALSE)))</f>
        <v/>
      </c>
      <c r="AJ86" s="83" t="str">
        <f>IF($B86="","",(VLOOKUP($B86,'Price List'!$C:AS,34,FALSE)))</f>
        <v/>
      </c>
      <c r="AK86" s="83" t="str">
        <f>IF($B86="","",(VLOOKUP($B86,'Price List'!$C:AS,35,FALSE)))</f>
        <v/>
      </c>
      <c r="AL86" s="125" t="str">
        <f>IF($B86="","",(VLOOKUP($B86,'Price List'!$C:AS,36,FALSE)))</f>
        <v/>
      </c>
      <c r="AM86" s="130" t="str">
        <f>IF($B86="","",(VLOOKUP($B86,'Price List'!$C:AS,37,FALSE)))</f>
        <v/>
      </c>
      <c r="AN86" s="83" t="str">
        <f>IF($B86="","",(VLOOKUP($B86,'Price List'!$C:AS,38,FALSE)))</f>
        <v/>
      </c>
      <c r="AO86" s="83" t="str">
        <f>IF($B86="","",(VLOOKUP($B86,'Price List'!$C:AS,39,FALSE)))</f>
        <v/>
      </c>
      <c r="AP86" s="83" t="str">
        <f>IF($B86="","",(VLOOKUP($B86,'Price List'!$C:AS,40,FALSE)))</f>
        <v/>
      </c>
      <c r="AQ86" s="125" t="str">
        <f>IF($B86="","",(VLOOKUP($B86,'Price List'!$C:AS,41,FALSE)))</f>
        <v/>
      </c>
      <c r="AR86" s="135" t="str">
        <f>IF($B86="","",(VLOOKUP($B86,'Price List'!$C:AS,42,FALSE)))</f>
        <v/>
      </c>
      <c r="AS86" s="76" t="str">
        <f>IF($B86="","",(VLOOKUP($B86,'Price List'!$C:CO,43,FALSE)))</f>
        <v/>
      </c>
      <c r="AT86" s="151" t="str">
        <f t="shared" si="1"/>
        <v/>
      </c>
      <c r="AU86" s="76"/>
      <c r="AV86" s="76"/>
      <c r="AW86" s="76"/>
      <c r="AX86" s="76"/>
      <c r="AY86" s="76"/>
      <c r="AZ86" s="76"/>
      <c r="BA86" s="76"/>
    </row>
    <row r="87" spans="1:53" s="85" customFormat="1" x14ac:dyDescent="0.2">
      <c r="A87" s="79">
        <v>81</v>
      </c>
      <c r="B87" s="76" t="str">
        <f>IF(ISBLANK(Catalog!I189),"",Catalog!I189)</f>
        <v/>
      </c>
      <c r="C87" s="76"/>
      <c r="D87" s="76" t="str">
        <f>IF($B87="","",(VLOOKUP($B87,'Price List'!$C:BB,2,FALSE)))</f>
        <v/>
      </c>
      <c r="E87" s="77" t="str">
        <f>IF($B87="","",(VLOOKUP($B87,'Price List'!$C:BA,3,FALSE)))</f>
        <v/>
      </c>
      <c r="F87" s="78" t="str">
        <f>IF($B87="","",IF(ISBLANK(VLOOKUP($B87,'Price List'!$C:BB,5,FALSE)),VLOOKUP($B87,'Price List'!$C:BB,7,FALSE),VLOOKUP($B87,'Price List'!$C:BB,5,FALSE)))</f>
        <v/>
      </c>
      <c r="G87" s="76"/>
      <c r="H87" s="76"/>
      <c r="I87" s="77" t="str">
        <f>IF($B87="","",(VLOOKUP($B87,'Price List'!$C:BE,6,FALSE)))</f>
        <v/>
      </c>
      <c r="J87" s="76" t="str">
        <f>IF($B87="","",(VLOOKUP($B87,'Price List'!$C:BF,8,FALSE)))</f>
        <v/>
      </c>
      <c r="K87" s="76" t="str">
        <f>IF($B87="","",(VLOOKUP($B87,'Price List'!$C:BG,9,FALSE)))</f>
        <v/>
      </c>
      <c r="L87" s="79" t="str">
        <f>IF($B87="","",(VLOOKUP($B87,'Price List'!$C:BH,10,FALSE)))</f>
        <v/>
      </c>
      <c r="M87" s="80" t="str">
        <f>IF($B87="","",(VLOOKUP($B87,'Price List'!$C:BI,11,FALSE)))</f>
        <v/>
      </c>
      <c r="N87" s="81" t="str">
        <f>IF($B87="","",(VLOOKUP($B87,'Price List'!$C:BI,12,FALSE)))</f>
        <v/>
      </c>
      <c r="O87" s="82" t="str">
        <f>IF($B87="","",(VLOOKUP($B87,'Price List'!$C:AS,13,FALSE)))</f>
        <v/>
      </c>
      <c r="P87" s="83" t="str">
        <f>IF($B87="","",(VLOOKUP($B87,'Price List'!$C:AS,14,FALSE)))</f>
        <v/>
      </c>
      <c r="Q87" s="83" t="str">
        <f>IF($B87="","",(VLOOKUP($B87,'Price List'!$C:AS,15,FALSE)))</f>
        <v/>
      </c>
      <c r="R87" s="125" t="str">
        <f>IF($B87="","",(VLOOKUP($B87,'Price List'!$C:AS,16,FALSE)))</f>
        <v/>
      </c>
      <c r="S87" s="125" t="str">
        <f>IF($B87="","",(VLOOKUP($B87,'Price List'!$C:AS,17,FALSE)))</f>
        <v/>
      </c>
      <c r="T87" s="84" t="str">
        <f>IF($B87="","",(VLOOKUP($B87,'Price List'!$C:AS,18,FALSE)))</f>
        <v/>
      </c>
      <c r="U87" s="83" t="str">
        <f>IF($B87="","",(VLOOKUP($B87,'Price List'!$C:AS,19,FALSE)))</f>
        <v/>
      </c>
      <c r="V87" s="83" t="str">
        <f>IF($B87="","",(VLOOKUP($B87,'Price List'!$C:AS,20,FALSE)))</f>
        <v/>
      </c>
      <c r="W87" s="125" t="str">
        <f>IF($B87="","",(VLOOKUP($B87,'Price List'!$C:AS,21,FALSE)))</f>
        <v/>
      </c>
      <c r="X87" s="130" t="str">
        <f>IF($B87="","",(VLOOKUP($B87,'Price List'!$C:AS,22,FALSE)))</f>
        <v/>
      </c>
      <c r="Y87" s="83" t="str">
        <f>IF($B87="","",(VLOOKUP($B87,'Price List'!$C:AS,23,FALSE)))</f>
        <v/>
      </c>
      <c r="Z87" s="83" t="str">
        <f>IF($B87="","",(VLOOKUP($B87,'Price List'!$C:AS,24,FALSE)))</f>
        <v/>
      </c>
      <c r="AA87" s="83" t="str">
        <f>IF($B87="","",(VLOOKUP($B87,'Price List'!$C:AS,25,FALSE)))</f>
        <v/>
      </c>
      <c r="AB87" s="125" t="str">
        <f>IF($B87="","",(VLOOKUP($B87,'Price List'!$C:AS,26,FALSE)))</f>
        <v/>
      </c>
      <c r="AC87" s="125" t="str">
        <f>IF($B87="","",(VLOOKUP($B87,'Price List'!$C:AS,27,FALSE)))</f>
        <v/>
      </c>
      <c r="AD87" s="82" t="str">
        <f>IF($B87="","",(VLOOKUP($B87,'Price List'!$C:AS,28,FALSE)))</f>
        <v/>
      </c>
      <c r="AE87" s="83" t="str">
        <f>IF($B87="","",(VLOOKUP($B87,'Price List'!$C:AS,29,FALSE)))</f>
        <v/>
      </c>
      <c r="AF87" s="83" t="str">
        <f>IF($B87="","",(VLOOKUP($B87,'Price List'!$C:AS,30,FALSE)))</f>
        <v/>
      </c>
      <c r="AG87" s="125" t="str">
        <f>IF($B87="","",(VLOOKUP($B87,'Price List'!$C:AS,31,FALSE)))</f>
        <v/>
      </c>
      <c r="AH87" s="125" t="str">
        <f>IF($B87="","",(VLOOKUP($B87,'Price List'!$C:AS,32,FALSE)))</f>
        <v/>
      </c>
      <c r="AI87" s="84" t="str">
        <f>IF($B87="","",(VLOOKUP($B87,'Price List'!$C:AS,33,FALSE)))</f>
        <v/>
      </c>
      <c r="AJ87" s="83" t="str">
        <f>IF($B87="","",(VLOOKUP($B87,'Price List'!$C:AS,34,FALSE)))</f>
        <v/>
      </c>
      <c r="AK87" s="83" t="str">
        <f>IF($B87="","",(VLOOKUP($B87,'Price List'!$C:AS,35,FALSE)))</f>
        <v/>
      </c>
      <c r="AL87" s="125" t="str">
        <f>IF($B87="","",(VLOOKUP($B87,'Price List'!$C:AS,36,FALSE)))</f>
        <v/>
      </c>
      <c r="AM87" s="130" t="str">
        <f>IF($B87="","",(VLOOKUP($B87,'Price List'!$C:AS,37,FALSE)))</f>
        <v/>
      </c>
      <c r="AN87" s="83" t="str">
        <f>IF($B87="","",(VLOOKUP($B87,'Price List'!$C:AS,38,FALSE)))</f>
        <v/>
      </c>
      <c r="AO87" s="83" t="str">
        <f>IF($B87="","",(VLOOKUP($B87,'Price List'!$C:AS,39,FALSE)))</f>
        <v/>
      </c>
      <c r="AP87" s="83" t="str">
        <f>IF($B87="","",(VLOOKUP($B87,'Price List'!$C:AS,40,FALSE)))</f>
        <v/>
      </c>
      <c r="AQ87" s="125" t="str">
        <f>IF($B87="","",(VLOOKUP($B87,'Price List'!$C:AS,41,FALSE)))</f>
        <v/>
      </c>
      <c r="AR87" s="135" t="str">
        <f>IF($B87="","",(VLOOKUP($B87,'Price List'!$C:AS,42,FALSE)))</f>
        <v/>
      </c>
      <c r="AS87" s="76" t="str">
        <f>IF($B87="","",(VLOOKUP($B87,'Price List'!$C:CO,43,FALSE)))</f>
        <v/>
      </c>
      <c r="AT87" s="151" t="str">
        <f t="shared" si="1"/>
        <v/>
      </c>
      <c r="AU87" s="76"/>
      <c r="AV87" s="76"/>
      <c r="AW87" s="76"/>
      <c r="AX87" s="76"/>
      <c r="AY87" s="76"/>
      <c r="AZ87" s="76"/>
      <c r="BA87" s="76"/>
    </row>
    <row r="88" spans="1:53" s="85" customFormat="1" x14ac:dyDescent="0.2">
      <c r="A88" s="79">
        <v>82</v>
      </c>
      <c r="B88" s="76" t="str">
        <f>IF(ISBLANK(Catalog!A196),"",Catalog!A196)</f>
        <v/>
      </c>
      <c r="C88" s="76"/>
      <c r="D88" s="76" t="str">
        <f>IF($B88="","",(VLOOKUP($B88,'Price List'!$C:BB,2,FALSE)))</f>
        <v/>
      </c>
      <c r="E88" s="77" t="str">
        <f>IF($B88="","",(VLOOKUP($B88,'Price List'!$C:BA,3,FALSE)))</f>
        <v/>
      </c>
      <c r="F88" s="78" t="str">
        <f>IF($B88="","",IF(ISBLANK(VLOOKUP($B88,'Price List'!$C:BB,5,FALSE)),VLOOKUP($B88,'Price List'!$C:BB,7,FALSE),VLOOKUP($B88,'Price List'!$C:BB,5,FALSE)))</f>
        <v/>
      </c>
      <c r="G88" s="76"/>
      <c r="H88" s="76"/>
      <c r="I88" s="77" t="str">
        <f>IF($B88="","",(VLOOKUP($B88,'Price List'!$C:BE,6,FALSE)))</f>
        <v/>
      </c>
      <c r="J88" s="76" t="str">
        <f>IF($B88="","",(VLOOKUP($B88,'Price List'!$C:BF,8,FALSE)))</f>
        <v/>
      </c>
      <c r="K88" s="76" t="str">
        <f>IF($B88="","",(VLOOKUP($B88,'Price List'!$C:BG,9,FALSE)))</f>
        <v/>
      </c>
      <c r="L88" s="79" t="str">
        <f>IF($B88="","",(VLOOKUP($B88,'Price List'!$C:BH,10,FALSE)))</f>
        <v/>
      </c>
      <c r="M88" s="80" t="str">
        <f>IF($B88="","",(VLOOKUP($B88,'Price List'!$C:BI,11,FALSE)))</f>
        <v/>
      </c>
      <c r="N88" s="81" t="str">
        <f>IF($B88="","",(VLOOKUP($B88,'Price List'!$C:BI,12,FALSE)))</f>
        <v/>
      </c>
      <c r="O88" s="82" t="str">
        <f>IF($B88="","",(VLOOKUP($B88,'Price List'!$C:AS,13,FALSE)))</f>
        <v/>
      </c>
      <c r="P88" s="83" t="str">
        <f>IF($B88="","",(VLOOKUP($B88,'Price List'!$C:AS,14,FALSE)))</f>
        <v/>
      </c>
      <c r="Q88" s="83" t="str">
        <f>IF($B88="","",(VLOOKUP($B88,'Price List'!$C:AS,15,FALSE)))</f>
        <v/>
      </c>
      <c r="R88" s="125" t="str">
        <f>IF($B88="","",(VLOOKUP($B88,'Price List'!$C:AS,16,FALSE)))</f>
        <v/>
      </c>
      <c r="S88" s="125" t="str">
        <f>IF($B88="","",(VLOOKUP($B88,'Price List'!$C:AS,17,FALSE)))</f>
        <v/>
      </c>
      <c r="T88" s="84" t="str">
        <f>IF($B88="","",(VLOOKUP($B88,'Price List'!$C:AS,18,FALSE)))</f>
        <v/>
      </c>
      <c r="U88" s="83" t="str">
        <f>IF($B88="","",(VLOOKUP($B88,'Price List'!$C:AS,19,FALSE)))</f>
        <v/>
      </c>
      <c r="V88" s="83" t="str">
        <f>IF($B88="","",(VLOOKUP($B88,'Price List'!$C:AS,20,FALSE)))</f>
        <v/>
      </c>
      <c r="W88" s="125" t="str">
        <f>IF($B88="","",(VLOOKUP($B88,'Price List'!$C:AS,21,FALSE)))</f>
        <v/>
      </c>
      <c r="X88" s="130" t="str">
        <f>IF($B88="","",(VLOOKUP($B88,'Price List'!$C:AS,22,FALSE)))</f>
        <v/>
      </c>
      <c r="Y88" s="83" t="str">
        <f>IF($B88="","",(VLOOKUP($B88,'Price List'!$C:AS,23,FALSE)))</f>
        <v/>
      </c>
      <c r="Z88" s="83" t="str">
        <f>IF($B88="","",(VLOOKUP($B88,'Price List'!$C:AS,24,FALSE)))</f>
        <v/>
      </c>
      <c r="AA88" s="83" t="str">
        <f>IF($B88="","",(VLOOKUP($B88,'Price List'!$C:AS,25,FALSE)))</f>
        <v/>
      </c>
      <c r="AB88" s="125" t="str">
        <f>IF($B88="","",(VLOOKUP($B88,'Price List'!$C:AS,26,FALSE)))</f>
        <v/>
      </c>
      <c r="AC88" s="125" t="str">
        <f>IF($B88="","",(VLOOKUP($B88,'Price List'!$C:AS,27,FALSE)))</f>
        <v/>
      </c>
      <c r="AD88" s="82" t="str">
        <f>IF($B88="","",(VLOOKUP($B88,'Price List'!$C:AS,28,FALSE)))</f>
        <v/>
      </c>
      <c r="AE88" s="83" t="str">
        <f>IF($B88="","",(VLOOKUP($B88,'Price List'!$C:AS,29,FALSE)))</f>
        <v/>
      </c>
      <c r="AF88" s="83" t="str">
        <f>IF($B88="","",(VLOOKUP($B88,'Price List'!$C:AS,30,FALSE)))</f>
        <v/>
      </c>
      <c r="AG88" s="125" t="str">
        <f>IF($B88="","",(VLOOKUP($B88,'Price List'!$C:AS,31,FALSE)))</f>
        <v/>
      </c>
      <c r="AH88" s="125" t="str">
        <f>IF($B88="","",(VLOOKUP($B88,'Price List'!$C:AS,32,FALSE)))</f>
        <v/>
      </c>
      <c r="AI88" s="84" t="str">
        <f>IF($B88="","",(VLOOKUP($B88,'Price List'!$C:AS,33,FALSE)))</f>
        <v/>
      </c>
      <c r="AJ88" s="83" t="str">
        <f>IF($B88="","",(VLOOKUP($B88,'Price List'!$C:AS,34,FALSE)))</f>
        <v/>
      </c>
      <c r="AK88" s="83" t="str">
        <f>IF($B88="","",(VLOOKUP($B88,'Price List'!$C:AS,35,FALSE)))</f>
        <v/>
      </c>
      <c r="AL88" s="125" t="str">
        <f>IF($B88="","",(VLOOKUP($B88,'Price List'!$C:AS,36,FALSE)))</f>
        <v/>
      </c>
      <c r="AM88" s="130" t="str">
        <f>IF($B88="","",(VLOOKUP($B88,'Price List'!$C:AS,37,FALSE)))</f>
        <v/>
      </c>
      <c r="AN88" s="83" t="str">
        <f>IF($B88="","",(VLOOKUP($B88,'Price List'!$C:AS,38,FALSE)))</f>
        <v/>
      </c>
      <c r="AO88" s="83" t="str">
        <f>IF($B88="","",(VLOOKUP($B88,'Price List'!$C:AS,39,FALSE)))</f>
        <v/>
      </c>
      <c r="AP88" s="83" t="str">
        <f>IF($B88="","",(VLOOKUP($B88,'Price List'!$C:AS,40,FALSE)))</f>
        <v/>
      </c>
      <c r="AQ88" s="125" t="str">
        <f>IF($B88="","",(VLOOKUP($B88,'Price List'!$C:AS,41,FALSE)))</f>
        <v/>
      </c>
      <c r="AR88" s="135" t="str">
        <f>IF($B88="","",(VLOOKUP($B88,'Price List'!$C:AS,42,FALSE)))</f>
        <v/>
      </c>
      <c r="AS88" s="76" t="str">
        <f>IF($B88="","",(VLOOKUP($B88,'Price List'!$C:CO,43,FALSE)))</f>
        <v/>
      </c>
      <c r="AT88" s="151" t="str">
        <f t="shared" si="1"/>
        <v/>
      </c>
      <c r="AU88" s="76"/>
      <c r="AV88" s="76"/>
      <c r="AW88" s="76"/>
      <c r="AX88" s="76"/>
      <c r="AY88" s="76"/>
      <c r="AZ88" s="76"/>
      <c r="BA88" s="76"/>
    </row>
    <row r="89" spans="1:53" s="85" customFormat="1" x14ac:dyDescent="0.2">
      <c r="A89" s="79">
        <v>83</v>
      </c>
      <c r="B89" s="76" t="str">
        <f>IF(ISBLANK(Catalog!E196),"",Catalog!E196)</f>
        <v/>
      </c>
      <c r="C89" s="76"/>
      <c r="D89" s="76" t="str">
        <f>IF($B89="","",(VLOOKUP($B89,'Price List'!$C:BB,2,FALSE)))</f>
        <v/>
      </c>
      <c r="E89" s="77" t="str">
        <f>IF($B89="","",(VLOOKUP($B89,'Price List'!$C:BA,3,FALSE)))</f>
        <v/>
      </c>
      <c r="F89" s="78" t="str">
        <f>IF($B89="","",IF(ISBLANK(VLOOKUP($B89,'Price List'!$C:BB,5,FALSE)),VLOOKUP($B89,'Price List'!$C:BB,7,FALSE),VLOOKUP($B89,'Price List'!$C:BB,5,FALSE)))</f>
        <v/>
      </c>
      <c r="G89" s="76"/>
      <c r="H89" s="76"/>
      <c r="I89" s="77" t="str">
        <f>IF($B89="","",(VLOOKUP($B89,'Price List'!$C:BE,6,FALSE)))</f>
        <v/>
      </c>
      <c r="J89" s="76" t="str">
        <f>IF($B89="","",(VLOOKUP($B89,'Price List'!$C:BF,8,FALSE)))</f>
        <v/>
      </c>
      <c r="K89" s="76" t="str">
        <f>IF($B89="","",(VLOOKUP($B89,'Price List'!$C:BG,9,FALSE)))</f>
        <v/>
      </c>
      <c r="L89" s="79" t="str">
        <f>IF($B89="","",(VLOOKUP($B89,'Price List'!$C:BH,10,FALSE)))</f>
        <v/>
      </c>
      <c r="M89" s="80" t="str">
        <f>IF($B89="","",(VLOOKUP($B89,'Price List'!$C:BI,11,FALSE)))</f>
        <v/>
      </c>
      <c r="N89" s="81" t="str">
        <f>IF($B89="","",(VLOOKUP($B89,'Price List'!$C:BI,12,FALSE)))</f>
        <v/>
      </c>
      <c r="O89" s="82" t="str">
        <f>IF($B89="","",(VLOOKUP($B89,'Price List'!$C:AS,13,FALSE)))</f>
        <v/>
      </c>
      <c r="P89" s="83" t="str">
        <f>IF($B89="","",(VLOOKUP($B89,'Price List'!$C:AS,14,FALSE)))</f>
        <v/>
      </c>
      <c r="Q89" s="83" t="str">
        <f>IF($B89="","",(VLOOKUP($B89,'Price List'!$C:AS,15,FALSE)))</f>
        <v/>
      </c>
      <c r="R89" s="125" t="str">
        <f>IF($B89="","",(VLOOKUP($B89,'Price List'!$C:AS,16,FALSE)))</f>
        <v/>
      </c>
      <c r="S89" s="125" t="str">
        <f>IF($B89="","",(VLOOKUP($B89,'Price List'!$C:AS,17,FALSE)))</f>
        <v/>
      </c>
      <c r="T89" s="84" t="str">
        <f>IF($B89="","",(VLOOKUP($B89,'Price List'!$C:AS,18,FALSE)))</f>
        <v/>
      </c>
      <c r="U89" s="83" t="str">
        <f>IF($B89="","",(VLOOKUP($B89,'Price List'!$C:AS,19,FALSE)))</f>
        <v/>
      </c>
      <c r="V89" s="83" t="str">
        <f>IF($B89="","",(VLOOKUP($B89,'Price List'!$C:AS,20,FALSE)))</f>
        <v/>
      </c>
      <c r="W89" s="125" t="str">
        <f>IF($B89="","",(VLOOKUP($B89,'Price List'!$C:AS,21,FALSE)))</f>
        <v/>
      </c>
      <c r="X89" s="130" t="str">
        <f>IF($B89="","",(VLOOKUP($B89,'Price List'!$C:AS,22,FALSE)))</f>
        <v/>
      </c>
      <c r="Y89" s="83" t="str">
        <f>IF($B89="","",(VLOOKUP($B89,'Price List'!$C:AS,23,FALSE)))</f>
        <v/>
      </c>
      <c r="Z89" s="83" t="str">
        <f>IF($B89="","",(VLOOKUP($B89,'Price List'!$C:AS,24,FALSE)))</f>
        <v/>
      </c>
      <c r="AA89" s="83" t="str">
        <f>IF($B89="","",(VLOOKUP($B89,'Price List'!$C:AS,25,FALSE)))</f>
        <v/>
      </c>
      <c r="AB89" s="125" t="str">
        <f>IF($B89="","",(VLOOKUP($B89,'Price List'!$C:AS,26,FALSE)))</f>
        <v/>
      </c>
      <c r="AC89" s="125" t="str">
        <f>IF($B89="","",(VLOOKUP($B89,'Price List'!$C:AS,27,FALSE)))</f>
        <v/>
      </c>
      <c r="AD89" s="82" t="str">
        <f>IF($B89="","",(VLOOKUP($B89,'Price List'!$C:AS,28,FALSE)))</f>
        <v/>
      </c>
      <c r="AE89" s="83" t="str">
        <f>IF($B89="","",(VLOOKUP($B89,'Price List'!$C:AS,29,FALSE)))</f>
        <v/>
      </c>
      <c r="AF89" s="83" t="str">
        <f>IF($B89="","",(VLOOKUP($B89,'Price List'!$C:AS,30,FALSE)))</f>
        <v/>
      </c>
      <c r="AG89" s="125" t="str">
        <f>IF($B89="","",(VLOOKUP($B89,'Price List'!$C:AS,31,FALSE)))</f>
        <v/>
      </c>
      <c r="AH89" s="125" t="str">
        <f>IF($B89="","",(VLOOKUP($B89,'Price List'!$C:AS,32,FALSE)))</f>
        <v/>
      </c>
      <c r="AI89" s="84" t="str">
        <f>IF($B89="","",(VLOOKUP($B89,'Price List'!$C:AS,33,FALSE)))</f>
        <v/>
      </c>
      <c r="AJ89" s="83" t="str">
        <f>IF($B89="","",(VLOOKUP($B89,'Price List'!$C:AS,34,FALSE)))</f>
        <v/>
      </c>
      <c r="AK89" s="83" t="str">
        <f>IF($B89="","",(VLOOKUP($B89,'Price List'!$C:AS,35,FALSE)))</f>
        <v/>
      </c>
      <c r="AL89" s="125" t="str">
        <f>IF($B89="","",(VLOOKUP($B89,'Price List'!$C:AS,36,FALSE)))</f>
        <v/>
      </c>
      <c r="AM89" s="130" t="str">
        <f>IF($B89="","",(VLOOKUP($B89,'Price List'!$C:AS,37,FALSE)))</f>
        <v/>
      </c>
      <c r="AN89" s="83" t="str">
        <f>IF($B89="","",(VLOOKUP($B89,'Price List'!$C:AS,38,FALSE)))</f>
        <v/>
      </c>
      <c r="AO89" s="83" t="str">
        <f>IF($B89="","",(VLOOKUP($B89,'Price List'!$C:AS,39,FALSE)))</f>
        <v/>
      </c>
      <c r="AP89" s="83" t="str">
        <f>IF($B89="","",(VLOOKUP($B89,'Price List'!$C:AS,40,FALSE)))</f>
        <v/>
      </c>
      <c r="AQ89" s="125" t="str">
        <f>IF($B89="","",(VLOOKUP($B89,'Price List'!$C:AS,41,FALSE)))</f>
        <v/>
      </c>
      <c r="AR89" s="135" t="str">
        <f>IF($B89="","",(VLOOKUP($B89,'Price List'!$C:AS,42,FALSE)))</f>
        <v/>
      </c>
      <c r="AS89" s="76" t="str">
        <f>IF($B89="","",(VLOOKUP($B89,'Price List'!$C:CO,43,FALSE)))</f>
        <v/>
      </c>
      <c r="AT89" s="151" t="str">
        <f t="shared" si="1"/>
        <v/>
      </c>
      <c r="AU89" s="76"/>
      <c r="AV89" s="76"/>
      <c r="AW89" s="76"/>
      <c r="AX89" s="76"/>
      <c r="AY89" s="76"/>
      <c r="AZ89" s="76"/>
      <c r="BA89" s="76"/>
    </row>
    <row r="90" spans="1:53" s="85" customFormat="1" x14ac:dyDescent="0.2">
      <c r="A90" s="79">
        <v>84</v>
      </c>
      <c r="B90" s="76" t="str">
        <f>IF(ISBLANK(Catalog!I196),"",Catalog!I196)</f>
        <v/>
      </c>
      <c r="C90" s="76"/>
      <c r="D90" s="76" t="str">
        <f>IF($B90="","",(VLOOKUP($B90,'Price List'!$C:BB,2,FALSE)))</f>
        <v/>
      </c>
      <c r="E90" s="77" t="str">
        <f>IF($B90="","",(VLOOKUP($B90,'Price List'!$C:BA,3,FALSE)))</f>
        <v/>
      </c>
      <c r="F90" s="78" t="str">
        <f>IF($B90="","",IF(ISBLANK(VLOOKUP($B90,'Price List'!$C:BB,5,FALSE)),VLOOKUP($B90,'Price List'!$C:BB,7,FALSE),VLOOKUP($B90,'Price List'!$C:BB,5,FALSE)))</f>
        <v/>
      </c>
      <c r="G90" s="76"/>
      <c r="H90" s="76"/>
      <c r="I90" s="77" t="str">
        <f>IF($B90="","",(VLOOKUP($B90,'Price List'!$C:BE,6,FALSE)))</f>
        <v/>
      </c>
      <c r="J90" s="76" t="str">
        <f>IF($B90="","",(VLOOKUP($B90,'Price List'!$C:BF,8,FALSE)))</f>
        <v/>
      </c>
      <c r="K90" s="76" t="str">
        <f>IF($B90="","",(VLOOKUP($B90,'Price List'!$C:BG,9,FALSE)))</f>
        <v/>
      </c>
      <c r="L90" s="79" t="str">
        <f>IF($B90="","",(VLOOKUP($B90,'Price List'!$C:BH,10,FALSE)))</f>
        <v/>
      </c>
      <c r="M90" s="80" t="str">
        <f>IF($B90="","",(VLOOKUP($B90,'Price List'!$C:BI,11,FALSE)))</f>
        <v/>
      </c>
      <c r="N90" s="81" t="str">
        <f>IF($B90="","",(VLOOKUP($B90,'Price List'!$C:BI,12,FALSE)))</f>
        <v/>
      </c>
      <c r="O90" s="82" t="str">
        <f>IF($B90="","",(VLOOKUP($B90,'Price List'!$C:AS,13,FALSE)))</f>
        <v/>
      </c>
      <c r="P90" s="83" t="str">
        <f>IF($B90="","",(VLOOKUP($B90,'Price List'!$C:AS,14,FALSE)))</f>
        <v/>
      </c>
      <c r="Q90" s="83" t="str">
        <f>IF($B90="","",(VLOOKUP($B90,'Price List'!$C:AS,15,FALSE)))</f>
        <v/>
      </c>
      <c r="R90" s="125" t="str">
        <f>IF($B90="","",(VLOOKUP($B90,'Price List'!$C:AS,16,FALSE)))</f>
        <v/>
      </c>
      <c r="S90" s="125" t="str">
        <f>IF($B90="","",(VLOOKUP($B90,'Price List'!$C:AS,17,FALSE)))</f>
        <v/>
      </c>
      <c r="T90" s="84" t="str">
        <f>IF($B90="","",(VLOOKUP($B90,'Price List'!$C:AS,18,FALSE)))</f>
        <v/>
      </c>
      <c r="U90" s="83" t="str">
        <f>IF($B90="","",(VLOOKUP($B90,'Price List'!$C:AS,19,FALSE)))</f>
        <v/>
      </c>
      <c r="V90" s="83" t="str">
        <f>IF($B90="","",(VLOOKUP($B90,'Price List'!$C:AS,20,FALSE)))</f>
        <v/>
      </c>
      <c r="W90" s="125" t="str">
        <f>IF($B90="","",(VLOOKUP($B90,'Price List'!$C:AS,21,FALSE)))</f>
        <v/>
      </c>
      <c r="X90" s="130" t="str">
        <f>IF($B90="","",(VLOOKUP($B90,'Price List'!$C:AS,22,FALSE)))</f>
        <v/>
      </c>
      <c r="Y90" s="83" t="str">
        <f>IF($B90="","",(VLOOKUP($B90,'Price List'!$C:AS,23,FALSE)))</f>
        <v/>
      </c>
      <c r="Z90" s="83" t="str">
        <f>IF($B90="","",(VLOOKUP($B90,'Price List'!$C:AS,24,FALSE)))</f>
        <v/>
      </c>
      <c r="AA90" s="83" t="str">
        <f>IF($B90="","",(VLOOKUP($B90,'Price List'!$C:AS,25,FALSE)))</f>
        <v/>
      </c>
      <c r="AB90" s="125" t="str">
        <f>IF($B90="","",(VLOOKUP($B90,'Price List'!$C:AS,26,FALSE)))</f>
        <v/>
      </c>
      <c r="AC90" s="125" t="str">
        <f>IF($B90="","",(VLOOKUP($B90,'Price List'!$C:AS,27,FALSE)))</f>
        <v/>
      </c>
      <c r="AD90" s="82" t="str">
        <f>IF($B90="","",(VLOOKUP($B90,'Price List'!$C:AS,28,FALSE)))</f>
        <v/>
      </c>
      <c r="AE90" s="83" t="str">
        <f>IF($B90="","",(VLOOKUP($B90,'Price List'!$C:AS,29,FALSE)))</f>
        <v/>
      </c>
      <c r="AF90" s="83" t="str">
        <f>IF($B90="","",(VLOOKUP($B90,'Price List'!$C:AS,30,FALSE)))</f>
        <v/>
      </c>
      <c r="AG90" s="125" t="str">
        <f>IF($B90="","",(VLOOKUP($B90,'Price List'!$C:AS,31,FALSE)))</f>
        <v/>
      </c>
      <c r="AH90" s="125" t="str">
        <f>IF($B90="","",(VLOOKUP($B90,'Price List'!$C:AS,32,FALSE)))</f>
        <v/>
      </c>
      <c r="AI90" s="84" t="str">
        <f>IF($B90="","",(VLOOKUP($B90,'Price List'!$C:AS,33,FALSE)))</f>
        <v/>
      </c>
      <c r="AJ90" s="83" t="str">
        <f>IF($B90="","",(VLOOKUP($B90,'Price List'!$C:AS,34,FALSE)))</f>
        <v/>
      </c>
      <c r="AK90" s="83" t="str">
        <f>IF($B90="","",(VLOOKUP($B90,'Price List'!$C:AS,35,FALSE)))</f>
        <v/>
      </c>
      <c r="AL90" s="125" t="str">
        <f>IF($B90="","",(VLOOKUP($B90,'Price List'!$C:AS,36,FALSE)))</f>
        <v/>
      </c>
      <c r="AM90" s="130" t="str">
        <f>IF($B90="","",(VLOOKUP($B90,'Price List'!$C:AS,37,FALSE)))</f>
        <v/>
      </c>
      <c r="AN90" s="83" t="str">
        <f>IF($B90="","",(VLOOKUP($B90,'Price List'!$C:AS,38,FALSE)))</f>
        <v/>
      </c>
      <c r="AO90" s="83" t="str">
        <f>IF($B90="","",(VLOOKUP($B90,'Price List'!$C:AS,39,FALSE)))</f>
        <v/>
      </c>
      <c r="AP90" s="83" t="str">
        <f>IF($B90="","",(VLOOKUP($B90,'Price List'!$C:AS,40,FALSE)))</f>
        <v/>
      </c>
      <c r="AQ90" s="125" t="str">
        <f>IF($B90="","",(VLOOKUP($B90,'Price List'!$C:AS,41,FALSE)))</f>
        <v/>
      </c>
      <c r="AR90" s="135" t="str">
        <f>IF($B90="","",(VLOOKUP($B90,'Price List'!$C:AS,42,FALSE)))</f>
        <v/>
      </c>
      <c r="AS90" s="76" t="str">
        <f>IF($B90="","",(VLOOKUP($B90,'Price List'!$C:CO,43,FALSE)))</f>
        <v/>
      </c>
      <c r="AT90" s="151" t="str">
        <f t="shared" si="1"/>
        <v/>
      </c>
      <c r="AU90" s="76"/>
      <c r="AV90" s="76"/>
      <c r="AW90" s="76"/>
      <c r="AX90" s="76"/>
      <c r="AY90" s="76"/>
      <c r="AZ90" s="76"/>
      <c r="BA90" s="76"/>
    </row>
    <row r="91" spans="1:53" s="85" customFormat="1" x14ac:dyDescent="0.2">
      <c r="A91" s="79">
        <v>85</v>
      </c>
      <c r="B91" s="76" t="str">
        <f>IF(ISBLANK(Catalog!A203),"",Catalog!A203)</f>
        <v/>
      </c>
      <c r="C91" s="76"/>
      <c r="D91" s="76" t="str">
        <f>IF($B91="","",(VLOOKUP($B91,'Price List'!$C:BB,2,FALSE)))</f>
        <v/>
      </c>
      <c r="E91" s="77" t="str">
        <f>IF($B91="","",(VLOOKUP($B91,'Price List'!$C:BA,3,FALSE)))</f>
        <v/>
      </c>
      <c r="F91" s="78" t="str">
        <f>IF($B91="","",IF(ISBLANK(VLOOKUP($B91,'Price List'!$C:BB,5,FALSE)),VLOOKUP($B91,'Price List'!$C:BB,7,FALSE),VLOOKUP($B91,'Price List'!$C:BB,5,FALSE)))</f>
        <v/>
      </c>
      <c r="G91" s="76"/>
      <c r="H91" s="76"/>
      <c r="I91" s="77" t="str">
        <f>IF($B91="","",(VLOOKUP($B91,'Price List'!$C:BE,6,FALSE)))</f>
        <v/>
      </c>
      <c r="J91" s="76" t="str">
        <f>IF($B91="","",(VLOOKUP($B91,'Price List'!$C:BF,8,FALSE)))</f>
        <v/>
      </c>
      <c r="K91" s="76" t="str">
        <f>IF($B91="","",(VLOOKUP($B91,'Price List'!$C:BG,9,FALSE)))</f>
        <v/>
      </c>
      <c r="L91" s="79" t="str">
        <f>IF($B91="","",(VLOOKUP($B91,'Price List'!$C:BH,10,FALSE)))</f>
        <v/>
      </c>
      <c r="M91" s="80" t="str">
        <f>IF($B91="","",(VLOOKUP($B91,'Price List'!$C:BI,11,FALSE)))</f>
        <v/>
      </c>
      <c r="N91" s="81" t="str">
        <f>IF($B91="","",(VLOOKUP($B91,'Price List'!$C:BI,12,FALSE)))</f>
        <v/>
      </c>
      <c r="O91" s="82" t="str">
        <f>IF($B91="","",(VLOOKUP($B91,'Price List'!$C:AS,13,FALSE)))</f>
        <v/>
      </c>
      <c r="P91" s="83" t="str">
        <f>IF($B91="","",(VLOOKUP($B91,'Price List'!$C:AS,14,FALSE)))</f>
        <v/>
      </c>
      <c r="Q91" s="83" t="str">
        <f>IF($B91="","",(VLOOKUP($B91,'Price List'!$C:AS,15,FALSE)))</f>
        <v/>
      </c>
      <c r="R91" s="125" t="str">
        <f>IF($B91="","",(VLOOKUP($B91,'Price List'!$C:AS,16,FALSE)))</f>
        <v/>
      </c>
      <c r="S91" s="125" t="str">
        <f>IF($B91="","",(VLOOKUP($B91,'Price List'!$C:AS,17,FALSE)))</f>
        <v/>
      </c>
      <c r="T91" s="84" t="str">
        <f>IF($B91="","",(VLOOKUP($B91,'Price List'!$C:AS,18,FALSE)))</f>
        <v/>
      </c>
      <c r="U91" s="83" t="str">
        <f>IF($B91="","",(VLOOKUP($B91,'Price List'!$C:AS,19,FALSE)))</f>
        <v/>
      </c>
      <c r="V91" s="83" t="str">
        <f>IF($B91="","",(VLOOKUP($B91,'Price List'!$C:AS,20,FALSE)))</f>
        <v/>
      </c>
      <c r="W91" s="125" t="str">
        <f>IF($B91="","",(VLOOKUP($B91,'Price List'!$C:AS,21,FALSE)))</f>
        <v/>
      </c>
      <c r="X91" s="130" t="str">
        <f>IF($B91="","",(VLOOKUP($B91,'Price List'!$C:AS,22,FALSE)))</f>
        <v/>
      </c>
      <c r="Y91" s="83" t="str">
        <f>IF($B91="","",(VLOOKUP($B91,'Price List'!$C:AS,23,FALSE)))</f>
        <v/>
      </c>
      <c r="Z91" s="83" t="str">
        <f>IF($B91="","",(VLOOKUP($B91,'Price List'!$C:AS,24,FALSE)))</f>
        <v/>
      </c>
      <c r="AA91" s="83" t="str">
        <f>IF($B91="","",(VLOOKUP($B91,'Price List'!$C:AS,25,FALSE)))</f>
        <v/>
      </c>
      <c r="AB91" s="125" t="str">
        <f>IF($B91="","",(VLOOKUP($B91,'Price List'!$C:AS,26,FALSE)))</f>
        <v/>
      </c>
      <c r="AC91" s="125" t="str">
        <f>IF($B91="","",(VLOOKUP($B91,'Price List'!$C:AS,27,FALSE)))</f>
        <v/>
      </c>
      <c r="AD91" s="82" t="str">
        <f>IF($B91="","",(VLOOKUP($B91,'Price List'!$C:AS,28,FALSE)))</f>
        <v/>
      </c>
      <c r="AE91" s="83" t="str">
        <f>IF($B91="","",(VLOOKUP($B91,'Price List'!$C:AS,29,FALSE)))</f>
        <v/>
      </c>
      <c r="AF91" s="83" t="str">
        <f>IF($B91="","",(VLOOKUP($B91,'Price List'!$C:AS,30,FALSE)))</f>
        <v/>
      </c>
      <c r="AG91" s="125" t="str">
        <f>IF($B91="","",(VLOOKUP($B91,'Price List'!$C:AS,31,FALSE)))</f>
        <v/>
      </c>
      <c r="AH91" s="125" t="str">
        <f>IF($B91="","",(VLOOKUP($B91,'Price List'!$C:AS,32,FALSE)))</f>
        <v/>
      </c>
      <c r="AI91" s="84" t="str">
        <f>IF($B91="","",(VLOOKUP($B91,'Price List'!$C:AS,33,FALSE)))</f>
        <v/>
      </c>
      <c r="AJ91" s="83" t="str">
        <f>IF($B91="","",(VLOOKUP($B91,'Price List'!$C:AS,34,FALSE)))</f>
        <v/>
      </c>
      <c r="AK91" s="83" t="str">
        <f>IF($B91="","",(VLOOKUP($B91,'Price List'!$C:AS,35,FALSE)))</f>
        <v/>
      </c>
      <c r="AL91" s="125" t="str">
        <f>IF($B91="","",(VLOOKUP($B91,'Price List'!$C:AS,36,FALSE)))</f>
        <v/>
      </c>
      <c r="AM91" s="130" t="str">
        <f>IF($B91="","",(VLOOKUP($B91,'Price List'!$C:AS,37,FALSE)))</f>
        <v/>
      </c>
      <c r="AN91" s="83" t="str">
        <f>IF($B91="","",(VLOOKUP($B91,'Price List'!$C:AS,38,FALSE)))</f>
        <v/>
      </c>
      <c r="AO91" s="83" t="str">
        <f>IF($B91="","",(VLOOKUP($B91,'Price List'!$C:AS,39,FALSE)))</f>
        <v/>
      </c>
      <c r="AP91" s="83" t="str">
        <f>IF($B91="","",(VLOOKUP($B91,'Price List'!$C:AS,40,FALSE)))</f>
        <v/>
      </c>
      <c r="AQ91" s="125" t="str">
        <f>IF($B91="","",(VLOOKUP($B91,'Price List'!$C:AS,41,FALSE)))</f>
        <v/>
      </c>
      <c r="AR91" s="135" t="str">
        <f>IF($B91="","",(VLOOKUP($B91,'Price List'!$C:AS,42,FALSE)))</f>
        <v/>
      </c>
      <c r="AS91" s="76" t="str">
        <f>IF($B91="","",(VLOOKUP($B91,'Price List'!$C:CO,43,FALSE)))</f>
        <v/>
      </c>
      <c r="AT91" s="151" t="str">
        <f t="shared" si="1"/>
        <v/>
      </c>
      <c r="AU91" s="76"/>
      <c r="AV91" s="76"/>
      <c r="AW91" s="76"/>
      <c r="AX91" s="76"/>
      <c r="AY91" s="76"/>
      <c r="AZ91" s="76"/>
      <c r="BA91" s="76"/>
    </row>
    <row r="92" spans="1:53" s="85" customFormat="1" x14ac:dyDescent="0.2">
      <c r="A92" s="79">
        <v>86</v>
      </c>
      <c r="B92" s="76" t="str">
        <f>IF(ISBLANK(Catalog!E203),"",Catalog!E203)</f>
        <v/>
      </c>
      <c r="C92" s="76"/>
      <c r="D92" s="76" t="str">
        <f>IF($B92="","",(VLOOKUP($B92,'Price List'!$C:BB,2,FALSE)))</f>
        <v/>
      </c>
      <c r="E92" s="77" t="str">
        <f>IF($B92="","",(VLOOKUP($B92,'Price List'!$C:BA,3,FALSE)))</f>
        <v/>
      </c>
      <c r="F92" s="78" t="str">
        <f>IF($B92="","",IF(ISBLANK(VLOOKUP($B92,'Price List'!$C:BB,5,FALSE)),VLOOKUP($B92,'Price List'!$C:BB,7,FALSE),VLOOKUP($B92,'Price List'!$C:BB,5,FALSE)))</f>
        <v/>
      </c>
      <c r="G92" s="76"/>
      <c r="H92" s="76"/>
      <c r="I92" s="77" t="str">
        <f>IF($B92="","",(VLOOKUP($B92,'Price List'!$C:BE,6,FALSE)))</f>
        <v/>
      </c>
      <c r="J92" s="76" t="str">
        <f>IF($B92="","",(VLOOKUP($B92,'Price List'!$C:BF,8,FALSE)))</f>
        <v/>
      </c>
      <c r="K92" s="76" t="str">
        <f>IF($B92="","",(VLOOKUP($B92,'Price List'!$C:BG,9,FALSE)))</f>
        <v/>
      </c>
      <c r="L92" s="79" t="str">
        <f>IF($B92="","",(VLOOKUP($B92,'Price List'!$C:BH,10,FALSE)))</f>
        <v/>
      </c>
      <c r="M92" s="80" t="str">
        <f>IF($B92="","",(VLOOKUP($B92,'Price List'!$C:BI,11,FALSE)))</f>
        <v/>
      </c>
      <c r="N92" s="81" t="str">
        <f>IF($B92="","",(VLOOKUP($B92,'Price List'!$C:BI,12,FALSE)))</f>
        <v/>
      </c>
      <c r="O92" s="82" t="str">
        <f>IF($B92="","",(VLOOKUP($B92,'Price List'!$C:AS,13,FALSE)))</f>
        <v/>
      </c>
      <c r="P92" s="83" t="str">
        <f>IF($B92="","",(VLOOKUP($B92,'Price List'!$C:AS,14,FALSE)))</f>
        <v/>
      </c>
      <c r="Q92" s="83" t="str">
        <f>IF($B92="","",(VLOOKUP($B92,'Price List'!$C:AS,15,FALSE)))</f>
        <v/>
      </c>
      <c r="R92" s="125" t="str">
        <f>IF($B92="","",(VLOOKUP($B92,'Price List'!$C:AS,16,FALSE)))</f>
        <v/>
      </c>
      <c r="S92" s="125" t="str">
        <f>IF($B92="","",(VLOOKUP($B92,'Price List'!$C:AS,17,FALSE)))</f>
        <v/>
      </c>
      <c r="T92" s="84" t="str">
        <f>IF($B92="","",(VLOOKUP($B92,'Price List'!$C:AS,18,FALSE)))</f>
        <v/>
      </c>
      <c r="U92" s="83" t="str">
        <f>IF($B92="","",(VLOOKUP($B92,'Price List'!$C:AS,19,FALSE)))</f>
        <v/>
      </c>
      <c r="V92" s="83" t="str">
        <f>IF($B92="","",(VLOOKUP($B92,'Price List'!$C:AS,20,FALSE)))</f>
        <v/>
      </c>
      <c r="W92" s="125" t="str">
        <f>IF($B92="","",(VLOOKUP($B92,'Price List'!$C:AS,21,FALSE)))</f>
        <v/>
      </c>
      <c r="X92" s="130" t="str">
        <f>IF($B92="","",(VLOOKUP($B92,'Price List'!$C:AS,22,FALSE)))</f>
        <v/>
      </c>
      <c r="Y92" s="83" t="str">
        <f>IF($B92="","",(VLOOKUP($B92,'Price List'!$C:AS,23,FALSE)))</f>
        <v/>
      </c>
      <c r="Z92" s="83" t="str">
        <f>IF($B92="","",(VLOOKUP($B92,'Price List'!$C:AS,24,FALSE)))</f>
        <v/>
      </c>
      <c r="AA92" s="83" t="str">
        <f>IF($B92="","",(VLOOKUP($B92,'Price List'!$C:AS,25,FALSE)))</f>
        <v/>
      </c>
      <c r="AB92" s="125" t="str">
        <f>IF($B92="","",(VLOOKUP($B92,'Price List'!$C:AS,26,FALSE)))</f>
        <v/>
      </c>
      <c r="AC92" s="125" t="str">
        <f>IF($B92="","",(VLOOKUP($B92,'Price List'!$C:AS,27,FALSE)))</f>
        <v/>
      </c>
      <c r="AD92" s="82" t="str">
        <f>IF($B92="","",(VLOOKUP($B92,'Price List'!$C:AS,28,FALSE)))</f>
        <v/>
      </c>
      <c r="AE92" s="83" t="str">
        <f>IF($B92="","",(VLOOKUP($B92,'Price List'!$C:AS,29,FALSE)))</f>
        <v/>
      </c>
      <c r="AF92" s="83" t="str">
        <f>IF($B92="","",(VLOOKUP($B92,'Price List'!$C:AS,30,FALSE)))</f>
        <v/>
      </c>
      <c r="AG92" s="125" t="str">
        <f>IF($B92="","",(VLOOKUP($B92,'Price List'!$C:AS,31,FALSE)))</f>
        <v/>
      </c>
      <c r="AH92" s="125" t="str">
        <f>IF($B92="","",(VLOOKUP($B92,'Price List'!$C:AS,32,FALSE)))</f>
        <v/>
      </c>
      <c r="AI92" s="84" t="str">
        <f>IF($B92="","",(VLOOKUP($B92,'Price List'!$C:AS,33,FALSE)))</f>
        <v/>
      </c>
      <c r="AJ92" s="83" t="str">
        <f>IF($B92="","",(VLOOKUP($B92,'Price List'!$C:AS,34,FALSE)))</f>
        <v/>
      </c>
      <c r="AK92" s="83" t="str">
        <f>IF($B92="","",(VLOOKUP($B92,'Price List'!$C:AS,35,FALSE)))</f>
        <v/>
      </c>
      <c r="AL92" s="125" t="str">
        <f>IF($B92="","",(VLOOKUP($B92,'Price List'!$C:AS,36,FALSE)))</f>
        <v/>
      </c>
      <c r="AM92" s="130" t="str">
        <f>IF($B92="","",(VLOOKUP($B92,'Price List'!$C:AS,37,FALSE)))</f>
        <v/>
      </c>
      <c r="AN92" s="83" t="str">
        <f>IF($B92="","",(VLOOKUP($B92,'Price List'!$C:AS,38,FALSE)))</f>
        <v/>
      </c>
      <c r="AO92" s="83" t="str">
        <f>IF($B92="","",(VLOOKUP($B92,'Price List'!$C:AS,39,FALSE)))</f>
        <v/>
      </c>
      <c r="AP92" s="83" t="str">
        <f>IF($B92="","",(VLOOKUP($B92,'Price List'!$C:AS,40,FALSE)))</f>
        <v/>
      </c>
      <c r="AQ92" s="125" t="str">
        <f>IF($B92="","",(VLOOKUP($B92,'Price List'!$C:AS,41,FALSE)))</f>
        <v/>
      </c>
      <c r="AR92" s="135" t="str">
        <f>IF($B92="","",(VLOOKUP($B92,'Price List'!$C:AS,42,FALSE)))</f>
        <v/>
      </c>
      <c r="AS92" s="76" t="str">
        <f>IF($B92="","",(VLOOKUP($B92,'Price List'!$C:CO,43,FALSE)))</f>
        <v/>
      </c>
      <c r="AT92" s="151" t="str">
        <f t="shared" si="1"/>
        <v/>
      </c>
      <c r="AU92" s="76"/>
      <c r="AV92" s="76"/>
      <c r="AW92" s="76"/>
      <c r="AX92" s="76"/>
      <c r="AY92" s="76"/>
      <c r="AZ92" s="76"/>
      <c r="BA92" s="76"/>
    </row>
    <row r="93" spans="1:53" s="85" customFormat="1" x14ac:dyDescent="0.2">
      <c r="A93" s="79">
        <v>87</v>
      </c>
      <c r="B93" s="76" t="str">
        <f>IF(ISBLANK(Catalog!I203),"",Catalog!I203)</f>
        <v/>
      </c>
      <c r="C93" s="76"/>
      <c r="D93" s="76" t="str">
        <f>IF($B93="","",(VLOOKUP($B93,'Price List'!$C:BB,2,FALSE)))</f>
        <v/>
      </c>
      <c r="E93" s="77" t="str">
        <f>IF($B93="","",(VLOOKUP($B93,'Price List'!$C:BA,3,FALSE)))</f>
        <v/>
      </c>
      <c r="F93" s="78" t="str">
        <f>IF($B93="","",IF(ISBLANK(VLOOKUP($B93,'Price List'!$C:BB,5,FALSE)),VLOOKUP($B93,'Price List'!$C:BB,7,FALSE),VLOOKUP($B93,'Price List'!$C:BB,5,FALSE)))</f>
        <v/>
      </c>
      <c r="G93" s="76"/>
      <c r="H93" s="76"/>
      <c r="I93" s="77" t="str">
        <f>IF($B93="","",(VLOOKUP($B93,'Price List'!$C:BE,6,FALSE)))</f>
        <v/>
      </c>
      <c r="J93" s="76" t="str">
        <f>IF($B93="","",(VLOOKUP($B93,'Price List'!$C:BF,8,FALSE)))</f>
        <v/>
      </c>
      <c r="K93" s="76" t="str">
        <f>IF($B93="","",(VLOOKUP($B93,'Price List'!$C:BG,9,FALSE)))</f>
        <v/>
      </c>
      <c r="L93" s="79" t="str">
        <f>IF($B93="","",(VLOOKUP($B93,'Price List'!$C:BH,10,FALSE)))</f>
        <v/>
      </c>
      <c r="M93" s="80" t="str">
        <f>IF($B93="","",(VLOOKUP($B93,'Price List'!$C:BI,11,FALSE)))</f>
        <v/>
      </c>
      <c r="N93" s="81" t="str">
        <f>IF($B93="","",(VLOOKUP($B93,'Price List'!$C:BI,12,FALSE)))</f>
        <v/>
      </c>
      <c r="O93" s="82" t="str">
        <f>IF($B93="","",(VLOOKUP($B93,'Price List'!$C:AS,13,FALSE)))</f>
        <v/>
      </c>
      <c r="P93" s="83" t="str">
        <f>IF($B93="","",(VLOOKUP($B93,'Price List'!$C:AS,14,FALSE)))</f>
        <v/>
      </c>
      <c r="Q93" s="83" t="str">
        <f>IF($B93="","",(VLOOKUP($B93,'Price List'!$C:AS,15,FALSE)))</f>
        <v/>
      </c>
      <c r="R93" s="125" t="str">
        <f>IF($B93="","",(VLOOKUP($B93,'Price List'!$C:AS,16,FALSE)))</f>
        <v/>
      </c>
      <c r="S93" s="125" t="str">
        <f>IF($B93="","",(VLOOKUP($B93,'Price List'!$C:AS,17,FALSE)))</f>
        <v/>
      </c>
      <c r="T93" s="84" t="str">
        <f>IF($B93="","",(VLOOKUP($B93,'Price List'!$C:AS,18,FALSE)))</f>
        <v/>
      </c>
      <c r="U93" s="83" t="str">
        <f>IF($B93="","",(VLOOKUP($B93,'Price List'!$C:AS,19,FALSE)))</f>
        <v/>
      </c>
      <c r="V93" s="83" t="str">
        <f>IF($B93="","",(VLOOKUP($B93,'Price List'!$C:AS,20,FALSE)))</f>
        <v/>
      </c>
      <c r="W93" s="125" t="str">
        <f>IF($B93="","",(VLOOKUP($B93,'Price List'!$C:AS,21,FALSE)))</f>
        <v/>
      </c>
      <c r="X93" s="130" t="str">
        <f>IF($B93="","",(VLOOKUP($B93,'Price List'!$C:AS,22,FALSE)))</f>
        <v/>
      </c>
      <c r="Y93" s="83" t="str">
        <f>IF($B93="","",(VLOOKUP($B93,'Price List'!$C:AS,23,FALSE)))</f>
        <v/>
      </c>
      <c r="Z93" s="83" t="str">
        <f>IF($B93="","",(VLOOKUP($B93,'Price List'!$C:AS,24,FALSE)))</f>
        <v/>
      </c>
      <c r="AA93" s="83" t="str">
        <f>IF($B93="","",(VLOOKUP($B93,'Price List'!$C:AS,25,FALSE)))</f>
        <v/>
      </c>
      <c r="AB93" s="125" t="str">
        <f>IF($B93="","",(VLOOKUP($B93,'Price List'!$C:AS,26,FALSE)))</f>
        <v/>
      </c>
      <c r="AC93" s="125" t="str">
        <f>IF($B93="","",(VLOOKUP($B93,'Price List'!$C:AS,27,FALSE)))</f>
        <v/>
      </c>
      <c r="AD93" s="82" t="str">
        <f>IF($B93="","",(VLOOKUP($B93,'Price List'!$C:AS,28,FALSE)))</f>
        <v/>
      </c>
      <c r="AE93" s="83" t="str">
        <f>IF($B93="","",(VLOOKUP($B93,'Price List'!$C:AS,29,FALSE)))</f>
        <v/>
      </c>
      <c r="AF93" s="83" t="str">
        <f>IF($B93="","",(VLOOKUP($B93,'Price List'!$C:AS,30,FALSE)))</f>
        <v/>
      </c>
      <c r="AG93" s="125" t="str">
        <f>IF($B93="","",(VLOOKUP($B93,'Price List'!$C:AS,31,FALSE)))</f>
        <v/>
      </c>
      <c r="AH93" s="125" t="str">
        <f>IF($B93="","",(VLOOKUP($B93,'Price List'!$C:AS,32,FALSE)))</f>
        <v/>
      </c>
      <c r="AI93" s="84" t="str">
        <f>IF($B93="","",(VLOOKUP($B93,'Price List'!$C:AS,33,FALSE)))</f>
        <v/>
      </c>
      <c r="AJ93" s="83" t="str">
        <f>IF($B93="","",(VLOOKUP($B93,'Price List'!$C:AS,34,FALSE)))</f>
        <v/>
      </c>
      <c r="AK93" s="83" t="str">
        <f>IF($B93="","",(VLOOKUP($B93,'Price List'!$C:AS,35,FALSE)))</f>
        <v/>
      </c>
      <c r="AL93" s="125" t="str">
        <f>IF($B93="","",(VLOOKUP($B93,'Price List'!$C:AS,36,FALSE)))</f>
        <v/>
      </c>
      <c r="AM93" s="130" t="str">
        <f>IF($B93="","",(VLOOKUP($B93,'Price List'!$C:AS,37,FALSE)))</f>
        <v/>
      </c>
      <c r="AN93" s="83" t="str">
        <f>IF($B93="","",(VLOOKUP($B93,'Price List'!$C:AS,38,FALSE)))</f>
        <v/>
      </c>
      <c r="AO93" s="83" t="str">
        <f>IF($B93="","",(VLOOKUP($B93,'Price List'!$C:AS,39,FALSE)))</f>
        <v/>
      </c>
      <c r="AP93" s="83" t="str">
        <f>IF($B93="","",(VLOOKUP($B93,'Price List'!$C:AS,40,FALSE)))</f>
        <v/>
      </c>
      <c r="AQ93" s="125" t="str">
        <f>IF($B93="","",(VLOOKUP($B93,'Price List'!$C:AS,41,FALSE)))</f>
        <v/>
      </c>
      <c r="AR93" s="135" t="str">
        <f>IF($B93="","",(VLOOKUP($B93,'Price List'!$C:AS,42,FALSE)))</f>
        <v/>
      </c>
      <c r="AS93" s="76" t="str">
        <f>IF($B93="","",(VLOOKUP($B93,'Price List'!$C:CO,43,FALSE)))</f>
        <v/>
      </c>
      <c r="AT93" s="151" t="str">
        <f t="shared" si="1"/>
        <v/>
      </c>
      <c r="AU93" s="76"/>
      <c r="AV93" s="76"/>
      <c r="AW93" s="76"/>
      <c r="AX93" s="76"/>
      <c r="AY93" s="76"/>
      <c r="AZ93" s="76"/>
      <c r="BA93" s="76"/>
    </row>
    <row r="94" spans="1:53" s="85" customFormat="1" x14ac:dyDescent="0.2">
      <c r="A94" s="79">
        <v>88</v>
      </c>
      <c r="B94" s="76" t="str">
        <f>IF(ISBLANK(Catalog!A210),"",Catalog!A210)</f>
        <v/>
      </c>
      <c r="C94" s="76"/>
      <c r="D94" s="76" t="str">
        <f>IF($B94="","",(VLOOKUP($B94,'Price List'!$C:BB,2,FALSE)))</f>
        <v/>
      </c>
      <c r="E94" s="77" t="str">
        <f>IF($B94="","",(VLOOKUP($B94,'Price List'!$C:BA,3,FALSE)))</f>
        <v/>
      </c>
      <c r="F94" s="78" t="str">
        <f>IF($B94="","",IF(ISBLANK(VLOOKUP($B94,'Price List'!$C:BB,5,FALSE)),VLOOKUP($B94,'Price List'!$C:BB,7,FALSE),VLOOKUP($B94,'Price List'!$C:BB,5,FALSE)))</f>
        <v/>
      </c>
      <c r="G94" s="76"/>
      <c r="H94" s="76"/>
      <c r="I94" s="77" t="str">
        <f>IF($B94="","",(VLOOKUP($B94,'Price List'!$C:BE,6,FALSE)))</f>
        <v/>
      </c>
      <c r="J94" s="76" t="str">
        <f>IF($B94="","",(VLOOKUP($B94,'Price List'!$C:BF,8,FALSE)))</f>
        <v/>
      </c>
      <c r="K94" s="76" t="str">
        <f>IF($B94="","",(VLOOKUP($B94,'Price List'!$C:BG,9,FALSE)))</f>
        <v/>
      </c>
      <c r="L94" s="79" t="str">
        <f>IF($B94="","",(VLOOKUP($B94,'Price List'!$C:BH,10,FALSE)))</f>
        <v/>
      </c>
      <c r="M94" s="80" t="str">
        <f>IF($B94="","",(VLOOKUP($B94,'Price List'!$C:BI,11,FALSE)))</f>
        <v/>
      </c>
      <c r="N94" s="81" t="str">
        <f>IF($B94="","",(VLOOKUP($B94,'Price List'!$C:BI,12,FALSE)))</f>
        <v/>
      </c>
      <c r="O94" s="82" t="str">
        <f>IF($B94="","",(VLOOKUP($B94,'Price List'!$C:AS,13,FALSE)))</f>
        <v/>
      </c>
      <c r="P94" s="83" t="str">
        <f>IF($B94="","",(VLOOKUP($B94,'Price List'!$C:AS,14,FALSE)))</f>
        <v/>
      </c>
      <c r="Q94" s="83" t="str">
        <f>IF($B94="","",(VLOOKUP($B94,'Price List'!$C:AS,15,FALSE)))</f>
        <v/>
      </c>
      <c r="R94" s="125" t="str">
        <f>IF($B94="","",(VLOOKUP($B94,'Price List'!$C:AS,16,FALSE)))</f>
        <v/>
      </c>
      <c r="S94" s="125" t="str">
        <f>IF($B94="","",(VLOOKUP($B94,'Price List'!$C:AS,17,FALSE)))</f>
        <v/>
      </c>
      <c r="T94" s="84" t="str">
        <f>IF($B94="","",(VLOOKUP($B94,'Price List'!$C:AS,18,FALSE)))</f>
        <v/>
      </c>
      <c r="U94" s="83" t="str">
        <f>IF($B94="","",(VLOOKUP($B94,'Price List'!$C:AS,19,FALSE)))</f>
        <v/>
      </c>
      <c r="V94" s="83" t="str">
        <f>IF($B94="","",(VLOOKUP($B94,'Price List'!$C:AS,20,FALSE)))</f>
        <v/>
      </c>
      <c r="W94" s="125" t="str">
        <f>IF($B94="","",(VLOOKUP($B94,'Price List'!$C:AS,21,FALSE)))</f>
        <v/>
      </c>
      <c r="X94" s="130" t="str">
        <f>IF($B94="","",(VLOOKUP($B94,'Price List'!$C:AS,22,FALSE)))</f>
        <v/>
      </c>
      <c r="Y94" s="83" t="str">
        <f>IF($B94="","",(VLOOKUP($B94,'Price List'!$C:AS,23,FALSE)))</f>
        <v/>
      </c>
      <c r="Z94" s="83" t="str">
        <f>IF($B94="","",(VLOOKUP($B94,'Price List'!$C:AS,24,FALSE)))</f>
        <v/>
      </c>
      <c r="AA94" s="83" t="str">
        <f>IF($B94="","",(VLOOKUP($B94,'Price List'!$C:AS,25,FALSE)))</f>
        <v/>
      </c>
      <c r="AB94" s="125" t="str">
        <f>IF($B94="","",(VLOOKUP($B94,'Price List'!$C:AS,26,FALSE)))</f>
        <v/>
      </c>
      <c r="AC94" s="125" t="str">
        <f>IF($B94="","",(VLOOKUP($B94,'Price List'!$C:AS,27,FALSE)))</f>
        <v/>
      </c>
      <c r="AD94" s="82" t="str">
        <f>IF($B94="","",(VLOOKUP($B94,'Price List'!$C:AS,28,FALSE)))</f>
        <v/>
      </c>
      <c r="AE94" s="83" t="str">
        <f>IF($B94="","",(VLOOKUP($B94,'Price List'!$C:AS,29,FALSE)))</f>
        <v/>
      </c>
      <c r="AF94" s="83" t="str">
        <f>IF($B94="","",(VLOOKUP($B94,'Price List'!$C:AS,30,FALSE)))</f>
        <v/>
      </c>
      <c r="AG94" s="125" t="str">
        <f>IF($B94="","",(VLOOKUP($B94,'Price List'!$C:AS,31,FALSE)))</f>
        <v/>
      </c>
      <c r="AH94" s="125" t="str">
        <f>IF($B94="","",(VLOOKUP($B94,'Price List'!$C:AS,32,FALSE)))</f>
        <v/>
      </c>
      <c r="AI94" s="84" t="str">
        <f>IF($B94="","",(VLOOKUP($B94,'Price List'!$C:AS,33,FALSE)))</f>
        <v/>
      </c>
      <c r="AJ94" s="83" t="str">
        <f>IF($B94="","",(VLOOKUP($B94,'Price List'!$C:AS,34,FALSE)))</f>
        <v/>
      </c>
      <c r="AK94" s="83" t="str">
        <f>IF($B94="","",(VLOOKUP($B94,'Price List'!$C:AS,35,FALSE)))</f>
        <v/>
      </c>
      <c r="AL94" s="125" t="str">
        <f>IF($B94="","",(VLOOKUP($B94,'Price List'!$C:AS,36,FALSE)))</f>
        <v/>
      </c>
      <c r="AM94" s="130" t="str">
        <f>IF($B94="","",(VLOOKUP($B94,'Price List'!$C:AS,37,FALSE)))</f>
        <v/>
      </c>
      <c r="AN94" s="83" t="str">
        <f>IF($B94="","",(VLOOKUP($B94,'Price List'!$C:AS,38,FALSE)))</f>
        <v/>
      </c>
      <c r="AO94" s="83" t="str">
        <f>IF($B94="","",(VLOOKUP($B94,'Price List'!$C:AS,39,FALSE)))</f>
        <v/>
      </c>
      <c r="AP94" s="83" t="str">
        <f>IF($B94="","",(VLOOKUP($B94,'Price List'!$C:AS,40,FALSE)))</f>
        <v/>
      </c>
      <c r="AQ94" s="125" t="str">
        <f>IF($B94="","",(VLOOKUP($B94,'Price List'!$C:AS,41,FALSE)))</f>
        <v/>
      </c>
      <c r="AR94" s="135" t="str">
        <f>IF($B94="","",(VLOOKUP($B94,'Price List'!$C:AS,42,FALSE)))</f>
        <v/>
      </c>
      <c r="AS94" s="76" t="str">
        <f>IF($B94="","",(VLOOKUP($B94,'Price List'!$C:CO,43,FALSE)))</f>
        <v/>
      </c>
      <c r="AT94" s="151" t="str">
        <f t="shared" si="1"/>
        <v/>
      </c>
      <c r="AU94" s="76"/>
      <c r="AV94" s="76"/>
      <c r="AW94" s="76"/>
      <c r="AX94" s="76"/>
      <c r="AY94" s="76"/>
      <c r="AZ94" s="76"/>
      <c r="BA94" s="76"/>
    </row>
    <row r="95" spans="1:53" s="85" customFormat="1" x14ac:dyDescent="0.2">
      <c r="A95" s="79">
        <v>89</v>
      </c>
      <c r="B95" s="76" t="str">
        <f>IF(ISBLANK(Catalog!E210),"",Catalog!E210)</f>
        <v/>
      </c>
      <c r="C95" s="76"/>
      <c r="D95" s="76" t="str">
        <f>IF($B95="","",(VLOOKUP($B95,'Price List'!$C:BB,2,FALSE)))</f>
        <v/>
      </c>
      <c r="E95" s="77" t="str">
        <f>IF($B95="","",(VLOOKUP($B95,'Price List'!$C:BA,3,FALSE)))</f>
        <v/>
      </c>
      <c r="F95" s="78" t="str">
        <f>IF($B95="","",IF(ISBLANK(VLOOKUP($B95,'Price List'!$C:BB,5,FALSE)),VLOOKUP($B95,'Price List'!$C:BB,7,FALSE),VLOOKUP($B95,'Price List'!$C:BB,5,FALSE)))</f>
        <v/>
      </c>
      <c r="G95" s="76"/>
      <c r="H95" s="76"/>
      <c r="I95" s="77" t="str">
        <f>IF($B95="","",(VLOOKUP($B95,'Price List'!$C:BE,6,FALSE)))</f>
        <v/>
      </c>
      <c r="J95" s="76" t="str">
        <f>IF($B95="","",(VLOOKUP($B95,'Price List'!$C:BF,8,FALSE)))</f>
        <v/>
      </c>
      <c r="K95" s="76" t="str">
        <f>IF($B95="","",(VLOOKUP($B95,'Price List'!$C:BG,9,FALSE)))</f>
        <v/>
      </c>
      <c r="L95" s="79" t="str">
        <f>IF($B95="","",(VLOOKUP($B95,'Price List'!$C:BH,10,FALSE)))</f>
        <v/>
      </c>
      <c r="M95" s="80" t="str">
        <f>IF($B95="","",(VLOOKUP($B95,'Price List'!$C:BI,11,FALSE)))</f>
        <v/>
      </c>
      <c r="N95" s="81" t="str">
        <f>IF($B95="","",(VLOOKUP($B95,'Price List'!$C:BI,12,FALSE)))</f>
        <v/>
      </c>
      <c r="O95" s="82" t="str">
        <f>IF($B95="","",(VLOOKUP($B95,'Price List'!$C:AS,13,FALSE)))</f>
        <v/>
      </c>
      <c r="P95" s="83" t="str">
        <f>IF($B95="","",(VLOOKUP($B95,'Price List'!$C:AS,14,FALSE)))</f>
        <v/>
      </c>
      <c r="Q95" s="83" t="str">
        <f>IF($B95="","",(VLOOKUP($B95,'Price List'!$C:AS,15,FALSE)))</f>
        <v/>
      </c>
      <c r="R95" s="125" t="str">
        <f>IF($B95="","",(VLOOKUP($B95,'Price List'!$C:AS,16,FALSE)))</f>
        <v/>
      </c>
      <c r="S95" s="125" t="str">
        <f>IF($B95="","",(VLOOKUP($B95,'Price List'!$C:AS,17,FALSE)))</f>
        <v/>
      </c>
      <c r="T95" s="84" t="str">
        <f>IF($B95="","",(VLOOKUP($B95,'Price List'!$C:AS,18,FALSE)))</f>
        <v/>
      </c>
      <c r="U95" s="83" t="str">
        <f>IF($B95="","",(VLOOKUP($B95,'Price List'!$C:AS,19,FALSE)))</f>
        <v/>
      </c>
      <c r="V95" s="83" t="str">
        <f>IF($B95="","",(VLOOKUP($B95,'Price List'!$C:AS,20,FALSE)))</f>
        <v/>
      </c>
      <c r="W95" s="125" t="str">
        <f>IF($B95="","",(VLOOKUP($B95,'Price List'!$C:AS,21,FALSE)))</f>
        <v/>
      </c>
      <c r="X95" s="130" t="str">
        <f>IF($B95="","",(VLOOKUP($B95,'Price List'!$C:AS,22,FALSE)))</f>
        <v/>
      </c>
      <c r="Y95" s="83" t="str">
        <f>IF($B95="","",(VLOOKUP($B95,'Price List'!$C:AS,23,FALSE)))</f>
        <v/>
      </c>
      <c r="Z95" s="83" t="str">
        <f>IF($B95="","",(VLOOKUP($B95,'Price List'!$C:AS,24,FALSE)))</f>
        <v/>
      </c>
      <c r="AA95" s="83" t="str">
        <f>IF($B95="","",(VLOOKUP($B95,'Price List'!$C:AS,25,FALSE)))</f>
        <v/>
      </c>
      <c r="AB95" s="125" t="str">
        <f>IF($B95="","",(VLOOKUP($B95,'Price List'!$C:AS,26,FALSE)))</f>
        <v/>
      </c>
      <c r="AC95" s="125" t="str">
        <f>IF($B95="","",(VLOOKUP($B95,'Price List'!$C:AS,27,FALSE)))</f>
        <v/>
      </c>
      <c r="AD95" s="82" t="str">
        <f>IF($B95="","",(VLOOKUP($B95,'Price List'!$C:AS,28,FALSE)))</f>
        <v/>
      </c>
      <c r="AE95" s="83" t="str">
        <f>IF($B95="","",(VLOOKUP($B95,'Price List'!$C:AS,29,FALSE)))</f>
        <v/>
      </c>
      <c r="AF95" s="83" t="str">
        <f>IF($B95="","",(VLOOKUP($B95,'Price List'!$C:AS,30,FALSE)))</f>
        <v/>
      </c>
      <c r="AG95" s="125" t="str">
        <f>IF($B95="","",(VLOOKUP($B95,'Price List'!$C:AS,31,FALSE)))</f>
        <v/>
      </c>
      <c r="AH95" s="125" t="str">
        <f>IF($B95="","",(VLOOKUP($B95,'Price List'!$C:AS,32,FALSE)))</f>
        <v/>
      </c>
      <c r="AI95" s="84" t="str">
        <f>IF($B95="","",(VLOOKUP($B95,'Price List'!$C:AS,33,FALSE)))</f>
        <v/>
      </c>
      <c r="AJ95" s="83" t="str">
        <f>IF($B95="","",(VLOOKUP($B95,'Price List'!$C:AS,34,FALSE)))</f>
        <v/>
      </c>
      <c r="AK95" s="83" t="str">
        <f>IF($B95="","",(VLOOKUP($B95,'Price List'!$C:AS,35,FALSE)))</f>
        <v/>
      </c>
      <c r="AL95" s="125" t="str">
        <f>IF($B95="","",(VLOOKUP($B95,'Price List'!$C:AS,36,FALSE)))</f>
        <v/>
      </c>
      <c r="AM95" s="130" t="str">
        <f>IF($B95="","",(VLOOKUP($B95,'Price List'!$C:AS,37,FALSE)))</f>
        <v/>
      </c>
      <c r="AN95" s="83" t="str">
        <f>IF($B95="","",(VLOOKUP($B95,'Price List'!$C:AS,38,FALSE)))</f>
        <v/>
      </c>
      <c r="AO95" s="83" t="str">
        <f>IF($B95="","",(VLOOKUP($B95,'Price List'!$C:AS,39,FALSE)))</f>
        <v/>
      </c>
      <c r="AP95" s="83" t="str">
        <f>IF($B95="","",(VLOOKUP($B95,'Price List'!$C:AS,40,FALSE)))</f>
        <v/>
      </c>
      <c r="AQ95" s="125" t="str">
        <f>IF($B95="","",(VLOOKUP($B95,'Price List'!$C:AS,41,FALSE)))</f>
        <v/>
      </c>
      <c r="AR95" s="135" t="str">
        <f>IF($B95="","",(VLOOKUP($B95,'Price List'!$C:AS,42,FALSE)))</f>
        <v/>
      </c>
      <c r="AS95" s="76" t="str">
        <f>IF($B95="","",(VLOOKUP($B95,'Price List'!$C:CO,43,FALSE)))</f>
        <v/>
      </c>
      <c r="AT95" s="151" t="str">
        <f t="shared" si="1"/>
        <v/>
      </c>
      <c r="AU95" s="76"/>
      <c r="AV95" s="76"/>
      <c r="AW95" s="76"/>
      <c r="AX95" s="76"/>
      <c r="AY95" s="76"/>
      <c r="AZ95" s="76"/>
      <c r="BA95" s="76"/>
    </row>
    <row r="96" spans="1:53" s="85" customFormat="1" x14ac:dyDescent="0.2">
      <c r="A96" s="79">
        <v>90</v>
      </c>
      <c r="B96" s="76" t="str">
        <f>IF(ISBLANK(Catalog!I210),"",Catalog!I210)</f>
        <v/>
      </c>
      <c r="C96" s="76"/>
      <c r="D96" s="76" t="str">
        <f>IF($B96="","",(VLOOKUP($B96,'Price List'!$C:BB,2,FALSE)))</f>
        <v/>
      </c>
      <c r="E96" s="77" t="str">
        <f>IF($B96="","",(VLOOKUP($B96,'Price List'!$C:BA,3,FALSE)))</f>
        <v/>
      </c>
      <c r="F96" s="78" t="str">
        <f>IF($B96="","",IF(ISBLANK(VLOOKUP($B96,'Price List'!$C:BB,5,FALSE)),VLOOKUP($B96,'Price List'!$C:BB,7,FALSE),VLOOKUP($B96,'Price List'!$C:BB,5,FALSE)))</f>
        <v/>
      </c>
      <c r="G96" s="76"/>
      <c r="H96" s="76"/>
      <c r="I96" s="77" t="str">
        <f>IF($B96="","",(VLOOKUP($B96,'Price List'!$C:BE,6,FALSE)))</f>
        <v/>
      </c>
      <c r="J96" s="76" t="str">
        <f>IF($B96="","",(VLOOKUP($B96,'Price List'!$C:BF,8,FALSE)))</f>
        <v/>
      </c>
      <c r="K96" s="76" t="str">
        <f>IF($B96="","",(VLOOKUP($B96,'Price List'!$C:BG,9,FALSE)))</f>
        <v/>
      </c>
      <c r="L96" s="79" t="str">
        <f>IF($B96="","",(VLOOKUP($B96,'Price List'!$C:BH,10,FALSE)))</f>
        <v/>
      </c>
      <c r="M96" s="80" t="str">
        <f>IF($B96="","",(VLOOKUP($B96,'Price List'!$C:BI,11,FALSE)))</f>
        <v/>
      </c>
      <c r="N96" s="81" t="str">
        <f>IF($B96="","",(VLOOKUP($B96,'Price List'!$C:BI,12,FALSE)))</f>
        <v/>
      </c>
      <c r="O96" s="82" t="str">
        <f>IF($B96="","",(VLOOKUP($B96,'Price List'!$C:AS,13,FALSE)))</f>
        <v/>
      </c>
      <c r="P96" s="83" t="str">
        <f>IF($B96="","",(VLOOKUP($B96,'Price List'!$C:AS,14,FALSE)))</f>
        <v/>
      </c>
      <c r="Q96" s="83" t="str">
        <f>IF($B96="","",(VLOOKUP($B96,'Price List'!$C:AS,15,FALSE)))</f>
        <v/>
      </c>
      <c r="R96" s="125" t="str">
        <f>IF($B96="","",(VLOOKUP($B96,'Price List'!$C:AS,16,FALSE)))</f>
        <v/>
      </c>
      <c r="S96" s="125" t="str">
        <f>IF($B96="","",(VLOOKUP($B96,'Price List'!$C:AS,17,FALSE)))</f>
        <v/>
      </c>
      <c r="T96" s="84" t="str">
        <f>IF($B96="","",(VLOOKUP($B96,'Price List'!$C:AS,18,FALSE)))</f>
        <v/>
      </c>
      <c r="U96" s="83" t="str">
        <f>IF($B96="","",(VLOOKUP($B96,'Price List'!$C:AS,19,FALSE)))</f>
        <v/>
      </c>
      <c r="V96" s="83" t="str">
        <f>IF($B96="","",(VLOOKUP($B96,'Price List'!$C:AS,20,FALSE)))</f>
        <v/>
      </c>
      <c r="W96" s="125" t="str">
        <f>IF($B96="","",(VLOOKUP($B96,'Price List'!$C:AS,21,FALSE)))</f>
        <v/>
      </c>
      <c r="X96" s="130" t="str">
        <f>IF($B96="","",(VLOOKUP($B96,'Price List'!$C:AS,22,FALSE)))</f>
        <v/>
      </c>
      <c r="Y96" s="83" t="str">
        <f>IF($B96="","",(VLOOKUP($B96,'Price List'!$C:AS,23,FALSE)))</f>
        <v/>
      </c>
      <c r="Z96" s="83" t="str">
        <f>IF($B96="","",(VLOOKUP($B96,'Price List'!$C:AS,24,FALSE)))</f>
        <v/>
      </c>
      <c r="AA96" s="83" t="str">
        <f>IF($B96="","",(VLOOKUP($B96,'Price List'!$C:AS,25,FALSE)))</f>
        <v/>
      </c>
      <c r="AB96" s="125" t="str">
        <f>IF($B96="","",(VLOOKUP($B96,'Price List'!$C:AS,26,FALSE)))</f>
        <v/>
      </c>
      <c r="AC96" s="125" t="str">
        <f>IF($B96="","",(VLOOKUP($B96,'Price List'!$C:AS,27,FALSE)))</f>
        <v/>
      </c>
      <c r="AD96" s="82" t="str">
        <f>IF($B96="","",(VLOOKUP($B96,'Price List'!$C:AS,28,FALSE)))</f>
        <v/>
      </c>
      <c r="AE96" s="83" t="str">
        <f>IF($B96="","",(VLOOKUP($B96,'Price List'!$C:AS,29,FALSE)))</f>
        <v/>
      </c>
      <c r="AF96" s="83" t="str">
        <f>IF($B96="","",(VLOOKUP($B96,'Price List'!$C:AS,30,FALSE)))</f>
        <v/>
      </c>
      <c r="AG96" s="125" t="str">
        <f>IF($B96="","",(VLOOKUP($B96,'Price List'!$C:AS,31,FALSE)))</f>
        <v/>
      </c>
      <c r="AH96" s="125" t="str">
        <f>IF($B96="","",(VLOOKUP($B96,'Price List'!$C:AS,32,FALSE)))</f>
        <v/>
      </c>
      <c r="AI96" s="84" t="str">
        <f>IF($B96="","",(VLOOKUP($B96,'Price List'!$C:AS,33,FALSE)))</f>
        <v/>
      </c>
      <c r="AJ96" s="83" t="str">
        <f>IF($B96="","",(VLOOKUP($B96,'Price List'!$C:AS,34,FALSE)))</f>
        <v/>
      </c>
      <c r="AK96" s="83" t="str">
        <f>IF($B96="","",(VLOOKUP($B96,'Price List'!$C:AS,35,FALSE)))</f>
        <v/>
      </c>
      <c r="AL96" s="125" t="str">
        <f>IF($B96="","",(VLOOKUP($B96,'Price List'!$C:AS,36,FALSE)))</f>
        <v/>
      </c>
      <c r="AM96" s="130" t="str">
        <f>IF($B96="","",(VLOOKUP($B96,'Price List'!$C:AS,37,FALSE)))</f>
        <v/>
      </c>
      <c r="AN96" s="83" t="str">
        <f>IF($B96="","",(VLOOKUP($B96,'Price List'!$C:AS,38,FALSE)))</f>
        <v/>
      </c>
      <c r="AO96" s="83" t="str">
        <f>IF($B96="","",(VLOOKUP($B96,'Price List'!$C:AS,39,FALSE)))</f>
        <v/>
      </c>
      <c r="AP96" s="83" t="str">
        <f>IF($B96="","",(VLOOKUP($B96,'Price List'!$C:AS,40,FALSE)))</f>
        <v/>
      </c>
      <c r="AQ96" s="125" t="str">
        <f>IF($B96="","",(VLOOKUP($B96,'Price List'!$C:AS,41,FALSE)))</f>
        <v/>
      </c>
      <c r="AR96" s="135" t="str">
        <f>IF($B96="","",(VLOOKUP($B96,'Price List'!$C:AS,42,FALSE)))</f>
        <v/>
      </c>
      <c r="AS96" s="76" t="str">
        <f>IF($B96="","",(VLOOKUP($B96,'Price List'!$C:CO,43,FALSE)))</f>
        <v/>
      </c>
      <c r="AT96" s="151" t="str">
        <f t="shared" si="1"/>
        <v/>
      </c>
      <c r="AU96" s="76"/>
      <c r="AV96" s="76"/>
      <c r="AW96" s="76"/>
      <c r="AX96" s="76"/>
      <c r="AY96" s="76"/>
      <c r="AZ96" s="76"/>
      <c r="BA96" s="76"/>
    </row>
    <row r="97" spans="1:53" s="85" customFormat="1" x14ac:dyDescent="0.2">
      <c r="A97" s="79">
        <v>91</v>
      </c>
      <c r="B97" s="76" t="str">
        <f>IF(ISBLANK(Catalog!A217),"",Catalog!A217)</f>
        <v/>
      </c>
      <c r="C97" s="76"/>
      <c r="D97" s="76" t="str">
        <f>IF($B97="","",(VLOOKUP($B97,'Price List'!$C:BB,2,FALSE)))</f>
        <v/>
      </c>
      <c r="E97" s="77" t="str">
        <f>IF($B97="","",(VLOOKUP($B97,'Price List'!$C:BA,3,FALSE)))</f>
        <v/>
      </c>
      <c r="F97" s="78" t="str">
        <f>IF($B97="","",IF(ISBLANK(VLOOKUP($B97,'Price List'!$C:BB,5,FALSE)),VLOOKUP($B97,'Price List'!$C:BB,7,FALSE),VLOOKUP($B97,'Price List'!$C:BB,5,FALSE)))</f>
        <v/>
      </c>
      <c r="G97" s="76"/>
      <c r="H97" s="76"/>
      <c r="I97" s="77" t="str">
        <f>IF($B97="","",(VLOOKUP($B97,'Price List'!$C:BE,6,FALSE)))</f>
        <v/>
      </c>
      <c r="J97" s="76" t="str">
        <f>IF($B97="","",(VLOOKUP($B97,'Price List'!$C:BF,8,FALSE)))</f>
        <v/>
      </c>
      <c r="K97" s="76" t="str">
        <f>IF($B97="","",(VLOOKUP($B97,'Price List'!$C:BG,9,FALSE)))</f>
        <v/>
      </c>
      <c r="L97" s="79" t="str">
        <f>IF($B97="","",(VLOOKUP($B97,'Price List'!$C:BH,10,FALSE)))</f>
        <v/>
      </c>
      <c r="M97" s="80" t="str">
        <f>IF($B97="","",(VLOOKUP($B97,'Price List'!$C:BI,11,FALSE)))</f>
        <v/>
      </c>
      <c r="N97" s="81" t="str">
        <f>IF($B97="","",(VLOOKUP($B97,'Price List'!$C:BI,12,FALSE)))</f>
        <v/>
      </c>
      <c r="O97" s="82" t="str">
        <f>IF($B97="","",(VLOOKUP($B97,'Price List'!$C:AS,13,FALSE)))</f>
        <v/>
      </c>
      <c r="P97" s="83" t="str">
        <f>IF($B97="","",(VLOOKUP($B97,'Price List'!$C:AS,14,FALSE)))</f>
        <v/>
      </c>
      <c r="Q97" s="83" t="str">
        <f>IF($B97="","",(VLOOKUP($B97,'Price List'!$C:AS,15,FALSE)))</f>
        <v/>
      </c>
      <c r="R97" s="125" t="str">
        <f>IF($B97="","",(VLOOKUP($B97,'Price List'!$C:AS,16,FALSE)))</f>
        <v/>
      </c>
      <c r="S97" s="125" t="str">
        <f>IF($B97="","",(VLOOKUP($B97,'Price List'!$C:AS,17,FALSE)))</f>
        <v/>
      </c>
      <c r="T97" s="84" t="str">
        <f>IF($B97="","",(VLOOKUP($B97,'Price List'!$C:AS,18,FALSE)))</f>
        <v/>
      </c>
      <c r="U97" s="83" t="str">
        <f>IF($B97="","",(VLOOKUP($B97,'Price List'!$C:AS,19,FALSE)))</f>
        <v/>
      </c>
      <c r="V97" s="83" t="str">
        <f>IF($B97="","",(VLOOKUP($B97,'Price List'!$C:AS,20,FALSE)))</f>
        <v/>
      </c>
      <c r="W97" s="125" t="str">
        <f>IF($B97="","",(VLOOKUP($B97,'Price List'!$C:AS,21,FALSE)))</f>
        <v/>
      </c>
      <c r="X97" s="130" t="str">
        <f>IF($B97="","",(VLOOKUP($B97,'Price List'!$C:AS,22,FALSE)))</f>
        <v/>
      </c>
      <c r="Y97" s="83" t="str">
        <f>IF($B97="","",(VLOOKUP($B97,'Price List'!$C:AS,23,FALSE)))</f>
        <v/>
      </c>
      <c r="Z97" s="83" t="str">
        <f>IF($B97="","",(VLOOKUP($B97,'Price List'!$C:AS,24,FALSE)))</f>
        <v/>
      </c>
      <c r="AA97" s="83" t="str">
        <f>IF($B97="","",(VLOOKUP($B97,'Price List'!$C:AS,25,FALSE)))</f>
        <v/>
      </c>
      <c r="AB97" s="125" t="str">
        <f>IF($B97="","",(VLOOKUP($B97,'Price List'!$C:AS,26,FALSE)))</f>
        <v/>
      </c>
      <c r="AC97" s="125" t="str">
        <f>IF($B97="","",(VLOOKUP($B97,'Price List'!$C:AS,27,FALSE)))</f>
        <v/>
      </c>
      <c r="AD97" s="82" t="str">
        <f>IF($B97="","",(VLOOKUP($B97,'Price List'!$C:AS,28,FALSE)))</f>
        <v/>
      </c>
      <c r="AE97" s="83" t="str">
        <f>IF($B97="","",(VLOOKUP($B97,'Price List'!$C:AS,29,FALSE)))</f>
        <v/>
      </c>
      <c r="AF97" s="83" t="str">
        <f>IF($B97="","",(VLOOKUP($B97,'Price List'!$C:AS,30,FALSE)))</f>
        <v/>
      </c>
      <c r="AG97" s="125" t="str">
        <f>IF($B97="","",(VLOOKUP($B97,'Price List'!$C:AS,31,FALSE)))</f>
        <v/>
      </c>
      <c r="AH97" s="125" t="str">
        <f>IF($B97="","",(VLOOKUP($B97,'Price List'!$C:AS,32,FALSE)))</f>
        <v/>
      </c>
      <c r="AI97" s="84" t="str">
        <f>IF($B97="","",(VLOOKUP($B97,'Price List'!$C:AS,33,FALSE)))</f>
        <v/>
      </c>
      <c r="AJ97" s="83" t="str">
        <f>IF($B97="","",(VLOOKUP($B97,'Price List'!$C:AS,34,FALSE)))</f>
        <v/>
      </c>
      <c r="AK97" s="83" t="str">
        <f>IF($B97="","",(VLOOKUP($B97,'Price List'!$C:AS,35,FALSE)))</f>
        <v/>
      </c>
      <c r="AL97" s="125" t="str">
        <f>IF($B97="","",(VLOOKUP($B97,'Price List'!$C:AS,36,FALSE)))</f>
        <v/>
      </c>
      <c r="AM97" s="130" t="str">
        <f>IF($B97="","",(VLOOKUP($B97,'Price List'!$C:AS,37,FALSE)))</f>
        <v/>
      </c>
      <c r="AN97" s="83" t="str">
        <f>IF($B97="","",(VLOOKUP($B97,'Price List'!$C:AS,38,FALSE)))</f>
        <v/>
      </c>
      <c r="AO97" s="83" t="str">
        <f>IF($B97="","",(VLOOKUP($B97,'Price List'!$C:AS,39,FALSE)))</f>
        <v/>
      </c>
      <c r="AP97" s="83" t="str">
        <f>IF($B97="","",(VLOOKUP($B97,'Price List'!$C:AS,40,FALSE)))</f>
        <v/>
      </c>
      <c r="AQ97" s="125" t="str">
        <f>IF($B97="","",(VLOOKUP($B97,'Price List'!$C:AS,41,FALSE)))</f>
        <v/>
      </c>
      <c r="AR97" s="135" t="str">
        <f>IF($B97="","",(VLOOKUP($B97,'Price List'!$C:AS,42,FALSE)))</f>
        <v/>
      </c>
      <c r="AS97" s="76" t="str">
        <f>IF($B97="","",(VLOOKUP($B97,'Price List'!$C:CO,43,FALSE)))</f>
        <v/>
      </c>
      <c r="AT97" s="151" t="str">
        <f t="shared" si="1"/>
        <v/>
      </c>
      <c r="AU97" s="76"/>
      <c r="AV97" s="76"/>
      <c r="AW97" s="76"/>
      <c r="AX97" s="76"/>
      <c r="AY97" s="76"/>
      <c r="AZ97" s="76"/>
      <c r="BA97" s="76"/>
    </row>
    <row r="98" spans="1:53" s="85" customFormat="1" x14ac:dyDescent="0.2">
      <c r="A98" s="79">
        <v>92</v>
      </c>
      <c r="B98" s="76" t="str">
        <f>IF(ISBLANK(Catalog!E217),"",Catalog!E217)</f>
        <v/>
      </c>
      <c r="C98" s="76"/>
      <c r="D98" s="76" t="str">
        <f>IF($B98="","",(VLOOKUP($B98,'Price List'!$C:BB,2,FALSE)))</f>
        <v/>
      </c>
      <c r="E98" s="77" t="str">
        <f>IF($B98="","",(VLOOKUP($B98,'Price List'!$C:BA,3,FALSE)))</f>
        <v/>
      </c>
      <c r="F98" s="78" t="str">
        <f>IF($B98="","",IF(ISBLANK(VLOOKUP($B98,'Price List'!$C:BB,5,FALSE)),VLOOKUP($B98,'Price List'!$C:BB,7,FALSE),VLOOKUP($B98,'Price List'!$C:BB,5,FALSE)))</f>
        <v/>
      </c>
      <c r="G98" s="76"/>
      <c r="H98" s="76"/>
      <c r="I98" s="77" t="str">
        <f>IF($B98="","",(VLOOKUP($B98,'Price List'!$C:BE,6,FALSE)))</f>
        <v/>
      </c>
      <c r="J98" s="76" t="str">
        <f>IF($B98="","",(VLOOKUP($B98,'Price List'!$C:BF,8,FALSE)))</f>
        <v/>
      </c>
      <c r="K98" s="76" t="str">
        <f>IF($B98="","",(VLOOKUP($B98,'Price List'!$C:BG,9,FALSE)))</f>
        <v/>
      </c>
      <c r="L98" s="79" t="str">
        <f>IF($B98="","",(VLOOKUP($B98,'Price List'!$C:BH,10,FALSE)))</f>
        <v/>
      </c>
      <c r="M98" s="80" t="str">
        <f>IF($B98="","",(VLOOKUP($B98,'Price List'!$C:BI,11,FALSE)))</f>
        <v/>
      </c>
      <c r="N98" s="81" t="str">
        <f>IF($B98="","",(VLOOKUP($B98,'Price List'!$C:BI,12,FALSE)))</f>
        <v/>
      </c>
      <c r="O98" s="82" t="str">
        <f>IF($B98="","",(VLOOKUP($B98,'Price List'!$C:AS,13,FALSE)))</f>
        <v/>
      </c>
      <c r="P98" s="83" t="str">
        <f>IF($B98="","",(VLOOKUP($B98,'Price List'!$C:AS,14,FALSE)))</f>
        <v/>
      </c>
      <c r="Q98" s="83" t="str">
        <f>IF($B98="","",(VLOOKUP($B98,'Price List'!$C:AS,15,FALSE)))</f>
        <v/>
      </c>
      <c r="R98" s="125" t="str">
        <f>IF($B98="","",(VLOOKUP($B98,'Price List'!$C:AS,16,FALSE)))</f>
        <v/>
      </c>
      <c r="S98" s="125" t="str">
        <f>IF($B98="","",(VLOOKUP($B98,'Price List'!$C:AS,17,FALSE)))</f>
        <v/>
      </c>
      <c r="T98" s="84" t="str">
        <f>IF($B98="","",(VLOOKUP($B98,'Price List'!$C:AS,18,FALSE)))</f>
        <v/>
      </c>
      <c r="U98" s="83" t="str">
        <f>IF($B98="","",(VLOOKUP($B98,'Price List'!$C:AS,19,FALSE)))</f>
        <v/>
      </c>
      <c r="V98" s="83" t="str">
        <f>IF($B98="","",(VLOOKUP($B98,'Price List'!$C:AS,20,FALSE)))</f>
        <v/>
      </c>
      <c r="W98" s="125" t="str">
        <f>IF($B98="","",(VLOOKUP($B98,'Price List'!$C:AS,21,FALSE)))</f>
        <v/>
      </c>
      <c r="X98" s="130" t="str">
        <f>IF($B98="","",(VLOOKUP($B98,'Price List'!$C:AS,22,FALSE)))</f>
        <v/>
      </c>
      <c r="Y98" s="83" t="str">
        <f>IF($B98="","",(VLOOKUP($B98,'Price List'!$C:AS,23,FALSE)))</f>
        <v/>
      </c>
      <c r="Z98" s="83" t="str">
        <f>IF($B98="","",(VLOOKUP($B98,'Price List'!$C:AS,24,FALSE)))</f>
        <v/>
      </c>
      <c r="AA98" s="83" t="str">
        <f>IF($B98="","",(VLOOKUP($B98,'Price List'!$C:AS,25,FALSE)))</f>
        <v/>
      </c>
      <c r="AB98" s="125" t="str">
        <f>IF($B98="","",(VLOOKUP($B98,'Price List'!$C:AS,26,FALSE)))</f>
        <v/>
      </c>
      <c r="AC98" s="125" t="str">
        <f>IF($B98="","",(VLOOKUP($B98,'Price List'!$C:AS,27,FALSE)))</f>
        <v/>
      </c>
      <c r="AD98" s="82" t="str">
        <f>IF($B98="","",(VLOOKUP($B98,'Price List'!$C:AS,28,FALSE)))</f>
        <v/>
      </c>
      <c r="AE98" s="83" t="str">
        <f>IF($B98="","",(VLOOKUP($B98,'Price List'!$C:AS,29,FALSE)))</f>
        <v/>
      </c>
      <c r="AF98" s="83" t="str">
        <f>IF($B98="","",(VLOOKUP($B98,'Price List'!$C:AS,30,FALSE)))</f>
        <v/>
      </c>
      <c r="AG98" s="125" t="str">
        <f>IF($B98="","",(VLOOKUP($B98,'Price List'!$C:AS,31,FALSE)))</f>
        <v/>
      </c>
      <c r="AH98" s="125" t="str">
        <f>IF($B98="","",(VLOOKUP($B98,'Price List'!$C:AS,32,FALSE)))</f>
        <v/>
      </c>
      <c r="AI98" s="84" t="str">
        <f>IF($B98="","",(VLOOKUP($B98,'Price List'!$C:AS,33,FALSE)))</f>
        <v/>
      </c>
      <c r="AJ98" s="83" t="str">
        <f>IF($B98="","",(VLOOKUP($B98,'Price List'!$C:AS,34,FALSE)))</f>
        <v/>
      </c>
      <c r="AK98" s="83" t="str">
        <f>IF($B98="","",(VLOOKUP($B98,'Price List'!$C:AS,35,FALSE)))</f>
        <v/>
      </c>
      <c r="AL98" s="125" t="str">
        <f>IF($B98="","",(VLOOKUP($B98,'Price List'!$C:AS,36,FALSE)))</f>
        <v/>
      </c>
      <c r="AM98" s="130" t="str">
        <f>IF($B98="","",(VLOOKUP($B98,'Price List'!$C:AS,37,FALSE)))</f>
        <v/>
      </c>
      <c r="AN98" s="83" t="str">
        <f>IF($B98="","",(VLOOKUP($B98,'Price List'!$C:AS,38,FALSE)))</f>
        <v/>
      </c>
      <c r="AO98" s="83" t="str">
        <f>IF($B98="","",(VLOOKUP($B98,'Price List'!$C:AS,39,FALSE)))</f>
        <v/>
      </c>
      <c r="AP98" s="83" t="str">
        <f>IF($B98="","",(VLOOKUP($B98,'Price List'!$C:AS,40,FALSE)))</f>
        <v/>
      </c>
      <c r="AQ98" s="125" t="str">
        <f>IF($B98="","",(VLOOKUP($B98,'Price List'!$C:AS,41,FALSE)))</f>
        <v/>
      </c>
      <c r="AR98" s="135" t="str">
        <f>IF($B98="","",(VLOOKUP($B98,'Price List'!$C:AS,42,FALSE)))</f>
        <v/>
      </c>
      <c r="AS98" s="76" t="str">
        <f>IF($B98="","",(VLOOKUP($B98,'Price List'!$C:CO,43,FALSE)))</f>
        <v/>
      </c>
      <c r="AT98" s="151" t="str">
        <f t="shared" si="1"/>
        <v/>
      </c>
      <c r="AU98" s="76"/>
      <c r="AV98" s="76"/>
      <c r="AW98" s="76"/>
      <c r="AX98" s="76"/>
      <c r="AY98" s="76"/>
      <c r="AZ98" s="76"/>
      <c r="BA98" s="76"/>
    </row>
    <row r="99" spans="1:53" s="85" customFormat="1" x14ac:dyDescent="0.2">
      <c r="A99" s="79">
        <v>93</v>
      </c>
      <c r="B99" s="76" t="str">
        <f>IF(ISBLANK(Catalog!I217),"",Catalog!I217)</f>
        <v/>
      </c>
      <c r="C99" s="76"/>
      <c r="D99" s="76" t="str">
        <f>IF($B99="","",(VLOOKUP($B99,'Price List'!$C:BB,2,FALSE)))</f>
        <v/>
      </c>
      <c r="E99" s="77" t="str">
        <f>IF($B99="","",(VLOOKUP($B99,'Price List'!$C:BA,3,FALSE)))</f>
        <v/>
      </c>
      <c r="F99" s="78" t="str">
        <f>IF($B99="","",IF(ISBLANK(VLOOKUP($B99,'Price List'!$C:BB,5,FALSE)),VLOOKUP($B99,'Price List'!$C:BB,7,FALSE),VLOOKUP($B99,'Price List'!$C:BB,5,FALSE)))</f>
        <v/>
      </c>
      <c r="G99" s="76"/>
      <c r="H99" s="76"/>
      <c r="I99" s="77" t="str">
        <f>IF($B99="","",(VLOOKUP($B99,'Price List'!$C:BE,6,FALSE)))</f>
        <v/>
      </c>
      <c r="J99" s="76" t="str">
        <f>IF($B99="","",(VLOOKUP($B99,'Price List'!$C:BF,8,FALSE)))</f>
        <v/>
      </c>
      <c r="K99" s="76" t="str">
        <f>IF($B99="","",(VLOOKUP($B99,'Price List'!$C:BG,9,FALSE)))</f>
        <v/>
      </c>
      <c r="L99" s="79" t="str">
        <f>IF($B99="","",(VLOOKUP($B99,'Price List'!$C:BH,10,FALSE)))</f>
        <v/>
      </c>
      <c r="M99" s="80" t="str">
        <f>IF($B99="","",(VLOOKUP($B99,'Price List'!$C:BI,11,FALSE)))</f>
        <v/>
      </c>
      <c r="N99" s="81" t="str">
        <f>IF($B99="","",(VLOOKUP($B99,'Price List'!$C:BI,12,FALSE)))</f>
        <v/>
      </c>
      <c r="O99" s="82" t="str">
        <f>IF($B99="","",(VLOOKUP($B99,'Price List'!$C:AS,13,FALSE)))</f>
        <v/>
      </c>
      <c r="P99" s="83" t="str">
        <f>IF($B99="","",(VLOOKUP($B99,'Price List'!$C:AS,14,FALSE)))</f>
        <v/>
      </c>
      <c r="Q99" s="83" t="str">
        <f>IF($B99="","",(VLOOKUP($B99,'Price List'!$C:AS,15,FALSE)))</f>
        <v/>
      </c>
      <c r="R99" s="125" t="str">
        <f>IF($B99="","",(VLOOKUP($B99,'Price List'!$C:AS,16,FALSE)))</f>
        <v/>
      </c>
      <c r="S99" s="125" t="str">
        <f>IF($B99="","",(VLOOKUP($B99,'Price List'!$C:AS,17,FALSE)))</f>
        <v/>
      </c>
      <c r="T99" s="84" t="str">
        <f>IF($B99="","",(VLOOKUP($B99,'Price List'!$C:AS,18,FALSE)))</f>
        <v/>
      </c>
      <c r="U99" s="83" t="str">
        <f>IF($B99="","",(VLOOKUP($B99,'Price List'!$C:AS,19,FALSE)))</f>
        <v/>
      </c>
      <c r="V99" s="83" t="str">
        <f>IF($B99="","",(VLOOKUP($B99,'Price List'!$C:AS,20,FALSE)))</f>
        <v/>
      </c>
      <c r="W99" s="125" t="str">
        <f>IF($B99="","",(VLOOKUP($B99,'Price List'!$C:AS,21,FALSE)))</f>
        <v/>
      </c>
      <c r="X99" s="130" t="str">
        <f>IF($B99="","",(VLOOKUP($B99,'Price List'!$C:AS,22,FALSE)))</f>
        <v/>
      </c>
      <c r="Y99" s="83" t="str">
        <f>IF($B99="","",(VLOOKUP($B99,'Price List'!$C:AS,23,FALSE)))</f>
        <v/>
      </c>
      <c r="Z99" s="83" t="str">
        <f>IF($B99="","",(VLOOKUP($B99,'Price List'!$C:AS,24,FALSE)))</f>
        <v/>
      </c>
      <c r="AA99" s="83" t="str">
        <f>IF($B99="","",(VLOOKUP($B99,'Price List'!$C:AS,25,FALSE)))</f>
        <v/>
      </c>
      <c r="AB99" s="125" t="str">
        <f>IF($B99="","",(VLOOKUP($B99,'Price List'!$C:AS,26,FALSE)))</f>
        <v/>
      </c>
      <c r="AC99" s="125" t="str">
        <f>IF($B99="","",(VLOOKUP($B99,'Price List'!$C:AS,27,FALSE)))</f>
        <v/>
      </c>
      <c r="AD99" s="82" t="str">
        <f>IF($B99="","",(VLOOKUP($B99,'Price List'!$C:AS,28,FALSE)))</f>
        <v/>
      </c>
      <c r="AE99" s="83" t="str">
        <f>IF($B99="","",(VLOOKUP($B99,'Price List'!$C:AS,29,FALSE)))</f>
        <v/>
      </c>
      <c r="AF99" s="83" t="str">
        <f>IF($B99="","",(VLOOKUP($B99,'Price List'!$C:AS,30,FALSE)))</f>
        <v/>
      </c>
      <c r="AG99" s="125" t="str">
        <f>IF($B99="","",(VLOOKUP($B99,'Price List'!$C:AS,31,FALSE)))</f>
        <v/>
      </c>
      <c r="AH99" s="125" t="str">
        <f>IF($B99="","",(VLOOKUP($B99,'Price List'!$C:AS,32,FALSE)))</f>
        <v/>
      </c>
      <c r="AI99" s="84" t="str">
        <f>IF($B99="","",(VLOOKUP($B99,'Price List'!$C:AS,33,FALSE)))</f>
        <v/>
      </c>
      <c r="AJ99" s="83" t="str">
        <f>IF($B99="","",(VLOOKUP($B99,'Price List'!$C:AS,34,FALSE)))</f>
        <v/>
      </c>
      <c r="AK99" s="83" t="str">
        <f>IF($B99="","",(VLOOKUP($B99,'Price List'!$C:AS,35,FALSE)))</f>
        <v/>
      </c>
      <c r="AL99" s="125" t="str">
        <f>IF($B99="","",(VLOOKUP($B99,'Price List'!$C:AS,36,FALSE)))</f>
        <v/>
      </c>
      <c r="AM99" s="130" t="str">
        <f>IF($B99="","",(VLOOKUP($B99,'Price List'!$C:AS,37,FALSE)))</f>
        <v/>
      </c>
      <c r="AN99" s="83" t="str">
        <f>IF($B99="","",(VLOOKUP($B99,'Price List'!$C:AS,38,FALSE)))</f>
        <v/>
      </c>
      <c r="AO99" s="83" t="str">
        <f>IF($B99="","",(VLOOKUP($B99,'Price List'!$C:AS,39,FALSE)))</f>
        <v/>
      </c>
      <c r="AP99" s="83" t="str">
        <f>IF($B99="","",(VLOOKUP($B99,'Price List'!$C:AS,40,FALSE)))</f>
        <v/>
      </c>
      <c r="AQ99" s="125" t="str">
        <f>IF($B99="","",(VLOOKUP($B99,'Price List'!$C:AS,41,FALSE)))</f>
        <v/>
      </c>
      <c r="AR99" s="135" t="str">
        <f>IF($B99="","",(VLOOKUP($B99,'Price List'!$C:AS,42,FALSE)))</f>
        <v/>
      </c>
      <c r="AS99" s="76" t="str">
        <f>IF($B99="","",(VLOOKUP($B99,'Price List'!$C:CO,43,FALSE)))</f>
        <v/>
      </c>
      <c r="AT99" s="151" t="str">
        <f t="shared" si="1"/>
        <v/>
      </c>
      <c r="AU99" s="76"/>
      <c r="AV99" s="76"/>
      <c r="AW99" s="76"/>
      <c r="AX99" s="76"/>
      <c r="AY99" s="76"/>
      <c r="AZ99" s="76"/>
      <c r="BA99" s="76"/>
    </row>
    <row r="100" spans="1:53" s="85" customFormat="1" x14ac:dyDescent="0.2">
      <c r="A100" s="79">
        <v>94</v>
      </c>
      <c r="B100" s="76" t="str">
        <f>IF(ISBLANK(Catalog!A224),"",Catalog!A224)</f>
        <v/>
      </c>
      <c r="C100" s="76"/>
      <c r="D100" s="76" t="str">
        <f>IF($B100="","",(VLOOKUP($B100,'Price List'!$C:BB,2,FALSE)))</f>
        <v/>
      </c>
      <c r="E100" s="77" t="str">
        <f>IF($B100="","",(VLOOKUP($B100,'Price List'!$C:BA,3,FALSE)))</f>
        <v/>
      </c>
      <c r="F100" s="78" t="str">
        <f>IF($B100="","",IF(ISBLANK(VLOOKUP($B100,'Price List'!$C:BB,5,FALSE)),VLOOKUP($B100,'Price List'!$C:BB,7,FALSE),VLOOKUP($B100,'Price List'!$C:BB,5,FALSE)))</f>
        <v/>
      </c>
      <c r="G100" s="76"/>
      <c r="H100" s="76"/>
      <c r="I100" s="77" t="str">
        <f>IF($B100="","",(VLOOKUP($B100,'Price List'!$C:BE,6,FALSE)))</f>
        <v/>
      </c>
      <c r="J100" s="76" t="str">
        <f>IF($B100="","",(VLOOKUP($B100,'Price List'!$C:BF,8,FALSE)))</f>
        <v/>
      </c>
      <c r="K100" s="76" t="str">
        <f>IF($B100="","",(VLOOKUP($B100,'Price List'!$C:BG,9,FALSE)))</f>
        <v/>
      </c>
      <c r="L100" s="79" t="str">
        <f>IF($B100="","",(VLOOKUP($B100,'Price List'!$C:BH,10,FALSE)))</f>
        <v/>
      </c>
      <c r="M100" s="80" t="str">
        <f>IF($B100="","",(VLOOKUP($B100,'Price List'!$C:BI,11,FALSE)))</f>
        <v/>
      </c>
      <c r="N100" s="81" t="str">
        <f>IF($B100="","",(VLOOKUP($B100,'Price List'!$C:BI,12,FALSE)))</f>
        <v/>
      </c>
      <c r="O100" s="82" t="str">
        <f>IF($B100="","",(VLOOKUP($B100,'Price List'!$C:AS,13,FALSE)))</f>
        <v/>
      </c>
      <c r="P100" s="83" t="str">
        <f>IF($B100="","",(VLOOKUP($B100,'Price List'!$C:AS,14,FALSE)))</f>
        <v/>
      </c>
      <c r="Q100" s="83" t="str">
        <f>IF($B100="","",(VLOOKUP($B100,'Price List'!$C:AS,15,FALSE)))</f>
        <v/>
      </c>
      <c r="R100" s="125" t="str">
        <f>IF($B100="","",(VLOOKUP($B100,'Price List'!$C:AS,16,FALSE)))</f>
        <v/>
      </c>
      <c r="S100" s="125" t="str">
        <f>IF($B100="","",(VLOOKUP($B100,'Price List'!$C:AS,17,FALSE)))</f>
        <v/>
      </c>
      <c r="T100" s="84" t="str">
        <f>IF($B100="","",(VLOOKUP($B100,'Price List'!$C:AS,18,FALSE)))</f>
        <v/>
      </c>
      <c r="U100" s="83" t="str">
        <f>IF($B100="","",(VLOOKUP($B100,'Price List'!$C:AS,19,FALSE)))</f>
        <v/>
      </c>
      <c r="V100" s="83" t="str">
        <f>IF($B100="","",(VLOOKUP($B100,'Price List'!$C:AS,20,FALSE)))</f>
        <v/>
      </c>
      <c r="W100" s="125" t="str">
        <f>IF($B100="","",(VLOOKUP($B100,'Price List'!$C:AS,21,FALSE)))</f>
        <v/>
      </c>
      <c r="X100" s="130" t="str">
        <f>IF($B100="","",(VLOOKUP($B100,'Price List'!$C:AS,22,FALSE)))</f>
        <v/>
      </c>
      <c r="Y100" s="83" t="str">
        <f>IF($B100="","",(VLOOKUP($B100,'Price List'!$C:AS,23,FALSE)))</f>
        <v/>
      </c>
      <c r="Z100" s="83" t="str">
        <f>IF($B100="","",(VLOOKUP($B100,'Price List'!$C:AS,24,FALSE)))</f>
        <v/>
      </c>
      <c r="AA100" s="83" t="str">
        <f>IF($B100="","",(VLOOKUP($B100,'Price List'!$C:AS,25,FALSE)))</f>
        <v/>
      </c>
      <c r="AB100" s="125" t="str">
        <f>IF($B100="","",(VLOOKUP($B100,'Price List'!$C:AS,26,FALSE)))</f>
        <v/>
      </c>
      <c r="AC100" s="125" t="str">
        <f>IF($B100="","",(VLOOKUP($B100,'Price List'!$C:AS,27,FALSE)))</f>
        <v/>
      </c>
      <c r="AD100" s="82" t="str">
        <f>IF($B100="","",(VLOOKUP($B100,'Price List'!$C:AS,28,FALSE)))</f>
        <v/>
      </c>
      <c r="AE100" s="83" t="str">
        <f>IF($B100="","",(VLOOKUP($B100,'Price List'!$C:AS,29,FALSE)))</f>
        <v/>
      </c>
      <c r="AF100" s="83" t="str">
        <f>IF($B100="","",(VLOOKUP($B100,'Price List'!$C:AS,30,FALSE)))</f>
        <v/>
      </c>
      <c r="AG100" s="125" t="str">
        <f>IF($B100="","",(VLOOKUP($B100,'Price List'!$C:AS,31,FALSE)))</f>
        <v/>
      </c>
      <c r="AH100" s="125" t="str">
        <f>IF($B100="","",(VLOOKUP($B100,'Price List'!$C:AS,32,FALSE)))</f>
        <v/>
      </c>
      <c r="AI100" s="84" t="str">
        <f>IF($B100="","",(VLOOKUP($B100,'Price List'!$C:AS,33,FALSE)))</f>
        <v/>
      </c>
      <c r="AJ100" s="83" t="str">
        <f>IF($B100="","",(VLOOKUP($B100,'Price List'!$C:AS,34,FALSE)))</f>
        <v/>
      </c>
      <c r="AK100" s="83" t="str">
        <f>IF($B100="","",(VLOOKUP($B100,'Price List'!$C:AS,35,FALSE)))</f>
        <v/>
      </c>
      <c r="AL100" s="125" t="str">
        <f>IF($B100="","",(VLOOKUP($B100,'Price List'!$C:AS,36,FALSE)))</f>
        <v/>
      </c>
      <c r="AM100" s="130" t="str">
        <f>IF($B100="","",(VLOOKUP($B100,'Price List'!$C:AS,37,FALSE)))</f>
        <v/>
      </c>
      <c r="AN100" s="83" t="str">
        <f>IF($B100="","",(VLOOKUP($B100,'Price List'!$C:AS,38,FALSE)))</f>
        <v/>
      </c>
      <c r="AO100" s="83" t="str">
        <f>IF($B100="","",(VLOOKUP($B100,'Price List'!$C:AS,39,FALSE)))</f>
        <v/>
      </c>
      <c r="AP100" s="83" t="str">
        <f>IF($B100="","",(VLOOKUP($B100,'Price List'!$C:AS,40,FALSE)))</f>
        <v/>
      </c>
      <c r="AQ100" s="125" t="str">
        <f>IF($B100="","",(VLOOKUP($B100,'Price List'!$C:AS,41,FALSE)))</f>
        <v/>
      </c>
      <c r="AR100" s="135" t="str">
        <f>IF($B100="","",(VLOOKUP($B100,'Price List'!$C:AS,42,FALSE)))</f>
        <v/>
      </c>
      <c r="AS100" s="76" t="str">
        <f>IF($B100="","",(VLOOKUP($B100,'Price List'!$C:CO,43,FALSE)))</f>
        <v/>
      </c>
      <c r="AT100" s="151" t="str">
        <f t="shared" si="1"/>
        <v/>
      </c>
      <c r="AU100" s="76"/>
      <c r="AV100" s="76"/>
      <c r="AW100" s="76"/>
      <c r="AX100" s="76"/>
      <c r="AY100" s="76"/>
      <c r="AZ100" s="76"/>
      <c r="BA100" s="76"/>
    </row>
    <row r="101" spans="1:53" s="85" customFormat="1" x14ac:dyDescent="0.2">
      <c r="A101" s="79">
        <v>95</v>
      </c>
      <c r="B101" s="76" t="str">
        <f>IF(ISBLANK(Catalog!E224),"",Catalog!E224)</f>
        <v/>
      </c>
      <c r="C101" s="76"/>
      <c r="D101" s="76" t="str">
        <f>IF($B101="","",(VLOOKUP($B101,'Price List'!$C:BB,2,FALSE)))</f>
        <v/>
      </c>
      <c r="E101" s="77" t="str">
        <f>IF($B101="","",(VLOOKUP($B101,'Price List'!$C:BA,3,FALSE)))</f>
        <v/>
      </c>
      <c r="F101" s="78" t="str">
        <f>IF($B101="","",IF(ISBLANK(VLOOKUP($B101,'Price List'!$C:BB,5,FALSE)),VLOOKUP($B101,'Price List'!$C:BB,7,FALSE),VLOOKUP($B101,'Price List'!$C:BB,5,FALSE)))</f>
        <v/>
      </c>
      <c r="G101" s="76"/>
      <c r="H101" s="76"/>
      <c r="I101" s="77" t="str">
        <f>IF($B101="","",(VLOOKUP($B101,'Price List'!$C:BE,6,FALSE)))</f>
        <v/>
      </c>
      <c r="J101" s="76" t="str">
        <f>IF($B101="","",(VLOOKUP($B101,'Price List'!$C:BF,8,FALSE)))</f>
        <v/>
      </c>
      <c r="K101" s="76" t="str">
        <f>IF($B101="","",(VLOOKUP($B101,'Price List'!$C:BG,9,FALSE)))</f>
        <v/>
      </c>
      <c r="L101" s="79" t="str">
        <f>IF($B101="","",(VLOOKUP($B101,'Price List'!$C:BH,10,FALSE)))</f>
        <v/>
      </c>
      <c r="M101" s="80" t="str">
        <f>IF($B101="","",(VLOOKUP($B101,'Price List'!$C:BI,11,FALSE)))</f>
        <v/>
      </c>
      <c r="N101" s="81" t="str">
        <f>IF($B101="","",(VLOOKUP($B101,'Price List'!$C:BI,12,FALSE)))</f>
        <v/>
      </c>
      <c r="O101" s="82" t="str">
        <f>IF($B101="","",(VLOOKUP($B101,'Price List'!$C:AS,13,FALSE)))</f>
        <v/>
      </c>
      <c r="P101" s="83" t="str">
        <f>IF($B101="","",(VLOOKUP($B101,'Price List'!$C:AS,14,FALSE)))</f>
        <v/>
      </c>
      <c r="Q101" s="83" t="str">
        <f>IF($B101="","",(VLOOKUP($B101,'Price List'!$C:AS,15,FALSE)))</f>
        <v/>
      </c>
      <c r="R101" s="125" t="str">
        <f>IF($B101="","",(VLOOKUP($B101,'Price List'!$C:AS,16,FALSE)))</f>
        <v/>
      </c>
      <c r="S101" s="125" t="str">
        <f>IF($B101="","",(VLOOKUP($B101,'Price List'!$C:AS,17,FALSE)))</f>
        <v/>
      </c>
      <c r="T101" s="84" t="str">
        <f>IF($B101="","",(VLOOKUP($B101,'Price List'!$C:AS,18,FALSE)))</f>
        <v/>
      </c>
      <c r="U101" s="83" t="str">
        <f>IF($B101="","",(VLOOKUP($B101,'Price List'!$C:AS,19,FALSE)))</f>
        <v/>
      </c>
      <c r="V101" s="83" t="str">
        <f>IF($B101="","",(VLOOKUP($B101,'Price List'!$C:AS,20,FALSE)))</f>
        <v/>
      </c>
      <c r="W101" s="125" t="str">
        <f>IF($B101="","",(VLOOKUP($B101,'Price List'!$C:AS,21,FALSE)))</f>
        <v/>
      </c>
      <c r="X101" s="130" t="str">
        <f>IF($B101="","",(VLOOKUP($B101,'Price List'!$C:AS,22,FALSE)))</f>
        <v/>
      </c>
      <c r="Y101" s="83" t="str">
        <f>IF($B101="","",(VLOOKUP($B101,'Price List'!$C:AS,23,FALSE)))</f>
        <v/>
      </c>
      <c r="Z101" s="83" t="str">
        <f>IF($B101="","",(VLOOKUP($B101,'Price List'!$C:AS,24,FALSE)))</f>
        <v/>
      </c>
      <c r="AA101" s="83" t="str">
        <f>IF($B101="","",(VLOOKUP($B101,'Price List'!$C:AS,25,FALSE)))</f>
        <v/>
      </c>
      <c r="AB101" s="125" t="str">
        <f>IF($B101="","",(VLOOKUP($B101,'Price List'!$C:AS,26,FALSE)))</f>
        <v/>
      </c>
      <c r="AC101" s="125" t="str">
        <f>IF($B101="","",(VLOOKUP($B101,'Price List'!$C:AS,27,FALSE)))</f>
        <v/>
      </c>
      <c r="AD101" s="82" t="str">
        <f>IF($B101="","",(VLOOKUP($B101,'Price List'!$C:AS,28,FALSE)))</f>
        <v/>
      </c>
      <c r="AE101" s="83" t="str">
        <f>IF($B101="","",(VLOOKUP($B101,'Price List'!$C:AS,29,FALSE)))</f>
        <v/>
      </c>
      <c r="AF101" s="83" t="str">
        <f>IF($B101="","",(VLOOKUP($B101,'Price List'!$C:AS,30,FALSE)))</f>
        <v/>
      </c>
      <c r="AG101" s="125" t="str">
        <f>IF($B101="","",(VLOOKUP($B101,'Price List'!$C:AS,31,FALSE)))</f>
        <v/>
      </c>
      <c r="AH101" s="125" t="str">
        <f>IF($B101="","",(VLOOKUP($B101,'Price List'!$C:AS,32,FALSE)))</f>
        <v/>
      </c>
      <c r="AI101" s="84" t="str">
        <f>IF($B101="","",(VLOOKUP($B101,'Price List'!$C:AS,33,FALSE)))</f>
        <v/>
      </c>
      <c r="AJ101" s="83" t="str">
        <f>IF($B101="","",(VLOOKUP($B101,'Price List'!$C:AS,34,FALSE)))</f>
        <v/>
      </c>
      <c r="AK101" s="83" t="str">
        <f>IF($B101="","",(VLOOKUP($B101,'Price List'!$C:AS,35,FALSE)))</f>
        <v/>
      </c>
      <c r="AL101" s="125" t="str">
        <f>IF($B101="","",(VLOOKUP($B101,'Price List'!$C:AS,36,FALSE)))</f>
        <v/>
      </c>
      <c r="AM101" s="130" t="str">
        <f>IF($B101="","",(VLOOKUP($B101,'Price List'!$C:AS,37,FALSE)))</f>
        <v/>
      </c>
      <c r="AN101" s="83" t="str">
        <f>IF($B101="","",(VLOOKUP($B101,'Price List'!$C:AS,38,FALSE)))</f>
        <v/>
      </c>
      <c r="AO101" s="83" t="str">
        <f>IF($B101="","",(VLOOKUP($B101,'Price List'!$C:AS,39,FALSE)))</f>
        <v/>
      </c>
      <c r="AP101" s="83" t="str">
        <f>IF($B101="","",(VLOOKUP($B101,'Price List'!$C:AS,40,FALSE)))</f>
        <v/>
      </c>
      <c r="AQ101" s="125" t="str">
        <f>IF($B101="","",(VLOOKUP($B101,'Price List'!$C:AS,41,FALSE)))</f>
        <v/>
      </c>
      <c r="AR101" s="135" t="str">
        <f>IF($B101="","",(VLOOKUP($B101,'Price List'!$C:AS,42,FALSE)))</f>
        <v/>
      </c>
      <c r="AS101" s="76" t="str">
        <f>IF($B101="","",(VLOOKUP($B101,'Price List'!$C:CO,43,FALSE)))</f>
        <v/>
      </c>
      <c r="AT101" s="151" t="str">
        <f t="shared" si="1"/>
        <v/>
      </c>
      <c r="AU101" s="76"/>
      <c r="AV101" s="76"/>
      <c r="AW101" s="76"/>
      <c r="AX101" s="76"/>
      <c r="AY101" s="76"/>
      <c r="AZ101" s="76"/>
      <c r="BA101" s="76"/>
    </row>
    <row r="102" spans="1:53" s="85" customFormat="1" x14ac:dyDescent="0.2">
      <c r="A102" s="79">
        <v>96</v>
      </c>
      <c r="B102" s="76" t="str">
        <f>IF(ISBLANK(Catalog!I224),"",Catalog!I224)</f>
        <v/>
      </c>
      <c r="C102" s="76"/>
      <c r="D102" s="76" t="str">
        <f>IF($B102="","",(VLOOKUP($B102,'Price List'!$C:BB,2,FALSE)))</f>
        <v/>
      </c>
      <c r="E102" s="77" t="str">
        <f>IF($B102="","",(VLOOKUP($B102,'Price List'!$C:BA,3,FALSE)))</f>
        <v/>
      </c>
      <c r="F102" s="78" t="str">
        <f>IF($B102="","",IF(ISBLANK(VLOOKUP($B102,'Price List'!$C:BB,5,FALSE)),VLOOKUP($B102,'Price List'!$C:BB,7,FALSE),VLOOKUP($B102,'Price List'!$C:BB,5,FALSE)))</f>
        <v/>
      </c>
      <c r="G102" s="76"/>
      <c r="H102" s="76"/>
      <c r="I102" s="77" t="str">
        <f>IF($B102="","",(VLOOKUP($B102,'Price List'!$C:BE,6,FALSE)))</f>
        <v/>
      </c>
      <c r="J102" s="76" t="str">
        <f>IF($B102="","",(VLOOKUP($B102,'Price List'!$C:BF,8,FALSE)))</f>
        <v/>
      </c>
      <c r="K102" s="76" t="str">
        <f>IF($B102="","",(VLOOKUP($B102,'Price List'!$C:BG,9,FALSE)))</f>
        <v/>
      </c>
      <c r="L102" s="79" t="str">
        <f>IF($B102="","",(VLOOKUP($B102,'Price List'!$C:BH,10,FALSE)))</f>
        <v/>
      </c>
      <c r="M102" s="80" t="str">
        <f>IF($B102="","",(VLOOKUP($B102,'Price List'!$C:BI,11,FALSE)))</f>
        <v/>
      </c>
      <c r="N102" s="81" t="str">
        <f>IF($B102="","",(VLOOKUP($B102,'Price List'!$C:BI,12,FALSE)))</f>
        <v/>
      </c>
      <c r="O102" s="82" t="str">
        <f>IF($B102="","",(VLOOKUP($B102,'Price List'!$C:AS,13,FALSE)))</f>
        <v/>
      </c>
      <c r="P102" s="83" t="str">
        <f>IF($B102="","",(VLOOKUP($B102,'Price List'!$C:AS,14,FALSE)))</f>
        <v/>
      </c>
      <c r="Q102" s="83" t="str">
        <f>IF($B102="","",(VLOOKUP($B102,'Price List'!$C:AS,15,FALSE)))</f>
        <v/>
      </c>
      <c r="R102" s="125" t="str">
        <f>IF($B102="","",(VLOOKUP($B102,'Price List'!$C:AS,16,FALSE)))</f>
        <v/>
      </c>
      <c r="S102" s="125" t="str">
        <f>IF($B102="","",(VLOOKUP($B102,'Price List'!$C:AS,17,FALSE)))</f>
        <v/>
      </c>
      <c r="T102" s="84" t="str">
        <f>IF($B102="","",(VLOOKUP($B102,'Price List'!$C:AS,18,FALSE)))</f>
        <v/>
      </c>
      <c r="U102" s="83" t="str">
        <f>IF($B102="","",(VLOOKUP($B102,'Price List'!$C:AS,19,FALSE)))</f>
        <v/>
      </c>
      <c r="V102" s="83" t="str">
        <f>IF($B102="","",(VLOOKUP($B102,'Price List'!$C:AS,20,FALSE)))</f>
        <v/>
      </c>
      <c r="W102" s="125" t="str">
        <f>IF($B102="","",(VLOOKUP($B102,'Price List'!$C:AS,21,FALSE)))</f>
        <v/>
      </c>
      <c r="X102" s="130" t="str">
        <f>IF($B102="","",(VLOOKUP($B102,'Price List'!$C:AS,22,FALSE)))</f>
        <v/>
      </c>
      <c r="Y102" s="83" t="str">
        <f>IF($B102="","",(VLOOKUP($B102,'Price List'!$C:AS,23,FALSE)))</f>
        <v/>
      </c>
      <c r="Z102" s="83" t="str">
        <f>IF($B102="","",(VLOOKUP($B102,'Price List'!$C:AS,24,FALSE)))</f>
        <v/>
      </c>
      <c r="AA102" s="83" t="str">
        <f>IF($B102="","",(VLOOKUP($B102,'Price List'!$C:AS,25,FALSE)))</f>
        <v/>
      </c>
      <c r="AB102" s="125" t="str">
        <f>IF($B102="","",(VLOOKUP($B102,'Price List'!$C:AS,26,FALSE)))</f>
        <v/>
      </c>
      <c r="AC102" s="125" t="str">
        <f>IF($B102="","",(VLOOKUP($B102,'Price List'!$C:AS,27,FALSE)))</f>
        <v/>
      </c>
      <c r="AD102" s="82" t="str">
        <f>IF($B102="","",(VLOOKUP($B102,'Price List'!$C:AS,28,FALSE)))</f>
        <v/>
      </c>
      <c r="AE102" s="83" t="str">
        <f>IF($B102="","",(VLOOKUP($B102,'Price List'!$C:AS,29,FALSE)))</f>
        <v/>
      </c>
      <c r="AF102" s="83" t="str">
        <f>IF($B102="","",(VLOOKUP($B102,'Price List'!$C:AS,30,FALSE)))</f>
        <v/>
      </c>
      <c r="AG102" s="125" t="str">
        <f>IF($B102="","",(VLOOKUP($B102,'Price List'!$C:AS,31,FALSE)))</f>
        <v/>
      </c>
      <c r="AH102" s="125" t="str">
        <f>IF($B102="","",(VLOOKUP($B102,'Price List'!$C:AS,32,FALSE)))</f>
        <v/>
      </c>
      <c r="AI102" s="84" t="str">
        <f>IF($B102="","",(VLOOKUP($B102,'Price List'!$C:AS,33,FALSE)))</f>
        <v/>
      </c>
      <c r="AJ102" s="83" t="str">
        <f>IF($B102="","",(VLOOKUP($B102,'Price List'!$C:AS,34,FALSE)))</f>
        <v/>
      </c>
      <c r="AK102" s="83" t="str">
        <f>IF($B102="","",(VLOOKUP($B102,'Price List'!$C:AS,35,FALSE)))</f>
        <v/>
      </c>
      <c r="AL102" s="125" t="str">
        <f>IF($B102="","",(VLOOKUP($B102,'Price List'!$C:AS,36,FALSE)))</f>
        <v/>
      </c>
      <c r="AM102" s="130" t="str">
        <f>IF($B102="","",(VLOOKUP($B102,'Price List'!$C:AS,37,FALSE)))</f>
        <v/>
      </c>
      <c r="AN102" s="83" t="str">
        <f>IF($B102="","",(VLOOKUP($B102,'Price List'!$C:AS,38,FALSE)))</f>
        <v/>
      </c>
      <c r="AO102" s="83" t="str">
        <f>IF($B102="","",(VLOOKUP($B102,'Price List'!$C:AS,39,FALSE)))</f>
        <v/>
      </c>
      <c r="AP102" s="83" t="str">
        <f>IF($B102="","",(VLOOKUP($B102,'Price List'!$C:AS,40,FALSE)))</f>
        <v/>
      </c>
      <c r="AQ102" s="125" t="str">
        <f>IF($B102="","",(VLOOKUP($B102,'Price List'!$C:AS,41,FALSE)))</f>
        <v/>
      </c>
      <c r="AR102" s="135" t="str">
        <f>IF($B102="","",(VLOOKUP($B102,'Price List'!$C:AS,42,FALSE)))</f>
        <v/>
      </c>
      <c r="AS102" s="76" t="str">
        <f>IF($B102="","",(VLOOKUP($B102,'Price List'!$C:CO,43,FALSE)))</f>
        <v/>
      </c>
      <c r="AT102" s="151" t="str">
        <f t="shared" si="1"/>
        <v/>
      </c>
      <c r="AU102" s="76"/>
      <c r="AV102" s="76"/>
      <c r="AW102" s="76"/>
      <c r="AX102" s="76"/>
      <c r="AY102" s="76"/>
      <c r="AZ102" s="76"/>
      <c r="BA102" s="76"/>
    </row>
    <row r="103" spans="1:53" s="85" customFormat="1" x14ac:dyDescent="0.2">
      <c r="A103" s="79">
        <v>97</v>
      </c>
      <c r="B103" s="76" t="str">
        <f>IF(ISBLANK(Catalog!A231),"",Catalog!A231)</f>
        <v/>
      </c>
      <c r="C103" s="76"/>
      <c r="D103" s="76" t="str">
        <f>IF($B103="","",(VLOOKUP($B103,'Price List'!$C:BB,2,FALSE)))</f>
        <v/>
      </c>
      <c r="E103" s="77" t="str">
        <f>IF($B103="","",(VLOOKUP($B103,'Price List'!$C:BA,3,FALSE)))</f>
        <v/>
      </c>
      <c r="F103" s="78" t="str">
        <f>IF($B103="","",IF(ISBLANK(VLOOKUP($B103,'Price List'!$C:BB,5,FALSE)),VLOOKUP($B103,'Price List'!$C:BB,7,FALSE),VLOOKUP($B103,'Price List'!$C:BB,5,FALSE)))</f>
        <v/>
      </c>
      <c r="G103" s="76"/>
      <c r="H103" s="76"/>
      <c r="I103" s="77" t="str">
        <f>IF($B103="","",(VLOOKUP($B103,'Price List'!$C:BE,6,FALSE)))</f>
        <v/>
      </c>
      <c r="J103" s="76" t="str">
        <f>IF($B103="","",(VLOOKUP($B103,'Price List'!$C:BF,8,FALSE)))</f>
        <v/>
      </c>
      <c r="K103" s="76" t="str">
        <f>IF($B103="","",(VLOOKUP($B103,'Price List'!$C:BG,9,FALSE)))</f>
        <v/>
      </c>
      <c r="L103" s="79" t="str">
        <f>IF($B103="","",(VLOOKUP($B103,'Price List'!$C:BH,10,FALSE)))</f>
        <v/>
      </c>
      <c r="M103" s="80" t="str">
        <f>IF($B103="","",(VLOOKUP($B103,'Price List'!$C:BI,11,FALSE)))</f>
        <v/>
      </c>
      <c r="N103" s="81" t="str">
        <f>IF($B103="","",(VLOOKUP($B103,'Price List'!$C:BI,12,FALSE)))</f>
        <v/>
      </c>
      <c r="O103" s="82" t="str">
        <f>IF($B103="","",(VLOOKUP($B103,'Price List'!$C:AS,13,FALSE)))</f>
        <v/>
      </c>
      <c r="P103" s="83" t="str">
        <f>IF($B103="","",(VLOOKUP($B103,'Price List'!$C:AS,14,FALSE)))</f>
        <v/>
      </c>
      <c r="Q103" s="83" t="str">
        <f>IF($B103="","",(VLOOKUP($B103,'Price List'!$C:AS,15,FALSE)))</f>
        <v/>
      </c>
      <c r="R103" s="125" t="str">
        <f>IF($B103="","",(VLOOKUP($B103,'Price List'!$C:AS,16,FALSE)))</f>
        <v/>
      </c>
      <c r="S103" s="125" t="str">
        <f>IF($B103="","",(VLOOKUP($B103,'Price List'!$C:AS,17,FALSE)))</f>
        <v/>
      </c>
      <c r="T103" s="84" t="str">
        <f>IF($B103="","",(VLOOKUP($B103,'Price List'!$C:AS,18,FALSE)))</f>
        <v/>
      </c>
      <c r="U103" s="83" t="str">
        <f>IF($B103="","",(VLOOKUP($B103,'Price List'!$C:AS,19,FALSE)))</f>
        <v/>
      </c>
      <c r="V103" s="83" t="str">
        <f>IF($B103="","",(VLOOKUP($B103,'Price List'!$C:AS,20,FALSE)))</f>
        <v/>
      </c>
      <c r="W103" s="125" t="str">
        <f>IF($B103="","",(VLOOKUP($B103,'Price List'!$C:AS,21,FALSE)))</f>
        <v/>
      </c>
      <c r="X103" s="130" t="str">
        <f>IF($B103="","",(VLOOKUP($B103,'Price List'!$C:AS,22,FALSE)))</f>
        <v/>
      </c>
      <c r="Y103" s="83" t="str">
        <f>IF($B103="","",(VLOOKUP($B103,'Price List'!$C:AS,23,FALSE)))</f>
        <v/>
      </c>
      <c r="Z103" s="83" t="str">
        <f>IF($B103="","",(VLOOKUP($B103,'Price List'!$C:AS,24,FALSE)))</f>
        <v/>
      </c>
      <c r="AA103" s="83" t="str">
        <f>IF($B103="","",(VLOOKUP($B103,'Price List'!$C:AS,25,FALSE)))</f>
        <v/>
      </c>
      <c r="AB103" s="125" t="str">
        <f>IF($B103="","",(VLOOKUP($B103,'Price List'!$C:AS,26,FALSE)))</f>
        <v/>
      </c>
      <c r="AC103" s="125" t="str">
        <f>IF($B103="","",(VLOOKUP($B103,'Price List'!$C:AS,27,FALSE)))</f>
        <v/>
      </c>
      <c r="AD103" s="82" t="str">
        <f>IF($B103="","",(VLOOKUP($B103,'Price List'!$C:AS,28,FALSE)))</f>
        <v/>
      </c>
      <c r="AE103" s="83" t="str">
        <f>IF($B103="","",(VLOOKUP($B103,'Price List'!$C:AS,29,FALSE)))</f>
        <v/>
      </c>
      <c r="AF103" s="83" t="str">
        <f>IF($B103="","",(VLOOKUP($B103,'Price List'!$C:AS,30,FALSE)))</f>
        <v/>
      </c>
      <c r="AG103" s="125" t="str">
        <f>IF($B103="","",(VLOOKUP($B103,'Price List'!$C:AS,31,FALSE)))</f>
        <v/>
      </c>
      <c r="AH103" s="125" t="str">
        <f>IF($B103="","",(VLOOKUP($B103,'Price List'!$C:AS,32,FALSE)))</f>
        <v/>
      </c>
      <c r="AI103" s="84" t="str">
        <f>IF($B103="","",(VLOOKUP($B103,'Price List'!$C:AS,33,FALSE)))</f>
        <v/>
      </c>
      <c r="AJ103" s="83" t="str">
        <f>IF($B103="","",(VLOOKUP($B103,'Price List'!$C:AS,34,FALSE)))</f>
        <v/>
      </c>
      <c r="AK103" s="83" t="str">
        <f>IF($B103="","",(VLOOKUP($B103,'Price List'!$C:AS,35,FALSE)))</f>
        <v/>
      </c>
      <c r="AL103" s="125" t="str">
        <f>IF($B103="","",(VLOOKUP($B103,'Price List'!$C:AS,36,FALSE)))</f>
        <v/>
      </c>
      <c r="AM103" s="130" t="str">
        <f>IF($B103="","",(VLOOKUP($B103,'Price List'!$C:AS,37,FALSE)))</f>
        <v/>
      </c>
      <c r="AN103" s="83" t="str">
        <f>IF($B103="","",(VLOOKUP($B103,'Price List'!$C:AS,38,FALSE)))</f>
        <v/>
      </c>
      <c r="AO103" s="83" t="str">
        <f>IF($B103="","",(VLOOKUP($B103,'Price List'!$C:AS,39,FALSE)))</f>
        <v/>
      </c>
      <c r="AP103" s="83" t="str">
        <f>IF($B103="","",(VLOOKUP($B103,'Price List'!$C:AS,40,FALSE)))</f>
        <v/>
      </c>
      <c r="AQ103" s="125" t="str">
        <f>IF($B103="","",(VLOOKUP($B103,'Price List'!$C:AS,41,FALSE)))</f>
        <v/>
      </c>
      <c r="AR103" s="135" t="str">
        <f>IF($B103="","",(VLOOKUP($B103,'Price List'!$C:AS,42,FALSE)))</f>
        <v/>
      </c>
      <c r="AS103" s="76" t="str">
        <f>IF($B103="","",(VLOOKUP($B103,'Price List'!$C:CO,43,FALSE)))</f>
        <v/>
      </c>
      <c r="AT103" s="151" t="str">
        <f t="shared" si="1"/>
        <v/>
      </c>
      <c r="AU103" s="76"/>
      <c r="AV103" s="76"/>
      <c r="AW103" s="76"/>
      <c r="AX103" s="76"/>
      <c r="AY103" s="76"/>
      <c r="AZ103" s="76"/>
      <c r="BA103" s="76"/>
    </row>
    <row r="104" spans="1:53" s="85" customFormat="1" x14ac:dyDescent="0.2">
      <c r="A104" s="79">
        <v>98</v>
      </c>
      <c r="B104" s="76" t="str">
        <f>IF(ISBLANK(Catalog!E231),"",Catalog!E231)</f>
        <v/>
      </c>
      <c r="C104" s="76"/>
      <c r="D104" s="76" t="str">
        <f>IF($B104="","",(VLOOKUP($B104,'Price List'!$C:BB,2,FALSE)))</f>
        <v/>
      </c>
      <c r="E104" s="77" t="str">
        <f>IF($B104="","",(VLOOKUP($B104,'Price List'!$C:BA,3,FALSE)))</f>
        <v/>
      </c>
      <c r="F104" s="78" t="str">
        <f>IF($B104="","",IF(ISBLANK(VLOOKUP($B104,'Price List'!$C:BB,5,FALSE)),VLOOKUP($B104,'Price List'!$C:BB,7,FALSE),VLOOKUP($B104,'Price List'!$C:BB,5,FALSE)))</f>
        <v/>
      </c>
      <c r="G104" s="76"/>
      <c r="H104" s="76"/>
      <c r="I104" s="77" t="str">
        <f>IF($B104="","",(VLOOKUP($B104,'Price List'!$C:BE,6,FALSE)))</f>
        <v/>
      </c>
      <c r="J104" s="76" t="str">
        <f>IF($B104="","",(VLOOKUP($B104,'Price List'!$C:BF,8,FALSE)))</f>
        <v/>
      </c>
      <c r="K104" s="76" t="str">
        <f>IF($B104="","",(VLOOKUP($B104,'Price List'!$C:BG,9,FALSE)))</f>
        <v/>
      </c>
      <c r="L104" s="79" t="str">
        <f>IF($B104="","",(VLOOKUP($B104,'Price List'!$C:BH,10,FALSE)))</f>
        <v/>
      </c>
      <c r="M104" s="80" t="str">
        <f>IF($B104="","",(VLOOKUP($B104,'Price List'!$C:BI,11,FALSE)))</f>
        <v/>
      </c>
      <c r="N104" s="81" t="str">
        <f>IF($B104="","",(VLOOKUP($B104,'Price List'!$C:BI,12,FALSE)))</f>
        <v/>
      </c>
      <c r="O104" s="82" t="str">
        <f>IF($B104="","",(VLOOKUP($B104,'Price List'!$C:AS,13,FALSE)))</f>
        <v/>
      </c>
      <c r="P104" s="83" t="str">
        <f>IF($B104="","",(VLOOKUP($B104,'Price List'!$C:AS,14,FALSE)))</f>
        <v/>
      </c>
      <c r="Q104" s="83" t="str">
        <f>IF($B104="","",(VLOOKUP($B104,'Price List'!$C:AS,15,FALSE)))</f>
        <v/>
      </c>
      <c r="R104" s="125" t="str">
        <f>IF($B104="","",(VLOOKUP($B104,'Price List'!$C:AS,16,FALSE)))</f>
        <v/>
      </c>
      <c r="S104" s="125" t="str">
        <f>IF($B104="","",(VLOOKUP($B104,'Price List'!$C:AS,17,FALSE)))</f>
        <v/>
      </c>
      <c r="T104" s="84" t="str">
        <f>IF($B104="","",(VLOOKUP($B104,'Price List'!$C:AS,18,FALSE)))</f>
        <v/>
      </c>
      <c r="U104" s="83" t="str">
        <f>IF($B104="","",(VLOOKUP($B104,'Price List'!$C:AS,19,FALSE)))</f>
        <v/>
      </c>
      <c r="V104" s="83" t="str">
        <f>IF($B104="","",(VLOOKUP($B104,'Price List'!$C:AS,20,FALSE)))</f>
        <v/>
      </c>
      <c r="W104" s="125" t="str">
        <f>IF($B104="","",(VLOOKUP($B104,'Price List'!$C:AS,21,FALSE)))</f>
        <v/>
      </c>
      <c r="X104" s="130" t="str">
        <f>IF($B104="","",(VLOOKUP($B104,'Price List'!$C:AS,22,FALSE)))</f>
        <v/>
      </c>
      <c r="Y104" s="83" t="str">
        <f>IF($B104="","",(VLOOKUP($B104,'Price List'!$C:AS,23,FALSE)))</f>
        <v/>
      </c>
      <c r="Z104" s="83" t="str">
        <f>IF($B104="","",(VLOOKUP($B104,'Price List'!$C:AS,24,FALSE)))</f>
        <v/>
      </c>
      <c r="AA104" s="83" t="str">
        <f>IF($B104="","",(VLOOKUP($B104,'Price List'!$C:AS,25,FALSE)))</f>
        <v/>
      </c>
      <c r="AB104" s="125" t="str">
        <f>IF($B104="","",(VLOOKUP($B104,'Price List'!$C:AS,26,FALSE)))</f>
        <v/>
      </c>
      <c r="AC104" s="125" t="str">
        <f>IF($B104="","",(VLOOKUP($B104,'Price List'!$C:AS,27,FALSE)))</f>
        <v/>
      </c>
      <c r="AD104" s="82" t="str">
        <f>IF($B104="","",(VLOOKUP($B104,'Price List'!$C:AS,28,FALSE)))</f>
        <v/>
      </c>
      <c r="AE104" s="83" t="str">
        <f>IF($B104="","",(VLOOKUP($B104,'Price List'!$C:AS,29,FALSE)))</f>
        <v/>
      </c>
      <c r="AF104" s="83" t="str">
        <f>IF($B104="","",(VLOOKUP($B104,'Price List'!$C:AS,30,FALSE)))</f>
        <v/>
      </c>
      <c r="AG104" s="125" t="str">
        <f>IF($B104="","",(VLOOKUP($B104,'Price List'!$C:AS,31,FALSE)))</f>
        <v/>
      </c>
      <c r="AH104" s="125" t="str">
        <f>IF($B104="","",(VLOOKUP($B104,'Price List'!$C:AS,32,FALSE)))</f>
        <v/>
      </c>
      <c r="AI104" s="84" t="str">
        <f>IF($B104="","",(VLOOKUP($B104,'Price List'!$C:AS,33,FALSE)))</f>
        <v/>
      </c>
      <c r="AJ104" s="83" t="str">
        <f>IF($B104="","",(VLOOKUP($B104,'Price List'!$C:AS,34,FALSE)))</f>
        <v/>
      </c>
      <c r="AK104" s="83" t="str">
        <f>IF($B104="","",(VLOOKUP($B104,'Price List'!$C:AS,35,FALSE)))</f>
        <v/>
      </c>
      <c r="AL104" s="125" t="str">
        <f>IF($B104="","",(VLOOKUP($B104,'Price List'!$C:AS,36,FALSE)))</f>
        <v/>
      </c>
      <c r="AM104" s="130" t="str">
        <f>IF($B104="","",(VLOOKUP($B104,'Price List'!$C:AS,37,FALSE)))</f>
        <v/>
      </c>
      <c r="AN104" s="83" t="str">
        <f>IF($B104="","",(VLOOKUP($B104,'Price List'!$C:AS,38,FALSE)))</f>
        <v/>
      </c>
      <c r="AO104" s="83" t="str">
        <f>IF($B104="","",(VLOOKUP($B104,'Price List'!$C:AS,39,FALSE)))</f>
        <v/>
      </c>
      <c r="AP104" s="83" t="str">
        <f>IF($B104="","",(VLOOKUP($B104,'Price List'!$C:AS,40,FALSE)))</f>
        <v/>
      </c>
      <c r="AQ104" s="125" t="str">
        <f>IF($B104="","",(VLOOKUP($B104,'Price List'!$C:AS,41,FALSE)))</f>
        <v/>
      </c>
      <c r="AR104" s="135" t="str">
        <f>IF($B104="","",(VLOOKUP($B104,'Price List'!$C:AS,42,FALSE)))</f>
        <v/>
      </c>
      <c r="AS104" s="76" t="str">
        <f>IF($B104="","",(VLOOKUP($B104,'Price List'!$C:CO,43,FALSE)))</f>
        <v/>
      </c>
      <c r="AT104" s="151" t="str">
        <f t="shared" si="1"/>
        <v/>
      </c>
      <c r="AU104" s="76"/>
      <c r="AV104" s="76"/>
      <c r="AW104" s="76"/>
      <c r="AX104" s="76"/>
      <c r="AY104" s="76"/>
      <c r="AZ104" s="76"/>
      <c r="BA104" s="76"/>
    </row>
    <row r="105" spans="1:53" s="85" customFormat="1" x14ac:dyDescent="0.2">
      <c r="A105" s="79">
        <v>99</v>
      </c>
      <c r="B105" s="76" t="str">
        <f>IF(ISBLANK(Catalog!I231),"",Catalog!I231)</f>
        <v/>
      </c>
      <c r="C105" s="76"/>
      <c r="D105" s="76" t="str">
        <f>IF($B105="","",(VLOOKUP($B105,'Price List'!$C:BB,2,FALSE)))</f>
        <v/>
      </c>
      <c r="E105" s="77" t="str">
        <f>IF($B105="","",(VLOOKUP($B105,'Price List'!$C:BA,3,FALSE)))</f>
        <v/>
      </c>
      <c r="F105" s="78" t="str">
        <f>IF($B105="","",IF(ISBLANK(VLOOKUP($B105,'Price List'!$C:BB,5,FALSE)),VLOOKUP($B105,'Price List'!$C:BB,7,FALSE),VLOOKUP($B105,'Price List'!$C:BB,5,FALSE)))</f>
        <v/>
      </c>
      <c r="G105" s="76"/>
      <c r="H105" s="76"/>
      <c r="I105" s="77" t="str">
        <f>IF($B105="","",(VLOOKUP($B105,'Price List'!$C:BE,6,FALSE)))</f>
        <v/>
      </c>
      <c r="J105" s="76" t="str">
        <f>IF($B105="","",(VLOOKUP($B105,'Price List'!$C:BF,8,FALSE)))</f>
        <v/>
      </c>
      <c r="K105" s="76" t="str">
        <f>IF($B105="","",(VLOOKUP($B105,'Price List'!$C:BG,9,FALSE)))</f>
        <v/>
      </c>
      <c r="L105" s="79" t="str">
        <f>IF($B105="","",(VLOOKUP($B105,'Price List'!$C:BH,10,FALSE)))</f>
        <v/>
      </c>
      <c r="M105" s="80" t="str">
        <f>IF($B105="","",(VLOOKUP($B105,'Price List'!$C:BI,11,FALSE)))</f>
        <v/>
      </c>
      <c r="N105" s="81" t="str">
        <f>IF($B105="","",(VLOOKUP($B105,'Price List'!$C:BI,12,FALSE)))</f>
        <v/>
      </c>
      <c r="O105" s="82" t="str">
        <f>IF($B105="","",(VLOOKUP($B105,'Price List'!$C:AS,13,FALSE)))</f>
        <v/>
      </c>
      <c r="P105" s="83" t="str">
        <f>IF($B105="","",(VLOOKUP($B105,'Price List'!$C:AS,14,FALSE)))</f>
        <v/>
      </c>
      <c r="Q105" s="83" t="str">
        <f>IF($B105="","",(VLOOKUP($B105,'Price List'!$C:AS,15,FALSE)))</f>
        <v/>
      </c>
      <c r="R105" s="125" t="str">
        <f>IF($B105="","",(VLOOKUP($B105,'Price List'!$C:AS,16,FALSE)))</f>
        <v/>
      </c>
      <c r="S105" s="125" t="str">
        <f>IF($B105="","",(VLOOKUP($B105,'Price List'!$C:AS,17,FALSE)))</f>
        <v/>
      </c>
      <c r="T105" s="84" t="str">
        <f>IF($B105="","",(VLOOKUP($B105,'Price List'!$C:AS,18,FALSE)))</f>
        <v/>
      </c>
      <c r="U105" s="83" t="str">
        <f>IF($B105="","",(VLOOKUP($B105,'Price List'!$C:AS,19,FALSE)))</f>
        <v/>
      </c>
      <c r="V105" s="83" t="str">
        <f>IF($B105="","",(VLOOKUP($B105,'Price List'!$C:AS,20,FALSE)))</f>
        <v/>
      </c>
      <c r="W105" s="125" t="str">
        <f>IF($B105="","",(VLOOKUP($B105,'Price List'!$C:AS,21,FALSE)))</f>
        <v/>
      </c>
      <c r="X105" s="130" t="str">
        <f>IF($B105="","",(VLOOKUP($B105,'Price List'!$C:AS,22,FALSE)))</f>
        <v/>
      </c>
      <c r="Y105" s="83" t="str">
        <f>IF($B105="","",(VLOOKUP($B105,'Price List'!$C:AS,23,FALSE)))</f>
        <v/>
      </c>
      <c r="Z105" s="83" t="str">
        <f>IF($B105="","",(VLOOKUP($B105,'Price List'!$C:AS,24,FALSE)))</f>
        <v/>
      </c>
      <c r="AA105" s="83" t="str">
        <f>IF($B105="","",(VLOOKUP($B105,'Price List'!$C:AS,25,FALSE)))</f>
        <v/>
      </c>
      <c r="AB105" s="125" t="str">
        <f>IF($B105="","",(VLOOKUP($B105,'Price List'!$C:AS,26,FALSE)))</f>
        <v/>
      </c>
      <c r="AC105" s="125" t="str">
        <f>IF($B105="","",(VLOOKUP($B105,'Price List'!$C:AS,27,FALSE)))</f>
        <v/>
      </c>
      <c r="AD105" s="82" t="str">
        <f>IF($B105="","",(VLOOKUP($B105,'Price List'!$C:AS,28,FALSE)))</f>
        <v/>
      </c>
      <c r="AE105" s="83" t="str">
        <f>IF($B105="","",(VLOOKUP($B105,'Price List'!$C:AS,29,FALSE)))</f>
        <v/>
      </c>
      <c r="AF105" s="83" t="str">
        <f>IF($B105="","",(VLOOKUP($B105,'Price List'!$C:AS,30,FALSE)))</f>
        <v/>
      </c>
      <c r="AG105" s="125" t="str">
        <f>IF($B105="","",(VLOOKUP($B105,'Price List'!$C:AS,31,FALSE)))</f>
        <v/>
      </c>
      <c r="AH105" s="125" t="str">
        <f>IF($B105="","",(VLOOKUP($B105,'Price List'!$C:AS,32,FALSE)))</f>
        <v/>
      </c>
      <c r="AI105" s="84" t="str">
        <f>IF($B105="","",(VLOOKUP($B105,'Price List'!$C:AS,33,FALSE)))</f>
        <v/>
      </c>
      <c r="AJ105" s="83" t="str">
        <f>IF($B105="","",(VLOOKUP($B105,'Price List'!$C:AS,34,FALSE)))</f>
        <v/>
      </c>
      <c r="AK105" s="83" t="str">
        <f>IF($B105="","",(VLOOKUP($B105,'Price List'!$C:AS,35,FALSE)))</f>
        <v/>
      </c>
      <c r="AL105" s="125" t="str">
        <f>IF($B105="","",(VLOOKUP($B105,'Price List'!$C:AS,36,FALSE)))</f>
        <v/>
      </c>
      <c r="AM105" s="130" t="str">
        <f>IF($B105="","",(VLOOKUP($B105,'Price List'!$C:AS,37,FALSE)))</f>
        <v/>
      </c>
      <c r="AN105" s="83" t="str">
        <f>IF($B105="","",(VLOOKUP($B105,'Price List'!$C:AS,38,FALSE)))</f>
        <v/>
      </c>
      <c r="AO105" s="83" t="str">
        <f>IF($B105="","",(VLOOKUP($B105,'Price List'!$C:AS,39,FALSE)))</f>
        <v/>
      </c>
      <c r="AP105" s="83" t="str">
        <f>IF($B105="","",(VLOOKUP($B105,'Price List'!$C:AS,40,FALSE)))</f>
        <v/>
      </c>
      <c r="AQ105" s="125" t="str">
        <f>IF($B105="","",(VLOOKUP($B105,'Price List'!$C:AS,41,FALSE)))</f>
        <v/>
      </c>
      <c r="AR105" s="135" t="str">
        <f>IF($B105="","",(VLOOKUP($B105,'Price List'!$C:AS,42,FALSE)))</f>
        <v/>
      </c>
      <c r="AS105" s="76" t="str">
        <f>IF($B105="","",(VLOOKUP($B105,'Price List'!$C:CO,43,FALSE)))</f>
        <v/>
      </c>
      <c r="AT105" s="151" t="str">
        <f t="shared" si="1"/>
        <v/>
      </c>
      <c r="AU105" s="76"/>
      <c r="AV105" s="76"/>
      <c r="AW105" s="76"/>
      <c r="AX105" s="76"/>
      <c r="AY105" s="76"/>
      <c r="AZ105" s="76"/>
      <c r="BA105" s="76"/>
    </row>
    <row r="106" spans="1:53" s="85" customFormat="1" x14ac:dyDescent="0.2">
      <c r="A106" s="79">
        <v>100</v>
      </c>
      <c r="B106" s="76" t="str">
        <f>IF(ISBLANK(Catalog!A238),"",Catalog!A238)</f>
        <v/>
      </c>
      <c r="C106" s="76"/>
      <c r="D106" s="76" t="str">
        <f>IF($B106="","",(VLOOKUP($B106,'Price List'!$C:BB,2,FALSE)))</f>
        <v/>
      </c>
      <c r="E106" s="77" t="str">
        <f>IF($B106="","",(VLOOKUP($B106,'Price List'!$C:BA,3,FALSE)))</f>
        <v/>
      </c>
      <c r="F106" s="78" t="str">
        <f>IF($B106="","",IF(ISBLANK(VLOOKUP($B106,'Price List'!$C:BB,5,FALSE)),VLOOKUP($B106,'Price List'!$C:BB,7,FALSE),VLOOKUP($B106,'Price List'!$C:BB,5,FALSE)))</f>
        <v/>
      </c>
      <c r="G106" s="76"/>
      <c r="H106" s="76"/>
      <c r="I106" s="77" t="str">
        <f>IF($B106="","",(VLOOKUP($B106,'Price List'!$C:BE,6,FALSE)))</f>
        <v/>
      </c>
      <c r="J106" s="76" t="str">
        <f>IF($B106="","",(VLOOKUP($B106,'Price List'!$C:BF,8,FALSE)))</f>
        <v/>
      </c>
      <c r="K106" s="76" t="str">
        <f>IF($B106="","",(VLOOKUP($B106,'Price List'!$C:BG,9,FALSE)))</f>
        <v/>
      </c>
      <c r="L106" s="79" t="str">
        <f>IF($B106="","",(VLOOKUP($B106,'Price List'!$C:BH,10,FALSE)))</f>
        <v/>
      </c>
      <c r="M106" s="80" t="str">
        <f>IF($B106="","",(VLOOKUP($B106,'Price List'!$C:BI,11,FALSE)))</f>
        <v/>
      </c>
      <c r="N106" s="81" t="str">
        <f>IF($B106="","",(VLOOKUP($B106,'Price List'!$C:BI,12,FALSE)))</f>
        <v/>
      </c>
      <c r="O106" s="82" t="str">
        <f>IF($B106="","",(VLOOKUP($B106,'Price List'!$C:AS,13,FALSE)))</f>
        <v/>
      </c>
      <c r="P106" s="83" t="str">
        <f>IF($B106="","",(VLOOKUP($B106,'Price List'!$C:AS,14,FALSE)))</f>
        <v/>
      </c>
      <c r="Q106" s="83" t="str">
        <f>IF($B106="","",(VLOOKUP($B106,'Price List'!$C:AS,15,FALSE)))</f>
        <v/>
      </c>
      <c r="R106" s="125" t="str">
        <f>IF($B106="","",(VLOOKUP($B106,'Price List'!$C:AS,16,FALSE)))</f>
        <v/>
      </c>
      <c r="S106" s="125" t="str">
        <f>IF($B106="","",(VLOOKUP($B106,'Price List'!$C:AS,17,FALSE)))</f>
        <v/>
      </c>
      <c r="T106" s="84" t="str">
        <f>IF($B106="","",(VLOOKUP($B106,'Price List'!$C:AS,18,FALSE)))</f>
        <v/>
      </c>
      <c r="U106" s="83" t="str">
        <f>IF($B106="","",(VLOOKUP($B106,'Price List'!$C:AS,19,FALSE)))</f>
        <v/>
      </c>
      <c r="V106" s="83" t="str">
        <f>IF($B106="","",(VLOOKUP($B106,'Price List'!$C:AS,20,FALSE)))</f>
        <v/>
      </c>
      <c r="W106" s="125" t="str">
        <f>IF($B106="","",(VLOOKUP($B106,'Price List'!$C:AS,21,FALSE)))</f>
        <v/>
      </c>
      <c r="X106" s="130" t="str">
        <f>IF($B106="","",(VLOOKUP($B106,'Price List'!$C:AS,22,FALSE)))</f>
        <v/>
      </c>
      <c r="Y106" s="83" t="str">
        <f>IF($B106="","",(VLOOKUP($B106,'Price List'!$C:AS,23,FALSE)))</f>
        <v/>
      </c>
      <c r="Z106" s="83" t="str">
        <f>IF($B106="","",(VLOOKUP($B106,'Price List'!$C:AS,24,FALSE)))</f>
        <v/>
      </c>
      <c r="AA106" s="83" t="str">
        <f>IF($B106="","",(VLOOKUP($B106,'Price List'!$C:AS,25,FALSE)))</f>
        <v/>
      </c>
      <c r="AB106" s="125" t="str">
        <f>IF($B106="","",(VLOOKUP($B106,'Price List'!$C:AS,26,FALSE)))</f>
        <v/>
      </c>
      <c r="AC106" s="125" t="str">
        <f>IF($B106="","",(VLOOKUP($B106,'Price List'!$C:AS,27,FALSE)))</f>
        <v/>
      </c>
      <c r="AD106" s="82" t="str">
        <f>IF($B106="","",(VLOOKUP($B106,'Price List'!$C:AS,28,FALSE)))</f>
        <v/>
      </c>
      <c r="AE106" s="83" t="str">
        <f>IF($B106="","",(VLOOKUP($B106,'Price List'!$C:AS,29,FALSE)))</f>
        <v/>
      </c>
      <c r="AF106" s="83" t="str">
        <f>IF($B106="","",(VLOOKUP($B106,'Price List'!$C:AS,30,FALSE)))</f>
        <v/>
      </c>
      <c r="AG106" s="125" t="str">
        <f>IF($B106="","",(VLOOKUP($B106,'Price List'!$C:AS,31,FALSE)))</f>
        <v/>
      </c>
      <c r="AH106" s="125" t="str">
        <f>IF($B106="","",(VLOOKUP($B106,'Price List'!$C:AS,32,FALSE)))</f>
        <v/>
      </c>
      <c r="AI106" s="84" t="str">
        <f>IF($B106="","",(VLOOKUP($B106,'Price List'!$C:AS,33,FALSE)))</f>
        <v/>
      </c>
      <c r="AJ106" s="83" t="str">
        <f>IF($B106="","",(VLOOKUP($B106,'Price List'!$C:AS,34,FALSE)))</f>
        <v/>
      </c>
      <c r="AK106" s="83" t="str">
        <f>IF($B106="","",(VLOOKUP($B106,'Price List'!$C:AS,35,FALSE)))</f>
        <v/>
      </c>
      <c r="AL106" s="125" t="str">
        <f>IF($B106="","",(VLOOKUP($B106,'Price List'!$C:AS,36,FALSE)))</f>
        <v/>
      </c>
      <c r="AM106" s="130" t="str">
        <f>IF($B106="","",(VLOOKUP($B106,'Price List'!$C:AS,37,FALSE)))</f>
        <v/>
      </c>
      <c r="AN106" s="83" t="str">
        <f>IF($B106="","",(VLOOKUP($B106,'Price List'!$C:AS,38,FALSE)))</f>
        <v/>
      </c>
      <c r="AO106" s="83" t="str">
        <f>IF($B106="","",(VLOOKUP($B106,'Price List'!$C:AS,39,FALSE)))</f>
        <v/>
      </c>
      <c r="AP106" s="83" t="str">
        <f>IF($B106="","",(VLOOKUP($B106,'Price List'!$C:AS,40,FALSE)))</f>
        <v/>
      </c>
      <c r="AQ106" s="125" t="str">
        <f>IF($B106="","",(VLOOKUP($B106,'Price List'!$C:AS,41,FALSE)))</f>
        <v/>
      </c>
      <c r="AR106" s="135" t="str">
        <f>IF($B106="","",(VLOOKUP($B106,'Price List'!$C:AS,42,FALSE)))</f>
        <v/>
      </c>
      <c r="AS106" s="76" t="str">
        <f>IF($B106="","",(VLOOKUP($B106,'Price List'!$C:CO,43,FALSE)))</f>
        <v/>
      </c>
      <c r="AT106" s="151" t="str">
        <f t="shared" si="1"/>
        <v/>
      </c>
      <c r="AU106" s="76"/>
      <c r="AV106" s="76"/>
      <c r="AW106" s="76"/>
      <c r="AX106" s="76"/>
      <c r="AY106" s="76"/>
      <c r="AZ106" s="76"/>
      <c r="BA106" s="76"/>
    </row>
    <row r="107" spans="1:53" s="85" customFormat="1" x14ac:dyDescent="0.2">
      <c r="A107" s="79">
        <v>101</v>
      </c>
      <c r="B107" s="76" t="str">
        <f>IF(ISBLANK(Catalog!E238),"",Catalog!E238)</f>
        <v/>
      </c>
      <c r="C107" s="76"/>
      <c r="D107" s="76" t="str">
        <f>IF($B107="","",(VLOOKUP($B107,'Price List'!$C:BB,2,FALSE)))</f>
        <v/>
      </c>
      <c r="E107" s="77" t="str">
        <f>IF($B107="","",(VLOOKUP($B107,'Price List'!$C:BA,3,FALSE)))</f>
        <v/>
      </c>
      <c r="F107" s="78" t="str">
        <f>IF($B107="","",IF(ISBLANK(VLOOKUP($B107,'Price List'!$C:BB,5,FALSE)),VLOOKUP($B107,'Price List'!$C:BB,7,FALSE),VLOOKUP($B107,'Price List'!$C:BB,5,FALSE)))</f>
        <v/>
      </c>
      <c r="G107" s="76"/>
      <c r="H107" s="76"/>
      <c r="I107" s="77" t="str">
        <f>IF($B107="","",(VLOOKUP($B107,'Price List'!$C:BE,6,FALSE)))</f>
        <v/>
      </c>
      <c r="J107" s="76" t="str">
        <f>IF($B107="","",(VLOOKUP($B107,'Price List'!$C:BF,8,FALSE)))</f>
        <v/>
      </c>
      <c r="K107" s="76" t="str">
        <f>IF($B107="","",(VLOOKUP($B107,'Price List'!$C:BG,9,FALSE)))</f>
        <v/>
      </c>
      <c r="L107" s="79" t="str">
        <f>IF($B107="","",(VLOOKUP($B107,'Price List'!$C:BH,10,FALSE)))</f>
        <v/>
      </c>
      <c r="M107" s="80" t="str">
        <f>IF($B107="","",(VLOOKUP($B107,'Price List'!$C:BI,11,FALSE)))</f>
        <v/>
      </c>
      <c r="N107" s="81" t="str">
        <f>IF($B107="","",(VLOOKUP($B107,'Price List'!$C:BI,12,FALSE)))</f>
        <v/>
      </c>
      <c r="O107" s="82" t="str">
        <f>IF($B107="","",(VLOOKUP($B107,'Price List'!$C:AS,13,FALSE)))</f>
        <v/>
      </c>
      <c r="P107" s="83" t="str">
        <f>IF($B107="","",(VLOOKUP($B107,'Price List'!$C:AS,14,FALSE)))</f>
        <v/>
      </c>
      <c r="Q107" s="83" t="str">
        <f>IF($B107="","",(VLOOKUP($B107,'Price List'!$C:AS,15,FALSE)))</f>
        <v/>
      </c>
      <c r="R107" s="125" t="str">
        <f>IF($B107="","",(VLOOKUP($B107,'Price List'!$C:AS,16,FALSE)))</f>
        <v/>
      </c>
      <c r="S107" s="125" t="str">
        <f>IF($B107="","",(VLOOKUP($B107,'Price List'!$C:AS,17,FALSE)))</f>
        <v/>
      </c>
      <c r="T107" s="84" t="str">
        <f>IF($B107="","",(VLOOKUP($B107,'Price List'!$C:AS,18,FALSE)))</f>
        <v/>
      </c>
      <c r="U107" s="83" t="str">
        <f>IF($B107="","",(VLOOKUP($B107,'Price List'!$C:AS,19,FALSE)))</f>
        <v/>
      </c>
      <c r="V107" s="83" t="str">
        <f>IF($B107="","",(VLOOKUP($B107,'Price List'!$C:AS,20,FALSE)))</f>
        <v/>
      </c>
      <c r="W107" s="125" t="str">
        <f>IF($B107="","",(VLOOKUP($B107,'Price List'!$C:AS,21,FALSE)))</f>
        <v/>
      </c>
      <c r="X107" s="130" t="str">
        <f>IF($B107="","",(VLOOKUP($B107,'Price List'!$C:AS,22,FALSE)))</f>
        <v/>
      </c>
      <c r="Y107" s="83" t="str">
        <f>IF($B107="","",(VLOOKUP($B107,'Price List'!$C:AS,23,FALSE)))</f>
        <v/>
      </c>
      <c r="Z107" s="83" t="str">
        <f>IF($B107="","",(VLOOKUP($B107,'Price List'!$C:AS,24,FALSE)))</f>
        <v/>
      </c>
      <c r="AA107" s="83" t="str">
        <f>IF($B107="","",(VLOOKUP($B107,'Price List'!$C:AS,25,FALSE)))</f>
        <v/>
      </c>
      <c r="AB107" s="125" t="str">
        <f>IF($B107="","",(VLOOKUP($B107,'Price List'!$C:AS,26,FALSE)))</f>
        <v/>
      </c>
      <c r="AC107" s="125" t="str">
        <f>IF($B107="","",(VLOOKUP($B107,'Price List'!$C:AS,27,FALSE)))</f>
        <v/>
      </c>
      <c r="AD107" s="82" t="str">
        <f>IF($B107="","",(VLOOKUP($B107,'Price List'!$C:AS,28,FALSE)))</f>
        <v/>
      </c>
      <c r="AE107" s="83" t="str">
        <f>IF($B107="","",(VLOOKUP($B107,'Price List'!$C:AS,29,FALSE)))</f>
        <v/>
      </c>
      <c r="AF107" s="83" t="str">
        <f>IF($B107="","",(VLOOKUP($B107,'Price List'!$C:AS,30,FALSE)))</f>
        <v/>
      </c>
      <c r="AG107" s="125" t="str">
        <f>IF($B107="","",(VLOOKUP($B107,'Price List'!$C:AS,31,FALSE)))</f>
        <v/>
      </c>
      <c r="AH107" s="125" t="str">
        <f>IF($B107="","",(VLOOKUP($B107,'Price List'!$C:AS,32,FALSE)))</f>
        <v/>
      </c>
      <c r="AI107" s="84" t="str">
        <f>IF($B107="","",(VLOOKUP($B107,'Price List'!$C:AS,33,FALSE)))</f>
        <v/>
      </c>
      <c r="AJ107" s="83" t="str">
        <f>IF($B107="","",(VLOOKUP($B107,'Price List'!$C:AS,34,FALSE)))</f>
        <v/>
      </c>
      <c r="AK107" s="83" t="str">
        <f>IF($B107="","",(VLOOKUP($B107,'Price List'!$C:AS,35,FALSE)))</f>
        <v/>
      </c>
      <c r="AL107" s="125" t="str">
        <f>IF($B107="","",(VLOOKUP($B107,'Price List'!$C:AS,36,FALSE)))</f>
        <v/>
      </c>
      <c r="AM107" s="130" t="str">
        <f>IF($B107="","",(VLOOKUP($B107,'Price List'!$C:AS,37,FALSE)))</f>
        <v/>
      </c>
      <c r="AN107" s="83" t="str">
        <f>IF($B107="","",(VLOOKUP($B107,'Price List'!$C:AS,38,FALSE)))</f>
        <v/>
      </c>
      <c r="AO107" s="83" t="str">
        <f>IF($B107="","",(VLOOKUP($B107,'Price List'!$C:AS,39,FALSE)))</f>
        <v/>
      </c>
      <c r="AP107" s="83" t="str">
        <f>IF($B107="","",(VLOOKUP($B107,'Price List'!$C:AS,40,FALSE)))</f>
        <v/>
      </c>
      <c r="AQ107" s="125" t="str">
        <f>IF($B107="","",(VLOOKUP($B107,'Price List'!$C:AS,41,FALSE)))</f>
        <v/>
      </c>
      <c r="AR107" s="135" t="str">
        <f>IF($B107="","",(VLOOKUP($B107,'Price List'!$C:AS,42,FALSE)))</f>
        <v/>
      </c>
      <c r="AS107" s="76" t="str">
        <f>IF($B107="","",(VLOOKUP($B107,'Price List'!$C:CO,43,FALSE)))</f>
        <v/>
      </c>
      <c r="AT107" s="151" t="str">
        <f t="shared" si="1"/>
        <v/>
      </c>
      <c r="AU107" s="76"/>
      <c r="AV107" s="76"/>
      <c r="AW107" s="76"/>
      <c r="AX107" s="76"/>
      <c r="AY107" s="76"/>
      <c r="AZ107" s="76"/>
      <c r="BA107" s="76"/>
    </row>
    <row r="108" spans="1:53" s="85" customFormat="1" x14ac:dyDescent="0.2">
      <c r="A108" s="79">
        <v>102</v>
      </c>
      <c r="B108" s="76" t="str">
        <f>IF(ISBLANK(Catalog!I238),"",Catalog!I238)</f>
        <v/>
      </c>
      <c r="C108" s="76"/>
      <c r="D108" s="76" t="str">
        <f>IF($B108="","",(VLOOKUP($B108,'Price List'!$C:BB,2,FALSE)))</f>
        <v/>
      </c>
      <c r="E108" s="77" t="str">
        <f>IF($B108="","",(VLOOKUP($B108,'Price List'!$C:BA,3,FALSE)))</f>
        <v/>
      </c>
      <c r="F108" s="78" t="str">
        <f>IF($B108="","",IF(ISBLANK(VLOOKUP($B108,'Price List'!$C:BB,5,FALSE)),VLOOKUP($B108,'Price List'!$C:BB,7,FALSE),VLOOKUP($B108,'Price List'!$C:BB,5,FALSE)))</f>
        <v/>
      </c>
      <c r="G108" s="76"/>
      <c r="H108" s="76"/>
      <c r="I108" s="77" t="str">
        <f>IF($B108="","",(VLOOKUP($B108,'Price List'!$C:BE,6,FALSE)))</f>
        <v/>
      </c>
      <c r="J108" s="76" t="str">
        <f>IF($B108="","",(VLOOKUP($B108,'Price List'!$C:BF,8,FALSE)))</f>
        <v/>
      </c>
      <c r="K108" s="76" t="str">
        <f>IF($B108="","",(VLOOKUP($B108,'Price List'!$C:BG,9,FALSE)))</f>
        <v/>
      </c>
      <c r="L108" s="79" t="str">
        <f>IF($B108="","",(VLOOKUP($B108,'Price List'!$C:BH,10,FALSE)))</f>
        <v/>
      </c>
      <c r="M108" s="80" t="str">
        <f>IF($B108="","",(VLOOKUP($B108,'Price List'!$C:BI,11,FALSE)))</f>
        <v/>
      </c>
      <c r="N108" s="81" t="str">
        <f>IF($B108="","",(VLOOKUP($B108,'Price List'!$C:BI,12,FALSE)))</f>
        <v/>
      </c>
      <c r="O108" s="82" t="str">
        <f>IF($B108="","",(VLOOKUP($B108,'Price List'!$C:AS,13,FALSE)))</f>
        <v/>
      </c>
      <c r="P108" s="83" t="str">
        <f>IF($B108="","",(VLOOKUP($B108,'Price List'!$C:AS,14,FALSE)))</f>
        <v/>
      </c>
      <c r="Q108" s="83" t="str">
        <f>IF($B108="","",(VLOOKUP($B108,'Price List'!$C:AS,15,FALSE)))</f>
        <v/>
      </c>
      <c r="R108" s="125" t="str">
        <f>IF($B108="","",(VLOOKUP($B108,'Price List'!$C:AS,16,FALSE)))</f>
        <v/>
      </c>
      <c r="S108" s="125" t="str">
        <f>IF($B108="","",(VLOOKUP($B108,'Price List'!$C:AS,17,FALSE)))</f>
        <v/>
      </c>
      <c r="T108" s="84" t="str">
        <f>IF($B108="","",(VLOOKUP($B108,'Price List'!$C:AS,18,FALSE)))</f>
        <v/>
      </c>
      <c r="U108" s="83" t="str">
        <f>IF($B108="","",(VLOOKUP($B108,'Price List'!$C:AS,19,FALSE)))</f>
        <v/>
      </c>
      <c r="V108" s="83" t="str">
        <f>IF($B108="","",(VLOOKUP($B108,'Price List'!$C:AS,20,FALSE)))</f>
        <v/>
      </c>
      <c r="W108" s="125" t="str">
        <f>IF($B108="","",(VLOOKUP($B108,'Price List'!$C:AS,21,FALSE)))</f>
        <v/>
      </c>
      <c r="X108" s="130" t="str">
        <f>IF($B108="","",(VLOOKUP($B108,'Price List'!$C:AS,22,FALSE)))</f>
        <v/>
      </c>
      <c r="Y108" s="83" t="str">
        <f>IF($B108="","",(VLOOKUP($B108,'Price List'!$C:AS,23,FALSE)))</f>
        <v/>
      </c>
      <c r="Z108" s="83" t="str">
        <f>IF($B108="","",(VLOOKUP($B108,'Price List'!$C:AS,24,FALSE)))</f>
        <v/>
      </c>
      <c r="AA108" s="83" t="str">
        <f>IF($B108="","",(VLOOKUP($B108,'Price List'!$C:AS,25,FALSE)))</f>
        <v/>
      </c>
      <c r="AB108" s="125" t="str">
        <f>IF($B108="","",(VLOOKUP($B108,'Price List'!$C:AS,26,FALSE)))</f>
        <v/>
      </c>
      <c r="AC108" s="125" t="str">
        <f>IF($B108="","",(VLOOKUP($B108,'Price List'!$C:AS,27,FALSE)))</f>
        <v/>
      </c>
      <c r="AD108" s="82" t="str">
        <f>IF($B108="","",(VLOOKUP($B108,'Price List'!$C:AS,28,FALSE)))</f>
        <v/>
      </c>
      <c r="AE108" s="83" t="str">
        <f>IF($B108="","",(VLOOKUP($B108,'Price List'!$C:AS,29,FALSE)))</f>
        <v/>
      </c>
      <c r="AF108" s="83" t="str">
        <f>IF($B108="","",(VLOOKUP($B108,'Price List'!$C:AS,30,FALSE)))</f>
        <v/>
      </c>
      <c r="AG108" s="125" t="str">
        <f>IF($B108="","",(VLOOKUP($B108,'Price List'!$C:AS,31,FALSE)))</f>
        <v/>
      </c>
      <c r="AH108" s="125" t="str">
        <f>IF($B108="","",(VLOOKUP($B108,'Price List'!$C:AS,32,FALSE)))</f>
        <v/>
      </c>
      <c r="AI108" s="84" t="str">
        <f>IF($B108="","",(VLOOKUP($B108,'Price List'!$C:AS,33,FALSE)))</f>
        <v/>
      </c>
      <c r="AJ108" s="83" t="str">
        <f>IF($B108="","",(VLOOKUP($B108,'Price List'!$C:AS,34,FALSE)))</f>
        <v/>
      </c>
      <c r="AK108" s="83" t="str">
        <f>IF($B108="","",(VLOOKUP($B108,'Price List'!$C:AS,35,FALSE)))</f>
        <v/>
      </c>
      <c r="AL108" s="125" t="str">
        <f>IF($B108="","",(VLOOKUP($B108,'Price List'!$C:AS,36,FALSE)))</f>
        <v/>
      </c>
      <c r="AM108" s="130" t="str">
        <f>IF($B108="","",(VLOOKUP($B108,'Price List'!$C:AS,37,FALSE)))</f>
        <v/>
      </c>
      <c r="AN108" s="83" t="str">
        <f>IF($B108="","",(VLOOKUP($B108,'Price List'!$C:AS,38,FALSE)))</f>
        <v/>
      </c>
      <c r="AO108" s="83" t="str">
        <f>IF($B108="","",(VLOOKUP($B108,'Price List'!$C:AS,39,FALSE)))</f>
        <v/>
      </c>
      <c r="AP108" s="83" t="str">
        <f>IF($B108="","",(VLOOKUP($B108,'Price List'!$C:AS,40,FALSE)))</f>
        <v/>
      </c>
      <c r="AQ108" s="125" t="str">
        <f>IF($B108="","",(VLOOKUP($B108,'Price List'!$C:AS,41,FALSE)))</f>
        <v/>
      </c>
      <c r="AR108" s="135" t="str">
        <f>IF($B108="","",(VLOOKUP($B108,'Price List'!$C:AS,42,FALSE)))</f>
        <v/>
      </c>
      <c r="AS108" s="76" t="str">
        <f>IF($B108="","",(VLOOKUP($B108,'Price List'!$C:CO,43,FALSE)))</f>
        <v/>
      </c>
      <c r="AT108" s="151" t="str">
        <f t="shared" si="1"/>
        <v/>
      </c>
      <c r="AU108" s="76"/>
      <c r="AV108" s="76"/>
      <c r="AW108" s="76"/>
      <c r="AX108" s="76"/>
      <c r="AY108" s="76"/>
      <c r="AZ108" s="76"/>
      <c r="BA108" s="76"/>
    </row>
    <row r="109" spans="1:53" s="85" customFormat="1" x14ac:dyDescent="0.2">
      <c r="A109" s="79">
        <v>103</v>
      </c>
      <c r="B109" s="76" t="str">
        <f>IF(ISBLANK(Catalog!A245),"",Catalog!A245)</f>
        <v/>
      </c>
      <c r="C109" s="76"/>
      <c r="D109" s="76" t="str">
        <f>IF($B109="","",(VLOOKUP($B109,'Price List'!$C:BB,2,FALSE)))</f>
        <v/>
      </c>
      <c r="E109" s="77" t="str">
        <f>IF($B109="","",(VLOOKUP($B109,'Price List'!$C:BA,3,FALSE)))</f>
        <v/>
      </c>
      <c r="F109" s="78" t="str">
        <f>IF($B109="","",IF(ISBLANK(VLOOKUP($B109,'Price List'!$C:BB,5,FALSE)),VLOOKUP($B109,'Price List'!$C:BB,7,FALSE),VLOOKUP($B109,'Price List'!$C:BB,5,FALSE)))</f>
        <v/>
      </c>
      <c r="G109" s="76"/>
      <c r="H109" s="76"/>
      <c r="I109" s="77" t="str">
        <f>IF($B109="","",(VLOOKUP($B109,'Price List'!$C:BE,6,FALSE)))</f>
        <v/>
      </c>
      <c r="J109" s="76" t="str">
        <f>IF($B109="","",(VLOOKUP($B109,'Price List'!$C:BF,8,FALSE)))</f>
        <v/>
      </c>
      <c r="K109" s="76" t="str">
        <f>IF($B109="","",(VLOOKUP($B109,'Price List'!$C:BG,9,FALSE)))</f>
        <v/>
      </c>
      <c r="L109" s="79" t="str">
        <f>IF($B109="","",(VLOOKUP($B109,'Price List'!$C:BH,10,FALSE)))</f>
        <v/>
      </c>
      <c r="M109" s="80" t="str">
        <f>IF($B109="","",(VLOOKUP($B109,'Price List'!$C:BI,11,FALSE)))</f>
        <v/>
      </c>
      <c r="N109" s="81" t="str">
        <f>IF($B109="","",(VLOOKUP($B109,'Price List'!$C:BI,12,FALSE)))</f>
        <v/>
      </c>
      <c r="O109" s="82" t="str">
        <f>IF($B109="","",(VLOOKUP($B109,'Price List'!$C:AS,13,FALSE)))</f>
        <v/>
      </c>
      <c r="P109" s="83" t="str">
        <f>IF($B109="","",(VLOOKUP($B109,'Price List'!$C:AS,14,FALSE)))</f>
        <v/>
      </c>
      <c r="Q109" s="83" t="str">
        <f>IF($B109="","",(VLOOKUP($B109,'Price List'!$C:AS,15,FALSE)))</f>
        <v/>
      </c>
      <c r="R109" s="125" t="str">
        <f>IF($B109="","",(VLOOKUP($B109,'Price List'!$C:AS,16,FALSE)))</f>
        <v/>
      </c>
      <c r="S109" s="125" t="str">
        <f>IF($B109="","",(VLOOKUP($B109,'Price List'!$C:AS,17,FALSE)))</f>
        <v/>
      </c>
      <c r="T109" s="84" t="str">
        <f>IF($B109="","",(VLOOKUP($B109,'Price List'!$C:AS,18,FALSE)))</f>
        <v/>
      </c>
      <c r="U109" s="83" t="str">
        <f>IF($B109="","",(VLOOKUP($B109,'Price List'!$C:AS,19,FALSE)))</f>
        <v/>
      </c>
      <c r="V109" s="83" t="str">
        <f>IF($B109="","",(VLOOKUP($B109,'Price List'!$C:AS,20,FALSE)))</f>
        <v/>
      </c>
      <c r="W109" s="125" t="str">
        <f>IF($B109="","",(VLOOKUP($B109,'Price List'!$C:AS,21,FALSE)))</f>
        <v/>
      </c>
      <c r="X109" s="130" t="str">
        <f>IF($B109="","",(VLOOKUP($B109,'Price List'!$C:AS,22,FALSE)))</f>
        <v/>
      </c>
      <c r="Y109" s="83" t="str">
        <f>IF($B109="","",(VLOOKUP($B109,'Price List'!$C:AS,23,FALSE)))</f>
        <v/>
      </c>
      <c r="Z109" s="83" t="str">
        <f>IF($B109="","",(VLOOKUP($B109,'Price List'!$C:AS,24,FALSE)))</f>
        <v/>
      </c>
      <c r="AA109" s="83" t="str">
        <f>IF($B109="","",(VLOOKUP($B109,'Price List'!$C:AS,25,FALSE)))</f>
        <v/>
      </c>
      <c r="AB109" s="125" t="str">
        <f>IF($B109="","",(VLOOKUP($B109,'Price List'!$C:AS,26,FALSE)))</f>
        <v/>
      </c>
      <c r="AC109" s="125" t="str">
        <f>IF($B109="","",(VLOOKUP($B109,'Price List'!$C:AS,27,FALSE)))</f>
        <v/>
      </c>
      <c r="AD109" s="82" t="str">
        <f>IF($B109="","",(VLOOKUP($B109,'Price List'!$C:AS,28,FALSE)))</f>
        <v/>
      </c>
      <c r="AE109" s="83" t="str">
        <f>IF($B109="","",(VLOOKUP($B109,'Price List'!$C:AS,29,FALSE)))</f>
        <v/>
      </c>
      <c r="AF109" s="83" t="str">
        <f>IF($B109="","",(VLOOKUP($B109,'Price List'!$C:AS,30,FALSE)))</f>
        <v/>
      </c>
      <c r="AG109" s="125" t="str">
        <f>IF($B109="","",(VLOOKUP($B109,'Price List'!$C:AS,31,FALSE)))</f>
        <v/>
      </c>
      <c r="AH109" s="125" t="str">
        <f>IF($B109="","",(VLOOKUP($B109,'Price List'!$C:AS,32,FALSE)))</f>
        <v/>
      </c>
      <c r="AI109" s="84" t="str">
        <f>IF($B109="","",(VLOOKUP($B109,'Price List'!$C:AS,33,FALSE)))</f>
        <v/>
      </c>
      <c r="AJ109" s="83" t="str">
        <f>IF($B109="","",(VLOOKUP($B109,'Price List'!$C:AS,34,FALSE)))</f>
        <v/>
      </c>
      <c r="AK109" s="83" t="str">
        <f>IF($B109="","",(VLOOKUP($B109,'Price List'!$C:AS,35,FALSE)))</f>
        <v/>
      </c>
      <c r="AL109" s="125" t="str">
        <f>IF($B109="","",(VLOOKUP($B109,'Price List'!$C:AS,36,FALSE)))</f>
        <v/>
      </c>
      <c r="AM109" s="130" t="str">
        <f>IF($B109="","",(VLOOKUP($B109,'Price List'!$C:AS,37,FALSE)))</f>
        <v/>
      </c>
      <c r="AN109" s="83" t="str">
        <f>IF($B109="","",(VLOOKUP($B109,'Price List'!$C:AS,38,FALSE)))</f>
        <v/>
      </c>
      <c r="AO109" s="83" t="str">
        <f>IF($B109="","",(VLOOKUP($B109,'Price List'!$C:AS,39,FALSE)))</f>
        <v/>
      </c>
      <c r="AP109" s="83" t="str">
        <f>IF($B109="","",(VLOOKUP($B109,'Price List'!$C:AS,40,FALSE)))</f>
        <v/>
      </c>
      <c r="AQ109" s="125" t="str">
        <f>IF($B109="","",(VLOOKUP($B109,'Price List'!$C:AS,41,FALSE)))</f>
        <v/>
      </c>
      <c r="AR109" s="135" t="str">
        <f>IF($B109="","",(VLOOKUP($B109,'Price List'!$C:AS,42,FALSE)))</f>
        <v/>
      </c>
      <c r="AS109" s="76" t="str">
        <f>IF($B109="","",(VLOOKUP($B109,'Price List'!$C:CO,43,FALSE)))</f>
        <v/>
      </c>
      <c r="AT109" s="151" t="str">
        <f t="shared" si="1"/>
        <v/>
      </c>
      <c r="AU109" s="76"/>
      <c r="AV109" s="76"/>
      <c r="AW109" s="76"/>
      <c r="AX109" s="76"/>
      <c r="AY109" s="76"/>
      <c r="AZ109" s="76"/>
      <c r="BA109" s="76"/>
    </row>
    <row r="110" spans="1:53" s="85" customFormat="1" x14ac:dyDescent="0.2">
      <c r="A110" s="79">
        <v>104</v>
      </c>
      <c r="B110" s="76" t="str">
        <f>IF(ISBLANK(Catalog!E245),"",Catalog!E245)</f>
        <v/>
      </c>
      <c r="C110" s="76"/>
      <c r="D110" s="76" t="str">
        <f>IF($B110="","",(VLOOKUP($B110,'Price List'!$C:BB,2,FALSE)))</f>
        <v/>
      </c>
      <c r="E110" s="77" t="str">
        <f>IF($B110="","",(VLOOKUP($B110,'Price List'!$C:BA,3,FALSE)))</f>
        <v/>
      </c>
      <c r="F110" s="78" t="str">
        <f>IF($B110="","",IF(ISBLANK(VLOOKUP($B110,'Price List'!$C:BB,5,FALSE)),VLOOKUP($B110,'Price List'!$C:BB,7,FALSE),VLOOKUP($B110,'Price List'!$C:BB,5,FALSE)))</f>
        <v/>
      </c>
      <c r="G110" s="76"/>
      <c r="H110" s="76"/>
      <c r="I110" s="77" t="str">
        <f>IF($B110="","",(VLOOKUP($B110,'Price List'!$C:BE,6,FALSE)))</f>
        <v/>
      </c>
      <c r="J110" s="76" t="str">
        <f>IF($B110="","",(VLOOKUP($B110,'Price List'!$C:BF,8,FALSE)))</f>
        <v/>
      </c>
      <c r="K110" s="76" t="str">
        <f>IF($B110="","",(VLOOKUP($B110,'Price List'!$C:BG,9,FALSE)))</f>
        <v/>
      </c>
      <c r="L110" s="79" t="str">
        <f>IF($B110="","",(VLOOKUP($B110,'Price List'!$C:BH,10,FALSE)))</f>
        <v/>
      </c>
      <c r="M110" s="80" t="str">
        <f>IF($B110="","",(VLOOKUP($B110,'Price List'!$C:BI,11,FALSE)))</f>
        <v/>
      </c>
      <c r="N110" s="81" t="str">
        <f>IF($B110="","",(VLOOKUP($B110,'Price List'!$C:BI,12,FALSE)))</f>
        <v/>
      </c>
      <c r="O110" s="82" t="str">
        <f>IF($B110="","",(VLOOKUP($B110,'Price List'!$C:AS,13,FALSE)))</f>
        <v/>
      </c>
      <c r="P110" s="83" t="str">
        <f>IF($B110="","",(VLOOKUP($B110,'Price List'!$C:AS,14,FALSE)))</f>
        <v/>
      </c>
      <c r="Q110" s="83" t="str">
        <f>IF($B110="","",(VLOOKUP($B110,'Price List'!$C:AS,15,FALSE)))</f>
        <v/>
      </c>
      <c r="R110" s="125" t="str">
        <f>IF($B110="","",(VLOOKUP($B110,'Price List'!$C:AS,16,FALSE)))</f>
        <v/>
      </c>
      <c r="S110" s="125" t="str">
        <f>IF($B110="","",(VLOOKUP($B110,'Price List'!$C:AS,17,FALSE)))</f>
        <v/>
      </c>
      <c r="T110" s="84" t="str">
        <f>IF($B110="","",(VLOOKUP($B110,'Price List'!$C:AS,18,FALSE)))</f>
        <v/>
      </c>
      <c r="U110" s="83" t="str">
        <f>IF($B110="","",(VLOOKUP($B110,'Price List'!$C:AS,19,FALSE)))</f>
        <v/>
      </c>
      <c r="V110" s="83" t="str">
        <f>IF($B110="","",(VLOOKUP($B110,'Price List'!$C:AS,20,FALSE)))</f>
        <v/>
      </c>
      <c r="W110" s="125" t="str">
        <f>IF($B110="","",(VLOOKUP($B110,'Price List'!$C:AS,21,FALSE)))</f>
        <v/>
      </c>
      <c r="X110" s="130" t="str">
        <f>IF($B110="","",(VLOOKUP($B110,'Price List'!$C:AS,22,FALSE)))</f>
        <v/>
      </c>
      <c r="Y110" s="83" t="str">
        <f>IF($B110="","",(VLOOKUP($B110,'Price List'!$C:AS,23,FALSE)))</f>
        <v/>
      </c>
      <c r="Z110" s="83" t="str">
        <f>IF($B110="","",(VLOOKUP($B110,'Price List'!$C:AS,24,FALSE)))</f>
        <v/>
      </c>
      <c r="AA110" s="83" t="str">
        <f>IF($B110="","",(VLOOKUP($B110,'Price List'!$C:AS,25,FALSE)))</f>
        <v/>
      </c>
      <c r="AB110" s="125" t="str">
        <f>IF($B110="","",(VLOOKUP($B110,'Price List'!$C:AS,26,FALSE)))</f>
        <v/>
      </c>
      <c r="AC110" s="125" t="str">
        <f>IF($B110="","",(VLOOKUP($B110,'Price List'!$C:AS,27,FALSE)))</f>
        <v/>
      </c>
      <c r="AD110" s="82" t="str">
        <f>IF($B110="","",(VLOOKUP($B110,'Price List'!$C:AS,28,FALSE)))</f>
        <v/>
      </c>
      <c r="AE110" s="83" t="str">
        <f>IF($B110="","",(VLOOKUP($B110,'Price List'!$C:AS,29,FALSE)))</f>
        <v/>
      </c>
      <c r="AF110" s="83" t="str">
        <f>IF($B110="","",(VLOOKUP($B110,'Price List'!$C:AS,30,FALSE)))</f>
        <v/>
      </c>
      <c r="AG110" s="125" t="str">
        <f>IF($B110="","",(VLOOKUP($B110,'Price List'!$C:AS,31,FALSE)))</f>
        <v/>
      </c>
      <c r="AH110" s="125" t="str">
        <f>IF($B110="","",(VLOOKUP($B110,'Price List'!$C:AS,32,FALSE)))</f>
        <v/>
      </c>
      <c r="AI110" s="84" t="str">
        <f>IF($B110="","",(VLOOKUP($B110,'Price List'!$C:AS,33,FALSE)))</f>
        <v/>
      </c>
      <c r="AJ110" s="83" t="str">
        <f>IF($B110="","",(VLOOKUP($B110,'Price List'!$C:AS,34,FALSE)))</f>
        <v/>
      </c>
      <c r="AK110" s="83" t="str">
        <f>IF($B110="","",(VLOOKUP($B110,'Price List'!$C:AS,35,FALSE)))</f>
        <v/>
      </c>
      <c r="AL110" s="125" t="str">
        <f>IF($B110="","",(VLOOKUP($B110,'Price List'!$C:AS,36,FALSE)))</f>
        <v/>
      </c>
      <c r="AM110" s="130" t="str">
        <f>IF($B110="","",(VLOOKUP($B110,'Price List'!$C:AS,37,FALSE)))</f>
        <v/>
      </c>
      <c r="AN110" s="83" t="str">
        <f>IF($B110="","",(VLOOKUP($B110,'Price List'!$C:AS,38,FALSE)))</f>
        <v/>
      </c>
      <c r="AO110" s="83" t="str">
        <f>IF($B110="","",(VLOOKUP($B110,'Price List'!$C:AS,39,FALSE)))</f>
        <v/>
      </c>
      <c r="AP110" s="83" t="str">
        <f>IF($B110="","",(VLOOKUP($B110,'Price List'!$C:AS,40,FALSE)))</f>
        <v/>
      </c>
      <c r="AQ110" s="125" t="str">
        <f>IF($B110="","",(VLOOKUP($B110,'Price List'!$C:AS,41,FALSE)))</f>
        <v/>
      </c>
      <c r="AR110" s="135" t="str">
        <f>IF($B110="","",(VLOOKUP($B110,'Price List'!$C:AS,42,FALSE)))</f>
        <v/>
      </c>
      <c r="AS110" s="76" t="str">
        <f>IF($B110="","",(VLOOKUP($B110,'Price List'!$C:CO,43,FALSE)))</f>
        <v/>
      </c>
      <c r="AT110" s="151" t="str">
        <f t="shared" si="1"/>
        <v/>
      </c>
      <c r="AU110" s="76"/>
      <c r="AV110" s="76"/>
      <c r="AW110" s="76"/>
      <c r="AX110" s="76"/>
      <c r="AY110" s="76"/>
      <c r="AZ110" s="76"/>
      <c r="BA110" s="76"/>
    </row>
    <row r="111" spans="1:53" s="85" customFormat="1" x14ac:dyDescent="0.2">
      <c r="A111" s="79">
        <v>105</v>
      </c>
      <c r="B111" s="76" t="str">
        <f>IF(ISBLANK(Catalog!I245),"",Catalog!I245)</f>
        <v/>
      </c>
      <c r="C111" s="76"/>
      <c r="D111" s="76" t="str">
        <f>IF($B111="","",(VLOOKUP($B111,'Price List'!$C:BB,2,FALSE)))</f>
        <v/>
      </c>
      <c r="E111" s="77" t="str">
        <f>IF($B111="","",(VLOOKUP($B111,'Price List'!$C:BA,3,FALSE)))</f>
        <v/>
      </c>
      <c r="F111" s="78" t="str">
        <f>IF($B111="","",IF(ISBLANK(VLOOKUP($B111,'Price List'!$C:BB,5,FALSE)),VLOOKUP($B111,'Price List'!$C:BB,7,FALSE),VLOOKUP($B111,'Price List'!$C:BB,5,FALSE)))</f>
        <v/>
      </c>
      <c r="G111" s="76"/>
      <c r="H111" s="76"/>
      <c r="I111" s="77" t="str">
        <f>IF($B111="","",(VLOOKUP($B111,'Price List'!$C:BE,6,FALSE)))</f>
        <v/>
      </c>
      <c r="J111" s="76" t="str">
        <f>IF($B111="","",(VLOOKUP($B111,'Price List'!$C:BF,8,FALSE)))</f>
        <v/>
      </c>
      <c r="K111" s="76" t="str">
        <f>IF($B111="","",(VLOOKUP($B111,'Price List'!$C:BG,9,FALSE)))</f>
        <v/>
      </c>
      <c r="L111" s="79" t="str">
        <f>IF($B111="","",(VLOOKUP($B111,'Price List'!$C:BH,10,FALSE)))</f>
        <v/>
      </c>
      <c r="M111" s="80" t="str">
        <f>IF($B111="","",(VLOOKUP($B111,'Price List'!$C:BI,11,FALSE)))</f>
        <v/>
      </c>
      <c r="N111" s="81" t="str">
        <f>IF($B111="","",(VLOOKUP($B111,'Price List'!$C:BI,12,FALSE)))</f>
        <v/>
      </c>
      <c r="O111" s="82" t="str">
        <f>IF($B111="","",(VLOOKUP($B111,'Price List'!$C:AS,13,FALSE)))</f>
        <v/>
      </c>
      <c r="P111" s="83" t="str">
        <f>IF($B111="","",(VLOOKUP($B111,'Price List'!$C:AS,14,FALSE)))</f>
        <v/>
      </c>
      <c r="Q111" s="83" t="str">
        <f>IF($B111="","",(VLOOKUP($B111,'Price List'!$C:AS,15,FALSE)))</f>
        <v/>
      </c>
      <c r="R111" s="125" t="str">
        <f>IF($B111="","",(VLOOKUP($B111,'Price List'!$C:AS,16,FALSE)))</f>
        <v/>
      </c>
      <c r="S111" s="125" t="str">
        <f>IF($B111="","",(VLOOKUP($B111,'Price List'!$C:AS,17,FALSE)))</f>
        <v/>
      </c>
      <c r="T111" s="84" t="str">
        <f>IF($B111="","",(VLOOKUP($B111,'Price List'!$C:AS,18,FALSE)))</f>
        <v/>
      </c>
      <c r="U111" s="83" t="str">
        <f>IF($B111="","",(VLOOKUP($B111,'Price List'!$C:AS,19,FALSE)))</f>
        <v/>
      </c>
      <c r="V111" s="83" t="str">
        <f>IF($B111="","",(VLOOKUP($B111,'Price List'!$C:AS,20,FALSE)))</f>
        <v/>
      </c>
      <c r="W111" s="125" t="str">
        <f>IF($B111="","",(VLOOKUP($B111,'Price List'!$C:AS,21,FALSE)))</f>
        <v/>
      </c>
      <c r="X111" s="130" t="str">
        <f>IF($B111="","",(VLOOKUP($B111,'Price List'!$C:AS,22,FALSE)))</f>
        <v/>
      </c>
      <c r="Y111" s="83" t="str">
        <f>IF($B111="","",(VLOOKUP($B111,'Price List'!$C:AS,23,FALSE)))</f>
        <v/>
      </c>
      <c r="Z111" s="83" t="str">
        <f>IF($B111="","",(VLOOKUP($B111,'Price List'!$C:AS,24,FALSE)))</f>
        <v/>
      </c>
      <c r="AA111" s="83" t="str">
        <f>IF($B111="","",(VLOOKUP($B111,'Price List'!$C:AS,25,FALSE)))</f>
        <v/>
      </c>
      <c r="AB111" s="125" t="str">
        <f>IF($B111="","",(VLOOKUP($B111,'Price List'!$C:AS,26,FALSE)))</f>
        <v/>
      </c>
      <c r="AC111" s="125" t="str">
        <f>IF($B111="","",(VLOOKUP($B111,'Price List'!$C:AS,27,FALSE)))</f>
        <v/>
      </c>
      <c r="AD111" s="82" t="str">
        <f>IF($B111="","",(VLOOKUP($B111,'Price List'!$C:AS,28,FALSE)))</f>
        <v/>
      </c>
      <c r="AE111" s="83" t="str">
        <f>IF($B111="","",(VLOOKUP($B111,'Price List'!$C:AS,29,FALSE)))</f>
        <v/>
      </c>
      <c r="AF111" s="83" t="str">
        <f>IF($B111="","",(VLOOKUP($B111,'Price List'!$C:AS,30,FALSE)))</f>
        <v/>
      </c>
      <c r="AG111" s="125" t="str">
        <f>IF($B111="","",(VLOOKUP($B111,'Price List'!$C:AS,31,FALSE)))</f>
        <v/>
      </c>
      <c r="AH111" s="125" t="str">
        <f>IF($B111="","",(VLOOKUP($B111,'Price List'!$C:AS,32,FALSE)))</f>
        <v/>
      </c>
      <c r="AI111" s="84" t="str">
        <f>IF($B111="","",(VLOOKUP($B111,'Price List'!$C:AS,33,FALSE)))</f>
        <v/>
      </c>
      <c r="AJ111" s="83" t="str">
        <f>IF($B111="","",(VLOOKUP($B111,'Price List'!$C:AS,34,FALSE)))</f>
        <v/>
      </c>
      <c r="AK111" s="83" t="str">
        <f>IF($B111="","",(VLOOKUP($B111,'Price List'!$C:AS,35,FALSE)))</f>
        <v/>
      </c>
      <c r="AL111" s="125" t="str">
        <f>IF($B111="","",(VLOOKUP($B111,'Price List'!$C:AS,36,FALSE)))</f>
        <v/>
      </c>
      <c r="AM111" s="130" t="str">
        <f>IF($B111="","",(VLOOKUP($B111,'Price List'!$C:AS,37,FALSE)))</f>
        <v/>
      </c>
      <c r="AN111" s="83" t="str">
        <f>IF($B111="","",(VLOOKUP($B111,'Price List'!$C:AS,38,FALSE)))</f>
        <v/>
      </c>
      <c r="AO111" s="83" t="str">
        <f>IF($B111="","",(VLOOKUP($B111,'Price List'!$C:AS,39,FALSE)))</f>
        <v/>
      </c>
      <c r="AP111" s="83" t="str">
        <f>IF($B111="","",(VLOOKUP($B111,'Price List'!$C:AS,40,FALSE)))</f>
        <v/>
      </c>
      <c r="AQ111" s="125" t="str">
        <f>IF($B111="","",(VLOOKUP($B111,'Price List'!$C:AS,41,FALSE)))</f>
        <v/>
      </c>
      <c r="AR111" s="135" t="str">
        <f>IF($B111="","",(VLOOKUP($B111,'Price List'!$C:AS,42,FALSE)))</f>
        <v/>
      </c>
      <c r="AS111" s="76" t="str">
        <f>IF($B111="","",(VLOOKUP($B111,'Price List'!$C:CO,43,FALSE)))</f>
        <v/>
      </c>
      <c r="AT111" s="151" t="str">
        <f t="shared" si="1"/>
        <v/>
      </c>
      <c r="AU111" s="76"/>
      <c r="AV111" s="76"/>
      <c r="AW111" s="76"/>
      <c r="AX111" s="76"/>
      <c r="AY111" s="76"/>
      <c r="AZ111" s="76"/>
      <c r="BA111" s="76"/>
    </row>
    <row r="112" spans="1:53" s="85" customFormat="1" x14ac:dyDescent="0.2">
      <c r="A112" s="79">
        <v>106</v>
      </c>
      <c r="B112" s="76" t="str">
        <f>IF(ISBLANK(Catalog!A252),"",Catalog!A252)</f>
        <v/>
      </c>
      <c r="C112" s="76"/>
      <c r="D112" s="76" t="str">
        <f>IF($B112="","",(VLOOKUP($B112,'Price List'!$C:BB,2,FALSE)))</f>
        <v/>
      </c>
      <c r="E112" s="77" t="str">
        <f>IF($B112="","",(VLOOKUP($B112,'Price List'!$C:BA,3,FALSE)))</f>
        <v/>
      </c>
      <c r="F112" s="78" t="str">
        <f>IF($B112="","",IF(ISBLANK(VLOOKUP($B112,'Price List'!$C:BB,5,FALSE)),VLOOKUP($B112,'Price List'!$C:BB,7,FALSE),VLOOKUP($B112,'Price List'!$C:BB,5,FALSE)))</f>
        <v/>
      </c>
      <c r="G112" s="76"/>
      <c r="H112" s="76"/>
      <c r="I112" s="77" t="str">
        <f>IF($B112="","",(VLOOKUP($B112,'Price List'!$C:BE,6,FALSE)))</f>
        <v/>
      </c>
      <c r="J112" s="76" t="str">
        <f>IF($B112="","",(VLOOKUP($B112,'Price List'!$C:BF,8,FALSE)))</f>
        <v/>
      </c>
      <c r="K112" s="76" t="str">
        <f>IF($B112="","",(VLOOKUP($B112,'Price List'!$C:BG,9,FALSE)))</f>
        <v/>
      </c>
      <c r="L112" s="79" t="str">
        <f>IF($B112="","",(VLOOKUP($B112,'Price List'!$C:BH,10,FALSE)))</f>
        <v/>
      </c>
      <c r="M112" s="80" t="str">
        <f>IF($B112="","",(VLOOKUP($B112,'Price List'!$C:BI,11,FALSE)))</f>
        <v/>
      </c>
      <c r="N112" s="81" t="str">
        <f>IF($B112="","",(VLOOKUP($B112,'Price List'!$C:BI,12,FALSE)))</f>
        <v/>
      </c>
      <c r="O112" s="82" t="str">
        <f>IF($B112="","",(VLOOKUP($B112,'Price List'!$C:AS,13,FALSE)))</f>
        <v/>
      </c>
      <c r="P112" s="83" t="str">
        <f>IF($B112="","",(VLOOKUP($B112,'Price List'!$C:AS,14,FALSE)))</f>
        <v/>
      </c>
      <c r="Q112" s="83" t="str">
        <f>IF($B112="","",(VLOOKUP($B112,'Price List'!$C:AS,15,FALSE)))</f>
        <v/>
      </c>
      <c r="R112" s="125" t="str">
        <f>IF($B112="","",(VLOOKUP($B112,'Price List'!$C:AS,16,FALSE)))</f>
        <v/>
      </c>
      <c r="S112" s="125" t="str">
        <f>IF($B112="","",(VLOOKUP($B112,'Price List'!$C:AS,17,FALSE)))</f>
        <v/>
      </c>
      <c r="T112" s="84" t="str">
        <f>IF($B112="","",(VLOOKUP($B112,'Price List'!$C:AS,18,FALSE)))</f>
        <v/>
      </c>
      <c r="U112" s="83" t="str">
        <f>IF($B112="","",(VLOOKUP($B112,'Price List'!$C:AS,19,FALSE)))</f>
        <v/>
      </c>
      <c r="V112" s="83" t="str">
        <f>IF($B112="","",(VLOOKUP($B112,'Price List'!$C:AS,20,FALSE)))</f>
        <v/>
      </c>
      <c r="W112" s="125" t="str">
        <f>IF($B112="","",(VLOOKUP($B112,'Price List'!$C:AS,21,FALSE)))</f>
        <v/>
      </c>
      <c r="X112" s="130" t="str">
        <f>IF($B112="","",(VLOOKUP($B112,'Price List'!$C:AS,22,FALSE)))</f>
        <v/>
      </c>
      <c r="Y112" s="83" t="str">
        <f>IF($B112="","",(VLOOKUP($B112,'Price List'!$C:AS,23,FALSE)))</f>
        <v/>
      </c>
      <c r="Z112" s="83" t="str">
        <f>IF($B112="","",(VLOOKUP($B112,'Price List'!$C:AS,24,FALSE)))</f>
        <v/>
      </c>
      <c r="AA112" s="83" t="str">
        <f>IF($B112="","",(VLOOKUP($B112,'Price List'!$C:AS,25,FALSE)))</f>
        <v/>
      </c>
      <c r="AB112" s="125" t="str">
        <f>IF($B112="","",(VLOOKUP($B112,'Price List'!$C:AS,26,FALSE)))</f>
        <v/>
      </c>
      <c r="AC112" s="125" t="str">
        <f>IF($B112="","",(VLOOKUP($B112,'Price List'!$C:AS,27,FALSE)))</f>
        <v/>
      </c>
      <c r="AD112" s="82" t="str">
        <f>IF($B112="","",(VLOOKUP($B112,'Price List'!$C:AS,28,FALSE)))</f>
        <v/>
      </c>
      <c r="AE112" s="83" t="str">
        <f>IF($B112="","",(VLOOKUP($B112,'Price List'!$C:AS,29,FALSE)))</f>
        <v/>
      </c>
      <c r="AF112" s="83" t="str">
        <f>IF($B112="","",(VLOOKUP($B112,'Price List'!$C:AS,30,FALSE)))</f>
        <v/>
      </c>
      <c r="AG112" s="125" t="str">
        <f>IF($B112="","",(VLOOKUP($B112,'Price List'!$C:AS,31,FALSE)))</f>
        <v/>
      </c>
      <c r="AH112" s="125" t="str">
        <f>IF($B112="","",(VLOOKUP($B112,'Price List'!$C:AS,32,FALSE)))</f>
        <v/>
      </c>
      <c r="AI112" s="84" t="str">
        <f>IF($B112="","",(VLOOKUP($B112,'Price List'!$C:AS,33,FALSE)))</f>
        <v/>
      </c>
      <c r="AJ112" s="83" t="str">
        <f>IF($B112="","",(VLOOKUP($B112,'Price List'!$C:AS,34,FALSE)))</f>
        <v/>
      </c>
      <c r="AK112" s="83" t="str">
        <f>IF($B112="","",(VLOOKUP($B112,'Price List'!$C:AS,35,FALSE)))</f>
        <v/>
      </c>
      <c r="AL112" s="125" t="str">
        <f>IF($B112="","",(VLOOKUP($B112,'Price List'!$C:AS,36,FALSE)))</f>
        <v/>
      </c>
      <c r="AM112" s="130" t="str">
        <f>IF($B112="","",(VLOOKUP($B112,'Price List'!$C:AS,37,FALSE)))</f>
        <v/>
      </c>
      <c r="AN112" s="83" t="str">
        <f>IF($B112="","",(VLOOKUP($B112,'Price List'!$C:AS,38,FALSE)))</f>
        <v/>
      </c>
      <c r="AO112" s="83" t="str">
        <f>IF($B112="","",(VLOOKUP($B112,'Price List'!$C:AS,39,FALSE)))</f>
        <v/>
      </c>
      <c r="AP112" s="83" t="str">
        <f>IF($B112="","",(VLOOKUP($B112,'Price List'!$C:AS,40,FALSE)))</f>
        <v/>
      </c>
      <c r="AQ112" s="125" t="str">
        <f>IF($B112="","",(VLOOKUP($B112,'Price List'!$C:AS,41,FALSE)))</f>
        <v/>
      </c>
      <c r="AR112" s="135" t="str">
        <f>IF($B112="","",(VLOOKUP($B112,'Price List'!$C:AS,42,FALSE)))</f>
        <v/>
      </c>
      <c r="AS112" s="76" t="str">
        <f>IF($B112="","",(VLOOKUP($B112,'Price List'!$C:CO,43,FALSE)))</f>
        <v/>
      </c>
      <c r="AT112" s="151" t="str">
        <f t="shared" si="1"/>
        <v/>
      </c>
      <c r="AU112" s="76"/>
      <c r="AV112" s="76"/>
      <c r="AW112" s="76"/>
      <c r="AX112" s="76"/>
      <c r="AY112" s="76"/>
      <c r="AZ112" s="76"/>
      <c r="BA112" s="76"/>
    </row>
    <row r="113" spans="1:53" s="85" customFormat="1" x14ac:dyDescent="0.2">
      <c r="A113" s="79">
        <v>107</v>
      </c>
      <c r="B113" s="76" t="str">
        <f>IF(ISBLANK(Catalog!E252),"",Catalog!E252)</f>
        <v/>
      </c>
      <c r="C113" s="76"/>
      <c r="D113" s="76" t="str">
        <f>IF($B113="","",(VLOOKUP($B113,'Price List'!$C:BB,2,FALSE)))</f>
        <v/>
      </c>
      <c r="E113" s="77" t="str">
        <f>IF($B113="","",(VLOOKUP($B113,'Price List'!$C:BA,3,FALSE)))</f>
        <v/>
      </c>
      <c r="F113" s="78" t="str">
        <f>IF($B113="","",IF(ISBLANK(VLOOKUP($B113,'Price List'!$C:BB,5,FALSE)),VLOOKUP($B113,'Price List'!$C:BB,7,FALSE),VLOOKUP($B113,'Price List'!$C:BB,5,FALSE)))</f>
        <v/>
      </c>
      <c r="G113" s="76"/>
      <c r="H113" s="76"/>
      <c r="I113" s="77" t="str">
        <f>IF($B113="","",(VLOOKUP($B113,'Price List'!$C:BE,6,FALSE)))</f>
        <v/>
      </c>
      <c r="J113" s="76" t="str">
        <f>IF($B113="","",(VLOOKUP($B113,'Price List'!$C:BF,8,FALSE)))</f>
        <v/>
      </c>
      <c r="K113" s="76" t="str">
        <f>IF($B113="","",(VLOOKUP($B113,'Price List'!$C:BG,9,FALSE)))</f>
        <v/>
      </c>
      <c r="L113" s="79" t="str">
        <f>IF($B113="","",(VLOOKUP($B113,'Price List'!$C:BH,10,FALSE)))</f>
        <v/>
      </c>
      <c r="M113" s="80" t="str">
        <f>IF($B113="","",(VLOOKUP($B113,'Price List'!$C:BI,11,FALSE)))</f>
        <v/>
      </c>
      <c r="N113" s="81" t="str">
        <f>IF($B113="","",(VLOOKUP($B113,'Price List'!$C:BI,12,FALSE)))</f>
        <v/>
      </c>
      <c r="O113" s="82" t="str">
        <f>IF($B113="","",(VLOOKUP($B113,'Price List'!$C:AS,13,FALSE)))</f>
        <v/>
      </c>
      <c r="P113" s="83" t="str">
        <f>IF($B113="","",(VLOOKUP($B113,'Price List'!$C:AS,14,FALSE)))</f>
        <v/>
      </c>
      <c r="Q113" s="83" t="str">
        <f>IF($B113="","",(VLOOKUP($B113,'Price List'!$C:AS,15,FALSE)))</f>
        <v/>
      </c>
      <c r="R113" s="125" t="str">
        <f>IF($B113="","",(VLOOKUP($B113,'Price List'!$C:AS,16,FALSE)))</f>
        <v/>
      </c>
      <c r="S113" s="125" t="str">
        <f>IF($B113="","",(VLOOKUP($B113,'Price List'!$C:AS,17,FALSE)))</f>
        <v/>
      </c>
      <c r="T113" s="84" t="str">
        <f>IF($B113="","",(VLOOKUP($B113,'Price List'!$C:AS,18,FALSE)))</f>
        <v/>
      </c>
      <c r="U113" s="83" t="str">
        <f>IF($B113="","",(VLOOKUP($B113,'Price List'!$C:AS,19,FALSE)))</f>
        <v/>
      </c>
      <c r="V113" s="83" t="str">
        <f>IF($B113="","",(VLOOKUP($B113,'Price List'!$C:AS,20,FALSE)))</f>
        <v/>
      </c>
      <c r="W113" s="125" t="str">
        <f>IF($B113="","",(VLOOKUP($B113,'Price List'!$C:AS,21,FALSE)))</f>
        <v/>
      </c>
      <c r="X113" s="130" t="str">
        <f>IF($B113="","",(VLOOKUP($B113,'Price List'!$C:AS,22,FALSE)))</f>
        <v/>
      </c>
      <c r="Y113" s="83" t="str">
        <f>IF($B113="","",(VLOOKUP($B113,'Price List'!$C:AS,23,FALSE)))</f>
        <v/>
      </c>
      <c r="Z113" s="83" t="str">
        <f>IF($B113="","",(VLOOKUP($B113,'Price List'!$C:AS,24,FALSE)))</f>
        <v/>
      </c>
      <c r="AA113" s="83" t="str">
        <f>IF($B113="","",(VLOOKUP($B113,'Price List'!$C:AS,25,FALSE)))</f>
        <v/>
      </c>
      <c r="AB113" s="125" t="str">
        <f>IF($B113="","",(VLOOKUP($B113,'Price List'!$C:AS,26,FALSE)))</f>
        <v/>
      </c>
      <c r="AC113" s="125" t="str">
        <f>IF($B113="","",(VLOOKUP($B113,'Price List'!$C:AS,27,FALSE)))</f>
        <v/>
      </c>
      <c r="AD113" s="82" t="str">
        <f>IF($B113="","",(VLOOKUP($B113,'Price List'!$C:AS,28,FALSE)))</f>
        <v/>
      </c>
      <c r="AE113" s="83" t="str">
        <f>IF($B113="","",(VLOOKUP($B113,'Price List'!$C:AS,29,FALSE)))</f>
        <v/>
      </c>
      <c r="AF113" s="83" t="str">
        <f>IF($B113="","",(VLOOKUP($B113,'Price List'!$C:AS,30,FALSE)))</f>
        <v/>
      </c>
      <c r="AG113" s="125" t="str">
        <f>IF($B113="","",(VLOOKUP($B113,'Price List'!$C:AS,31,FALSE)))</f>
        <v/>
      </c>
      <c r="AH113" s="125" t="str">
        <f>IF($B113="","",(VLOOKUP($B113,'Price List'!$C:AS,32,FALSE)))</f>
        <v/>
      </c>
      <c r="AI113" s="84" t="str">
        <f>IF($B113="","",(VLOOKUP($B113,'Price List'!$C:AS,33,FALSE)))</f>
        <v/>
      </c>
      <c r="AJ113" s="83" t="str">
        <f>IF($B113="","",(VLOOKUP($B113,'Price List'!$C:AS,34,FALSE)))</f>
        <v/>
      </c>
      <c r="AK113" s="83" t="str">
        <f>IF($B113="","",(VLOOKUP($B113,'Price List'!$C:AS,35,FALSE)))</f>
        <v/>
      </c>
      <c r="AL113" s="125" t="str">
        <f>IF($B113="","",(VLOOKUP($B113,'Price List'!$C:AS,36,FALSE)))</f>
        <v/>
      </c>
      <c r="AM113" s="130" t="str">
        <f>IF($B113="","",(VLOOKUP($B113,'Price List'!$C:AS,37,FALSE)))</f>
        <v/>
      </c>
      <c r="AN113" s="83" t="str">
        <f>IF($B113="","",(VLOOKUP($B113,'Price List'!$C:AS,38,FALSE)))</f>
        <v/>
      </c>
      <c r="AO113" s="83" t="str">
        <f>IF($B113="","",(VLOOKUP($B113,'Price List'!$C:AS,39,FALSE)))</f>
        <v/>
      </c>
      <c r="AP113" s="83" t="str">
        <f>IF($B113="","",(VLOOKUP($B113,'Price List'!$C:AS,40,FALSE)))</f>
        <v/>
      </c>
      <c r="AQ113" s="125" t="str">
        <f>IF($B113="","",(VLOOKUP($B113,'Price List'!$C:AS,41,FALSE)))</f>
        <v/>
      </c>
      <c r="AR113" s="135" t="str">
        <f>IF($B113="","",(VLOOKUP($B113,'Price List'!$C:AS,42,FALSE)))</f>
        <v/>
      </c>
      <c r="AS113" s="76" t="str">
        <f>IF($B113="","",(VLOOKUP($B113,'Price List'!$C:CO,43,FALSE)))</f>
        <v/>
      </c>
      <c r="AT113" s="151" t="str">
        <f t="shared" si="1"/>
        <v/>
      </c>
      <c r="AU113" s="76"/>
      <c r="AV113" s="76"/>
      <c r="AW113" s="76"/>
      <c r="AX113" s="76"/>
      <c r="AY113" s="76"/>
      <c r="AZ113" s="76"/>
      <c r="BA113" s="76"/>
    </row>
    <row r="114" spans="1:53" s="85" customFormat="1" x14ac:dyDescent="0.2">
      <c r="A114" s="79">
        <v>108</v>
      </c>
      <c r="B114" s="76" t="str">
        <f>IF(ISBLANK(Catalog!I252),"",Catalog!I252)</f>
        <v/>
      </c>
      <c r="C114" s="76"/>
      <c r="D114" s="76" t="str">
        <f>IF($B114="","",(VLOOKUP($B114,'Price List'!$C:BB,2,FALSE)))</f>
        <v/>
      </c>
      <c r="E114" s="77" t="str">
        <f>IF($B114="","",(VLOOKUP($B114,'Price List'!$C:BA,3,FALSE)))</f>
        <v/>
      </c>
      <c r="F114" s="78" t="str">
        <f>IF($B114="","",IF(ISBLANK(VLOOKUP($B114,'Price List'!$C:BB,5,FALSE)),VLOOKUP($B114,'Price List'!$C:BB,7,FALSE),VLOOKUP($B114,'Price List'!$C:BB,5,FALSE)))</f>
        <v/>
      </c>
      <c r="G114" s="76"/>
      <c r="H114" s="76"/>
      <c r="I114" s="77" t="str">
        <f>IF($B114="","",(VLOOKUP($B114,'Price List'!$C:BE,6,FALSE)))</f>
        <v/>
      </c>
      <c r="J114" s="76" t="str">
        <f>IF($B114="","",(VLOOKUP($B114,'Price List'!$C:BF,8,FALSE)))</f>
        <v/>
      </c>
      <c r="K114" s="76" t="str">
        <f>IF($B114="","",(VLOOKUP($B114,'Price List'!$C:BG,9,FALSE)))</f>
        <v/>
      </c>
      <c r="L114" s="79" t="str">
        <f>IF($B114="","",(VLOOKUP($B114,'Price List'!$C:BH,10,FALSE)))</f>
        <v/>
      </c>
      <c r="M114" s="80" t="str">
        <f>IF($B114="","",(VLOOKUP($B114,'Price List'!$C:BI,11,FALSE)))</f>
        <v/>
      </c>
      <c r="N114" s="81" t="str">
        <f>IF($B114="","",(VLOOKUP($B114,'Price List'!$C:BI,12,FALSE)))</f>
        <v/>
      </c>
      <c r="O114" s="82" t="str">
        <f>IF($B114="","",(VLOOKUP($B114,'Price List'!$C:AS,13,FALSE)))</f>
        <v/>
      </c>
      <c r="P114" s="83" t="str">
        <f>IF($B114="","",(VLOOKUP($B114,'Price List'!$C:AS,14,FALSE)))</f>
        <v/>
      </c>
      <c r="Q114" s="83" t="str">
        <f>IF($B114="","",(VLOOKUP($B114,'Price List'!$C:AS,15,FALSE)))</f>
        <v/>
      </c>
      <c r="R114" s="125" t="str">
        <f>IF($B114="","",(VLOOKUP($B114,'Price List'!$C:AS,16,FALSE)))</f>
        <v/>
      </c>
      <c r="S114" s="125" t="str">
        <f>IF($B114="","",(VLOOKUP($B114,'Price List'!$C:AS,17,FALSE)))</f>
        <v/>
      </c>
      <c r="T114" s="84" t="str">
        <f>IF($B114="","",(VLOOKUP($B114,'Price List'!$C:AS,18,FALSE)))</f>
        <v/>
      </c>
      <c r="U114" s="83" t="str">
        <f>IF($B114="","",(VLOOKUP($B114,'Price List'!$C:AS,19,FALSE)))</f>
        <v/>
      </c>
      <c r="V114" s="83" t="str">
        <f>IF($B114="","",(VLOOKUP($B114,'Price List'!$C:AS,20,FALSE)))</f>
        <v/>
      </c>
      <c r="W114" s="125" t="str">
        <f>IF($B114="","",(VLOOKUP($B114,'Price List'!$C:AS,21,FALSE)))</f>
        <v/>
      </c>
      <c r="X114" s="130" t="str">
        <f>IF($B114="","",(VLOOKUP($B114,'Price List'!$C:AS,22,FALSE)))</f>
        <v/>
      </c>
      <c r="Y114" s="83" t="str">
        <f>IF($B114="","",(VLOOKUP($B114,'Price List'!$C:AS,23,FALSE)))</f>
        <v/>
      </c>
      <c r="Z114" s="83" t="str">
        <f>IF($B114="","",(VLOOKUP($B114,'Price List'!$C:AS,24,FALSE)))</f>
        <v/>
      </c>
      <c r="AA114" s="83" t="str">
        <f>IF($B114="","",(VLOOKUP($B114,'Price List'!$C:AS,25,FALSE)))</f>
        <v/>
      </c>
      <c r="AB114" s="125" t="str">
        <f>IF($B114="","",(VLOOKUP($B114,'Price List'!$C:AS,26,FALSE)))</f>
        <v/>
      </c>
      <c r="AC114" s="125" t="str">
        <f>IF($B114="","",(VLOOKUP($B114,'Price List'!$C:AS,27,FALSE)))</f>
        <v/>
      </c>
      <c r="AD114" s="82" t="str">
        <f>IF($B114="","",(VLOOKUP($B114,'Price List'!$C:AS,28,FALSE)))</f>
        <v/>
      </c>
      <c r="AE114" s="83" t="str">
        <f>IF($B114="","",(VLOOKUP($B114,'Price List'!$C:AS,29,FALSE)))</f>
        <v/>
      </c>
      <c r="AF114" s="83" t="str">
        <f>IF($B114="","",(VLOOKUP($B114,'Price List'!$C:AS,30,FALSE)))</f>
        <v/>
      </c>
      <c r="AG114" s="125" t="str">
        <f>IF($B114="","",(VLOOKUP($B114,'Price List'!$C:AS,31,FALSE)))</f>
        <v/>
      </c>
      <c r="AH114" s="125" t="str">
        <f>IF($B114="","",(VLOOKUP($B114,'Price List'!$C:AS,32,FALSE)))</f>
        <v/>
      </c>
      <c r="AI114" s="84" t="str">
        <f>IF($B114="","",(VLOOKUP($B114,'Price List'!$C:AS,33,FALSE)))</f>
        <v/>
      </c>
      <c r="AJ114" s="83" t="str">
        <f>IF($B114="","",(VLOOKUP($B114,'Price List'!$C:AS,34,FALSE)))</f>
        <v/>
      </c>
      <c r="AK114" s="83" t="str">
        <f>IF($B114="","",(VLOOKUP($B114,'Price List'!$C:AS,35,FALSE)))</f>
        <v/>
      </c>
      <c r="AL114" s="125" t="str">
        <f>IF($B114="","",(VLOOKUP($B114,'Price List'!$C:AS,36,FALSE)))</f>
        <v/>
      </c>
      <c r="AM114" s="130" t="str">
        <f>IF($B114="","",(VLOOKUP($B114,'Price List'!$C:AS,37,FALSE)))</f>
        <v/>
      </c>
      <c r="AN114" s="83" t="str">
        <f>IF($B114="","",(VLOOKUP($B114,'Price List'!$C:AS,38,FALSE)))</f>
        <v/>
      </c>
      <c r="AO114" s="83" t="str">
        <f>IF($B114="","",(VLOOKUP($B114,'Price List'!$C:AS,39,FALSE)))</f>
        <v/>
      </c>
      <c r="AP114" s="83" t="str">
        <f>IF($B114="","",(VLOOKUP($B114,'Price List'!$C:AS,40,FALSE)))</f>
        <v/>
      </c>
      <c r="AQ114" s="125" t="str">
        <f>IF($B114="","",(VLOOKUP($B114,'Price List'!$C:AS,41,FALSE)))</f>
        <v/>
      </c>
      <c r="AR114" s="135" t="str">
        <f>IF($B114="","",(VLOOKUP($B114,'Price List'!$C:AS,42,FALSE)))</f>
        <v/>
      </c>
      <c r="AS114" s="76" t="str">
        <f>IF($B114="","",(VLOOKUP($B114,'Price List'!$C:CO,43,FALSE)))</f>
        <v/>
      </c>
      <c r="AT114" s="151" t="str">
        <f t="shared" si="1"/>
        <v/>
      </c>
      <c r="AU114" s="76"/>
      <c r="AV114" s="76"/>
      <c r="AW114" s="76"/>
      <c r="AX114" s="76"/>
      <c r="AY114" s="76"/>
      <c r="AZ114" s="76"/>
      <c r="BA114" s="76"/>
    </row>
    <row r="115" spans="1:53" s="85" customFormat="1" x14ac:dyDescent="0.2">
      <c r="A115" s="79">
        <v>109</v>
      </c>
      <c r="B115" s="76" t="str">
        <f>IF(ISBLANK(Catalog!A259),"",Catalog!A259)</f>
        <v/>
      </c>
      <c r="C115" s="76"/>
      <c r="D115" s="76" t="str">
        <f>IF($B115="","",(VLOOKUP($B115,'Price List'!$C:BB,2,FALSE)))</f>
        <v/>
      </c>
      <c r="E115" s="77" t="str">
        <f>IF($B115="","",(VLOOKUP($B115,'Price List'!$C:BA,3,FALSE)))</f>
        <v/>
      </c>
      <c r="F115" s="78" t="str">
        <f>IF($B115="","",IF(ISBLANK(VLOOKUP($B115,'Price List'!$C:BB,5,FALSE)),VLOOKUP($B115,'Price List'!$C:BB,7,FALSE),VLOOKUP($B115,'Price List'!$C:BB,5,FALSE)))</f>
        <v/>
      </c>
      <c r="G115" s="76"/>
      <c r="H115" s="76"/>
      <c r="I115" s="77" t="str">
        <f>IF($B115="","",(VLOOKUP($B115,'Price List'!$C:BE,6,FALSE)))</f>
        <v/>
      </c>
      <c r="J115" s="76" t="str">
        <f>IF($B115="","",(VLOOKUP($B115,'Price List'!$C:BF,8,FALSE)))</f>
        <v/>
      </c>
      <c r="K115" s="76" t="str">
        <f>IF($B115="","",(VLOOKUP($B115,'Price List'!$C:BG,9,FALSE)))</f>
        <v/>
      </c>
      <c r="L115" s="79" t="str">
        <f>IF($B115="","",(VLOOKUP($B115,'Price List'!$C:BH,10,FALSE)))</f>
        <v/>
      </c>
      <c r="M115" s="80" t="str">
        <f>IF($B115="","",(VLOOKUP($B115,'Price List'!$C:BI,11,FALSE)))</f>
        <v/>
      </c>
      <c r="N115" s="81" t="str">
        <f>IF($B115="","",(VLOOKUP($B115,'Price List'!$C:BI,12,FALSE)))</f>
        <v/>
      </c>
      <c r="O115" s="82" t="str">
        <f>IF($B115="","",(VLOOKUP($B115,'Price List'!$C:AS,13,FALSE)))</f>
        <v/>
      </c>
      <c r="P115" s="83" t="str">
        <f>IF($B115="","",(VLOOKUP($B115,'Price List'!$C:AS,14,FALSE)))</f>
        <v/>
      </c>
      <c r="Q115" s="83" t="str">
        <f>IF($B115="","",(VLOOKUP($B115,'Price List'!$C:AS,15,FALSE)))</f>
        <v/>
      </c>
      <c r="R115" s="125" t="str">
        <f>IF($B115="","",(VLOOKUP($B115,'Price List'!$C:AS,16,FALSE)))</f>
        <v/>
      </c>
      <c r="S115" s="125" t="str">
        <f>IF($B115="","",(VLOOKUP($B115,'Price List'!$C:AS,17,FALSE)))</f>
        <v/>
      </c>
      <c r="T115" s="84" t="str">
        <f>IF($B115="","",(VLOOKUP($B115,'Price List'!$C:AS,18,FALSE)))</f>
        <v/>
      </c>
      <c r="U115" s="83" t="str">
        <f>IF($B115="","",(VLOOKUP($B115,'Price List'!$C:AS,19,FALSE)))</f>
        <v/>
      </c>
      <c r="V115" s="83" t="str">
        <f>IF($B115="","",(VLOOKUP($B115,'Price List'!$C:AS,20,FALSE)))</f>
        <v/>
      </c>
      <c r="W115" s="125" t="str">
        <f>IF($B115="","",(VLOOKUP($B115,'Price List'!$C:AS,21,FALSE)))</f>
        <v/>
      </c>
      <c r="X115" s="130" t="str">
        <f>IF($B115="","",(VLOOKUP($B115,'Price List'!$C:AS,22,FALSE)))</f>
        <v/>
      </c>
      <c r="Y115" s="83" t="str">
        <f>IF($B115="","",(VLOOKUP($B115,'Price List'!$C:AS,23,FALSE)))</f>
        <v/>
      </c>
      <c r="Z115" s="83" t="str">
        <f>IF($B115="","",(VLOOKUP($B115,'Price List'!$C:AS,24,FALSE)))</f>
        <v/>
      </c>
      <c r="AA115" s="83" t="str">
        <f>IF($B115="","",(VLOOKUP($B115,'Price List'!$C:AS,25,FALSE)))</f>
        <v/>
      </c>
      <c r="AB115" s="125" t="str">
        <f>IF($B115="","",(VLOOKUP($B115,'Price List'!$C:AS,26,FALSE)))</f>
        <v/>
      </c>
      <c r="AC115" s="125" t="str">
        <f>IF($B115="","",(VLOOKUP($B115,'Price List'!$C:AS,27,FALSE)))</f>
        <v/>
      </c>
      <c r="AD115" s="82" t="str">
        <f>IF($B115="","",(VLOOKUP($B115,'Price List'!$C:AS,28,FALSE)))</f>
        <v/>
      </c>
      <c r="AE115" s="83" t="str">
        <f>IF($B115="","",(VLOOKUP($B115,'Price List'!$C:AS,29,FALSE)))</f>
        <v/>
      </c>
      <c r="AF115" s="83" t="str">
        <f>IF($B115="","",(VLOOKUP($B115,'Price List'!$C:AS,30,FALSE)))</f>
        <v/>
      </c>
      <c r="AG115" s="125" t="str">
        <f>IF($B115="","",(VLOOKUP($B115,'Price List'!$C:AS,31,FALSE)))</f>
        <v/>
      </c>
      <c r="AH115" s="125" t="str">
        <f>IF($B115="","",(VLOOKUP($B115,'Price List'!$C:AS,32,FALSE)))</f>
        <v/>
      </c>
      <c r="AI115" s="84" t="str">
        <f>IF($B115="","",(VLOOKUP($B115,'Price List'!$C:AS,33,FALSE)))</f>
        <v/>
      </c>
      <c r="AJ115" s="83" t="str">
        <f>IF($B115="","",(VLOOKUP($B115,'Price List'!$C:AS,34,FALSE)))</f>
        <v/>
      </c>
      <c r="AK115" s="83" t="str">
        <f>IF($B115="","",(VLOOKUP($B115,'Price List'!$C:AS,35,FALSE)))</f>
        <v/>
      </c>
      <c r="AL115" s="125" t="str">
        <f>IF($B115="","",(VLOOKUP($B115,'Price List'!$C:AS,36,FALSE)))</f>
        <v/>
      </c>
      <c r="AM115" s="130" t="str">
        <f>IF($B115="","",(VLOOKUP($B115,'Price List'!$C:AS,37,FALSE)))</f>
        <v/>
      </c>
      <c r="AN115" s="83" t="str">
        <f>IF($B115="","",(VLOOKUP($B115,'Price List'!$C:AS,38,FALSE)))</f>
        <v/>
      </c>
      <c r="AO115" s="83" t="str">
        <f>IF($B115="","",(VLOOKUP($B115,'Price List'!$C:AS,39,FALSE)))</f>
        <v/>
      </c>
      <c r="AP115" s="83" t="str">
        <f>IF($B115="","",(VLOOKUP($B115,'Price List'!$C:AS,40,FALSE)))</f>
        <v/>
      </c>
      <c r="AQ115" s="125" t="str">
        <f>IF($B115="","",(VLOOKUP($B115,'Price List'!$C:AS,41,FALSE)))</f>
        <v/>
      </c>
      <c r="AR115" s="135" t="str">
        <f>IF($B115="","",(VLOOKUP($B115,'Price List'!$C:AS,42,FALSE)))</f>
        <v/>
      </c>
      <c r="AS115" s="76" t="str">
        <f>IF($B115="","",(VLOOKUP($B115,'Price List'!$C:CO,43,FALSE)))</f>
        <v/>
      </c>
      <c r="AT115" s="151" t="str">
        <f t="shared" si="1"/>
        <v/>
      </c>
      <c r="AU115" s="76"/>
      <c r="AV115" s="76"/>
      <c r="AW115" s="76"/>
      <c r="AX115" s="76"/>
      <c r="AY115" s="76"/>
      <c r="AZ115" s="76"/>
      <c r="BA115" s="76"/>
    </row>
    <row r="116" spans="1:53" s="85" customFormat="1" x14ac:dyDescent="0.2">
      <c r="A116" s="79">
        <v>110</v>
      </c>
      <c r="B116" s="76" t="str">
        <f>IF(ISBLANK(Catalog!E259),"",Catalog!E259)</f>
        <v/>
      </c>
      <c r="C116" s="76"/>
      <c r="D116" s="76" t="str">
        <f>IF($B116="","",(VLOOKUP($B116,'Price List'!$C:BB,2,FALSE)))</f>
        <v/>
      </c>
      <c r="E116" s="77" t="str">
        <f>IF($B116="","",(VLOOKUP($B116,'Price List'!$C:BA,3,FALSE)))</f>
        <v/>
      </c>
      <c r="F116" s="78" t="str">
        <f>IF($B116="","",IF(ISBLANK(VLOOKUP($B116,'Price List'!$C:BB,5,FALSE)),VLOOKUP($B116,'Price List'!$C:BB,7,FALSE),VLOOKUP($B116,'Price List'!$C:BB,5,FALSE)))</f>
        <v/>
      </c>
      <c r="G116" s="76"/>
      <c r="H116" s="76"/>
      <c r="I116" s="77" t="str">
        <f>IF($B116="","",(VLOOKUP($B116,'Price List'!$C:BE,6,FALSE)))</f>
        <v/>
      </c>
      <c r="J116" s="76" t="str">
        <f>IF($B116="","",(VLOOKUP($B116,'Price List'!$C:BF,8,FALSE)))</f>
        <v/>
      </c>
      <c r="K116" s="76" t="str">
        <f>IF($B116="","",(VLOOKUP($B116,'Price List'!$C:BG,9,FALSE)))</f>
        <v/>
      </c>
      <c r="L116" s="79" t="str">
        <f>IF($B116="","",(VLOOKUP($B116,'Price List'!$C:BH,10,FALSE)))</f>
        <v/>
      </c>
      <c r="M116" s="80" t="str">
        <f>IF($B116="","",(VLOOKUP($B116,'Price List'!$C:BI,11,FALSE)))</f>
        <v/>
      </c>
      <c r="N116" s="81" t="str">
        <f>IF($B116="","",(VLOOKUP($B116,'Price List'!$C:BI,12,FALSE)))</f>
        <v/>
      </c>
      <c r="O116" s="82" t="str">
        <f>IF($B116="","",(VLOOKUP($B116,'Price List'!$C:AS,13,FALSE)))</f>
        <v/>
      </c>
      <c r="P116" s="83" t="str">
        <f>IF($B116="","",(VLOOKUP($B116,'Price List'!$C:AS,14,FALSE)))</f>
        <v/>
      </c>
      <c r="Q116" s="83" t="str">
        <f>IF($B116="","",(VLOOKUP($B116,'Price List'!$C:AS,15,FALSE)))</f>
        <v/>
      </c>
      <c r="R116" s="125" t="str">
        <f>IF($B116="","",(VLOOKUP($B116,'Price List'!$C:AS,16,FALSE)))</f>
        <v/>
      </c>
      <c r="S116" s="125" t="str">
        <f>IF($B116="","",(VLOOKUP($B116,'Price List'!$C:AS,17,FALSE)))</f>
        <v/>
      </c>
      <c r="T116" s="84" t="str">
        <f>IF($B116="","",(VLOOKUP($B116,'Price List'!$C:AS,18,FALSE)))</f>
        <v/>
      </c>
      <c r="U116" s="83" t="str">
        <f>IF($B116="","",(VLOOKUP($B116,'Price List'!$C:AS,19,FALSE)))</f>
        <v/>
      </c>
      <c r="V116" s="83" t="str">
        <f>IF($B116="","",(VLOOKUP($B116,'Price List'!$C:AS,20,FALSE)))</f>
        <v/>
      </c>
      <c r="W116" s="125" t="str">
        <f>IF($B116="","",(VLOOKUP($B116,'Price List'!$C:AS,21,FALSE)))</f>
        <v/>
      </c>
      <c r="X116" s="130" t="str">
        <f>IF($B116="","",(VLOOKUP($B116,'Price List'!$C:AS,22,FALSE)))</f>
        <v/>
      </c>
      <c r="Y116" s="83" t="str">
        <f>IF($B116="","",(VLOOKUP($B116,'Price List'!$C:AS,23,FALSE)))</f>
        <v/>
      </c>
      <c r="Z116" s="83" t="str">
        <f>IF($B116="","",(VLOOKUP($B116,'Price List'!$C:AS,24,FALSE)))</f>
        <v/>
      </c>
      <c r="AA116" s="83" t="str">
        <f>IF($B116="","",(VLOOKUP($B116,'Price List'!$C:AS,25,FALSE)))</f>
        <v/>
      </c>
      <c r="AB116" s="125" t="str">
        <f>IF($B116="","",(VLOOKUP($B116,'Price List'!$C:AS,26,FALSE)))</f>
        <v/>
      </c>
      <c r="AC116" s="125" t="str">
        <f>IF($B116="","",(VLOOKUP($B116,'Price List'!$C:AS,27,FALSE)))</f>
        <v/>
      </c>
      <c r="AD116" s="82" t="str">
        <f>IF($B116="","",(VLOOKUP($B116,'Price List'!$C:AS,28,FALSE)))</f>
        <v/>
      </c>
      <c r="AE116" s="83" t="str">
        <f>IF($B116="","",(VLOOKUP($B116,'Price List'!$C:AS,29,FALSE)))</f>
        <v/>
      </c>
      <c r="AF116" s="83" t="str">
        <f>IF($B116="","",(VLOOKUP($B116,'Price List'!$C:AS,30,FALSE)))</f>
        <v/>
      </c>
      <c r="AG116" s="125" t="str">
        <f>IF($B116="","",(VLOOKUP($B116,'Price List'!$C:AS,31,FALSE)))</f>
        <v/>
      </c>
      <c r="AH116" s="125" t="str">
        <f>IF($B116="","",(VLOOKUP($B116,'Price List'!$C:AS,32,FALSE)))</f>
        <v/>
      </c>
      <c r="AI116" s="84" t="str">
        <f>IF($B116="","",(VLOOKUP($B116,'Price List'!$C:AS,33,FALSE)))</f>
        <v/>
      </c>
      <c r="AJ116" s="83" t="str">
        <f>IF($B116="","",(VLOOKUP($B116,'Price List'!$C:AS,34,FALSE)))</f>
        <v/>
      </c>
      <c r="AK116" s="83" t="str">
        <f>IF($B116="","",(VLOOKUP($B116,'Price List'!$C:AS,35,FALSE)))</f>
        <v/>
      </c>
      <c r="AL116" s="125" t="str">
        <f>IF($B116="","",(VLOOKUP($B116,'Price List'!$C:AS,36,FALSE)))</f>
        <v/>
      </c>
      <c r="AM116" s="130" t="str">
        <f>IF($B116="","",(VLOOKUP($B116,'Price List'!$C:AS,37,FALSE)))</f>
        <v/>
      </c>
      <c r="AN116" s="83" t="str">
        <f>IF($B116="","",(VLOOKUP($B116,'Price List'!$C:AS,38,FALSE)))</f>
        <v/>
      </c>
      <c r="AO116" s="83" t="str">
        <f>IF($B116="","",(VLOOKUP($B116,'Price List'!$C:AS,39,FALSE)))</f>
        <v/>
      </c>
      <c r="AP116" s="83" t="str">
        <f>IF($B116="","",(VLOOKUP($B116,'Price List'!$C:AS,40,FALSE)))</f>
        <v/>
      </c>
      <c r="AQ116" s="125" t="str">
        <f>IF($B116="","",(VLOOKUP($B116,'Price List'!$C:AS,41,FALSE)))</f>
        <v/>
      </c>
      <c r="AR116" s="135" t="str">
        <f>IF($B116="","",(VLOOKUP($B116,'Price List'!$C:AS,42,FALSE)))</f>
        <v/>
      </c>
      <c r="AS116" s="76" t="str">
        <f>IF($B116="","",(VLOOKUP($B116,'Price List'!$C:CO,43,FALSE)))</f>
        <v/>
      </c>
      <c r="AT116" s="151" t="str">
        <f t="shared" si="1"/>
        <v/>
      </c>
      <c r="AU116" s="76"/>
      <c r="AV116" s="76"/>
      <c r="AW116" s="76"/>
      <c r="AX116" s="76"/>
      <c r="AY116" s="76"/>
      <c r="AZ116" s="76"/>
      <c r="BA116" s="76"/>
    </row>
    <row r="117" spans="1:53" s="85" customFormat="1" x14ac:dyDescent="0.2">
      <c r="A117" s="79">
        <v>111</v>
      </c>
      <c r="B117" s="76" t="str">
        <f>IF(ISBLANK(Catalog!I259),"",Catalog!I259)</f>
        <v/>
      </c>
      <c r="C117" s="76"/>
      <c r="D117" s="76" t="str">
        <f>IF($B117="","",(VLOOKUP($B117,'Price List'!$C:BB,2,FALSE)))</f>
        <v/>
      </c>
      <c r="E117" s="77" t="str">
        <f>IF($B117="","",(VLOOKUP($B117,'Price List'!$C:BA,3,FALSE)))</f>
        <v/>
      </c>
      <c r="F117" s="78" t="str">
        <f>IF($B117="","",IF(ISBLANK(VLOOKUP($B117,'Price List'!$C:BB,5,FALSE)),VLOOKUP($B117,'Price List'!$C:BB,7,FALSE),VLOOKUP($B117,'Price List'!$C:BB,5,FALSE)))</f>
        <v/>
      </c>
      <c r="G117" s="76"/>
      <c r="H117" s="76"/>
      <c r="I117" s="77" t="str">
        <f>IF($B117="","",(VLOOKUP($B117,'Price List'!$C:BE,6,FALSE)))</f>
        <v/>
      </c>
      <c r="J117" s="76" t="str">
        <f>IF($B117="","",(VLOOKUP($B117,'Price List'!$C:BF,8,FALSE)))</f>
        <v/>
      </c>
      <c r="K117" s="76" t="str">
        <f>IF($B117="","",(VLOOKUP($B117,'Price List'!$C:BG,9,FALSE)))</f>
        <v/>
      </c>
      <c r="L117" s="79" t="str">
        <f>IF($B117="","",(VLOOKUP($B117,'Price List'!$C:BH,10,FALSE)))</f>
        <v/>
      </c>
      <c r="M117" s="80" t="str">
        <f>IF($B117="","",(VLOOKUP($B117,'Price List'!$C:BI,11,FALSE)))</f>
        <v/>
      </c>
      <c r="N117" s="81" t="str">
        <f>IF($B117="","",(VLOOKUP($B117,'Price List'!$C:BI,12,FALSE)))</f>
        <v/>
      </c>
      <c r="O117" s="82" t="str">
        <f>IF($B117="","",(VLOOKUP($B117,'Price List'!$C:AS,13,FALSE)))</f>
        <v/>
      </c>
      <c r="P117" s="83" t="str">
        <f>IF($B117="","",(VLOOKUP($B117,'Price List'!$C:AS,14,FALSE)))</f>
        <v/>
      </c>
      <c r="Q117" s="83" t="str">
        <f>IF($B117="","",(VLOOKUP($B117,'Price List'!$C:AS,15,FALSE)))</f>
        <v/>
      </c>
      <c r="R117" s="125" t="str">
        <f>IF($B117="","",(VLOOKUP($B117,'Price List'!$C:AS,16,FALSE)))</f>
        <v/>
      </c>
      <c r="S117" s="125" t="str">
        <f>IF($B117="","",(VLOOKUP($B117,'Price List'!$C:AS,17,FALSE)))</f>
        <v/>
      </c>
      <c r="T117" s="84" t="str">
        <f>IF($B117="","",(VLOOKUP($B117,'Price List'!$C:AS,18,FALSE)))</f>
        <v/>
      </c>
      <c r="U117" s="83" t="str">
        <f>IF($B117="","",(VLOOKUP($B117,'Price List'!$C:AS,19,FALSE)))</f>
        <v/>
      </c>
      <c r="V117" s="83" t="str">
        <f>IF($B117="","",(VLOOKUP($B117,'Price List'!$C:AS,20,FALSE)))</f>
        <v/>
      </c>
      <c r="W117" s="125" t="str">
        <f>IF($B117="","",(VLOOKUP($B117,'Price List'!$C:AS,21,FALSE)))</f>
        <v/>
      </c>
      <c r="X117" s="130" t="str">
        <f>IF($B117="","",(VLOOKUP($B117,'Price List'!$C:AS,22,FALSE)))</f>
        <v/>
      </c>
      <c r="Y117" s="83" t="str">
        <f>IF($B117="","",(VLOOKUP($B117,'Price List'!$C:AS,23,FALSE)))</f>
        <v/>
      </c>
      <c r="Z117" s="83" t="str">
        <f>IF($B117="","",(VLOOKUP($B117,'Price List'!$C:AS,24,FALSE)))</f>
        <v/>
      </c>
      <c r="AA117" s="83" t="str">
        <f>IF($B117="","",(VLOOKUP($B117,'Price List'!$C:AS,25,FALSE)))</f>
        <v/>
      </c>
      <c r="AB117" s="125" t="str">
        <f>IF($B117="","",(VLOOKUP($B117,'Price List'!$C:AS,26,FALSE)))</f>
        <v/>
      </c>
      <c r="AC117" s="125" t="str">
        <f>IF($B117="","",(VLOOKUP($B117,'Price List'!$C:AS,27,FALSE)))</f>
        <v/>
      </c>
      <c r="AD117" s="82" t="str">
        <f>IF($B117="","",(VLOOKUP($B117,'Price List'!$C:AS,28,FALSE)))</f>
        <v/>
      </c>
      <c r="AE117" s="83" t="str">
        <f>IF($B117="","",(VLOOKUP($B117,'Price List'!$C:AS,29,FALSE)))</f>
        <v/>
      </c>
      <c r="AF117" s="83" t="str">
        <f>IF($B117="","",(VLOOKUP($B117,'Price List'!$C:AS,30,FALSE)))</f>
        <v/>
      </c>
      <c r="AG117" s="125" t="str">
        <f>IF($B117="","",(VLOOKUP($B117,'Price List'!$C:AS,31,FALSE)))</f>
        <v/>
      </c>
      <c r="AH117" s="125" t="str">
        <f>IF($B117="","",(VLOOKUP($B117,'Price List'!$C:AS,32,FALSE)))</f>
        <v/>
      </c>
      <c r="AI117" s="84" t="str">
        <f>IF($B117="","",(VLOOKUP($B117,'Price List'!$C:AS,33,FALSE)))</f>
        <v/>
      </c>
      <c r="AJ117" s="83" t="str">
        <f>IF($B117="","",(VLOOKUP($B117,'Price List'!$C:AS,34,FALSE)))</f>
        <v/>
      </c>
      <c r="AK117" s="83" t="str">
        <f>IF($B117="","",(VLOOKUP($B117,'Price List'!$C:AS,35,FALSE)))</f>
        <v/>
      </c>
      <c r="AL117" s="125" t="str">
        <f>IF($B117="","",(VLOOKUP($B117,'Price List'!$C:AS,36,FALSE)))</f>
        <v/>
      </c>
      <c r="AM117" s="130" t="str">
        <f>IF($B117="","",(VLOOKUP($B117,'Price List'!$C:AS,37,FALSE)))</f>
        <v/>
      </c>
      <c r="AN117" s="83" t="str">
        <f>IF($B117="","",(VLOOKUP($B117,'Price List'!$C:AS,38,FALSE)))</f>
        <v/>
      </c>
      <c r="AO117" s="83" t="str">
        <f>IF($B117="","",(VLOOKUP($B117,'Price List'!$C:AS,39,FALSE)))</f>
        <v/>
      </c>
      <c r="AP117" s="83" t="str">
        <f>IF($B117="","",(VLOOKUP($B117,'Price List'!$C:AS,40,FALSE)))</f>
        <v/>
      </c>
      <c r="AQ117" s="125" t="str">
        <f>IF($B117="","",(VLOOKUP($B117,'Price List'!$C:AS,41,FALSE)))</f>
        <v/>
      </c>
      <c r="AR117" s="135" t="str">
        <f>IF($B117="","",(VLOOKUP($B117,'Price List'!$C:AS,42,FALSE)))</f>
        <v/>
      </c>
      <c r="AS117" s="76" t="str">
        <f>IF($B117="","",(VLOOKUP($B117,'Price List'!$C:CO,43,FALSE)))</f>
        <v/>
      </c>
      <c r="AT117" s="151" t="str">
        <f t="shared" si="1"/>
        <v/>
      </c>
      <c r="AU117" s="76"/>
      <c r="AV117" s="76"/>
      <c r="AW117" s="76"/>
      <c r="AX117" s="76"/>
      <c r="AY117" s="76"/>
      <c r="AZ117" s="76"/>
      <c r="BA117" s="76"/>
    </row>
    <row r="118" spans="1:53" s="85" customFormat="1" x14ac:dyDescent="0.2">
      <c r="A118" s="79">
        <v>112</v>
      </c>
      <c r="B118" s="76" t="str">
        <f>IF(ISBLANK(Catalog!A266),"",Catalog!A266)</f>
        <v/>
      </c>
      <c r="C118" s="76"/>
      <c r="D118" s="76" t="str">
        <f>IF($B118="","",(VLOOKUP($B118,'Price List'!$C:BB,2,FALSE)))</f>
        <v/>
      </c>
      <c r="E118" s="77" t="str">
        <f>IF($B118="","",(VLOOKUP($B118,'Price List'!$C:BA,3,FALSE)))</f>
        <v/>
      </c>
      <c r="F118" s="78" t="str">
        <f>IF($B118="","",IF(ISBLANK(VLOOKUP($B118,'Price List'!$C:BB,5,FALSE)),VLOOKUP($B118,'Price List'!$C:BB,7,FALSE),VLOOKUP($B118,'Price List'!$C:BB,5,FALSE)))</f>
        <v/>
      </c>
      <c r="G118" s="76"/>
      <c r="H118" s="76"/>
      <c r="I118" s="77" t="str">
        <f>IF($B118="","",(VLOOKUP($B118,'Price List'!$C:BE,6,FALSE)))</f>
        <v/>
      </c>
      <c r="J118" s="76" t="str">
        <f>IF($B118="","",(VLOOKUP($B118,'Price List'!$C:BF,8,FALSE)))</f>
        <v/>
      </c>
      <c r="K118" s="76" t="str">
        <f>IF($B118="","",(VLOOKUP($B118,'Price List'!$C:BG,9,FALSE)))</f>
        <v/>
      </c>
      <c r="L118" s="79" t="str">
        <f>IF($B118="","",(VLOOKUP($B118,'Price List'!$C:BH,10,FALSE)))</f>
        <v/>
      </c>
      <c r="M118" s="80" t="str">
        <f>IF($B118="","",(VLOOKUP($B118,'Price List'!$C:BI,11,FALSE)))</f>
        <v/>
      </c>
      <c r="N118" s="81" t="str">
        <f>IF($B118="","",(VLOOKUP($B118,'Price List'!$C:BI,12,FALSE)))</f>
        <v/>
      </c>
      <c r="O118" s="82" t="str">
        <f>IF($B118="","",(VLOOKUP($B118,'Price List'!$C:AS,13,FALSE)))</f>
        <v/>
      </c>
      <c r="P118" s="83" t="str">
        <f>IF($B118="","",(VLOOKUP($B118,'Price List'!$C:AS,14,FALSE)))</f>
        <v/>
      </c>
      <c r="Q118" s="83" t="str">
        <f>IF($B118="","",(VLOOKUP($B118,'Price List'!$C:AS,15,FALSE)))</f>
        <v/>
      </c>
      <c r="R118" s="125" t="str">
        <f>IF($B118="","",(VLOOKUP($B118,'Price List'!$C:AS,16,FALSE)))</f>
        <v/>
      </c>
      <c r="S118" s="125" t="str">
        <f>IF($B118="","",(VLOOKUP($B118,'Price List'!$C:AS,17,FALSE)))</f>
        <v/>
      </c>
      <c r="T118" s="84" t="str">
        <f>IF($B118="","",(VLOOKUP($B118,'Price List'!$C:AS,18,FALSE)))</f>
        <v/>
      </c>
      <c r="U118" s="83" t="str">
        <f>IF($B118="","",(VLOOKUP($B118,'Price List'!$C:AS,19,FALSE)))</f>
        <v/>
      </c>
      <c r="V118" s="83" t="str">
        <f>IF($B118="","",(VLOOKUP($B118,'Price List'!$C:AS,20,FALSE)))</f>
        <v/>
      </c>
      <c r="W118" s="125" t="str">
        <f>IF($B118="","",(VLOOKUP($B118,'Price List'!$C:AS,21,FALSE)))</f>
        <v/>
      </c>
      <c r="X118" s="130" t="str">
        <f>IF($B118="","",(VLOOKUP($B118,'Price List'!$C:AS,22,FALSE)))</f>
        <v/>
      </c>
      <c r="Y118" s="83" t="str">
        <f>IF($B118="","",(VLOOKUP($B118,'Price List'!$C:AS,23,FALSE)))</f>
        <v/>
      </c>
      <c r="Z118" s="83" t="str">
        <f>IF($B118="","",(VLOOKUP($B118,'Price List'!$C:AS,24,FALSE)))</f>
        <v/>
      </c>
      <c r="AA118" s="83" t="str">
        <f>IF($B118="","",(VLOOKUP($B118,'Price List'!$C:AS,25,FALSE)))</f>
        <v/>
      </c>
      <c r="AB118" s="125" t="str">
        <f>IF($B118="","",(VLOOKUP($B118,'Price List'!$C:AS,26,FALSE)))</f>
        <v/>
      </c>
      <c r="AC118" s="125" t="str">
        <f>IF($B118="","",(VLOOKUP($B118,'Price List'!$C:AS,27,FALSE)))</f>
        <v/>
      </c>
      <c r="AD118" s="82" t="str">
        <f>IF($B118="","",(VLOOKUP($B118,'Price List'!$C:AS,28,FALSE)))</f>
        <v/>
      </c>
      <c r="AE118" s="83" t="str">
        <f>IF($B118="","",(VLOOKUP($B118,'Price List'!$C:AS,29,FALSE)))</f>
        <v/>
      </c>
      <c r="AF118" s="83" t="str">
        <f>IF($B118="","",(VLOOKUP($B118,'Price List'!$C:AS,30,FALSE)))</f>
        <v/>
      </c>
      <c r="AG118" s="125" t="str">
        <f>IF($B118="","",(VLOOKUP($B118,'Price List'!$C:AS,31,FALSE)))</f>
        <v/>
      </c>
      <c r="AH118" s="125" t="str">
        <f>IF($B118="","",(VLOOKUP($B118,'Price List'!$C:AS,32,FALSE)))</f>
        <v/>
      </c>
      <c r="AI118" s="84" t="str">
        <f>IF($B118="","",(VLOOKUP($B118,'Price List'!$C:AS,33,FALSE)))</f>
        <v/>
      </c>
      <c r="AJ118" s="83" t="str">
        <f>IF($B118="","",(VLOOKUP($B118,'Price List'!$C:AS,34,FALSE)))</f>
        <v/>
      </c>
      <c r="AK118" s="83" t="str">
        <f>IF($B118="","",(VLOOKUP($B118,'Price List'!$C:AS,35,FALSE)))</f>
        <v/>
      </c>
      <c r="AL118" s="125" t="str">
        <f>IF($B118="","",(VLOOKUP($B118,'Price List'!$C:AS,36,FALSE)))</f>
        <v/>
      </c>
      <c r="AM118" s="130" t="str">
        <f>IF($B118="","",(VLOOKUP($B118,'Price List'!$C:AS,37,FALSE)))</f>
        <v/>
      </c>
      <c r="AN118" s="83" t="str">
        <f>IF($B118="","",(VLOOKUP($B118,'Price List'!$C:AS,38,FALSE)))</f>
        <v/>
      </c>
      <c r="AO118" s="83" t="str">
        <f>IF($B118="","",(VLOOKUP($B118,'Price List'!$C:AS,39,FALSE)))</f>
        <v/>
      </c>
      <c r="AP118" s="83" t="str">
        <f>IF($B118="","",(VLOOKUP($B118,'Price List'!$C:AS,40,FALSE)))</f>
        <v/>
      </c>
      <c r="AQ118" s="125" t="str">
        <f>IF($B118="","",(VLOOKUP($B118,'Price List'!$C:AS,41,FALSE)))</f>
        <v/>
      </c>
      <c r="AR118" s="135" t="str">
        <f>IF($B118="","",(VLOOKUP($B118,'Price List'!$C:AS,42,FALSE)))</f>
        <v/>
      </c>
      <c r="AS118" s="76" t="str">
        <f>IF($B118="","",(VLOOKUP($B118,'Price List'!$C:CO,43,FALSE)))</f>
        <v/>
      </c>
      <c r="AT118" s="151" t="str">
        <f t="shared" si="1"/>
        <v/>
      </c>
      <c r="AU118" s="76"/>
      <c r="AV118" s="76"/>
      <c r="AW118" s="76"/>
      <c r="AX118" s="76"/>
      <c r="AY118" s="76"/>
      <c r="AZ118" s="76"/>
      <c r="BA118" s="76"/>
    </row>
    <row r="119" spans="1:53" s="85" customFormat="1" x14ac:dyDescent="0.2">
      <c r="A119" s="79">
        <v>113</v>
      </c>
      <c r="B119" s="76" t="str">
        <f>IF(ISBLANK(Catalog!E266),"",Catalog!E266)</f>
        <v/>
      </c>
      <c r="C119" s="76"/>
      <c r="D119" s="76" t="str">
        <f>IF($B119="","",(VLOOKUP($B119,'Price List'!$C:BB,2,FALSE)))</f>
        <v/>
      </c>
      <c r="E119" s="77" t="str">
        <f>IF($B119="","",(VLOOKUP($B119,'Price List'!$C:BA,3,FALSE)))</f>
        <v/>
      </c>
      <c r="F119" s="78" t="str">
        <f>IF($B119="","",IF(ISBLANK(VLOOKUP($B119,'Price List'!$C:BB,5,FALSE)),VLOOKUP($B119,'Price List'!$C:BB,7,FALSE),VLOOKUP($B119,'Price List'!$C:BB,5,FALSE)))</f>
        <v/>
      </c>
      <c r="G119" s="76"/>
      <c r="H119" s="76"/>
      <c r="I119" s="77" t="str">
        <f>IF($B119="","",(VLOOKUP($B119,'Price List'!$C:BE,6,FALSE)))</f>
        <v/>
      </c>
      <c r="J119" s="76" t="str">
        <f>IF($B119="","",(VLOOKUP($B119,'Price List'!$C:BF,8,FALSE)))</f>
        <v/>
      </c>
      <c r="K119" s="76" t="str">
        <f>IF($B119="","",(VLOOKUP($B119,'Price List'!$C:BG,9,FALSE)))</f>
        <v/>
      </c>
      <c r="L119" s="79" t="str">
        <f>IF($B119="","",(VLOOKUP($B119,'Price List'!$C:BH,10,FALSE)))</f>
        <v/>
      </c>
      <c r="M119" s="80" t="str">
        <f>IF($B119="","",(VLOOKUP($B119,'Price List'!$C:BI,11,FALSE)))</f>
        <v/>
      </c>
      <c r="N119" s="81" t="str">
        <f>IF($B119="","",(VLOOKUP($B119,'Price List'!$C:BI,12,FALSE)))</f>
        <v/>
      </c>
      <c r="O119" s="82" t="str">
        <f>IF($B119="","",(VLOOKUP($B119,'Price List'!$C:AS,13,FALSE)))</f>
        <v/>
      </c>
      <c r="P119" s="83" t="str">
        <f>IF($B119="","",(VLOOKUP($B119,'Price List'!$C:AS,14,FALSE)))</f>
        <v/>
      </c>
      <c r="Q119" s="83" t="str">
        <f>IF($B119="","",(VLOOKUP($B119,'Price List'!$C:AS,15,FALSE)))</f>
        <v/>
      </c>
      <c r="R119" s="125" t="str">
        <f>IF($B119="","",(VLOOKUP($B119,'Price List'!$C:AS,16,FALSE)))</f>
        <v/>
      </c>
      <c r="S119" s="125" t="str">
        <f>IF($B119="","",(VLOOKUP($B119,'Price List'!$C:AS,17,FALSE)))</f>
        <v/>
      </c>
      <c r="T119" s="84" t="str">
        <f>IF($B119="","",(VLOOKUP($B119,'Price List'!$C:AS,18,FALSE)))</f>
        <v/>
      </c>
      <c r="U119" s="83" t="str">
        <f>IF($B119="","",(VLOOKUP($B119,'Price List'!$C:AS,19,FALSE)))</f>
        <v/>
      </c>
      <c r="V119" s="83" t="str">
        <f>IF($B119="","",(VLOOKUP($B119,'Price List'!$C:AS,20,FALSE)))</f>
        <v/>
      </c>
      <c r="W119" s="125" t="str">
        <f>IF($B119="","",(VLOOKUP($B119,'Price List'!$C:AS,21,FALSE)))</f>
        <v/>
      </c>
      <c r="X119" s="130" t="str">
        <f>IF($B119="","",(VLOOKUP($B119,'Price List'!$C:AS,22,FALSE)))</f>
        <v/>
      </c>
      <c r="Y119" s="83" t="str">
        <f>IF($B119="","",(VLOOKUP($B119,'Price List'!$C:AS,23,FALSE)))</f>
        <v/>
      </c>
      <c r="Z119" s="83" t="str">
        <f>IF($B119="","",(VLOOKUP($B119,'Price List'!$C:AS,24,FALSE)))</f>
        <v/>
      </c>
      <c r="AA119" s="83" t="str">
        <f>IF($B119="","",(VLOOKUP($B119,'Price List'!$C:AS,25,FALSE)))</f>
        <v/>
      </c>
      <c r="AB119" s="125" t="str">
        <f>IF($B119="","",(VLOOKUP($B119,'Price List'!$C:AS,26,FALSE)))</f>
        <v/>
      </c>
      <c r="AC119" s="125" t="str">
        <f>IF($B119="","",(VLOOKUP($B119,'Price List'!$C:AS,27,FALSE)))</f>
        <v/>
      </c>
      <c r="AD119" s="82" t="str">
        <f>IF($B119="","",(VLOOKUP($B119,'Price List'!$C:AS,28,FALSE)))</f>
        <v/>
      </c>
      <c r="AE119" s="83" t="str">
        <f>IF($B119="","",(VLOOKUP($B119,'Price List'!$C:AS,29,FALSE)))</f>
        <v/>
      </c>
      <c r="AF119" s="83" t="str">
        <f>IF($B119="","",(VLOOKUP($B119,'Price List'!$C:AS,30,FALSE)))</f>
        <v/>
      </c>
      <c r="AG119" s="125" t="str">
        <f>IF($B119="","",(VLOOKUP($B119,'Price List'!$C:AS,31,FALSE)))</f>
        <v/>
      </c>
      <c r="AH119" s="125" t="str">
        <f>IF($B119="","",(VLOOKUP($B119,'Price List'!$C:AS,32,FALSE)))</f>
        <v/>
      </c>
      <c r="AI119" s="84" t="str">
        <f>IF($B119="","",(VLOOKUP($B119,'Price List'!$C:AS,33,FALSE)))</f>
        <v/>
      </c>
      <c r="AJ119" s="83" t="str">
        <f>IF($B119="","",(VLOOKUP($B119,'Price List'!$C:AS,34,FALSE)))</f>
        <v/>
      </c>
      <c r="AK119" s="83" t="str">
        <f>IF($B119="","",(VLOOKUP($B119,'Price List'!$C:AS,35,FALSE)))</f>
        <v/>
      </c>
      <c r="AL119" s="125" t="str">
        <f>IF($B119="","",(VLOOKUP($B119,'Price List'!$C:AS,36,FALSE)))</f>
        <v/>
      </c>
      <c r="AM119" s="130" t="str">
        <f>IF($B119="","",(VLOOKUP($B119,'Price List'!$C:AS,37,FALSE)))</f>
        <v/>
      </c>
      <c r="AN119" s="83" t="str">
        <f>IF($B119="","",(VLOOKUP($B119,'Price List'!$C:AS,38,FALSE)))</f>
        <v/>
      </c>
      <c r="AO119" s="83" t="str">
        <f>IF($B119="","",(VLOOKUP($B119,'Price List'!$C:AS,39,FALSE)))</f>
        <v/>
      </c>
      <c r="AP119" s="83" t="str">
        <f>IF($B119="","",(VLOOKUP($B119,'Price List'!$C:AS,40,FALSE)))</f>
        <v/>
      </c>
      <c r="AQ119" s="125" t="str">
        <f>IF($B119="","",(VLOOKUP($B119,'Price List'!$C:AS,41,FALSE)))</f>
        <v/>
      </c>
      <c r="AR119" s="135" t="str">
        <f>IF($B119="","",(VLOOKUP($B119,'Price List'!$C:AS,42,FALSE)))</f>
        <v/>
      </c>
      <c r="AS119" s="76" t="str">
        <f>IF($B119="","",(VLOOKUP($B119,'Price List'!$C:CO,43,FALSE)))</f>
        <v/>
      </c>
      <c r="AT119" s="151" t="str">
        <f t="shared" si="1"/>
        <v/>
      </c>
      <c r="AU119" s="76"/>
      <c r="AV119" s="76"/>
      <c r="AW119" s="76"/>
      <c r="AX119" s="76"/>
      <c r="AY119" s="76"/>
      <c r="AZ119" s="76"/>
      <c r="BA119" s="76"/>
    </row>
    <row r="120" spans="1:53" s="85" customFormat="1" x14ac:dyDescent="0.2">
      <c r="A120" s="79">
        <v>114</v>
      </c>
      <c r="B120" s="76" t="str">
        <f>IF(ISBLANK(Catalog!I266),"",Catalog!I266)</f>
        <v/>
      </c>
      <c r="C120" s="76"/>
      <c r="D120" s="76" t="str">
        <f>IF($B120="","",(VLOOKUP($B120,'Price List'!$C:BB,2,FALSE)))</f>
        <v/>
      </c>
      <c r="E120" s="77" t="str">
        <f>IF($B120="","",(VLOOKUP($B120,'Price List'!$C:BA,3,FALSE)))</f>
        <v/>
      </c>
      <c r="F120" s="78" t="str">
        <f>IF($B120="","",IF(ISBLANK(VLOOKUP($B120,'Price List'!$C:BB,5,FALSE)),VLOOKUP($B120,'Price List'!$C:BB,7,FALSE),VLOOKUP($B120,'Price List'!$C:BB,5,FALSE)))</f>
        <v/>
      </c>
      <c r="G120" s="76"/>
      <c r="H120" s="76"/>
      <c r="I120" s="77" t="str">
        <f>IF($B120="","",(VLOOKUP($B120,'Price List'!$C:BE,6,FALSE)))</f>
        <v/>
      </c>
      <c r="J120" s="76" t="str">
        <f>IF($B120="","",(VLOOKUP($B120,'Price List'!$C:BF,8,FALSE)))</f>
        <v/>
      </c>
      <c r="K120" s="76" t="str">
        <f>IF($B120="","",(VLOOKUP($B120,'Price List'!$C:BG,9,FALSE)))</f>
        <v/>
      </c>
      <c r="L120" s="79" t="str">
        <f>IF($B120="","",(VLOOKUP($B120,'Price List'!$C:BH,10,FALSE)))</f>
        <v/>
      </c>
      <c r="M120" s="80" t="str">
        <f>IF($B120="","",(VLOOKUP($B120,'Price List'!$C:BI,11,FALSE)))</f>
        <v/>
      </c>
      <c r="N120" s="81" t="str">
        <f>IF($B120="","",(VLOOKUP($B120,'Price List'!$C:BI,12,FALSE)))</f>
        <v/>
      </c>
      <c r="O120" s="82" t="str">
        <f>IF($B120="","",(VLOOKUP($B120,'Price List'!$C:AS,13,FALSE)))</f>
        <v/>
      </c>
      <c r="P120" s="83" t="str">
        <f>IF($B120="","",(VLOOKUP($B120,'Price List'!$C:AS,14,FALSE)))</f>
        <v/>
      </c>
      <c r="Q120" s="83" t="str">
        <f>IF($B120="","",(VLOOKUP($B120,'Price List'!$C:AS,15,FALSE)))</f>
        <v/>
      </c>
      <c r="R120" s="125" t="str">
        <f>IF($B120="","",(VLOOKUP($B120,'Price List'!$C:AS,16,FALSE)))</f>
        <v/>
      </c>
      <c r="S120" s="125" t="str">
        <f>IF($B120="","",(VLOOKUP($B120,'Price List'!$C:AS,17,FALSE)))</f>
        <v/>
      </c>
      <c r="T120" s="84" t="str">
        <f>IF($B120="","",(VLOOKUP($B120,'Price List'!$C:AS,18,FALSE)))</f>
        <v/>
      </c>
      <c r="U120" s="83" t="str">
        <f>IF($B120="","",(VLOOKUP($B120,'Price List'!$C:AS,19,FALSE)))</f>
        <v/>
      </c>
      <c r="V120" s="83" t="str">
        <f>IF($B120="","",(VLOOKUP($B120,'Price List'!$C:AS,20,FALSE)))</f>
        <v/>
      </c>
      <c r="W120" s="125" t="str">
        <f>IF($B120="","",(VLOOKUP($B120,'Price List'!$C:AS,21,FALSE)))</f>
        <v/>
      </c>
      <c r="X120" s="130" t="str">
        <f>IF($B120="","",(VLOOKUP($B120,'Price List'!$C:AS,22,FALSE)))</f>
        <v/>
      </c>
      <c r="Y120" s="83" t="str">
        <f>IF($B120="","",(VLOOKUP($B120,'Price List'!$C:AS,23,FALSE)))</f>
        <v/>
      </c>
      <c r="Z120" s="83" t="str">
        <f>IF($B120="","",(VLOOKUP($B120,'Price List'!$C:AS,24,FALSE)))</f>
        <v/>
      </c>
      <c r="AA120" s="83" t="str">
        <f>IF($B120="","",(VLOOKUP($B120,'Price List'!$C:AS,25,FALSE)))</f>
        <v/>
      </c>
      <c r="AB120" s="125" t="str">
        <f>IF($B120="","",(VLOOKUP($B120,'Price List'!$C:AS,26,FALSE)))</f>
        <v/>
      </c>
      <c r="AC120" s="125" t="str">
        <f>IF($B120="","",(VLOOKUP($B120,'Price List'!$C:AS,27,FALSE)))</f>
        <v/>
      </c>
      <c r="AD120" s="82" t="str">
        <f>IF($B120="","",(VLOOKUP($B120,'Price List'!$C:AS,28,FALSE)))</f>
        <v/>
      </c>
      <c r="AE120" s="83" t="str">
        <f>IF($B120="","",(VLOOKUP($B120,'Price List'!$C:AS,29,FALSE)))</f>
        <v/>
      </c>
      <c r="AF120" s="83" t="str">
        <f>IF($B120="","",(VLOOKUP($B120,'Price List'!$C:AS,30,FALSE)))</f>
        <v/>
      </c>
      <c r="AG120" s="125" t="str">
        <f>IF($B120="","",(VLOOKUP($B120,'Price List'!$C:AS,31,FALSE)))</f>
        <v/>
      </c>
      <c r="AH120" s="125" t="str">
        <f>IF($B120="","",(VLOOKUP($B120,'Price List'!$C:AS,32,FALSE)))</f>
        <v/>
      </c>
      <c r="AI120" s="84" t="str">
        <f>IF($B120="","",(VLOOKUP($B120,'Price List'!$C:AS,33,FALSE)))</f>
        <v/>
      </c>
      <c r="AJ120" s="83" t="str">
        <f>IF($B120="","",(VLOOKUP($B120,'Price List'!$C:AS,34,FALSE)))</f>
        <v/>
      </c>
      <c r="AK120" s="83" t="str">
        <f>IF($B120="","",(VLOOKUP($B120,'Price List'!$C:AS,35,FALSE)))</f>
        <v/>
      </c>
      <c r="AL120" s="125" t="str">
        <f>IF($B120="","",(VLOOKUP($B120,'Price List'!$C:AS,36,FALSE)))</f>
        <v/>
      </c>
      <c r="AM120" s="130" t="str">
        <f>IF($B120="","",(VLOOKUP($B120,'Price List'!$C:AS,37,FALSE)))</f>
        <v/>
      </c>
      <c r="AN120" s="83" t="str">
        <f>IF($B120="","",(VLOOKUP($B120,'Price List'!$C:AS,38,FALSE)))</f>
        <v/>
      </c>
      <c r="AO120" s="83" t="str">
        <f>IF($B120="","",(VLOOKUP($B120,'Price List'!$C:AS,39,FALSE)))</f>
        <v/>
      </c>
      <c r="AP120" s="83" t="str">
        <f>IF($B120="","",(VLOOKUP($B120,'Price List'!$C:AS,40,FALSE)))</f>
        <v/>
      </c>
      <c r="AQ120" s="125" t="str">
        <f>IF($B120="","",(VLOOKUP($B120,'Price List'!$C:AS,41,FALSE)))</f>
        <v/>
      </c>
      <c r="AR120" s="135" t="str">
        <f>IF($B120="","",(VLOOKUP($B120,'Price List'!$C:AS,42,FALSE)))</f>
        <v/>
      </c>
      <c r="AS120" s="76" t="str">
        <f>IF($B120="","",(VLOOKUP($B120,'Price List'!$C:CO,43,FALSE)))</f>
        <v/>
      </c>
      <c r="AT120" s="151" t="str">
        <f t="shared" si="1"/>
        <v/>
      </c>
      <c r="AU120" s="76"/>
      <c r="AV120" s="76"/>
      <c r="AW120" s="76"/>
      <c r="AX120" s="76"/>
      <c r="AY120" s="76"/>
      <c r="AZ120" s="76"/>
      <c r="BA120" s="76"/>
    </row>
    <row r="121" spans="1:53" s="85" customFormat="1" x14ac:dyDescent="0.2">
      <c r="A121" s="79">
        <v>114</v>
      </c>
      <c r="B121" s="76" t="str">
        <f>IF(ISBLANK(Catalog!A273),"",Catalog!A273)</f>
        <v/>
      </c>
      <c r="C121" s="76"/>
      <c r="D121" s="76" t="str">
        <f>IF($B121="","",(VLOOKUP($B121,'Price List'!$C:BB,2,FALSE)))</f>
        <v/>
      </c>
      <c r="E121" s="77" t="str">
        <f>IF($B121="","",(VLOOKUP($B121,'Price List'!$C:BA,3,FALSE)))</f>
        <v/>
      </c>
      <c r="F121" s="78" t="str">
        <f>IF($B121="","",IF(ISBLANK(VLOOKUP($B121,'Price List'!$C:BB,5,FALSE)),VLOOKUP($B121,'Price List'!$C:BB,7,FALSE),VLOOKUP($B121,'Price List'!$C:BB,5,FALSE)))</f>
        <v/>
      </c>
      <c r="G121" s="76"/>
      <c r="H121" s="76"/>
      <c r="I121" s="77" t="str">
        <f>IF($B121="","",(VLOOKUP($B121,'Price List'!$C:BE,6,FALSE)))</f>
        <v/>
      </c>
      <c r="J121" s="76" t="str">
        <f>IF($B121="","",(VLOOKUP($B121,'Price List'!$C:BF,8,FALSE)))</f>
        <v/>
      </c>
      <c r="K121" s="76" t="str">
        <f>IF($B121="","",(VLOOKUP($B121,'Price List'!$C:BG,9,FALSE)))</f>
        <v/>
      </c>
      <c r="L121" s="79" t="str">
        <f>IF($B121="","",(VLOOKUP($B121,'Price List'!$C:BH,10,FALSE)))</f>
        <v/>
      </c>
      <c r="M121" s="80" t="str">
        <f>IF($B121="","",(VLOOKUP($B121,'Price List'!$C:BI,11,FALSE)))</f>
        <v/>
      </c>
      <c r="N121" s="81" t="str">
        <f>IF($B121="","",(VLOOKUP($B121,'Price List'!$C:BI,12,FALSE)))</f>
        <v/>
      </c>
      <c r="O121" s="82" t="str">
        <f>IF($B121="","",(VLOOKUP($B121,'Price List'!$C:AS,13,FALSE)))</f>
        <v/>
      </c>
      <c r="P121" s="83" t="str">
        <f>IF($B121="","",(VLOOKUP($B121,'Price List'!$C:AS,14,FALSE)))</f>
        <v/>
      </c>
      <c r="Q121" s="83" t="str">
        <f>IF($B121="","",(VLOOKUP($B121,'Price List'!$C:AS,15,FALSE)))</f>
        <v/>
      </c>
      <c r="R121" s="125" t="str">
        <f>IF($B121="","",(VLOOKUP($B121,'Price List'!$C:AS,16,FALSE)))</f>
        <v/>
      </c>
      <c r="S121" s="125" t="str">
        <f>IF($B121="","",(VLOOKUP($B121,'Price List'!$C:AS,17,FALSE)))</f>
        <v/>
      </c>
      <c r="T121" s="84" t="str">
        <f>IF($B121="","",(VLOOKUP($B121,'Price List'!$C:AS,18,FALSE)))</f>
        <v/>
      </c>
      <c r="U121" s="83" t="str">
        <f>IF($B121="","",(VLOOKUP($B121,'Price List'!$C:AS,19,FALSE)))</f>
        <v/>
      </c>
      <c r="V121" s="83" t="str">
        <f>IF($B121="","",(VLOOKUP($B121,'Price List'!$C:AS,20,FALSE)))</f>
        <v/>
      </c>
      <c r="W121" s="125" t="str">
        <f>IF($B121="","",(VLOOKUP($B121,'Price List'!$C:AS,21,FALSE)))</f>
        <v/>
      </c>
      <c r="X121" s="130" t="str">
        <f>IF($B121="","",(VLOOKUP($B121,'Price List'!$C:AS,22,FALSE)))</f>
        <v/>
      </c>
      <c r="Y121" s="83" t="str">
        <f>IF($B121="","",(VLOOKUP($B121,'Price List'!$C:AS,23,FALSE)))</f>
        <v/>
      </c>
      <c r="Z121" s="83" t="str">
        <f>IF($B121="","",(VLOOKUP($B121,'Price List'!$C:AS,24,FALSE)))</f>
        <v/>
      </c>
      <c r="AA121" s="83" t="str">
        <f>IF($B121="","",(VLOOKUP($B121,'Price List'!$C:AS,25,FALSE)))</f>
        <v/>
      </c>
      <c r="AB121" s="125" t="str">
        <f>IF($B121="","",(VLOOKUP($B121,'Price List'!$C:AS,26,FALSE)))</f>
        <v/>
      </c>
      <c r="AC121" s="125" t="str">
        <f>IF($B121="","",(VLOOKUP($B121,'Price List'!$C:AS,27,FALSE)))</f>
        <v/>
      </c>
      <c r="AD121" s="82" t="str">
        <f>IF($B121="","",(VLOOKUP($B121,'Price List'!$C:AS,28,FALSE)))</f>
        <v/>
      </c>
      <c r="AE121" s="83" t="str">
        <f>IF($B121="","",(VLOOKUP($B121,'Price List'!$C:AS,29,FALSE)))</f>
        <v/>
      </c>
      <c r="AF121" s="83" t="str">
        <f>IF($B121="","",(VLOOKUP($B121,'Price List'!$C:AS,30,FALSE)))</f>
        <v/>
      </c>
      <c r="AG121" s="125" t="str">
        <f>IF($B121="","",(VLOOKUP($B121,'Price List'!$C:AS,31,FALSE)))</f>
        <v/>
      </c>
      <c r="AH121" s="125" t="str">
        <f>IF($B121="","",(VLOOKUP($B121,'Price List'!$C:AS,32,FALSE)))</f>
        <v/>
      </c>
      <c r="AI121" s="84" t="str">
        <f>IF($B121="","",(VLOOKUP($B121,'Price List'!$C:AS,33,FALSE)))</f>
        <v/>
      </c>
      <c r="AJ121" s="83" t="str">
        <f>IF($B121="","",(VLOOKUP($B121,'Price List'!$C:AS,34,FALSE)))</f>
        <v/>
      </c>
      <c r="AK121" s="83" t="str">
        <f>IF($B121="","",(VLOOKUP($B121,'Price List'!$C:AS,35,FALSE)))</f>
        <v/>
      </c>
      <c r="AL121" s="125" t="str">
        <f>IF($B121="","",(VLOOKUP($B121,'Price List'!$C:AS,36,FALSE)))</f>
        <v/>
      </c>
      <c r="AM121" s="130" t="str">
        <f>IF($B121="","",(VLOOKUP($B121,'Price List'!$C:AS,37,FALSE)))</f>
        <v/>
      </c>
      <c r="AN121" s="83" t="str">
        <f>IF($B121="","",(VLOOKUP($B121,'Price List'!$C:AS,38,FALSE)))</f>
        <v/>
      </c>
      <c r="AO121" s="83" t="str">
        <f>IF($B121="","",(VLOOKUP($B121,'Price List'!$C:AS,39,FALSE)))</f>
        <v/>
      </c>
      <c r="AP121" s="83" t="str">
        <f>IF($B121="","",(VLOOKUP($B121,'Price List'!$C:AS,40,FALSE)))</f>
        <v/>
      </c>
      <c r="AQ121" s="125" t="str">
        <f>IF($B121="","",(VLOOKUP($B121,'Price List'!$C:AS,41,FALSE)))</f>
        <v/>
      </c>
      <c r="AR121" s="135" t="str">
        <f>IF($B121="","",(VLOOKUP($B121,'Price List'!$C:AS,42,FALSE)))</f>
        <v/>
      </c>
      <c r="AS121" s="76" t="str">
        <f>IF($B121="","",(VLOOKUP($B121,'Price List'!$C:CO,43,FALSE)))</f>
        <v/>
      </c>
      <c r="AT121" s="151" t="str">
        <f t="shared" si="1"/>
        <v/>
      </c>
      <c r="AU121" s="76"/>
      <c r="AV121" s="76"/>
      <c r="AW121" s="76"/>
      <c r="AX121" s="76"/>
      <c r="AY121" s="76"/>
      <c r="AZ121" s="76"/>
      <c r="BA121" s="76"/>
    </row>
    <row r="122" spans="1:53" s="85" customFormat="1" x14ac:dyDescent="0.2">
      <c r="A122" s="79">
        <v>115</v>
      </c>
      <c r="B122" s="76" t="str">
        <f>IF(ISBLANK(Catalog!E273),"",Catalog!E273)</f>
        <v/>
      </c>
      <c r="C122" s="76"/>
      <c r="D122" s="76" t="str">
        <f>IF($B122="","",(VLOOKUP($B122,'Price List'!$C:BB,2,FALSE)))</f>
        <v/>
      </c>
      <c r="E122" s="77" t="str">
        <f>IF($B122="","",(VLOOKUP($B122,'Price List'!$C:BA,3,FALSE)))</f>
        <v/>
      </c>
      <c r="F122" s="78" t="str">
        <f>IF($B122="","",IF(ISBLANK(VLOOKUP($B122,'Price List'!$C:BB,5,FALSE)),VLOOKUP($B122,'Price List'!$C:BB,7,FALSE),VLOOKUP($B122,'Price List'!$C:BB,5,FALSE)))</f>
        <v/>
      </c>
      <c r="G122" s="76"/>
      <c r="H122" s="76"/>
      <c r="I122" s="77" t="str">
        <f>IF($B122="","",(VLOOKUP($B122,'Price List'!$C:BE,6,FALSE)))</f>
        <v/>
      </c>
      <c r="J122" s="76" t="str">
        <f>IF($B122="","",(VLOOKUP($B122,'Price List'!$C:BF,8,FALSE)))</f>
        <v/>
      </c>
      <c r="K122" s="76" t="str">
        <f>IF($B122="","",(VLOOKUP($B122,'Price List'!$C:BG,9,FALSE)))</f>
        <v/>
      </c>
      <c r="L122" s="79" t="str">
        <f>IF($B122="","",(VLOOKUP($B122,'Price List'!$C:BH,10,FALSE)))</f>
        <v/>
      </c>
      <c r="M122" s="80" t="str">
        <f>IF($B122="","",(VLOOKUP($B122,'Price List'!$C:BI,11,FALSE)))</f>
        <v/>
      </c>
      <c r="N122" s="81" t="str">
        <f>IF($B122="","",(VLOOKUP($B122,'Price List'!$C:BI,12,FALSE)))</f>
        <v/>
      </c>
      <c r="O122" s="82" t="str">
        <f>IF($B122="","",(VLOOKUP($B122,'Price List'!$C:AS,13,FALSE)))</f>
        <v/>
      </c>
      <c r="P122" s="83" t="str">
        <f>IF($B122="","",(VLOOKUP($B122,'Price List'!$C:AS,14,FALSE)))</f>
        <v/>
      </c>
      <c r="Q122" s="83" t="str">
        <f>IF($B122="","",(VLOOKUP($B122,'Price List'!$C:AS,15,FALSE)))</f>
        <v/>
      </c>
      <c r="R122" s="125" t="str">
        <f>IF($B122="","",(VLOOKUP($B122,'Price List'!$C:AS,16,FALSE)))</f>
        <v/>
      </c>
      <c r="S122" s="125" t="str">
        <f>IF($B122="","",(VLOOKUP($B122,'Price List'!$C:AS,17,FALSE)))</f>
        <v/>
      </c>
      <c r="T122" s="84" t="str">
        <f>IF($B122="","",(VLOOKUP($B122,'Price List'!$C:AS,18,FALSE)))</f>
        <v/>
      </c>
      <c r="U122" s="83" t="str">
        <f>IF($B122="","",(VLOOKUP($B122,'Price List'!$C:AS,19,FALSE)))</f>
        <v/>
      </c>
      <c r="V122" s="83" t="str">
        <f>IF($B122="","",(VLOOKUP($B122,'Price List'!$C:AS,20,FALSE)))</f>
        <v/>
      </c>
      <c r="W122" s="125" t="str">
        <f>IF($B122="","",(VLOOKUP($B122,'Price List'!$C:AS,21,FALSE)))</f>
        <v/>
      </c>
      <c r="X122" s="130" t="str">
        <f>IF($B122="","",(VLOOKUP($B122,'Price List'!$C:AS,22,FALSE)))</f>
        <v/>
      </c>
      <c r="Y122" s="83" t="str">
        <f>IF($B122="","",(VLOOKUP($B122,'Price List'!$C:AS,23,FALSE)))</f>
        <v/>
      </c>
      <c r="Z122" s="83" t="str">
        <f>IF($B122="","",(VLOOKUP($B122,'Price List'!$C:AS,24,FALSE)))</f>
        <v/>
      </c>
      <c r="AA122" s="83" t="str">
        <f>IF($B122="","",(VLOOKUP($B122,'Price List'!$C:AS,25,FALSE)))</f>
        <v/>
      </c>
      <c r="AB122" s="125" t="str">
        <f>IF($B122="","",(VLOOKUP($B122,'Price List'!$C:AS,26,FALSE)))</f>
        <v/>
      </c>
      <c r="AC122" s="125" t="str">
        <f>IF($B122="","",(VLOOKUP($B122,'Price List'!$C:AS,27,FALSE)))</f>
        <v/>
      </c>
      <c r="AD122" s="82" t="str">
        <f>IF($B122="","",(VLOOKUP($B122,'Price List'!$C:AS,28,FALSE)))</f>
        <v/>
      </c>
      <c r="AE122" s="83" t="str">
        <f>IF($B122="","",(VLOOKUP($B122,'Price List'!$C:AS,29,FALSE)))</f>
        <v/>
      </c>
      <c r="AF122" s="83" t="str">
        <f>IF($B122="","",(VLOOKUP($B122,'Price List'!$C:AS,30,FALSE)))</f>
        <v/>
      </c>
      <c r="AG122" s="125" t="str">
        <f>IF($B122="","",(VLOOKUP($B122,'Price List'!$C:AS,31,FALSE)))</f>
        <v/>
      </c>
      <c r="AH122" s="125" t="str">
        <f>IF($B122="","",(VLOOKUP($B122,'Price List'!$C:AS,32,FALSE)))</f>
        <v/>
      </c>
      <c r="AI122" s="84" t="str">
        <f>IF($B122="","",(VLOOKUP($B122,'Price List'!$C:AS,33,FALSE)))</f>
        <v/>
      </c>
      <c r="AJ122" s="83" t="str">
        <f>IF($B122="","",(VLOOKUP($B122,'Price List'!$C:AS,34,FALSE)))</f>
        <v/>
      </c>
      <c r="AK122" s="83" t="str">
        <f>IF($B122="","",(VLOOKUP($B122,'Price List'!$C:AS,35,FALSE)))</f>
        <v/>
      </c>
      <c r="AL122" s="125" t="str">
        <f>IF($B122="","",(VLOOKUP($B122,'Price List'!$C:AS,36,FALSE)))</f>
        <v/>
      </c>
      <c r="AM122" s="130" t="str">
        <f>IF($B122="","",(VLOOKUP($B122,'Price List'!$C:AS,37,FALSE)))</f>
        <v/>
      </c>
      <c r="AN122" s="83" t="str">
        <f>IF($B122="","",(VLOOKUP($B122,'Price List'!$C:AS,38,FALSE)))</f>
        <v/>
      </c>
      <c r="AO122" s="83" t="str">
        <f>IF($B122="","",(VLOOKUP($B122,'Price List'!$C:AS,39,FALSE)))</f>
        <v/>
      </c>
      <c r="AP122" s="83" t="str">
        <f>IF($B122="","",(VLOOKUP($B122,'Price List'!$C:AS,40,FALSE)))</f>
        <v/>
      </c>
      <c r="AQ122" s="125" t="str">
        <f>IF($B122="","",(VLOOKUP($B122,'Price List'!$C:AS,41,FALSE)))</f>
        <v/>
      </c>
      <c r="AR122" s="135" t="str">
        <f>IF($B122="","",(VLOOKUP($B122,'Price List'!$C:AS,42,FALSE)))</f>
        <v/>
      </c>
      <c r="AS122" s="76" t="str">
        <f>IF($B122="","",(VLOOKUP($B122,'Price List'!$C:CO,43,FALSE)))</f>
        <v/>
      </c>
      <c r="AT122" s="151" t="str">
        <f t="shared" si="1"/>
        <v/>
      </c>
      <c r="AU122" s="76"/>
      <c r="AV122" s="76"/>
      <c r="AW122" s="76"/>
      <c r="AX122" s="76"/>
      <c r="AY122" s="76"/>
      <c r="AZ122" s="76"/>
      <c r="BA122" s="76"/>
    </row>
    <row r="123" spans="1:53" s="85" customFormat="1" x14ac:dyDescent="0.2">
      <c r="A123" s="79">
        <v>116</v>
      </c>
      <c r="B123" s="76" t="str">
        <f>IF(ISBLANK(Catalog!I273),"",Catalog!I273)</f>
        <v/>
      </c>
      <c r="C123" s="76"/>
      <c r="D123" s="76" t="str">
        <f>IF($B123="","",(VLOOKUP($B123,'Price List'!$C:BB,2,FALSE)))</f>
        <v/>
      </c>
      <c r="E123" s="77" t="str">
        <f>IF($B123="","",(VLOOKUP($B123,'Price List'!$C:BA,3,FALSE)))</f>
        <v/>
      </c>
      <c r="F123" s="78" t="str">
        <f>IF($B123="","",IF(ISBLANK(VLOOKUP($B123,'Price List'!$C:BB,5,FALSE)),VLOOKUP($B123,'Price List'!$C:BB,7,FALSE),VLOOKUP($B123,'Price List'!$C:BB,5,FALSE)))</f>
        <v/>
      </c>
      <c r="G123" s="76"/>
      <c r="H123" s="76"/>
      <c r="I123" s="77" t="str">
        <f>IF($B123="","",(VLOOKUP($B123,'Price List'!$C:BE,6,FALSE)))</f>
        <v/>
      </c>
      <c r="J123" s="76" t="str">
        <f>IF($B123="","",(VLOOKUP($B123,'Price List'!$C:BF,8,FALSE)))</f>
        <v/>
      </c>
      <c r="K123" s="76" t="str">
        <f>IF($B123="","",(VLOOKUP($B123,'Price List'!$C:BG,9,FALSE)))</f>
        <v/>
      </c>
      <c r="L123" s="79" t="str">
        <f>IF($B123="","",(VLOOKUP($B123,'Price List'!$C:BH,10,FALSE)))</f>
        <v/>
      </c>
      <c r="M123" s="80" t="str">
        <f>IF($B123="","",(VLOOKUP($B123,'Price List'!$C:BI,11,FALSE)))</f>
        <v/>
      </c>
      <c r="N123" s="81" t="str">
        <f>IF($B123="","",(VLOOKUP($B123,'Price List'!$C:BI,12,FALSE)))</f>
        <v/>
      </c>
      <c r="O123" s="82" t="str">
        <f>IF($B123="","",(VLOOKUP($B123,'Price List'!$C:AS,13,FALSE)))</f>
        <v/>
      </c>
      <c r="P123" s="83" t="str">
        <f>IF($B123="","",(VLOOKUP($B123,'Price List'!$C:AS,14,FALSE)))</f>
        <v/>
      </c>
      <c r="Q123" s="83" t="str">
        <f>IF($B123="","",(VLOOKUP($B123,'Price List'!$C:AS,15,FALSE)))</f>
        <v/>
      </c>
      <c r="R123" s="125" t="str">
        <f>IF($B123="","",(VLOOKUP($B123,'Price List'!$C:AS,16,FALSE)))</f>
        <v/>
      </c>
      <c r="S123" s="125" t="str">
        <f>IF($B123="","",(VLOOKUP($B123,'Price List'!$C:AS,17,FALSE)))</f>
        <v/>
      </c>
      <c r="T123" s="84" t="str">
        <f>IF($B123="","",(VLOOKUP($B123,'Price List'!$C:AS,18,FALSE)))</f>
        <v/>
      </c>
      <c r="U123" s="83" t="str">
        <f>IF($B123="","",(VLOOKUP($B123,'Price List'!$C:AS,19,FALSE)))</f>
        <v/>
      </c>
      <c r="V123" s="83" t="str">
        <f>IF($B123="","",(VLOOKUP($B123,'Price List'!$C:AS,20,FALSE)))</f>
        <v/>
      </c>
      <c r="W123" s="125" t="str">
        <f>IF($B123="","",(VLOOKUP($B123,'Price List'!$C:AS,21,FALSE)))</f>
        <v/>
      </c>
      <c r="X123" s="130" t="str">
        <f>IF($B123="","",(VLOOKUP($B123,'Price List'!$C:AS,22,FALSE)))</f>
        <v/>
      </c>
      <c r="Y123" s="83" t="str">
        <f>IF($B123="","",(VLOOKUP($B123,'Price List'!$C:AS,23,FALSE)))</f>
        <v/>
      </c>
      <c r="Z123" s="83" t="str">
        <f>IF($B123="","",(VLOOKUP($B123,'Price List'!$C:AS,24,FALSE)))</f>
        <v/>
      </c>
      <c r="AA123" s="83" t="str">
        <f>IF($B123="","",(VLOOKUP($B123,'Price List'!$C:AS,25,FALSE)))</f>
        <v/>
      </c>
      <c r="AB123" s="125" t="str">
        <f>IF($B123="","",(VLOOKUP($B123,'Price List'!$C:AS,26,FALSE)))</f>
        <v/>
      </c>
      <c r="AC123" s="125" t="str">
        <f>IF($B123="","",(VLOOKUP($B123,'Price List'!$C:AS,27,FALSE)))</f>
        <v/>
      </c>
      <c r="AD123" s="82" t="str">
        <f>IF($B123="","",(VLOOKUP($B123,'Price List'!$C:AS,28,FALSE)))</f>
        <v/>
      </c>
      <c r="AE123" s="83" t="str">
        <f>IF($B123="","",(VLOOKUP($B123,'Price List'!$C:AS,29,FALSE)))</f>
        <v/>
      </c>
      <c r="AF123" s="83" t="str">
        <f>IF($B123="","",(VLOOKUP($B123,'Price List'!$C:AS,30,FALSE)))</f>
        <v/>
      </c>
      <c r="AG123" s="125" t="str">
        <f>IF($B123="","",(VLOOKUP($B123,'Price List'!$C:AS,31,FALSE)))</f>
        <v/>
      </c>
      <c r="AH123" s="125" t="str">
        <f>IF($B123="","",(VLOOKUP($B123,'Price List'!$C:AS,32,FALSE)))</f>
        <v/>
      </c>
      <c r="AI123" s="84" t="str">
        <f>IF($B123="","",(VLOOKUP($B123,'Price List'!$C:AS,33,FALSE)))</f>
        <v/>
      </c>
      <c r="AJ123" s="83" t="str">
        <f>IF($B123="","",(VLOOKUP($B123,'Price List'!$C:AS,34,FALSE)))</f>
        <v/>
      </c>
      <c r="AK123" s="83" t="str">
        <f>IF($B123="","",(VLOOKUP($B123,'Price List'!$C:AS,35,FALSE)))</f>
        <v/>
      </c>
      <c r="AL123" s="125" t="str">
        <f>IF($B123="","",(VLOOKUP($B123,'Price List'!$C:AS,36,FALSE)))</f>
        <v/>
      </c>
      <c r="AM123" s="130" t="str">
        <f>IF($B123="","",(VLOOKUP($B123,'Price List'!$C:AS,37,FALSE)))</f>
        <v/>
      </c>
      <c r="AN123" s="83" t="str">
        <f>IF($B123="","",(VLOOKUP($B123,'Price List'!$C:AS,38,FALSE)))</f>
        <v/>
      </c>
      <c r="AO123" s="83" t="str">
        <f>IF($B123="","",(VLOOKUP($B123,'Price List'!$C:AS,39,FALSE)))</f>
        <v/>
      </c>
      <c r="AP123" s="83" t="str">
        <f>IF($B123="","",(VLOOKUP($B123,'Price List'!$C:AS,40,FALSE)))</f>
        <v/>
      </c>
      <c r="AQ123" s="125" t="str">
        <f>IF($B123="","",(VLOOKUP($B123,'Price List'!$C:AS,41,FALSE)))</f>
        <v/>
      </c>
      <c r="AR123" s="135" t="str">
        <f>IF($B123="","",(VLOOKUP($B123,'Price List'!$C:AS,42,FALSE)))</f>
        <v/>
      </c>
      <c r="AS123" s="76" t="str">
        <f>IF($B123="","",(VLOOKUP($B123,'Price List'!$C:CO,43,FALSE)))</f>
        <v/>
      </c>
      <c r="AT123" s="151" t="str">
        <f t="shared" si="1"/>
        <v/>
      </c>
      <c r="AU123" s="76"/>
      <c r="AV123" s="76"/>
      <c r="AW123" s="76"/>
      <c r="AX123" s="76"/>
      <c r="AY123" s="76"/>
      <c r="AZ123" s="76"/>
      <c r="BA123" s="76"/>
    </row>
    <row r="124" spans="1:53" s="85" customFormat="1" x14ac:dyDescent="0.2">
      <c r="A124" s="79">
        <v>117</v>
      </c>
      <c r="B124" s="76" t="str">
        <f>IF(ISBLANK(Catalog!A280),"",Catalog!A280)</f>
        <v/>
      </c>
      <c r="C124" s="76"/>
      <c r="D124" s="76" t="str">
        <f>IF($B124="","",(VLOOKUP($B124,'Price List'!$C:BB,2,FALSE)))</f>
        <v/>
      </c>
      <c r="E124" s="77" t="str">
        <f>IF($B124="","",(VLOOKUP($B124,'Price List'!$C:BA,3,FALSE)))</f>
        <v/>
      </c>
      <c r="F124" s="78" t="str">
        <f>IF($B124="","",IF(ISBLANK(VLOOKUP($B124,'Price List'!$C:BB,5,FALSE)),VLOOKUP($B124,'Price List'!$C:BB,7,FALSE),VLOOKUP($B124,'Price List'!$C:BB,5,FALSE)))</f>
        <v/>
      </c>
      <c r="G124" s="76"/>
      <c r="H124" s="76"/>
      <c r="I124" s="77" t="str">
        <f>IF($B124="","",(VLOOKUP($B124,'Price List'!$C:BE,6,FALSE)))</f>
        <v/>
      </c>
      <c r="J124" s="76" t="str">
        <f>IF($B124="","",(VLOOKUP($B124,'Price List'!$C:BF,8,FALSE)))</f>
        <v/>
      </c>
      <c r="K124" s="76" t="str">
        <f>IF($B124="","",(VLOOKUP($B124,'Price List'!$C:BG,9,FALSE)))</f>
        <v/>
      </c>
      <c r="L124" s="79" t="str">
        <f>IF($B124="","",(VLOOKUP($B124,'Price List'!$C:BH,10,FALSE)))</f>
        <v/>
      </c>
      <c r="M124" s="80" t="str">
        <f>IF($B124="","",(VLOOKUP($B124,'Price List'!$C:BI,11,FALSE)))</f>
        <v/>
      </c>
      <c r="N124" s="81" t="str">
        <f>IF($B124="","",(VLOOKUP($B124,'Price List'!$C:BI,12,FALSE)))</f>
        <v/>
      </c>
      <c r="O124" s="82" t="str">
        <f>IF($B124="","",(VLOOKUP($B124,'Price List'!$C:AS,13,FALSE)))</f>
        <v/>
      </c>
      <c r="P124" s="83" t="str">
        <f>IF($B124="","",(VLOOKUP($B124,'Price List'!$C:AS,14,FALSE)))</f>
        <v/>
      </c>
      <c r="Q124" s="83" t="str">
        <f>IF($B124="","",(VLOOKUP($B124,'Price List'!$C:AS,15,FALSE)))</f>
        <v/>
      </c>
      <c r="R124" s="125" t="str">
        <f>IF($B124="","",(VLOOKUP($B124,'Price List'!$C:AS,16,FALSE)))</f>
        <v/>
      </c>
      <c r="S124" s="125" t="str">
        <f>IF($B124="","",(VLOOKUP($B124,'Price List'!$C:AS,17,FALSE)))</f>
        <v/>
      </c>
      <c r="T124" s="84" t="str">
        <f>IF($B124="","",(VLOOKUP($B124,'Price List'!$C:AS,18,FALSE)))</f>
        <v/>
      </c>
      <c r="U124" s="83" t="str">
        <f>IF($B124="","",(VLOOKUP($B124,'Price List'!$C:AS,19,FALSE)))</f>
        <v/>
      </c>
      <c r="V124" s="83" t="str">
        <f>IF($B124="","",(VLOOKUP($B124,'Price List'!$C:AS,20,FALSE)))</f>
        <v/>
      </c>
      <c r="W124" s="125" t="str">
        <f>IF($B124="","",(VLOOKUP($B124,'Price List'!$C:AS,21,FALSE)))</f>
        <v/>
      </c>
      <c r="X124" s="130" t="str">
        <f>IF($B124="","",(VLOOKUP($B124,'Price List'!$C:AS,22,FALSE)))</f>
        <v/>
      </c>
      <c r="Y124" s="83" t="str">
        <f>IF($B124="","",(VLOOKUP($B124,'Price List'!$C:AS,23,FALSE)))</f>
        <v/>
      </c>
      <c r="Z124" s="83" t="str">
        <f>IF($B124="","",(VLOOKUP($B124,'Price List'!$C:AS,24,FALSE)))</f>
        <v/>
      </c>
      <c r="AA124" s="83" t="str">
        <f>IF($B124="","",(VLOOKUP($B124,'Price List'!$C:AS,25,FALSE)))</f>
        <v/>
      </c>
      <c r="AB124" s="125" t="str">
        <f>IF($B124="","",(VLOOKUP($B124,'Price List'!$C:AS,26,FALSE)))</f>
        <v/>
      </c>
      <c r="AC124" s="125" t="str">
        <f>IF($B124="","",(VLOOKUP($B124,'Price List'!$C:AS,27,FALSE)))</f>
        <v/>
      </c>
      <c r="AD124" s="82" t="str">
        <f>IF($B124="","",(VLOOKUP($B124,'Price List'!$C:AS,28,FALSE)))</f>
        <v/>
      </c>
      <c r="AE124" s="83" t="str">
        <f>IF($B124="","",(VLOOKUP($B124,'Price List'!$C:AS,29,FALSE)))</f>
        <v/>
      </c>
      <c r="AF124" s="83" t="str">
        <f>IF($B124="","",(VLOOKUP($B124,'Price List'!$C:AS,30,FALSE)))</f>
        <v/>
      </c>
      <c r="AG124" s="125" t="str">
        <f>IF($B124="","",(VLOOKUP($B124,'Price List'!$C:AS,31,FALSE)))</f>
        <v/>
      </c>
      <c r="AH124" s="125" t="str">
        <f>IF($B124="","",(VLOOKUP($B124,'Price List'!$C:AS,32,FALSE)))</f>
        <v/>
      </c>
      <c r="AI124" s="84" t="str">
        <f>IF($B124="","",(VLOOKUP($B124,'Price List'!$C:AS,33,FALSE)))</f>
        <v/>
      </c>
      <c r="AJ124" s="83" t="str">
        <f>IF($B124="","",(VLOOKUP($B124,'Price List'!$C:AS,34,FALSE)))</f>
        <v/>
      </c>
      <c r="AK124" s="83" t="str">
        <f>IF($B124="","",(VLOOKUP($B124,'Price List'!$C:AS,35,FALSE)))</f>
        <v/>
      </c>
      <c r="AL124" s="125" t="str">
        <f>IF($B124="","",(VLOOKUP($B124,'Price List'!$C:AS,36,FALSE)))</f>
        <v/>
      </c>
      <c r="AM124" s="130" t="str">
        <f>IF($B124="","",(VLOOKUP($B124,'Price List'!$C:AS,37,FALSE)))</f>
        <v/>
      </c>
      <c r="AN124" s="83" t="str">
        <f>IF($B124="","",(VLOOKUP($B124,'Price List'!$C:AS,38,FALSE)))</f>
        <v/>
      </c>
      <c r="AO124" s="83" t="str">
        <f>IF($B124="","",(VLOOKUP($B124,'Price List'!$C:AS,39,FALSE)))</f>
        <v/>
      </c>
      <c r="AP124" s="83" t="str">
        <f>IF($B124="","",(VLOOKUP($B124,'Price List'!$C:AS,40,FALSE)))</f>
        <v/>
      </c>
      <c r="AQ124" s="125" t="str">
        <f>IF($B124="","",(VLOOKUP($B124,'Price List'!$C:AS,41,FALSE)))</f>
        <v/>
      </c>
      <c r="AR124" s="135" t="str">
        <f>IF($B124="","",(VLOOKUP($B124,'Price List'!$C:AS,42,FALSE)))</f>
        <v/>
      </c>
      <c r="AS124" s="76" t="str">
        <f>IF($B124="","",(VLOOKUP($B124,'Price List'!$C:CO,43,FALSE)))</f>
        <v/>
      </c>
      <c r="AT124" s="151" t="str">
        <f t="shared" si="1"/>
        <v/>
      </c>
      <c r="AU124" s="76"/>
      <c r="AV124" s="76"/>
      <c r="AW124" s="76"/>
      <c r="AX124" s="76"/>
      <c r="AY124" s="76"/>
      <c r="AZ124" s="76"/>
      <c r="BA124" s="76"/>
    </row>
    <row r="125" spans="1:53" s="85" customFormat="1" x14ac:dyDescent="0.2">
      <c r="A125" s="79">
        <v>118</v>
      </c>
      <c r="B125" s="76" t="str">
        <f>IF(ISBLANK(Catalog!E280),"",Catalog!E280)</f>
        <v/>
      </c>
      <c r="C125" s="76"/>
      <c r="D125" s="76" t="str">
        <f>IF($B125="","",(VLOOKUP($B125,'Price List'!$C:BB,2,FALSE)))</f>
        <v/>
      </c>
      <c r="E125" s="77" t="str">
        <f>IF($B125="","",(VLOOKUP($B125,'Price List'!$C:BA,3,FALSE)))</f>
        <v/>
      </c>
      <c r="F125" s="78" t="str">
        <f>IF($B125="","",IF(ISBLANK(VLOOKUP($B125,'Price List'!$C:BB,5,FALSE)),VLOOKUP($B125,'Price List'!$C:BB,7,FALSE),VLOOKUP($B125,'Price List'!$C:BB,5,FALSE)))</f>
        <v/>
      </c>
      <c r="G125" s="76"/>
      <c r="H125" s="76"/>
      <c r="I125" s="77" t="str">
        <f>IF($B125="","",(VLOOKUP($B125,'Price List'!$C:BE,6,FALSE)))</f>
        <v/>
      </c>
      <c r="J125" s="76" t="str">
        <f>IF($B125="","",(VLOOKUP($B125,'Price List'!$C:BF,8,FALSE)))</f>
        <v/>
      </c>
      <c r="K125" s="76" t="str">
        <f>IF($B125="","",(VLOOKUP($B125,'Price List'!$C:BG,9,FALSE)))</f>
        <v/>
      </c>
      <c r="L125" s="79" t="str">
        <f>IF($B125="","",(VLOOKUP($B125,'Price List'!$C:BH,10,FALSE)))</f>
        <v/>
      </c>
      <c r="M125" s="80" t="str">
        <f>IF($B125="","",(VLOOKUP($B125,'Price List'!$C:BI,11,FALSE)))</f>
        <v/>
      </c>
      <c r="N125" s="81" t="str">
        <f>IF($B125="","",(VLOOKUP($B125,'Price List'!$C:BI,12,FALSE)))</f>
        <v/>
      </c>
      <c r="O125" s="82" t="str">
        <f>IF($B125="","",(VLOOKUP($B125,'Price List'!$C:AS,13,FALSE)))</f>
        <v/>
      </c>
      <c r="P125" s="83" t="str">
        <f>IF($B125="","",(VLOOKUP($B125,'Price List'!$C:AS,14,FALSE)))</f>
        <v/>
      </c>
      <c r="Q125" s="83" t="str">
        <f>IF($B125="","",(VLOOKUP($B125,'Price List'!$C:AS,15,FALSE)))</f>
        <v/>
      </c>
      <c r="R125" s="125" t="str">
        <f>IF($B125="","",(VLOOKUP($B125,'Price List'!$C:AS,16,FALSE)))</f>
        <v/>
      </c>
      <c r="S125" s="125" t="str">
        <f>IF($B125="","",(VLOOKUP($B125,'Price List'!$C:AS,17,FALSE)))</f>
        <v/>
      </c>
      <c r="T125" s="84" t="str">
        <f>IF($B125="","",(VLOOKUP($B125,'Price List'!$C:AS,18,FALSE)))</f>
        <v/>
      </c>
      <c r="U125" s="83" t="str">
        <f>IF($B125="","",(VLOOKUP($B125,'Price List'!$C:AS,19,FALSE)))</f>
        <v/>
      </c>
      <c r="V125" s="83" t="str">
        <f>IF($B125="","",(VLOOKUP($B125,'Price List'!$C:AS,20,FALSE)))</f>
        <v/>
      </c>
      <c r="W125" s="125" t="str">
        <f>IF($B125="","",(VLOOKUP($B125,'Price List'!$C:AS,21,FALSE)))</f>
        <v/>
      </c>
      <c r="X125" s="130" t="str">
        <f>IF($B125="","",(VLOOKUP($B125,'Price List'!$C:AS,22,FALSE)))</f>
        <v/>
      </c>
      <c r="Y125" s="83" t="str">
        <f>IF($B125="","",(VLOOKUP($B125,'Price List'!$C:AS,23,FALSE)))</f>
        <v/>
      </c>
      <c r="Z125" s="83" t="str">
        <f>IF($B125="","",(VLOOKUP($B125,'Price List'!$C:AS,24,FALSE)))</f>
        <v/>
      </c>
      <c r="AA125" s="83" t="str">
        <f>IF($B125="","",(VLOOKUP($B125,'Price List'!$C:AS,25,FALSE)))</f>
        <v/>
      </c>
      <c r="AB125" s="125" t="str">
        <f>IF($B125="","",(VLOOKUP($B125,'Price List'!$C:AS,26,FALSE)))</f>
        <v/>
      </c>
      <c r="AC125" s="125" t="str">
        <f>IF($B125="","",(VLOOKUP($B125,'Price List'!$C:AS,27,FALSE)))</f>
        <v/>
      </c>
      <c r="AD125" s="82" t="str">
        <f>IF($B125="","",(VLOOKUP($B125,'Price List'!$C:AS,28,FALSE)))</f>
        <v/>
      </c>
      <c r="AE125" s="83" t="str">
        <f>IF($B125="","",(VLOOKUP($B125,'Price List'!$C:AS,29,FALSE)))</f>
        <v/>
      </c>
      <c r="AF125" s="83" t="str">
        <f>IF($B125="","",(VLOOKUP($B125,'Price List'!$C:AS,30,FALSE)))</f>
        <v/>
      </c>
      <c r="AG125" s="125" t="str">
        <f>IF($B125="","",(VLOOKUP($B125,'Price List'!$C:AS,31,FALSE)))</f>
        <v/>
      </c>
      <c r="AH125" s="125" t="str">
        <f>IF($B125="","",(VLOOKUP($B125,'Price List'!$C:AS,32,FALSE)))</f>
        <v/>
      </c>
      <c r="AI125" s="84" t="str">
        <f>IF($B125="","",(VLOOKUP($B125,'Price List'!$C:AS,33,FALSE)))</f>
        <v/>
      </c>
      <c r="AJ125" s="83" t="str">
        <f>IF($B125="","",(VLOOKUP($B125,'Price List'!$C:AS,34,FALSE)))</f>
        <v/>
      </c>
      <c r="AK125" s="83" t="str">
        <f>IF($B125="","",(VLOOKUP($B125,'Price List'!$C:AS,35,FALSE)))</f>
        <v/>
      </c>
      <c r="AL125" s="125" t="str">
        <f>IF($B125="","",(VLOOKUP($B125,'Price List'!$C:AS,36,FALSE)))</f>
        <v/>
      </c>
      <c r="AM125" s="130" t="str">
        <f>IF($B125="","",(VLOOKUP($B125,'Price List'!$C:AS,37,FALSE)))</f>
        <v/>
      </c>
      <c r="AN125" s="83" t="str">
        <f>IF($B125="","",(VLOOKUP($B125,'Price List'!$C:AS,38,FALSE)))</f>
        <v/>
      </c>
      <c r="AO125" s="83" t="str">
        <f>IF($B125="","",(VLOOKUP($B125,'Price List'!$C:AS,39,FALSE)))</f>
        <v/>
      </c>
      <c r="AP125" s="83" t="str">
        <f>IF($B125="","",(VLOOKUP($B125,'Price List'!$C:AS,40,FALSE)))</f>
        <v/>
      </c>
      <c r="AQ125" s="125" t="str">
        <f>IF($B125="","",(VLOOKUP($B125,'Price List'!$C:AS,41,FALSE)))</f>
        <v/>
      </c>
      <c r="AR125" s="135" t="str">
        <f>IF($B125="","",(VLOOKUP($B125,'Price List'!$C:AS,42,FALSE)))</f>
        <v/>
      </c>
      <c r="AS125" s="76" t="str">
        <f>IF($B125="","",(VLOOKUP($B125,'Price List'!$C:CO,43,FALSE)))</f>
        <v/>
      </c>
      <c r="AT125" s="151" t="str">
        <f t="shared" si="1"/>
        <v/>
      </c>
      <c r="AU125" s="76"/>
      <c r="AV125" s="76"/>
      <c r="AW125" s="76"/>
      <c r="AX125" s="76"/>
      <c r="AY125" s="76"/>
      <c r="AZ125" s="76"/>
      <c r="BA125" s="76"/>
    </row>
    <row r="126" spans="1:53" s="85" customFormat="1" x14ac:dyDescent="0.2">
      <c r="A126" s="79">
        <v>119</v>
      </c>
      <c r="B126" s="76" t="str">
        <f>IF(ISBLANK(Catalog!I280),"",Catalog!I280)</f>
        <v/>
      </c>
      <c r="C126" s="76"/>
      <c r="D126" s="76" t="str">
        <f>IF($B126="","",(VLOOKUP($B126,'Price List'!$C:BB,2,FALSE)))</f>
        <v/>
      </c>
      <c r="E126" s="77" t="str">
        <f>IF($B126="","",(VLOOKUP($B126,'Price List'!$C:BA,3,FALSE)))</f>
        <v/>
      </c>
      <c r="F126" s="78" t="str">
        <f>IF($B126="","",IF(ISBLANK(VLOOKUP($B126,'Price List'!$C:BB,5,FALSE)),VLOOKUP($B126,'Price List'!$C:BB,7,FALSE),VLOOKUP($B126,'Price List'!$C:BB,5,FALSE)))</f>
        <v/>
      </c>
      <c r="G126" s="76"/>
      <c r="H126" s="76"/>
      <c r="I126" s="77" t="str">
        <f>IF($B126="","",(VLOOKUP($B126,'Price List'!$C:BE,6,FALSE)))</f>
        <v/>
      </c>
      <c r="J126" s="76" t="str">
        <f>IF($B126="","",(VLOOKUP($B126,'Price List'!$C:BF,8,FALSE)))</f>
        <v/>
      </c>
      <c r="K126" s="76" t="str">
        <f>IF($B126="","",(VLOOKUP($B126,'Price List'!$C:BG,9,FALSE)))</f>
        <v/>
      </c>
      <c r="L126" s="79" t="str">
        <f>IF($B126="","",(VLOOKUP($B126,'Price List'!$C:BH,10,FALSE)))</f>
        <v/>
      </c>
      <c r="M126" s="80" t="str">
        <f>IF($B126="","",(VLOOKUP($B126,'Price List'!$C:BI,11,FALSE)))</f>
        <v/>
      </c>
      <c r="N126" s="81" t="str">
        <f>IF($B126="","",(VLOOKUP($B126,'Price List'!$C:BI,12,FALSE)))</f>
        <v/>
      </c>
      <c r="O126" s="82" t="str">
        <f>IF($B126="","",(VLOOKUP($B126,'Price List'!$C:AS,13,FALSE)))</f>
        <v/>
      </c>
      <c r="P126" s="83" t="str">
        <f>IF($B126="","",(VLOOKUP($B126,'Price List'!$C:AS,14,FALSE)))</f>
        <v/>
      </c>
      <c r="Q126" s="83" t="str">
        <f>IF($B126="","",(VLOOKUP($B126,'Price List'!$C:AS,15,FALSE)))</f>
        <v/>
      </c>
      <c r="R126" s="125" t="str">
        <f>IF($B126="","",(VLOOKUP($B126,'Price List'!$C:AS,16,FALSE)))</f>
        <v/>
      </c>
      <c r="S126" s="125" t="str">
        <f>IF($B126="","",(VLOOKUP($B126,'Price List'!$C:AS,17,FALSE)))</f>
        <v/>
      </c>
      <c r="T126" s="84" t="str">
        <f>IF($B126="","",(VLOOKUP($B126,'Price List'!$C:AS,18,FALSE)))</f>
        <v/>
      </c>
      <c r="U126" s="83" t="str">
        <f>IF($B126="","",(VLOOKUP($B126,'Price List'!$C:AS,19,FALSE)))</f>
        <v/>
      </c>
      <c r="V126" s="83" t="str">
        <f>IF($B126="","",(VLOOKUP($B126,'Price List'!$C:AS,20,FALSE)))</f>
        <v/>
      </c>
      <c r="W126" s="125" t="str">
        <f>IF($B126="","",(VLOOKUP($B126,'Price List'!$C:AS,21,FALSE)))</f>
        <v/>
      </c>
      <c r="X126" s="130" t="str">
        <f>IF($B126="","",(VLOOKUP($B126,'Price List'!$C:AS,22,FALSE)))</f>
        <v/>
      </c>
      <c r="Y126" s="83" t="str">
        <f>IF($B126="","",(VLOOKUP($B126,'Price List'!$C:AS,23,FALSE)))</f>
        <v/>
      </c>
      <c r="Z126" s="83" t="str">
        <f>IF($B126="","",(VLOOKUP($B126,'Price List'!$C:AS,24,FALSE)))</f>
        <v/>
      </c>
      <c r="AA126" s="83" t="str">
        <f>IF($B126="","",(VLOOKUP($B126,'Price List'!$C:AS,25,FALSE)))</f>
        <v/>
      </c>
      <c r="AB126" s="125" t="str">
        <f>IF($B126="","",(VLOOKUP($B126,'Price List'!$C:AS,26,FALSE)))</f>
        <v/>
      </c>
      <c r="AC126" s="125" t="str">
        <f>IF($B126="","",(VLOOKUP($B126,'Price List'!$C:AS,27,FALSE)))</f>
        <v/>
      </c>
      <c r="AD126" s="82" t="str">
        <f>IF($B126="","",(VLOOKUP($B126,'Price List'!$C:AS,28,FALSE)))</f>
        <v/>
      </c>
      <c r="AE126" s="83" t="str">
        <f>IF($B126="","",(VLOOKUP($B126,'Price List'!$C:AS,29,FALSE)))</f>
        <v/>
      </c>
      <c r="AF126" s="83" t="str">
        <f>IF($B126="","",(VLOOKUP($B126,'Price List'!$C:AS,30,FALSE)))</f>
        <v/>
      </c>
      <c r="AG126" s="125" t="str">
        <f>IF($B126="","",(VLOOKUP($B126,'Price List'!$C:AS,31,FALSE)))</f>
        <v/>
      </c>
      <c r="AH126" s="125" t="str">
        <f>IF($B126="","",(VLOOKUP($B126,'Price List'!$C:AS,32,FALSE)))</f>
        <v/>
      </c>
      <c r="AI126" s="84" t="str">
        <f>IF($B126="","",(VLOOKUP($B126,'Price List'!$C:AS,33,FALSE)))</f>
        <v/>
      </c>
      <c r="AJ126" s="83" t="str">
        <f>IF($B126="","",(VLOOKUP($B126,'Price List'!$C:AS,34,FALSE)))</f>
        <v/>
      </c>
      <c r="AK126" s="83" t="str">
        <f>IF($B126="","",(VLOOKUP($B126,'Price List'!$C:AS,35,FALSE)))</f>
        <v/>
      </c>
      <c r="AL126" s="125" t="str">
        <f>IF($B126="","",(VLOOKUP($B126,'Price List'!$C:AS,36,FALSE)))</f>
        <v/>
      </c>
      <c r="AM126" s="130" t="str">
        <f>IF($B126="","",(VLOOKUP($B126,'Price List'!$C:AS,37,FALSE)))</f>
        <v/>
      </c>
      <c r="AN126" s="83" t="str">
        <f>IF($B126="","",(VLOOKUP($B126,'Price List'!$C:AS,38,FALSE)))</f>
        <v/>
      </c>
      <c r="AO126" s="83" t="str">
        <f>IF($B126="","",(VLOOKUP($B126,'Price List'!$C:AS,39,FALSE)))</f>
        <v/>
      </c>
      <c r="AP126" s="83" t="str">
        <f>IF($B126="","",(VLOOKUP($B126,'Price List'!$C:AS,40,FALSE)))</f>
        <v/>
      </c>
      <c r="AQ126" s="125" t="str">
        <f>IF($B126="","",(VLOOKUP($B126,'Price List'!$C:AS,41,FALSE)))</f>
        <v/>
      </c>
      <c r="AR126" s="135" t="str">
        <f>IF($B126="","",(VLOOKUP($B126,'Price List'!$C:AS,42,FALSE)))</f>
        <v/>
      </c>
      <c r="AS126" s="76" t="str">
        <f>IF($B126="","",(VLOOKUP($B126,'Price List'!$C:CO,43,FALSE)))</f>
        <v/>
      </c>
      <c r="AT126" s="151" t="str">
        <f t="shared" si="1"/>
        <v/>
      </c>
      <c r="AU126" s="76"/>
      <c r="AV126" s="76"/>
      <c r="AW126" s="76"/>
      <c r="AX126" s="76"/>
      <c r="AY126" s="76"/>
      <c r="AZ126" s="76"/>
      <c r="BA126" s="76"/>
    </row>
    <row r="127" spans="1:53" s="85" customFormat="1" x14ac:dyDescent="0.2">
      <c r="A127" s="79">
        <v>120</v>
      </c>
      <c r="B127" s="76" t="str">
        <f>IF(ISBLANK(Catalog!A287),"",Catalog!A287)</f>
        <v/>
      </c>
      <c r="C127" s="76"/>
      <c r="D127" s="76" t="str">
        <f>IF($B127="","",(VLOOKUP($B127,'Price List'!$C:BB,2,FALSE)))</f>
        <v/>
      </c>
      <c r="E127" s="77" t="str">
        <f>IF($B127="","",(VLOOKUP($B127,'Price List'!$C:BA,3,FALSE)))</f>
        <v/>
      </c>
      <c r="F127" s="78" t="str">
        <f>IF($B127="","",IF(ISBLANK(VLOOKUP($B127,'Price List'!$C:BB,5,FALSE)),VLOOKUP($B127,'Price List'!$C:BB,7,FALSE),VLOOKUP($B127,'Price List'!$C:BB,5,FALSE)))</f>
        <v/>
      </c>
      <c r="G127" s="76"/>
      <c r="H127" s="76"/>
      <c r="I127" s="77" t="str">
        <f>IF($B127="","",(VLOOKUP($B127,'Price List'!$C:BE,6,FALSE)))</f>
        <v/>
      </c>
      <c r="J127" s="76" t="str">
        <f>IF($B127="","",(VLOOKUP($B127,'Price List'!$C:BF,8,FALSE)))</f>
        <v/>
      </c>
      <c r="K127" s="76" t="str">
        <f>IF($B127="","",(VLOOKUP($B127,'Price List'!$C:BG,9,FALSE)))</f>
        <v/>
      </c>
      <c r="L127" s="79" t="str">
        <f>IF($B127="","",(VLOOKUP($B127,'Price List'!$C:BH,10,FALSE)))</f>
        <v/>
      </c>
      <c r="M127" s="80" t="str">
        <f>IF($B127="","",(VLOOKUP($B127,'Price List'!$C:BI,11,FALSE)))</f>
        <v/>
      </c>
      <c r="N127" s="81" t="str">
        <f>IF($B127="","",(VLOOKUP($B127,'Price List'!$C:BI,12,FALSE)))</f>
        <v/>
      </c>
      <c r="O127" s="82" t="str">
        <f>IF($B127="","",(VLOOKUP($B127,'Price List'!$C:AS,13,FALSE)))</f>
        <v/>
      </c>
      <c r="P127" s="83" t="str">
        <f>IF($B127="","",(VLOOKUP($B127,'Price List'!$C:AS,14,FALSE)))</f>
        <v/>
      </c>
      <c r="Q127" s="83" t="str">
        <f>IF($B127="","",(VLOOKUP($B127,'Price List'!$C:AS,15,FALSE)))</f>
        <v/>
      </c>
      <c r="R127" s="125" t="str">
        <f>IF($B127="","",(VLOOKUP($B127,'Price List'!$C:AS,16,FALSE)))</f>
        <v/>
      </c>
      <c r="S127" s="125" t="str">
        <f>IF($B127="","",(VLOOKUP($B127,'Price List'!$C:AS,17,FALSE)))</f>
        <v/>
      </c>
      <c r="T127" s="84" t="str">
        <f>IF($B127="","",(VLOOKUP($B127,'Price List'!$C:AS,18,FALSE)))</f>
        <v/>
      </c>
      <c r="U127" s="83" t="str">
        <f>IF($B127="","",(VLOOKUP($B127,'Price List'!$C:AS,19,FALSE)))</f>
        <v/>
      </c>
      <c r="V127" s="83" t="str">
        <f>IF($B127="","",(VLOOKUP($B127,'Price List'!$C:AS,20,FALSE)))</f>
        <v/>
      </c>
      <c r="W127" s="125" t="str">
        <f>IF($B127="","",(VLOOKUP($B127,'Price List'!$C:AS,21,FALSE)))</f>
        <v/>
      </c>
      <c r="X127" s="130" t="str">
        <f>IF($B127="","",(VLOOKUP($B127,'Price List'!$C:AS,22,FALSE)))</f>
        <v/>
      </c>
      <c r="Y127" s="83" t="str">
        <f>IF($B127="","",(VLOOKUP($B127,'Price List'!$C:AS,23,FALSE)))</f>
        <v/>
      </c>
      <c r="Z127" s="83" t="str">
        <f>IF($B127="","",(VLOOKUP($B127,'Price List'!$C:AS,24,FALSE)))</f>
        <v/>
      </c>
      <c r="AA127" s="83" t="str">
        <f>IF($B127="","",(VLOOKUP($B127,'Price List'!$C:AS,25,FALSE)))</f>
        <v/>
      </c>
      <c r="AB127" s="125" t="str">
        <f>IF($B127="","",(VLOOKUP($B127,'Price List'!$C:AS,26,FALSE)))</f>
        <v/>
      </c>
      <c r="AC127" s="125" t="str">
        <f>IF($B127="","",(VLOOKUP($B127,'Price List'!$C:AS,27,FALSE)))</f>
        <v/>
      </c>
      <c r="AD127" s="82" t="str">
        <f>IF($B127="","",(VLOOKUP($B127,'Price List'!$C:AS,28,FALSE)))</f>
        <v/>
      </c>
      <c r="AE127" s="83" t="str">
        <f>IF($B127="","",(VLOOKUP($B127,'Price List'!$C:AS,29,FALSE)))</f>
        <v/>
      </c>
      <c r="AF127" s="83" t="str">
        <f>IF($B127="","",(VLOOKUP($B127,'Price List'!$C:AS,30,FALSE)))</f>
        <v/>
      </c>
      <c r="AG127" s="125" t="str">
        <f>IF($B127="","",(VLOOKUP($B127,'Price List'!$C:AS,31,FALSE)))</f>
        <v/>
      </c>
      <c r="AH127" s="125" t="str">
        <f>IF($B127="","",(VLOOKUP($B127,'Price List'!$C:AS,32,FALSE)))</f>
        <v/>
      </c>
      <c r="AI127" s="84" t="str">
        <f>IF($B127="","",(VLOOKUP($B127,'Price List'!$C:AS,33,FALSE)))</f>
        <v/>
      </c>
      <c r="AJ127" s="83" t="str">
        <f>IF($B127="","",(VLOOKUP($B127,'Price List'!$C:AS,34,FALSE)))</f>
        <v/>
      </c>
      <c r="AK127" s="83" t="str">
        <f>IF($B127="","",(VLOOKUP($B127,'Price List'!$C:AS,35,FALSE)))</f>
        <v/>
      </c>
      <c r="AL127" s="125" t="str">
        <f>IF($B127="","",(VLOOKUP($B127,'Price List'!$C:AS,36,FALSE)))</f>
        <v/>
      </c>
      <c r="AM127" s="130" t="str">
        <f>IF($B127="","",(VLOOKUP($B127,'Price List'!$C:AS,37,FALSE)))</f>
        <v/>
      </c>
      <c r="AN127" s="83" t="str">
        <f>IF($B127="","",(VLOOKUP($B127,'Price List'!$C:AS,38,FALSE)))</f>
        <v/>
      </c>
      <c r="AO127" s="83" t="str">
        <f>IF($B127="","",(VLOOKUP($B127,'Price List'!$C:AS,39,FALSE)))</f>
        <v/>
      </c>
      <c r="AP127" s="83" t="str">
        <f>IF($B127="","",(VLOOKUP($B127,'Price List'!$C:AS,40,FALSE)))</f>
        <v/>
      </c>
      <c r="AQ127" s="125" t="str">
        <f>IF($B127="","",(VLOOKUP($B127,'Price List'!$C:AS,41,FALSE)))</f>
        <v/>
      </c>
      <c r="AR127" s="135" t="str">
        <f>IF($B127="","",(VLOOKUP($B127,'Price List'!$C:AS,42,FALSE)))</f>
        <v/>
      </c>
      <c r="AS127" s="76" t="str">
        <f>IF($B127="","",(VLOOKUP($B127,'Price List'!$C:CO,43,FALSE)))</f>
        <v/>
      </c>
      <c r="AT127" s="151" t="str">
        <f t="shared" si="1"/>
        <v/>
      </c>
      <c r="AU127" s="76"/>
      <c r="AV127" s="76"/>
      <c r="AW127" s="76"/>
      <c r="AX127" s="76"/>
      <c r="AY127" s="76"/>
      <c r="AZ127" s="76"/>
      <c r="BA127" s="76"/>
    </row>
    <row r="128" spans="1:53" s="85" customFormat="1" x14ac:dyDescent="0.2">
      <c r="A128" s="79">
        <v>121</v>
      </c>
      <c r="B128" s="76" t="str">
        <f>IF(ISBLANK(Catalog!E287),"",Catalog!E287)</f>
        <v/>
      </c>
      <c r="C128" s="76"/>
      <c r="D128" s="76" t="str">
        <f>IF($B128="","",(VLOOKUP($B128,'Price List'!$C:BB,2,FALSE)))</f>
        <v/>
      </c>
      <c r="E128" s="77" t="str">
        <f>IF($B128="","",(VLOOKUP($B128,'Price List'!$C:BA,3,FALSE)))</f>
        <v/>
      </c>
      <c r="F128" s="78" t="str">
        <f>IF($B128="","",IF(ISBLANK(VLOOKUP($B128,'Price List'!$C:BB,5,FALSE)),VLOOKUP($B128,'Price List'!$C:BB,7,FALSE),VLOOKUP($B128,'Price List'!$C:BB,5,FALSE)))</f>
        <v/>
      </c>
      <c r="G128" s="76"/>
      <c r="H128" s="76"/>
      <c r="I128" s="77" t="str">
        <f>IF($B128="","",(VLOOKUP($B128,'Price List'!$C:BE,6,FALSE)))</f>
        <v/>
      </c>
      <c r="J128" s="76" t="str">
        <f>IF($B128="","",(VLOOKUP($B128,'Price List'!$C:BF,8,FALSE)))</f>
        <v/>
      </c>
      <c r="K128" s="76" t="str">
        <f>IF($B128="","",(VLOOKUP($B128,'Price List'!$C:BG,9,FALSE)))</f>
        <v/>
      </c>
      <c r="L128" s="79" t="str">
        <f>IF($B128="","",(VLOOKUP($B128,'Price List'!$C:BH,10,FALSE)))</f>
        <v/>
      </c>
      <c r="M128" s="80" t="str">
        <f>IF($B128="","",(VLOOKUP($B128,'Price List'!$C:BI,11,FALSE)))</f>
        <v/>
      </c>
      <c r="N128" s="81" t="str">
        <f>IF($B128="","",(VLOOKUP($B128,'Price List'!$C:BI,12,FALSE)))</f>
        <v/>
      </c>
      <c r="O128" s="82" t="str">
        <f>IF($B128="","",(VLOOKUP($B128,'Price List'!$C:AS,13,FALSE)))</f>
        <v/>
      </c>
      <c r="P128" s="83" t="str">
        <f>IF($B128="","",(VLOOKUP($B128,'Price List'!$C:AS,14,FALSE)))</f>
        <v/>
      </c>
      <c r="Q128" s="83" t="str">
        <f>IF($B128="","",(VLOOKUP($B128,'Price List'!$C:AS,15,FALSE)))</f>
        <v/>
      </c>
      <c r="R128" s="125" t="str">
        <f>IF($B128="","",(VLOOKUP($B128,'Price List'!$C:AS,16,FALSE)))</f>
        <v/>
      </c>
      <c r="S128" s="125" t="str">
        <f>IF($B128="","",(VLOOKUP($B128,'Price List'!$C:AS,17,FALSE)))</f>
        <v/>
      </c>
      <c r="T128" s="84" t="str">
        <f>IF($B128="","",(VLOOKUP($B128,'Price List'!$C:AS,18,FALSE)))</f>
        <v/>
      </c>
      <c r="U128" s="83" t="str">
        <f>IF($B128="","",(VLOOKUP($B128,'Price List'!$C:AS,19,FALSE)))</f>
        <v/>
      </c>
      <c r="V128" s="83" t="str">
        <f>IF($B128="","",(VLOOKUP($B128,'Price List'!$C:AS,20,FALSE)))</f>
        <v/>
      </c>
      <c r="W128" s="125" t="str">
        <f>IF($B128="","",(VLOOKUP($B128,'Price List'!$C:AS,21,FALSE)))</f>
        <v/>
      </c>
      <c r="X128" s="130" t="str">
        <f>IF($B128="","",(VLOOKUP($B128,'Price List'!$C:AS,22,FALSE)))</f>
        <v/>
      </c>
      <c r="Y128" s="83" t="str">
        <f>IF($B128="","",(VLOOKUP($B128,'Price List'!$C:AS,23,FALSE)))</f>
        <v/>
      </c>
      <c r="Z128" s="83" t="str">
        <f>IF($B128="","",(VLOOKUP($B128,'Price List'!$C:AS,24,FALSE)))</f>
        <v/>
      </c>
      <c r="AA128" s="83" t="str">
        <f>IF($B128="","",(VLOOKUP($B128,'Price List'!$C:AS,25,FALSE)))</f>
        <v/>
      </c>
      <c r="AB128" s="125" t="str">
        <f>IF($B128="","",(VLOOKUP($B128,'Price List'!$C:AS,26,FALSE)))</f>
        <v/>
      </c>
      <c r="AC128" s="125" t="str">
        <f>IF($B128="","",(VLOOKUP($B128,'Price List'!$C:AS,27,FALSE)))</f>
        <v/>
      </c>
      <c r="AD128" s="82" t="str">
        <f>IF($B128="","",(VLOOKUP($B128,'Price List'!$C:AS,28,FALSE)))</f>
        <v/>
      </c>
      <c r="AE128" s="83" t="str">
        <f>IF($B128="","",(VLOOKUP($B128,'Price List'!$C:AS,29,FALSE)))</f>
        <v/>
      </c>
      <c r="AF128" s="83" t="str">
        <f>IF($B128="","",(VLOOKUP($B128,'Price List'!$C:AS,30,FALSE)))</f>
        <v/>
      </c>
      <c r="AG128" s="125" t="str">
        <f>IF($B128="","",(VLOOKUP($B128,'Price List'!$C:AS,31,FALSE)))</f>
        <v/>
      </c>
      <c r="AH128" s="125" t="str">
        <f>IF($B128="","",(VLOOKUP($B128,'Price List'!$C:AS,32,FALSE)))</f>
        <v/>
      </c>
      <c r="AI128" s="84" t="str">
        <f>IF($B128="","",(VLOOKUP($B128,'Price List'!$C:AS,33,FALSE)))</f>
        <v/>
      </c>
      <c r="AJ128" s="83" t="str">
        <f>IF($B128="","",(VLOOKUP($B128,'Price List'!$C:AS,34,FALSE)))</f>
        <v/>
      </c>
      <c r="AK128" s="83" t="str">
        <f>IF($B128="","",(VLOOKUP($B128,'Price List'!$C:AS,35,FALSE)))</f>
        <v/>
      </c>
      <c r="AL128" s="125" t="str">
        <f>IF($B128="","",(VLOOKUP($B128,'Price List'!$C:AS,36,FALSE)))</f>
        <v/>
      </c>
      <c r="AM128" s="130" t="str">
        <f>IF($B128="","",(VLOOKUP($B128,'Price List'!$C:AS,37,FALSE)))</f>
        <v/>
      </c>
      <c r="AN128" s="83" t="str">
        <f>IF($B128="","",(VLOOKUP($B128,'Price List'!$C:AS,38,FALSE)))</f>
        <v/>
      </c>
      <c r="AO128" s="83" t="str">
        <f>IF($B128="","",(VLOOKUP($B128,'Price List'!$C:AS,39,FALSE)))</f>
        <v/>
      </c>
      <c r="AP128" s="83" t="str">
        <f>IF($B128="","",(VLOOKUP($B128,'Price List'!$C:AS,40,FALSE)))</f>
        <v/>
      </c>
      <c r="AQ128" s="125" t="str">
        <f>IF($B128="","",(VLOOKUP($B128,'Price List'!$C:AS,41,FALSE)))</f>
        <v/>
      </c>
      <c r="AR128" s="135" t="str">
        <f>IF($B128="","",(VLOOKUP($B128,'Price List'!$C:AS,42,FALSE)))</f>
        <v/>
      </c>
      <c r="AS128" s="76" t="str">
        <f>IF($B128="","",(VLOOKUP($B128,'Price List'!$C:CO,43,FALSE)))</f>
        <v/>
      </c>
      <c r="AT128" s="151" t="str">
        <f t="shared" si="1"/>
        <v/>
      </c>
      <c r="AU128" s="76"/>
      <c r="AV128" s="76"/>
      <c r="AW128" s="76"/>
      <c r="AX128" s="76"/>
      <c r="AY128" s="76"/>
      <c r="AZ128" s="76"/>
      <c r="BA128" s="76"/>
    </row>
    <row r="129" spans="1:53" s="85" customFormat="1" x14ac:dyDescent="0.2">
      <c r="A129" s="79">
        <v>122</v>
      </c>
      <c r="B129" s="76" t="str">
        <f>IF(ISBLANK(Catalog!I287),"",Catalog!I287)</f>
        <v/>
      </c>
      <c r="C129" s="76"/>
      <c r="D129" s="76" t="str">
        <f>IF($B129="","",(VLOOKUP($B129,'Price List'!$C:BB,2,FALSE)))</f>
        <v/>
      </c>
      <c r="E129" s="77" t="str">
        <f>IF($B129="","",(VLOOKUP($B129,'Price List'!$C:BA,3,FALSE)))</f>
        <v/>
      </c>
      <c r="F129" s="78" t="str">
        <f>IF($B129="","",IF(ISBLANK(VLOOKUP($B129,'Price List'!$C:BB,5,FALSE)),VLOOKUP($B129,'Price List'!$C:BB,7,FALSE),VLOOKUP($B129,'Price List'!$C:BB,5,FALSE)))</f>
        <v/>
      </c>
      <c r="G129" s="76"/>
      <c r="H129" s="76"/>
      <c r="I129" s="77" t="str">
        <f>IF($B129="","",(VLOOKUP($B129,'Price List'!$C:BE,6,FALSE)))</f>
        <v/>
      </c>
      <c r="J129" s="76" t="str">
        <f>IF($B129="","",(VLOOKUP($B129,'Price List'!$C:BF,8,FALSE)))</f>
        <v/>
      </c>
      <c r="K129" s="76" t="str">
        <f>IF($B129="","",(VLOOKUP($B129,'Price List'!$C:BG,9,FALSE)))</f>
        <v/>
      </c>
      <c r="L129" s="79" t="str">
        <f>IF($B129="","",(VLOOKUP($B129,'Price List'!$C:BH,10,FALSE)))</f>
        <v/>
      </c>
      <c r="M129" s="80" t="str">
        <f>IF($B129="","",(VLOOKUP($B129,'Price List'!$C:BI,11,FALSE)))</f>
        <v/>
      </c>
      <c r="N129" s="81" t="str">
        <f>IF($B129="","",(VLOOKUP($B129,'Price List'!$C:BI,12,FALSE)))</f>
        <v/>
      </c>
      <c r="O129" s="82" t="str">
        <f>IF($B129="","",(VLOOKUP($B129,'Price List'!$C:AS,13,FALSE)))</f>
        <v/>
      </c>
      <c r="P129" s="83" t="str">
        <f>IF($B129="","",(VLOOKUP($B129,'Price List'!$C:AS,14,FALSE)))</f>
        <v/>
      </c>
      <c r="Q129" s="83" t="str">
        <f>IF($B129="","",(VLOOKUP($B129,'Price List'!$C:AS,15,FALSE)))</f>
        <v/>
      </c>
      <c r="R129" s="125" t="str">
        <f>IF($B129="","",(VLOOKUP($B129,'Price List'!$C:AS,16,FALSE)))</f>
        <v/>
      </c>
      <c r="S129" s="125" t="str">
        <f>IF($B129="","",(VLOOKUP($B129,'Price List'!$C:AS,17,FALSE)))</f>
        <v/>
      </c>
      <c r="T129" s="84" t="str">
        <f>IF($B129="","",(VLOOKUP($B129,'Price List'!$C:AS,18,FALSE)))</f>
        <v/>
      </c>
      <c r="U129" s="83" t="str">
        <f>IF($B129="","",(VLOOKUP($B129,'Price List'!$C:AS,19,FALSE)))</f>
        <v/>
      </c>
      <c r="V129" s="83" t="str">
        <f>IF($B129="","",(VLOOKUP($B129,'Price List'!$C:AS,20,FALSE)))</f>
        <v/>
      </c>
      <c r="W129" s="125" t="str">
        <f>IF($B129="","",(VLOOKUP($B129,'Price List'!$C:AS,21,FALSE)))</f>
        <v/>
      </c>
      <c r="X129" s="130" t="str">
        <f>IF($B129="","",(VLOOKUP($B129,'Price List'!$C:AS,22,FALSE)))</f>
        <v/>
      </c>
      <c r="Y129" s="83" t="str">
        <f>IF($B129="","",(VLOOKUP($B129,'Price List'!$C:AS,23,FALSE)))</f>
        <v/>
      </c>
      <c r="Z129" s="83" t="str">
        <f>IF($B129="","",(VLOOKUP($B129,'Price List'!$C:AS,24,FALSE)))</f>
        <v/>
      </c>
      <c r="AA129" s="83" t="str">
        <f>IF($B129="","",(VLOOKUP($B129,'Price List'!$C:AS,25,FALSE)))</f>
        <v/>
      </c>
      <c r="AB129" s="125" t="str">
        <f>IF($B129="","",(VLOOKUP($B129,'Price List'!$C:AS,26,FALSE)))</f>
        <v/>
      </c>
      <c r="AC129" s="125" t="str">
        <f>IF($B129="","",(VLOOKUP($B129,'Price List'!$C:AS,27,FALSE)))</f>
        <v/>
      </c>
      <c r="AD129" s="82" t="str">
        <f>IF($B129="","",(VLOOKUP($B129,'Price List'!$C:AS,28,FALSE)))</f>
        <v/>
      </c>
      <c r="AE129" s="83" t="str">
        <f>IF($B129="","",(VLOOKUP($B129,'Price List'!$C:AS,29,FALSE)))</f>
        <v/>
      </c>
      <c r="AF129" s="83" t="str">
        <f>IF($B129="","",(VLOOKUP($B129,'Price List'!$C:AS,30,FALSE)))</f>
        <v/>
      </c>
      <c r="AG129" s="125" t="str">
        <f>IF($B129="","",(VLOOKUP($B129,'Price List'!$C:AS,31,FALSE)))</f>
        <v/>
      </c>
      <c r="AH129" s="125" t="str">
        <f>IF($B129="","",(VLOOKUP($B129,'Price List'!$C:AS,32,FALSE)))</f>
        <v/>
      </c>
      <c r="AI129" s="84" t="str">
        <f>IF($B129="","",(VLOOKUP($B129,'Price List'!$C:AS,33,FALSE)))</f>
        <v/>
      </c>
      <c r="AJ129" s="83" t="str">
        <f>IF($B129="","",(VLOOKUP($B129,'Price List'!$C:AS,34,FALSE)))</f>
        <v/>
      </c>
      <c r="AK129" s="83" t="str">
        <f>IF($B129="","",(VLOOKUP($B129,'Price List'!$C:AS,35,FALSE)))</f>
        <v/>
      </c>
      <c r="AL129" s="125" t="str">
        <f>IF($B129="","",(VLOOKUP($B129,'Price List'!$C:AS,36,FALSE)))</f>
        <v/>
      </c>
      <c r="AM129" s="130" t="str">
        <f>IF($B129="","",(VLOOKUP($B129,'Price List'!$C:AS,37,FALSE)))</f>
        <v/>
      </c>
      <c r="AN129" s="83" t="str">
        <f>IF($B129="","",(VLOOKUP($B129,'Price List'!$C:AS,38,FALSE)))</f>
        <v/>
      </c>
      <c r="AO129" s="83" t="str">
        <f>IF($B129="","",(VLOOKUP($B129,'Price List'!$C:AS,39,FALSE)))</f>
        <v/>
      </c>
      <c r="AP129" s="83" t="str">
        <f>IF($B129="","",(VLOOKUP($B129,'Price List'!$C:AS,40,FALSE)))</f>
        <v/>
      </c>
      <c r="AQ129" s="125" t="str">
        <f>IF($B129="","",(VLOOKUP($B129,'Price List'!$C:AS,41,FALSE)))</f>
        <v/>
      </c>
      <c r="AR129" s="135" t="str">
        <f>IF($B129="","",(VLOOKUP($B129,'Price List'!$C:AS,42,FALSE)))</f>
        <v/>
      </c>
      <c r="AS129" s="76" t="str">
        <f>IF($B129="","",(VLOOKUP($B129,'Price List'!$C:CO,43,FALSE)))</f>
        <v/>
      </c>
      <c r="AT129" s="151" t="str">
        <f t="shared" si="1"/>
        <v/>
      </c>
      <c r="AU129" s="76"/>
      <c r="AV129" s="76"/>
      <c r="AW129" s="76"/>
      <c r="AX129" s="76"/>
      <c r="AY129" s="76"/>
      <c r="AZ129" s="76"/>
      <c r="BA129" s="76"/>
    </row>
    <row r="130" spans="1:53" s="85" customFormat="1" x14ac:dyDescent="0.2">
      <c r="A130" s="79">
        <v>123</v>
      </c>
      <c r="B130" s="76" t="str">
        <f>IF(ISBLANK(Catalog!A294),"",Catalog!A294)</f>
        <v/>
      </c>
      <c r="C130" s="76"/>
      <c r="D130" s="76" t="str">
        <f>IF($B130="","",(VLOOKUP($B130,'Price List'!$C:BB,2,FALSE)))</f>
        <v/>
      </c>
      <c r="E130" s="77" t="str">
        <f>IF($B130="","",(VLOOKUP($B130,'Price List'!$C:BA,3,FALSE)))</f>
        <v/>
      </c>
      <c r="F130" s="78" t="str">
        <f>IF($B130="","",IF(ISBLANK(VLOOKUP($B130,'Price List'!$C:BB,5,FALSE)),VLOOKUP($B130,'Price List'!$C:BB,7,FALSE),VLOOKUP($B130,'Price List'!$C:BB,5,FALSE)))</f>
        <v/>
      </c>
      <c r="G130" s="76"/>
      <c r="H130" s="76"/>
      <c r="I130" s="77" t="str">
        <f>IF($B130="","",(VLOOKUP($B130,'Price List'!$C:BE,6,FALSE)))</f>
        <v/>
      </c>
      <c r="J130" s="76" t="str">
        <f>IF($B130="","",(VLOOKUP($B130,'Price List'!$C:BF,8,FALSE)))</f>
        <v/>
      </c>
      <c r="K130" s="76" t="str">
        <f>IF($B130="","",(VLOOKUP($B130,'Price List'!$C:BG,9,FALSE)))</f>
        <v/>
      </c>
      <c r="L130" s="79" t="str">
        <f>IF($B130="","",(VLOOKUP($B130,'Price List'!$C:BH,10,FALSE)))</f>
        <v/>
      </c>
      <c r="M130" s="80" t="str">
        <f>IF($B130="","",(VLOOKUP($B130,'Price List'!$C:BI,11,FALSE)))</f>
        <v/>
      </c>
      <c r="N130" s="81" t="str">
        <f>IF($B130="","",(VLOOKUP($B130,'Price List'!$C:BI,12,FALSE)))</f>
        <v/>
      </c>
      <c r="O130" s="82" t="str">
        <f>IF($B130="","",(VLOOKUP($B130,'Price List'!$C:AS,13,FALSE)))</f>
        <v/>
      </c>
      <c r="P130" s="83" t="str">
        <f>IF($B130="","",(VLOOKUP($B130,'Price List'!$C:AS,14,FALSE)))</f>
        <v/>
      </c>
      <c r="Q130" s="83" t="str">
        <f>IF($B130="","",(VLOOKUP($B130,'Price List'!$C:AS,15,FALSE)))</f>
        <v/>
      </c>
      <c r="R130" s="125" t="str">
        <f>IF($B130="","",(VLOOKUP($B130,'Price List'!$C:AS,16,FALSE)))</f>
        <v/>
      </c>
      <c r="S130" s="125" t="str">
        <f>IF($B130="","",(VLOOKUP($B130,'Price List'!$C:AS,17,FALSE)))</f>
        <v/>
      </c>
      <c r="T130" s="84" t="str">
        <f>IF($B130="","",(VLOOKUP($B130,'Price List'!$C:AS,18,FALSE)))</f>
        <v/>
      </c>
      <c r="U130" s="83" t="str">
        <f>IF($B130="","",(VLOOKUP($B130,'Price List'!$C:AS,19,FALSE)))</f>
        <v/>
      </c>
      <c r="V130" s="83" t="str">
        <f>IF($B130="","",(VLOOKUP($B130,'Price List'!$C:AS,20,FALSE)))</f>
        <v/>
      </c>
      <c r="W130" s="125" t="str">
        <f>IF($B130="","",(VLOOKUP($B130,'Price List'!$C:AS,21,FALSE)))</f>
        <v/>
      </c>
      <c r="X130" s="130" t="str">
        <f>IF($B130="","",(VLOOKUP($B130,'Price List'!$C:AS,22,FALSE)))</f>
        <v/>
      </c>
      <c r="Y130" s="83" t="str">
        <f>IF($B130="","",(VLOOKUP($B130,'Price List'!$C:AS,23,FALSE)))</f>
        <v/>
      </c>
      <c r="Z130" s="83" t="str">
        <f>IF($B130="","",(VLOOKUP($B130,'Price List'!$C:AS,24,FALSE)))</f>
        <v/>
      </c>
      <c r="AA130" s="83" t="str">
        <f>IF($B130="","",(VLOOKUP($B130,'Price List'!$C:AS,25,FALSE)))</f>
        <v/>
      </c>
      <c r="AB130" s="125" t="str">
        <f>IF($B130="","",(VLOOKUP($B130,'Price List'!$C:AS,26,FALSE)))</f>
        <v/>
      </c>
      <c r="AC130" s="125" t="str">
        <f>IF($B130="","",(VLOOKUP($B130,'Price List'!$C:AS,27,FALSE)))</f>
        <v/>
      </c>
      <c r="AD130" s="82" t="str">
        <f>IF($B130="","",(VLOOKUP($B130,'Price List'!$C:AS,28,FALSE)))</f>
        <v/>
      </c>
      <c r="AE130" s="83" t="str">
        <f>IF($B130="","",(VLOOKUP($B130,'Price List'!$C:AS,29,FALSE)))</f>
        <v/>
      </c>
      <c r="AF130" s="83" t="str">
        <f>IF($B130="","",(VLOOKUP($B130,'Price List'!$C:AS,30,FALSE)))</f>
        <v/>
      </c>
      <c r="AG130" s="125" t="str">
        <f>IF($B130="","",(VLOOKUP($B130,'Price List'!$C:AS,31,FALSE)))</f>
        <v/>
      </c>
      <c r="AH130" s="125" t="str">
        <f>IF($B130="","",(VLOOKUP($B130,'Price List'!$C:AS,32,FALSE)))</f>
        <v/>
      </c>
      <c r="AI130" s="84" t="str">
        <f>IF($B130="","",(VLOOKUP($B130,'Price List'!$C:AS,33,FALSE)))</f>
        <v/>
      </c>
      <c r="AJ130" s="83" t="str">
        <f>IF($B130="","",(VLOOKUP($B130,'Price List'!$C:AS,34,FALSE)))</f>
        <v/>
      </c>
      <c r="AK130" s="83" t="str">
        <f>IF($B130="","",(VLOOKUP($B130,'Price List'!$C:AS,35,FALSE)))</f>
        <v/>
      </c>
      <c r="AL130" s="125" t="str">
        <f>IF($B130="","",(VLOOKUP($B130,'Price List'!$C:AS,36,FALSE)))</f>
        <v/>
      </c>
      <c r="AM130" s="130" t="str">
        <f>IF($B130="","",(VLOOKUP($B130,'Price List'!$C:AS,37,FALSE)))</f>
        <v/>
      </c>
      <c r="AN130" s="83" t="str">
        <f>IF($B130="","",(VLOOKUP($B130,'Price List'!$C:AS,38,FALSE)))</f>
        <v/>
      </c>
      <c r="AO130" s="83" t="str">
        <f>IF($B130="","",(VLOOKUP($B130,'Price List'!$C:AS,39,FALSE)))</f>
        <v/>
      </c>
      <c r="AP130" s="83" t="str">
        <f>IF($B130="","",(VLOOKUP($B130,'Price List'!$C:AS,40,FALSE)))</f>
        <v/>
      </c>
      <c r="AQ130" s="125" t="str">
        <f>IF($B130="","",(VLOOKUP($B130,'Price List'!$C:AS,41,FALSE)))</f>
        <v/>
      </c>
      <c r="AR130" s="135" t="str">
        <f>IF($B130="","",(VLOOKUP($B130,'Price List'!$C:AS,42,FALSE)))</f>
        <v/>
      </c>
      <c r="AS130" s="76" t="str">
        <f>IF($B130="","",(VLOOKUP($B130,'Price List'!$C:CO,43,FALSE)))</f>
        <v/>
      </c>
      <c r="AT130" s="151" t="str">
        <f t="shared" si="1"/>
        <v/>
      </c>
      <c r="AU130" s="76"/>
      <c r="AV130" s="76"/>
      <c r="AW130" s="76"/>
      <c r="AX130" s="76"/>
      <c r="AY130" s="76"/>
      <c r="AZ130" s="76"/>
      <c r="BA130" s="76"/>
    </row>
    <row r="131" spans="1:53" s="85" customFormat="1" x14ac:dyDescent="0.2">
      <c r="A131" s="79">
        <v>124</v>
      </c>
      <c r="B131" s="76" t="str">
        <f>IF(ISBLANK(Catalog!E294),"",Catalog!E294)</f>
        <v/>
      </c>
      <c r="C131" s="76"/>
      <c r="D131" s="76" t="str">
        <f>IF($B131="","",(VLOOKUP($B131,'Price List'!$C:BB,2,FALSE)))</f>
        <v/>
      </c>
      <c r="E131" s="77" t="str">
        <f>IF($B131="","",(VLOOKUP($B131,'Price List'!$C:BA,3,FALSE)))</f>
        <v/>
      </c>
      <c r="F131" s="78" t="str">
        <f>IF($B131="","",IF(ISBLANK(VLOOKUP($B131,'Price List'!$C:BB,5,FALSE)),VLOOKUP($B131,'Price List'!$C:BB,7,FALSE),VLOOKUP($B131,'Price List'!$C:BB,5,FALSE)))</f>
        <v/>
      </c>
      <c r="G131" s="76"/>
      <c r="H131" s="76"/>
      <c r="I131" s="77" t="str">
        <f>IF($B131="","",(VLOOKUP($B131,'Price List'!$C:BE,6,FALSE)))</f>
        <v/>
      </c>
      <c r="J131" s="76" t="str">
        <f>IF($B131="","",(VLOOKUP($B131,'Price List'!$C:BF,8,FALSE)))</f>
        <v/>
      </c>
      <c r="K131" s="76" t="str">
        <f>IF($B131="","",(VLOOKUP($B131,'Price List'!$C:BG,9,FALSE)))</f>
        <v/>
      </c>
      <c r="L131" s="79" t="str">
        <f>IF($B131="","",(VLOOKUP($B131,'Price List'!$C:BH,10,FALSE)))</f>
        <v/>
      </c>
      <c r="M131" s="80" t="str">
        <f>IF($B131="","",(VLOOKUP($B131,'Price List'!$C:BI,11,FALSE)))</f>
        <v/>
      </c>
      <c r="N131" s="81" t="str">
        <f>IF($B131="","",(VLOOKUP($B131,'Price List'!$C:BI,12,FALSE)))</f>
        <v/>
      </c>
      <c r="O131" s="82" t="str">
        <f>IF($B131="","",(VLOOKUP($B131,'Price List'!$C:AS,13,FALSE)))</f>
        <v/>
      </c>
      <c r="P131" s="83" t="str">
        <f>IF($B131="","",(VLOOKUP($B131,'Price List'!$C:AS,14,FALSE)))</f>
        <v/>
      </c>
      <c r="Q131" s="83" t="str">
        <f>IF($B131="","",(VLOOKUP($B131,'Price List'!$C:AS,15,FALSE)))</f>
        <v/>
      </c>
      <c r="R131" s="125" t="str">
        <f>IF($B131="","",(VLOOKUP($B131,'Price List'!$C:AS,16,FALSE)))</f>
        <v/>
      </c>
      <c r="S131" s="125" t="str">
        <f>IF($B131="","",(VLOOKUP($B131,'Price List'!$C:AS,17,FALSE)))</f>
        <v/>
      </c>
      <c r="T131" s="84" t="str">
        <f>IF($B131="","",(VLOOKUP($B131,'Price List'!$C:AS,18,FALSE)))</f>
        <v/>
      </c>
      <c r="U131" s="83" t="str">
        <f>IF($B131="","",(VLOOKUP($B131,'Price List'!$C:AS,19,FALSE)))</f>
        <v/>
      </c>
      <c r="V131" s="83" t="str">
        <f>IF($B131="","",(VLOOKUP($B131,'Price List'!$C:AS,20,FALSE)))</f>
        <v/>
      </c>
      <c r="W131" s="125" t="str">
        <f>IF($B131="","",(VLOOKUP($B131,'Price List'!$C:AS,21,FALSE)))</f>
        <v/>
      </c>
      <c r="X131" s="130" t="str">
        <f>IF($B131="","",(VLOOKUP($B131,'Price List'!$C:AS,22,FALSE)))</f>
        <v/>
      </c>
      <c r="Y131" s="83" t="str">
        <f>IF($B131="","",(VLOOKUP($B131,'Price List'!$C:AS,23,FALSE)))</f>
        <v/>
      </c>
      <c r="Z131" s="83" t="str">
        <f>IF($B131="","",(VLOOKUP($B131,'Price List'!$C:AS,24,FALSE)))</f>
        <v/>
      </c>
      <c r="AA131" s="83" t="str">
        <f>IF($B131="","",(VLOOKUP($B131,'Price List'!$C:AS,25,FALSE)))</f>
        <v/>
      </c>
      <c r="AB131" s="125" t="str">
        <f>IF($B131="","",(VLOOKUP($B131,'Price List'!$C:AS,26,FALSE)))</f>
        <v/>
      </c>
      <c r="AC131" s="125" t="str">
        <f>IF($B131="","",(VLOOKUP($B131,'Price List'!$C:AS,27,FALSE)))</f>
        <v/>
      </c>
      <c r="AD131" s="82" t="str">
        <f>IF($B131="","",(VLOOKUP($B131,'Price List'!$C:AS,28,FALSE)))</f>
        <v/>
      </c>
      <c r="AE131" s="83" t="str">
        <f>IF($B131="","",(VLOOKUP($B131,'Price List'!$C:AS,29,FALSE)))</f>
        <v/>
      </c>
      <c r="AF131" s="83" t="str">
        <f>IF($B131="","",(VLOOKUP($B131,'Price List'!$C:AS,30,FALSE)))</f>
        <v/>
      </c>
      <c r="AG131" s="125" t="str">
        <f>IF($B131="","",(VLOOKUP($B131,'Price List'!$C:AS,31,FALSE)))</f>
        <v/>
      </c>
      <c r="AH131" s="125" t="str">
        <f>IF($B131="","",(VLOOKUP($B131,'Price List'!$C:AS,32,FALSE)))</f>
        <v/>
      </c>
      <c r="AI131" s="84" t="str">
        <f>IF($B131="","",(VLOOKUP($B131,'Price List'!$C:AS,33,FALSE)))</f>
        <v/>
      </c>
      <c r="AJ131" s="83" t="str">
        <f>IF($B131="","",(VLOOKUP($B131,'Price List'!$C:AS,34,FALSE)))</f>
        <v/>
      </c>
      <c r="AK131" s="83" t="str">
        <f>IF($B131="","",(VLOOKUP($B131,'Price List'!$C:AS,35,FALSE)))</f>
        <v/>
      </c>
      <c r="AL131" s="125" t="str">
        <f>IF($B131="","",(VLOOKUP($B131,'Price List'!$C:AS,36,FALSE)))</f>
        <v/>
      </c>
      <c r="AM131" s="130" t="str">
        <f>IF($B131="","",(VLOOKUP($B131,'Price List'!$C:AS,37,FALSE)))</f>
        <v/>
      </c>
      <c r="AN131" s="83" t="str">
        <f>IF($B131="","",(VLOOKUP($B131,'Price List'!$C:AS,38,FALSE)))</f>
        <v/>
      </c>
      <c r="AO131" s="83" t="str">
        <f>IF($B131="","",(VLOOKUP($B131,'Price List'!$C:AS,39,FALSE)))</f>
        <v/>
      </c>
      <c r="AP131" s="83" t="str">
        <f>IF($B131="","",(VLOOKUP($B131,'Price List'!$C:AS,40,FALSE)))</f>
        <v/>
      </c>
      <c r="AQ131" s="125" t="str">
        <f>IF($B131="","",(VLOOKUP($B131,'Price List'!$C:AS,41,FALSE)))</f>
        <v/>
      </c>
      <c r="AR131" s="135" t="str">
        <f>IF($B131="","",(VLOOKUP($B131,'Price List'!$C:AS,42,FALSE)))</f>
        <v/>
      </c>
      <c r="AS131" s="76" t="str">
        <f>IF($B131="","",(VLOOKUP($B131,'Price List'!$C:CO,43,FALSE)))</f>
        <v/>
      </c>
      <c r="AT131" s="151" t="str">
        <f t="shared" si="1"/>
        <v/>
      </c>
      <c r="AU131" s="76"/>
      <c r="AV131" s="76"/>
      <c r="AW131" s="76"/>
      <c r="AX131" s="76"/>
      <c r="AY131" s="76"/>
      <c r="AZ131" s="76"/>
      <c r="BA131" s="76"/>
    </row>
    <row r="132" spans="1:53" s="85" customFormat="1" x14ac:dyDescent="0.2">
      <c r="A132" s="79">
        <v>125</v>
      </c>
      <c r="B132" s="76" t="str">
        <f>IF(ISBLANK(Catalog!I294),"",Catalog!I294)</f>
        <v/>
      </c>
      <c r="C132" s="76"/>
      <c r="D132" s="76" t="str">
        <f>IF($B132="","",(VLOOKUP($B132,'Price List'!$C:BB,2,FALSE)))</f>
        <v/>
      </c>
      <c r="E132" s="77" t="str">
        <f>IF($B132="","",(VLOOKUP($B132,'Price List'!$C:BA,3,FALSE)))</f>
        <v/>
      </c>
      <c r="F132" s="78" t="str">
        <f>IF($B132="","",IF(ISBLANK(VLOOKUP($B132,'Price List'!$C:BB,5,FALSE)),VLOOKUP($B132,'Price List'!$C:BB,7,FALSE),VLOOKUP($B132,'Price List'!$C:BB,5,FALSE)))</f>
        <v/>
      </c>
      <c r="G132" s="76"/>
      <c r="H132" s="76"/>
      <c r="I132" s="77" t="str">
        <f>IF($B132="","",(VLOOKUP($B132,'Price List'!$C:BE,6,FALSE)))</f>
        <v/>
      </c>
      <c r="J132" s="76" t="str">
        <f>IF($B132="","",(VLOOKUP($B132,'Price List'!$C:BF,8,FALSE)))</f>
        <v/>
      </c>
      <c r="K132" s="76" t="str">
        <f>IF($B132="","",(VLOOKUP($B132,'Price List'!$C:BG,9,FALSE)))</f>
        <v/>
      </c>
      <c r="L132" s="79" t="str">
        <f>IF($B132="","",(VLOOKUP($B132,'Price List'!$C:BH,10,FALSE)))</f>
        <v/>
      </c>
      <c r="M132" s="80" t="str">
        <f>IF($B132="","",(VLOOKUP($B132,'Price List'!$C:BI,11,FALSE)))</f>
        <v/>
      </c>
      <c r="N132" s="81" t="str">
        <f>IF($B132="","",(VLOOKUP($B132,'Price List'!$C:BI,12,FALSE)))</f>
        <v/>
      </c>
      <c r="O132" s="82" t="str">
        <f>IF($B132="","",(VLOOKUP($B132,'Price List'!$C:AS,13,FALSE)))</f>
        <v/>
      </c>
      <c r="P132" s="83" t="str">
        <f>IF($B132="","",(VLOOKUP($B132,'Price List'!$C:AS,14,FALSE)))</f>
        <v/>
      </c>
      <c r="Q132" s="83" t="str">
        <f>IF($B132="","",(VLOOKUP($B132,'Price List'!$C:AS,15,FALSE)))</f>
        <v/>
      </c>
      <c r="R132" s="125" t="str">
        <f>IF($B132="","",(VLOOKUP($B132,'Price List'!$C:AS,16,FALSE)))</f>
        <v/>
      </c>
      <c r="S132" s="125" t="str">
        <f>IF($B132="","",(VLOOKUP($B132,'Price List'!$C:AS,17,FALSE)))</f>
        <v/>
      </c>
      <c r="T132" s="84" t="str">
        <f>IF($B132="","",(VLOOKUP($B132,'Price List'!$C:AS,18,FALSE)))</f>
        <v/>
      </c>
      <c r="U132" s="83" t="str">
        <f>IF($B132="","",(VLOOKUP($B132,'Price List'!$C:AS,19,FALSE)))</f>
        <v/>
      </c>
      <c r="V132" s="83" t="str">
        <f>IF($B132="","",(VLOOKUP($B132,'Price List'!$C:AS,20,FALSE)))</f>
        <v/>
      </c>
      <c r="W132" s="125" t="str">
        <f>IF($B132="","",(VLOOKUP($B132,'Price List'!$C:AS,21,FALSE)))</f>
        <v/>
      </c>
      <c r="X132" s="130" t="str">
        <f>IF($B132="","",(VLOOKUP($B132,'Price List'!$C:AS,22,FALSE)))</f>
        <v/>
      </c>
      <c r="Y132" s="83" t="str">
        <f>IF($B132="","",(VLOOKUP($B132,'Price List'!$C:AS,23,FALSE)))</f>
        <v/>
      </c>
      <c r="Z132" s="83" t="str">
        <f>IF($B132="","",(VLOOKUP($B132,'Price List'!$C:AS,24,FALSE)))</f>
        <v/>
      </c>
      <c r="AA132" s="83" t="str">
        <f>IF($B132="","",(VLOOKUP($B132,'Price List'!$C:AS,25,FALSE)))</f>
        <v/>
      </c>
      <c r="AB132" s="125" t="str">
        <f>IF($B132="","",(VLOOKUP($B132,'Price List'!$C:AS,26,FALSE)))</f>
        <v/>
      </c>
      <c r="AC132" s="125" t="str">
        <f>IF($B132="","",(VLOOKUP($B132,'Price List'!$C:AS,27,FALSE)))</f>
        <v/>
      </c>
      <c r="AD132" s="82" t="str">
        <f>IF($B132="","",(VLOOKUP($B132,'Price List'!$C:AS,28,FALSE)))</f>
        <v/>
      </c>
      <c r="AE132" s="83" t="str">
        <f>IF($B132="","",(VLOOKUP($B132,'Price List'!$C:AS,29,FALSE)))</f>
        <v/>
      </c>
      <c r="AF132" s="83" t="str">
        <f>IF($B132="","",(VLOOKUP($B132,'Price List'!$C:AS,30,FALSE)))</f>
        <v/>
      </c>
      <c r="AG132" s="125" t="str">
        <f>IF($B132="","",(VLOOKUP($B132,'Price List'!$C:AS,31,FALSE)))</f>
        <v/>
      </c>
      <c r="AH132" s="125" t="str">
        <f>IF($B132="","",(VLOOKUP($B132,'Price List'!$C:AS,32,FALSE)))</f>
        <v/>
      </c>
      <c r="AI132" s="84" t="str">
        <f>IF($B132="","",(VLOOKUP($B132,'Price List'!$C:AS,33,FALSE)))</f>
        <v/>
      </c>
      <c r="AJ132" s="83" t="str">
        <f>IF($B132="","",(VLOOKUP($B132,'Price List'!$C:AS,34,FALSE)))</f>
        <v/>
      </c>
      <c r="AK132" s="83" t="str">
        <f>IF($B132="","",(VLOOKUP($B132,'Price List'!$C:AS,35,FALSE)))</f>
        <v/>
      </c>
      <c r="AL132" s="125" t="str">
        <f>IF($B132="","",(VLOOKUP($B132,'Price List'!$C:AS,36,FALSE)))</f>
        <v/>
      </c>
      <c r="AM132" s="130" t="str">
        <f>IF($B132="","",(VLOOKUP($B132,'Price List'!$C:AS,37,FALSE)))</f>
        <v/>
      </c>
      <c r="AN132" s="83" t="str">
        <f>IF($B132="","",(VLOOKUP($B132,'Price List'!$C:AS,38,FALSE)))</f>
        <v/>
      </c>
      <c r="AO132" s="83" t="str">
        <f>IF($B132="","",(VLOOKUP($B132,'Price List'!$C:AS,39,FALSE)))</f>
        <v/>
      </c>
      <c r="AP132" s="83" t="str">
        <f>IF($B132="","",(VLOOKUP($B132,'Price List'!$C:AS,40,FALSE)))</f>
        <v/>
      </c>
      <c r="AQ132" s="125" t="str">
        <f>IF($B132="","",(VLOOKUP($B132,'Price List'!$C:AS,41,FALSE)))</f>
        <v/>
      </c>
      <c r="AR132" s="135" t="str">
        <f>IF($B132="","",(VLOOKUP($B132,'Price List'!$C:AS,42,FALSE)))</f>
        <v/>
      </c>
      <c r="AS132" s="76" t="str">
        <f>IF($B132="","",(VLOOKUP($B132,'Price List'!$C:CO,43,FALSE)))</f>
        <v/>
      </c>
      <c r="AT132" s="151" t="str">
        <f t="shared" si="1"/>
        <v/>
      </c>
      <c r="AU132" s="76"/>
      <c r="AV132" s="76"/>
      <c r="AW132" s="76"/>
      <c r="AX132" s="76"/>
      <c r="AY132" s="76"/>
      <c r="AZ132" s="76"/>
      <c r="BA132" s="76"/>
    </row>
    <row r="133" spans="1:53" s="85" customFormat="1" x14ac:dyDescent="0.2">
      <c r="A133" s="79">
        <v>126</v>
      </c>
      <c r="B133" s="76" t="str">
        <f>IF(ISBLANK(Catalog!A301),"",Catalog!A301)</f>
        <v/>
      </c>
      <c r="C133" s="76"/>
      <c r="D133" s="76" t="str">
        <f>IF($B133="","",(VLOOKUP($B133,'Price List'!$C:BB,2,FALSE)))</f>
        <v/>
      </c>
      <c r="E133" s="77" t="str">
        <f>IF($B133="","",(VLOOKUP($B133,'Price List'!$C:BA,3,FALSE)))</f>
        <v/>
      </c>
      <c r="F133" s="78" t="str">
        <f>IF($B133="","",IF(ISBLANK(VLOOKUP($B133,'Price List'!$C:BB,5,FALSE)),VLOOKUP($B133,'Price List'!$C:BB,7,FALSE),VLOOKUP($B133,'Price List'!$C:BB,5,FALSE)))</f>
        <v/>
      </c>
      <c r="G133" s="76"/>
      <c r="H133" s="76"/>
      <c r="I133" s="77" t="str">
        <f>IF($B133="","",(VLOOKUP($B133,'Price List'!$C:BE,6,FALSE)))</f>
        <v/>
      </c>
      <c r="J133" s="76" t="str">
        <f>IF($B133="","",(VLOOKUP($B133,'Price List'!$C:BF,8,FALSE)))</f>
        <v/>
      </c>
      <c r="K133" s="76" t="str">
        <f>IF($B133="","",(VLOOKUP($B133,'Price List'!$C:BG,9,FALSE)))</f>
        <v/>
      </c>
      <c r="L133" s="79" t="str">
        <f>IF($B133="","",(VLOOKUP($B133,'Price List'!$C:BH,10,FALSE)))</f>
        <v/>
      </c>
      <c r="M133" s="80" t="str">
        <f>IF($B133="","",(VLOOKUP($B133,'Price List'!$C:BI,11,FALSE)))</f>
        <v/>
      </c>
      <c r="N133" s="81" t="str">
        <f>IF($B133="","",(VLOOKUP($B133,'Price List'!$C:BI,12,FALSE)))</f>
        <v/>
      </c>
      <c r="O133" s="82" t="str">
        <f>IF($B133="","",(VLOOKUP($B133,'Price List'!$C:AS,13,FALSE)))</f>
        <v/>
      </c>
      <c r="P133" s="83" t="str">
        <f>IF($B133="","",(VLOOKUP($B133,'Price List'!$C:AS,14,FALSE)))</f>
        <v/>
      </c>
      <c r="Q133" s="83" t="str">
        <f>IF($B133="","",(VLOOKUP($B133,'Price List'!$C:AS,15,FALSE)))</f>
        <v/>
      </c>
      <c r="R133" s="125" t="str">
        <f>IF($B133="","",(VLOOKUP($B133,'Price List'!$C:AS,16,FALSE)))</f>
        <v/>
      </c>
      <c r="S133" s="125" t="str">
        <f>IF($B133="","",(VLOOKUP($B133,'Price List'!$C:AS,17,FALSE)))</f>
        <v/>
      </c>
      <c r="T133" s="84" t="str">
        <f>IF($B133="","",(VLOOKUP($B133,'Price List'!$C:AS,18,FALSE)))</f>
        <v/>
      </c>
      <c r="U133" s="83" t="str">
        <f>IF($B133="","",(VLOOKUP($B133,'Price List'!$C:AS,19,FALSE)))</f>
        <v/>
      </c>
      <c r="V133" s="83" t="str">
        <f>IF($B133="","",(VLOOKUP($B133,'Price List'!$C:AS,20,FALSE)))</f>
        <v/>
      </c>
      <c r="W133" s="125" t="str">
        <f>IF($B133="","",(VLOOKUP($B133,'Price List'!$C:AS,21,FALSE)))</f>
        <v/>
      </c>
      <c r="X133" s="130" t="str">
        <f>IF($B133="","",(VLOOKUP($B133,'Price List'!$C:AS,22,FALSE)))</f>
        <v/>
      </c>
      <c r="Y133" s="83" t="str">
        <f>IF($B133="","",(VLOOKUP($B133,'Price List'!$C:AS,23,FALSE)))</f>
        <v/>
      </c>
      <c r="Z133" s="83" t="str">
        <f>IF($B133="","",(VLOOKUP($B133,'Price List'!$C:AS,24,FALSE)))</f>
        <v/>
      </c>
      <c r="AA133" s="83" t="str">
        <f>IF($B133="","",(VLOOKUP($B133,'Price List'!$C:AS,25,FALSE)))</f>
        <v/>
      </c>
      <c r="AB133" s="125" t="str">
        <f>IF($B133="","",(VLOOKUP($B133,'Price List'!$C:AS,26,FALSE)))</f>
        <v/>
      </c>
      <c r="AC133" s="125" t="str">
        <f>IF($B133="","",(VLOOKUP($B133,'Price List'!$C:AS,27,FALSE)))</f>
        <v/>
      </c>
      <c r="AD133" s="82" t="str">
        <f>IF($B133="","",(VLOOKUP($B133,'Price List'!$C:AS,28,FALSE)))</f>
        <v/>
      </c>
      <c r="AE133" s="83" t="str">
        <f>IF($B133="","",(VLOOKUP($B133,'Price List'!$C:AS,29,FALSE)))</f>
        <v/>
      </c>
      <c r="AF133" s="83" t="str">
        <f>IF($B133="","",(VLOOKUP($B133,'Price List'!$C:AS,30,FALSE)))</f>
        <v/>
      </c>
      <c r="AG133" s="125" t="str">
        <f>IF($B133="","",(VLOOKUP($B133,'Price List'!$C:AS,31,FALSE)))</f>
        <v/>
      </c>
      <c r="AH133" s="125" t="str">
        <f>IF($B133="","",(VLOOKUP($B133,'Price List'!$C:AS,32,FALSE)))</f>
        <v/>
      </c>
      <c r="AI133" s="84" t="str">
        <f>IF($B133="","",(VLOOKUP($B133,'Price List'!$C:AS,33,FALSE)))</f>
        <v/>
      </c>
      <c r="AJ133" s="83" t="str">
        <f>IF($B133="","",(VLOOKUP($B133,'Price List'!$C:AS,34,FALSE)))</f>
        <v/>
      </c>
      <c r="AK133" s="83" t="str">
        <f>IF($B133="","",(VLOOKUP($B133,'Price List'!$C:AS,35,FALSE)))</f>
        <v/>
      </c>
      <c r="AL133" s="125" t="str">
        <f>IF($B133="","",(VLOOKUP($B133,'Price List'!$C:AS,36,FALSE)))</f>
        <v/>
      </c>
      <c r="AM133" s="130" t="str">
        <f>IF($B133="","",(VLOOKUP($B133,'Price List'!$C:AS,37,FALSE)))</f>
        <v/>
      </c>
      <c r="AN133" s="83" t="str">
        <f>IF($B133="","",(VLOOKUP($B133,'Price List'!$C:AS,38,FALSE)))</f>
        <v/>
      </c>
      <c r="AO133" s="83" t="str">
        <f>IF($B133="","",(VLOOKUP($B133,'Price List'!$C:AS,39,FALSE)))</f>
        <v/>
      </c>
      <c r="AP133" s="83" t="str">
        <f>IF($B133="","",(VLOOKUP($B133,'Price List'!$C:AS,40,FALSE)))</f>
        <v/>
      </c>
      <c r="AQ133" s="125" t="str">
        <f>IF($B133="","",(VLOOKUP($B133,'Price List'!$C:AS,41,FALSE)))</f>
        <v/>
      </c>
      <c r="AR133" s="135" t="str">
        <f>IF($B133="","",(VLOOKUP($B133,'Price List'!$C:AS,42,FALSE)))</f>
        <v/>
      </c>
      <c r="AS133" s="76" t="str">
        <f>IF($B133="","",(VLOOKUP($B133,'Price List'!$C:CO,43,FALSE)))</f>
        <v/>
      </c>
      <c r="AT133" s="151" t="str">
        <f t="shared" si="1"/>
        <v/>
      </c>
      <c r="AU133" s="76"/>
      <c r="AV133" s="76"/>
      <c r="AW133" s="76"/>
      <c r="AX133" s="76"/>
      <c r="AY133" s="76"/>
      <c r="AZ133" s="76"/>
      <c r="BA133" s="76"/>
    </row>
    <row r="134" spans="1:53" s="85" customFormat="1" x14ac:dyDescent="0.2">
      <c r="A134" s="79">
        <v>127</v>
      </c>
      <c r="B134" s="76" t="str">
        <f>IF(ISBLANK(Catalog!E301),"",Catalog!E301)</f>
        <v/>
      </c>
      <c r="C134" s="76"/>
      <c r="D134" s="76" t="str">
        <f>IF($B134="","",(VLOOKUP($B134,'Price List'!$C:BB,2,FALSE)))</f>
        <v/>
      </c>
      <c r="E134" s="77" t="str">
        <f>IF($B134="","",(VLOOKUP($B134,'Price List'!$C:BA,3,FALSE)))</f>
        <v/>
      </c>
      <c r="F134" s="78" t="str">
        <f>IF($B134="","",IF(ISBLANK(VLOOKUP($B134,'Price List'!$C:BB,5,FALSE)),VLOOKUP($B134,'Price List'!$C:BB,7,FALSE),VLOOKUP($B134,'Price List'!$C:BB,5,FALSE)))</f>
        <v/>
      </c>
      <c r="G134" s="76"/>
      <c r="H134" s="76"/>
      <c r="I134" s="77" t="str">
        <f>IF($B134="","",(VLOOKUP($B134,'Price List'!$C:BE,6,FALSE)))</f>
        <v/>
      </c>
      <c r="J134" s="76" t="str">
        <f>IF($B134="","",(VLOOKUP($B134,'Price List'!$C:BF,8,FALSE)))</f>
        <v/>
      </c>
      <c r="K134" s="76" t="str">
        <f>IF($B134="","",(VLOOKUP($B134,'Price List'!$C:BG,9,FALSE)))</f>
        <v/>
      </c>
      <c r="L134" s="79" t="str">
        <f>IF($B134="","",(VLOOKUP($B134,'Price List'!$C:BH,10,FALSE)))</f>
        <v/>
      </c>
      <c r="M134" s="80" t="str">
        <f>IF($B134="","",(VLOOKUP($B134,'Price List'!$C:BI,11,FALSE)))</f>
        <v/>
      </c>
      <c r="N134" s="81" t="str">
        <f>IF($B134="","",(VLOOKUP($B134,'Price List'!$C:BI,12,FALSE)))</f>
        <v/>
      </c>
      <c r="O134" s="82" t="str">
        <f>IF($B134="","",(VLOOKUP($B134,'Price List'!$C:AS,13,FALSE)))</f>
        <v/>
      </c>
      <c r="P134" s="83" t="str">
        <f>IF($B134="","",(VLOOKUP($B134,'Price List'!$C:AS,14,FALSE)))</f>
        <v/>
      </c>
      <c r="Q134" s="83" t="str">
        <f>IF($B134="","",(VLOOKUP($B134,'Price List'!$C:AS,15,FALSE)))</f>
        <v/>
      </c>
      <c r="R134" s="125" t="str">
        <f>IF($B134="","",(VLOOKUP($B134,'Price List'!$C:AS,16,FALSE)))</f>
        <v/>
      </c>
      <c r="S134" s="125" t="str">
        <f>IF($B134="","",(VLOOKUP($B134,'Price List'!$C:AS,17,FALSE)))</f>
        <v/>
      </c>
      <c r="T134" s="84" t="str">
        <f>IF($B134="","",(VLOOKUP($B134,'Price List'!$C:AS,18,FALSE)))</f>
        <v/>
      </c>
      <c r="U134" s="83" t="str">
        <f>IF($B134="","",(VLOOKUP($B134,'Price List'!$C:AS,19,FALSE)))</f>
        <v/>
      </c>
      <c r="V134" s="83" t="str">
        <f>IF($B134="","",(VLOOKUP($B134,'Price List'!$C:AS,20,FALSE)))</f>
        <v/>
      </c>
      <c r="W134" s="125" t="str">
        <f>IF($B134="","",(VLOOKUP($B134,'Price List'!$C:AS,21,FALSE)))</f>
        <v/>
      </c>
      <c r="X134" s="130" t="str">
        <f>IF($B134="","",(VLOOKUP($B134,'Price List'!$C:AS,22,FALSE)))</f>
        <v/>
      </c>
      <c r="Y134" s="83" t="str">
        <f>IF($B134="","",(VLOOKUP($B134,'Price List'!$C:AS,23,FALSE)))</f>
        <v/>
      </c>
      <c r="Z134" s="83" t="str">
        <f>IF($B134="","",(VLOOKUP($B134,'Price List'!$C:AS,24,FALSE)))</f>
        <v/>
      </c>
      <c r="AA134" s="83" t="str">
        <f>IF($B134="","",(VLOOKUP($B134,'Price List'!$C:AS,25,FALSE)))</f>
        <v/>
      </c>
      <c r="AB134" s="125" t="str">
        <f>IF($B134="","",(VLOOKUP($B134,'Price List'!$C:AS,26,FALSE)))</f>
        <v/>
      </c>
      <c r="AC134" s="125" t="str">
        <f>IF($B134="","",(VLOOKUP($B134,'Price List'!$C:AS,27,FALSE)))</f>
        <v/>
      </c>
      <c r="AD134" s="82" t="str">
        <f>IF($B134="","",(VLOOKUP($B134,'Price List'!$C:AS,28,FALSE)))</f>
        <v/>
      </c>
      <c r="AE134" s="83" t="str">
        <f>IF($B134="","",(VLOOKUP($B134,'Price List'!$C:AS,29,FALSE)))</f>
        <v/>
      </c>
      <c r="AF134" s="83" t="str">
        <f>IF($B134="","",(VLOOKUP($B134,'Price List'!$C:AS,30,FALSE)))</f>
        <v/>
      </c>
      <c r="AG134" s="125" t="str">
        <f>IF($B134="","",(VLOOKUP($B134,'Price List'!$C:AS,31,FALSE)))</f>
        <v/>
      </c>
      <c r="AH134" s="125" t="str">
        <f>IF($B134="","",(VLOOKUP($B134,'Price List'!$C:AS,32,FALSE)))</f>
        <v/>
      </c>
      <c r="AI134" s="84" t="str">
        <f>IF($B134="","",(VLOOKUP($B134,'Price List'!$C:AS,33,FALSE)))</f>
        <v/>
      </c>
      <c r="AJ134" s="83" t="str">
        <f>IF($B134="","",(VLOOKUP($B134,'Price List'!$C:AS,34,FALSE)))</f>
        <v/>
      </c>
      <c r="AK134" s="83" t="str">
        <f>IF($B134="","",(VLOOKUP($B134,'Price List'!$C:AS,35,FALSE)))</f>
        <v/>
      </c>
      <c r="AL134" s="125" t="str">
        <f>IF($B134="","",(VLOOKUP($B134,'Price List'!$C:AS,36,FALSE)))</f>
        <v/>
      </c>
      <c r="AM134" s="130" t="str">
        <f>IF($B134="","",(VLOOKUP($B134,'Price List'!$C:AS,37,FALSE)))</f>
        <v/>
      </c>
      <c r="AN134" s="83" t="str">
        <f>IF($B134="","",(VLOOKUP($B134,'Price List'!$C:AS,38,FALSE)))</f>
        <v/>
      </c>
      <c r="AO134" s="83" t="str">
        <f>IF($B134="","",(VLOOKUP($B134,'Price List'!$C:AS,39,FALSE)))</f>
        <v/>
      </c>
      <c r="AP134" s="83" t="str">
        <f>IF($B134="","",(VLOOKUP($B134,'Price List'!$C:AS,40,FALSE)))</f>
        <v/>
      </c>
      <c r="AQ134" s="125" t="str">
        <f>IF($B134="","",(VLOOKUP($B134,'Price List'!$C:AS,41,FALSE)))</f>
        <v/>
      </c>
      <c r="AR134" s="135" t="str">
        <f>IF($B134="","",(VLOOKUP($B134,'Price List'!$C:AS,42,FALSE)))</f>
        <v/>
      </c>
      <c r="AS134" s="76" t="str">
        <f>IF($B134="","",(VLOOKUP($B134,'Price List'!$C:CO,43,FALSE)))</f>
        <v/>
      </c>
      <c r="AT134" s="151" t="str">
        <f t="shared" si="1"/>
        <v/>
      </c>
      <c r="AU134" s="76"/>
      <c r="AV134" s="76"/>
      <c r="AW134" s="76"/>
      <c r="AX134" s="76"/>
      <c r="AY134" s="76"/>
      <c r="AZ134" s="76"/>
      <c r="BA134" s="76"/>
    </row>
    <row r="135" spans="1:53" s="85" customFormat="1" x14ac:dyDescent="0.2">
      <c r="A135" s="79">
        <v>128</v>
      </c>
      <c r="B135" s="76" t="str">
        <f>IF(ISBLANK(Catalog!I301),"",Catalog!I301)</f>
        <v/>
      </c>
      <c r="C135" s="76"/>
      <c r="D135" s="76" t="str">
        <f>IF($B135="","",(VLOOKUP($B135,'Price List'!$C:BB,2,FALSE)))</f>
        <v/>
      </c>
      <c r="E135" s="77" t="str">
        <f>IF($B135="","",(VLOOKUP($B135,'Price List'!$C:BA,3,FALSE)))</f>
        <v/>
      </c>
      <c r="F135" s="78" t="str">
        <f>IF($B135="","",IF(ISBLANK(VLOOKUP($B135,'Price List'!$C:BB,5,FALSE)),VLOOKUP($B135,'Price List'!$C:BB,7,FALSE),VLOOKUP($B135,'Price List'!$C:BB,5,FALSE)))</f>
        <v/>
      </c>
      <c r="G135" s="76"/>
      <c r="H135" s="76"/>
      <c r="I135" s="77" t="str">
        <f>IF($B135="","",(VLOOKUP($B135,'Price List'!$C:BE,6,FALSE)))</f>
        <v/>
      </c>
      <c r="J135" s="76" t="str">
        <f>IF($B135="","",(VLOOKUP($B135,'Price List'!$C:BF,8,FALSE)))</f>
        <v/>
      </c>
      <c r="K135" s="76" t="str">
        <f>IF($B135="","",(VLOOKUP($B135,'Price List'!$C:BG,9,FALSE)))</f>
        <v/>
      </c>
      <c r="L135" s="79" t="str">
        <f>IF($B135="","",(VLOOKUP($B135,'Price List'!$C:BH,10,FALSE)))</f>
        <v/>
      </c>
      <c r="M135" s="80" t="str">
        <f>IF($B135="","",(VLOOKUP($B135,'Price List'!$C:BI,11,FALSE)))</f>
        <v/>
      </c>
      <c r="N135" s="81" t="str">
        <f>IF($B135="","",(VLOOKUP($B135,'Price List'!$C:BI,12,FALSE)))</f>
        <v/>
      </c>
      <c r="O135" s="82" t="str">
        <f>IF($B135="","",(VLOOKUP($B135,'Price List'!$C:AS,13,FALSE)))</f>
        <v/>
      </c>
      <c r="P135" s="83" t="str">
        <f>IF($B135="","",(VLOOKUP($B135,'Price List'!$C:AS,14,FALSE)))</f>
        <v/>
      </c>
      <c r="Q135" s="83" t="str">
        <f>IF($B135="","",(VLOOKUP($B135,'Price List'!$C:AS,15,FALSE)))</f>
        <v/>
      </c>
      <c r="R135" s="125" t="str">
        <f>IF($B135="","",(VLOOKUP($B135,'Price List'!$C:AS,16,FALSE)))</f>
        <v/>
      </c>
      <c r="S135" s="125" t="str">
        <f>IF($B135="","",(VLOOKUP($B135,'Price List'!$C:AS,17,FALSE)))</f>
        <v/>
      </c>
      <c r="T135" s="84" t="str">
        <f>IF($B135="","",(VLOOKUP($B135,'Price List'!$C:AS,18,FALSE)))</f>
        <v/>
      </c>
      <c r="U135" s="83" t="str">
        <f>IF($B135="","",(VLOOKUP($B135,'Price List'!$C:AS,19,FALSE)))</f>
        <v/>
      </c>
      <c r="V135" s="83" t="str">
        <f>IF($B135="","",(VLOOKUP($B135,'Price List'!$C:AS,20,FALSE)))</f>
        <v/>
      </c>
      <c r="W135" s="125" t="str">
        <f>IF($B135="","",(VLOOKUP($B135,'Price List'!$C:AS,21,FALSE)))</f>
        <v/>
      </c>
      <c r="X135" s="130" t="str">
        <f>IF($B135="","",(VLOOKUP($B135,'Price List'!$C:AS,22,FALSE)))</f>
        <v/>
      </c>
      <c r="Y135" s="83" t="str">
        <f>IF($B135="","",(VLOOKUP($B135,'Price List'!$C:AS,23,FALSE)))</f>
        <v/>
      </c>
      <c r="Z135" s="83" t="str">
        <f>IF($B135="","",(VLOOKUP($B135,'Price List'!$C:AS,24,FALSE)))</f>
        <v/>
      </c>
      <c r="AA135" s="83" t="str">
        <f>IF($B135="","",(VLOOKUP($B135,'Price List'!$C:AS,25,FALSE)))</f>
        <v/>
      </c>
      <c r="AB135" s="125" t="str">
        <f>IF($B135="","",(VLOOKUP($B135,'Price List'!$C:AS,26,FALSE)))</f>
        <v/>
      </c>
      <c r="AC135" s="125" t="str">
        <f>IF($B135="","",(VLOOKUP($B135,'Price List'!$C:AS,27,FALSE)))</f>
        <v/>
      </c>
      <c r="AD135" s="82" t="str">
        <f>IF($B135="","",(VLOOKUP($B135,'Price List'!$C:AS,28,FALSE)))</f>
        <v/>
      </c>
      <c r="AE135" s="83" t="str">
        <f>IF($B135="","",(VLOOKUP($B135,'Price List'!$C:AS,29,FALSE)))</f>
        <v/>
      </c>
      <c r="AF135" s="83" t="str">
        <f>IF($B135="","",(VLOOKUP($B135,'Price List'!$C:AS,30,FALSE)))</f>
        <v/>
      </c>
      <c r="AG135" s="125" t="str">
        <f>IF($B135="","",(VLOOKUP($B135,'Price List'!$C:AS,31,FALSE)))</f>
        <v/>
      </c>
      <c r="AH135" s="125" t="str">
        <f>IF($B135="","",(VLOOKUP($B135,'Price List'!$C:AS,32,FALSE)))</f>
        <v/>
      </c>
      <c r="AI135" s="84" t="str">
        <f>IF($B135="","",(VLOOKUP($B135,'Price List'!$C:AS,33,FALSE)))</f>
        <v/>
      </c>
      <c r="AJ135" s="83" t="str">
        <f>IF($B135="","",(VLOOKUP($B135,'Price List'!$C:AS,34,FALSE)))</f>
        <v/>
      </c>
      <c r="AK135" s="83" t="str">
        <f>IF($B135="","",(VLOOKUP($B135,'Price List'!$C:AS,35,FALSE)))</f>
        <v/>
      </c>
      <c r="AL135" s="125" t="str">
        <f>IF($B135="","",(VLOOKUP($B135,'Price List'!$C:AS,36,FALSE)))</f>
        <v/>
      </c>
      <c r="AM135" s="130" t="str">
        <f>IF($B135="","",(VLOOKUP($B135,'Price List'!$C:AS,37,FALSE)))</f>
        <v/>
      </c>
      <c r="AN135" s="83" t="str">
        <f>IF($B135="","",(VLOOKUP($B135,'Price List'!$C:AS,38,FALSE)))</f>
        <v/>
      </c>
      <c r="AO135" s="83" t="str">
        <f>IF($B135="","",(VLOOKUP($B135,'Price List'!$C:AS,39,FALSE)))</f>
        <v/>
      </c>
      <c r="AP135" s="83" t="str">
        <f>IF($B135="","",(VLOOKUP($B135,'Price List'!$C:AS,40,FALSE)))</f>
        <v/>
      </c>
      <c r="AQ135" s="125" t="str">
        <f>IF($B135="","",(VLOOKUP($B135,'Price List'!$C:AS,41,FALSE)))</f>
        <v/>
      </c>
      <c r="AR135" s="135" t="str">
        <f>IF($B135="","",(VLOOKUP($B135,'Price List'!$C:AS,42,FALSE)))</f>
        <v/>
      </c>
      <c r="AS135" s="76" t="str">
        <f>IF($B135="","",(VLOOKUP($B135,'Price List'!$C:CO,43,FALSE)))</f>
        <v/>
      </c>
      <c r="AT135" s="151" t="str">
        <f t="shared" ref="AT135:AT198" si="2">IF(B135="","",(1943/AP135)*K135)</f>
        <v/>
      </c>
      <c r="AU135" s="76"/>
      <c r="AV135" s="76"/>
      <c r="AW135" s="76"/>
      <c r="AX135" s="76"/>
      <c r="AY135" s="76"/>
      <c r="AZ135" s="76"/>
      <c r="BA135" s="76"/>
    </row>
    <row r="136" spans="1:53" s="85" customFormat="1" x14ac:dyDescent="0.2">
      <c r="A136" s="79">
        <v>129</v>
      </c>
      <c r="B136" s="76" t="str">
        <f>IF(ISBLANK(Catalog!A308),"",Catalog!A308)</f>
        <v/>
      </c>
      <c r="C136" s="76"/>
      <c r="D136" s="76" t="str">
        <f>IF($B136="","",(VLOOKUP($B136,'Price List'!$C:BB,2,FALSE)))</f>
        <v/>
      </c>
      <c r="E136" s="77" t="str">
        <f>IF($B136="","",(VLOOKUP($B136,'Price List'!$C:BA,3,FALSE)))</f>
        <v/>
      </c>
      <c r="F136" s="78" t="str">
        <f>IF($B136="","",IF(ISBLANK(VLOOKUP($B136,'Price List'!$C:BB,5,FALSE)),VLOOKUP($B136,'Price List'!$C:BB,7,FALSE),VLOOKUP($B136,'Price List'!$C:BB,5,FALSE)))</f>
        <v/>
      </c>
      <c r="G136" s="76"/>
      <c r="H136" s="76"/>
      <c r="I136" s="77" t="str">
        <f>IF($B136="","",(VLOOKUP($B136,'Price List'!$C:BE,6,FALSE)))</f>
        <v/>
      </c>
      <c r="J136" s="76" t="str">
        <f>IF($B136="","",(VLOOKUP($B136,'Price List'!$C:BF,8,FALSE)))</f>
        <v/>
      </c>
      <c r="K136" s="76" t="str">
        <f>IF($B136="","",(VLOOKUP($B136,'Price List'!$C:BG,9,FALSE)))</f>
        <v/>
      </c>
      <c r="L136" s="79" t="str">
        <f>IF($B136="","",(VLOOKUP($B136,'Price List'!$C:BH,10,FALSE)))</f>
        <v/>
      </c>
      <c r="M136" s="80" t="str">
        <f>IF($B136="","",(VLOOKUP($B136,'Price List'!$C:BI,11,FALSE)))</f>
        <v/>
      </c>
      <c r="N136" s="81" t="str">
        <f>IF($B136="","",(VLOOKUP($B136,'Price List'!$C:BI,12,FALSE)))</f>
        <v/>
      </c>
      <c r="O136" s="82" t="str">
        <f>IF($B136="","",(VLOOKUP($B136,'Price List'!$C:AS,13,FALSE)))</f>
        <v/>
      </c>
      <c r="P136" s="83" t="str">
        <f>IF($B136="","",(VLOOKUP($B136,'Price List'!$C:AS,14,FALSE)))</f>
        <v/>
      </c>
      <c r="Q136" s="83" t="str">
        <f>IF($B136="","",(VLOOKUP($B136,'Price List'!$C:AS,15,FALSE)))</f>
        <v/>
      </c>
      <c r="R136" s="125" t="str">
        <f>IF($B136="","",(VLOOKUP($B136,'Price List'!$C:AS,16,FALSE)))</f>
        <v/>
      </c>
      <c r="S136" s="125" t="str">
        <f>IF($B136="","",(VLOOKUP($B136,'Price List'!$C:AS,17,FALSE)))</f>
        <v/>
      </c>
      <c r="T136" s="84" t="str">
        <f>IF($B136="","",(VLOOKUP($B136,'Price List'!$C:AS,18,FALSE)))</f>
        <v/>
      </c>
      <c r="U136" s="83" t="str">
        <f>IF($B136="","",(VLOOKUP($B136,'Price List'!$C:AS,19,FALSE)))</f>
        <v/>
      </c>
      <c r="V136" s="83" t="str">
        <f>IF($B136="","",(VLOOKUP($B136,'Price List'!$C:AS,20,FALSE)))</f>
        <v/>
      </c>
      <c r="W136" s="125" t="str">
        <f>IF($B136="","",(VLOOKUP($B136,'Price List'!$C:AS,21,FALSE)))</f>
        <v/>
      </c>
      <c r="X136" s="130" t="str">
        <f>IF($B136="","",(VLOOKUP($B136,'Price List'!$C:AS,22,FALSE)))</f>
        <v/>
      </c>
      <c r="Y136" s="83" t="str">
        <f>IF($B136="","",(VLOOKUP($B136,'Price List'!$C:AS,23,FALSE)))</f>
        <v/>
      </c>
      <c r="Z136" s="83" t="str">
        <f>IF($B136="","",(VLOOKUP($B136,'Price List'!$C:AS,24,FALSE)))</f>
        <v/>
      </c>
      <c r="AA136" s="83" t="str">
        <f>IF($B136="","",(VLOOKUP($B136,'Price List'!$C:AS,25,FALSE)))</f>
        <v/>
      </c>
      <c r="AB136" s="125" t="str">
        <f>IF($B136="","",(VLOOKUP($B136,'Price List'!$C:AS,26,FALSE)))</f>
        <v/>
      </c>
      <c r="AC136" s="125" t="str">
        <f>IF($B136="","",(VLOOKUP($B136,'Price List'!$C:AS,27,FALSE)))</f>
        <v/>
      </c>
      <c r="AD136" s="82" t="str">
        <f>IF($B136="","",(VLOOKUP($B136,'Price List'!$C:AS,28,FALSE)))</f>
        <v/>
      </c>
      <c r="AE136" s="83" t="str">
        <f>IF($B136="","",(VLOOKUP($B136,'Price List'!$C:AS,29,FALSE)))</f>
        <v/>
      </c>
      <c r="AF136" s="83" t="str">
        <f>IF($B136="","",(VLOOKUP($B136,'Price List'!$C:AS,30,FALSE)))</f>
        <v/>
      </c>
      <c r="AG136" s="125" t="str">
        <f>IF($B136="","",(VLOOKUP($B136,'Price List'!$C:AS,31,FALSE)))</f>
        <v/>
      </c>
      <c r="AH136" s="125" t="str">
        <f>IF($B136="","",(VLOOKUP($B136,'Price List'!$C:AS,32,FALSE)))</f>
        <v/>
      </c>
      <c r="AI136" s="84" t="str">
        <f>IF($B136="","",(VLOOKUP($B136,'Price List'!$C:AS,33,FALSE)))</f>
        <v/>
      </c>
      <c r="AJ136" s="83" t="str">
        <f>IF($B136="","",(VLOOKUP($B136,'Price List'!$C:AS,34,FALSE)))</f>
        <v/>
      </c>
      <c r="AK136" s="83" t="str">
        <f>IF($B136="","",(VLOOKUP($B136,'Price List'!$C:AS,35,FALSE)))</f>
        <v/>
      </c>
      <c r="AL136" s="125" t="str">
        <f>IF($B136="","",(VLOOKUP($B136,'Price List'!$C:AS,36,FALSE)))</f>
        <v/>
      </c>
      <c r="AM136" s="130" t="str">
        <f>IF($B136="","",(VLOOKUP($B136,'Price List'!$C:AS,37,FALSE)))</f>
        <v/>
      </c>
      <c r="AN136" s="83" t="str">
        <f>IF($B136="","",(VLOOKUP($B136,'Price List'!$C:AS,38,FALSE)))</f>
        <v/>
      </c>
      <c r="AO136" s="83" t="str">
        <f>IF($B136="","",(VLOOKUP($B136,'Price List'!$C:AS,39,FALSE)))</f>
        <v/>
      </c>
      <c r="AP136" s="83" t="str">
        <f>IF($B136="","",(VLOOKUP($B136,'Price List'!$C:AS,40,FALSE)))</f>
        <v/>
      </c>
      <c r="AQ136" s="125" t="str">
        <f>IF($B136="","",(VLOOKUP($B136,'Price List'!$C:AS,41,FALSE)))</f>
        <v/>
      </c>
      <c r="AR136" s="135" t="str">
        <f>IF($B136="","",(VLOOKUP($B136,'Price List'!$C:AS,42,FALSE)))</f>
        <v/>
      </c>
      <c r="AS136" s="76" t="str">
        <f>IF($B136="","",(VLOOKUP($B136,'Price List'!$C:CO,43,FALSE)))</f>
        <v/>
      </c>
      <c r="AT136" s="151" t="str">
        <f t="shared" si="2"/>
        <v/>
      </c>
      <c r="AU136" s="76"/>
      <c r="AV136" s="76"/>
      <c r="AW136" s="76"/>
      <c r="AX136" s="76"/>
      <c r="AY136" s="76"/>
      <c r="AZ136" s="76"/>
      <c r="BA136" s="76"/>
    </row>
    <row r="137" spans="1:53" s="85" customFormat="1" x14ac:dyDescent="0.2">
      <c r="A137" s="79">
        <v>130</v>
      </c>
      <c r="B137" s="76" t="str">
        <f>IF(ISBLANK(Catalog!E308),"",Catalog!E308)</f>
        <v/>
      </c>
      <c r="C137" s="76"/>
      <c r="D137" s="76" t="str">
        <f>IF($B137="","",(VLOOKUP($B137,'Price List'!$C:BB,2,FALSE)))</f>
        <v/>
      </c>
      <c r="E137" s="77" t="str">
        <f>IF($B137="","",(VLOOKUP($B137,'Price List'!$C:BA,3,FALSE)))</f>
        <v/>
      </c>
      <c r="F137" s="78" t="str">
        <f>IF($B137="","",IF(ISBLANK(VLOOKUP($B137,'Price List'!$C:BB,5,FALSE)),VLOOKUP($B137,'Price List'!$C:BB,7,FALSE),VLOOKUP($B137,'Price List'!$C:BB,5,FALSE)))</f>
        <v/>
      </c>
      <c r="G137" s="76"/>
      <c r="H137" s="76"/>
      <c r="I137" s="77" t="str">
        <f>IF($B137="","",(VLOOKUP($B137,'Price List'!$C:BE,6,FALSE)))</f>
        <v/>
      </c>
      <c r="J137" s="76" t="str">
        <f>IF($B137="","",(VLOOKUP($B137,'Price List'!$C:BF,8,FALSE)))</f>
        <v/>
      </c>
      <c r="K137" s="76" t="str">
        <f>IF($B137="","",(VLOOKUP($B137,'Price List'!$C:BG,9,FALSE)))</f>
        <v/>
      </c>
      <c r="L137" s="79" t="str">
        <f>IF($B137="","",(VLOOKUP($B137,'Price List'!$C:BH,10,FALSE)))</f>
        <v/>
      </c>
      <c r="M137" s="80" t="str">
        <f>IF($B137="","",(VLOOKUP($B137,'Price List'!$C:BI,11,FALSE)))</f>
        <v/>
      </c>
      <c r="N137" s="81" t="str">
        <f>IF($B137="","",(VLOOKUP($B137,'Price List'!$C:BI,12,FALSE)))</f>
        <v/>
      </c>
      <c r="O137" s="82" t="str">
        <f>IF($B137="","",(VLOOKUP($B137,'Price List'!$C:AS,13,FALSE)))</f>
        <v/>
      </c>
      <c r="P137" s="83" t="str">
        <f>IF($B137="","",(VLOOKUP($B137,'Price List'!$C:AS,14,FALSE)))</f>
        <v/>
      </c>
      <c r="Q137" s="83" t="str">
        <f>IF($B137="","",(VLOOKUP($B137,'Price List'!$C:AS,15,FALSE)))</f>
        <v/>
      </c>
      <c r="R137" s="125" t="str">
        <f>IF($B137="","",(VLOOKUP($B137,'Price List'!$C:AS,16,FALSE)))</f>
        <v/>
      </c>
      <c r="S137" s="125" t="str">
        <f>IF($B137="","",(VLOOKUP($B137,'Price List'!$C:AS,17,FALSE)))</f>
        <v/>
      </c>
      <c r="T137" s="84" t="str">
        <f>IF($B137="","",(VLOOKUP($B137,'Price List'!$C:AS,18,FALSE)))</f>
        <v/>
      </c>
      <c r="U137" s="83" t="str">
        <f>IF($B137="","",(VLOOKUP($B137,'Price List'!$C:AS,19,FALSE)))</f>
        <v/>
      </c>
      <c r="V137" s="83" t="str">
        <f>IF($B137="","",(VLOOKUP($B137,'Price List'!$C:AS,20,FALSE)))</f>
        <v/>
      </c>
      <c r="W137" s="125" t="str">
        <f>IF($B137="","",(VLOOKUP($B137,'Price List'!$C:AS,21,FALSE)))</f>
        <v/>
      </c>
      <c r="X137" s="130" t="str">
        <f>IF($B137="","",(VLOOKUP($B137,'Price List'!$C:AS,22,FALSE)))</f>
        <v/>
      </c>
      <c r="Y137" s="83" t="str">
        <f>IF($B137="","",(VLOOKUP($B137,'Price List'!$C:AS,23,FALSE)))</f>
        <v/>
      </c>
      <c r="Z137" s="83" t="str">
        <f>IF($B137="","",(VLOOKUP($B137,'Price List'!$C:AS,24,FALSE)))</f>
        <v/>
      </c>
      <c r="AA137" s="83" t="str">
        <f>IF($B137="","",(VLOOKUP($B137,'Price List'!$C:AS,25,FALSE)))</f>
        <v/>
      </c>
      <c r="AB137" s="125" t="str">
        <f>IF($B137="","",(VLOOKUP($B137,'Price List'!$C:AS,26,FALSE)))</f>
        <v/>
      </c>
      <c r="AC137" s="125" t="str">
        <f>IF($B137="","",(VLOOKUP($B137,'Price List'!$C:AS,27,FALSE)))</f>
        <v/>
      </c>
      <c r="AD137" s="82" t="str">
        <f>IF($B137="","",(VLOOKUP($B137,'Price List'!$C:AS,28,FALSE)))</f>
        <v/>
      </c>
      <c r="AE137" s="83" t="str">
        <f>IF($B137="","",(VLOOKUP($B137,'Price List'!$C:AS,29,FALSE)))</f>
        <v/>
      </c>
      <c r="AF137" s="83" t="str">
        <f>IF($B137="","",(VLOOKUP($B137,'Price List'!$C:AS,30,FALSE)))</f>
        <v/>
      </c>
      <c r="AG137" s="125" t="str">
        <f>IF($B137="","",(VLOOKUP($B137,'Price List'!$C:AS,31,FALSE)))</f>
        <v/>
      </c>
      <c r="AH137" s="125" t="str">
        <f>IF($B137="","",(VLOOKUP($B137,'Price List'!$C:AS,32,FALSE)))</f>
        <v/>
      </c>
      <c r="AI137" s="84" t="str">
        <f>IF($B137="","",(VLOOKUP($B137,'Price List'!$C:AS,33,FALSE)))</f>
        <v/>
      </c>
      <c r="AJ137" s="83" t="str">
        <f>IF($B137="","",(VLOOKUP($B137,'Price List'!$C:AS,34,FALSE)))</f>
        <v/>
      </c>
      <c r="AK137" s="83" t="str">
        <f>IF($B137="","",(VLOOKUP($B137,'Price List'!$C:AS,35,FALSE)))</f>
        <v/>
      </c>
      <c r="AL137" s="125" t="str">
        <f>IF($B137="","",(VLOOKUP($B137,'Price List'!$C:AS,36,FALSE)))</f>
        <v/>
      </c>
      <c r="AM137" s="130" t="str">
        <f>IF($B137="","",(VLOOKUP($B137,'Price List'!$C:AS,37,FALSE)))</f>
        <v/>
      </c>
      <c r="AN137" s="83" t="str">
        <f>IF($B137="","",(VLOOKUP($B137,'Price List'!$C:AS,38,FALSE)))</f>
        <v/>
      </c>
      <c r="AO137" s="83" t="str">
        <f>IF($B137="","",(VLOOKUP($B137,'Price List'!$C:AS,39,FALSE)))</f>
        <v/>
      </c>
      <c r="AP137" s="83" t="str">
        <f>IF($B137="","",(VLOOKUP($B137,'Price List'!$C:AS,40,FALSE)))</f>
        <v/>
      </c>
      <c r="AQ137" s="125" t="str">
        <f>IF($B137="","",(VLOOKUP($B137,'Price List'!$C:AS,41,FALSE)))</f>
        <v/>
      </c>
      <c r="AR137" s="135" t="str">
        <f>IF($B137="","",(VLOOKUP($B137,'Price List'!$C:AS,42,FALSE)))</f>
        <v/>
      </c>
      <c r="AS137" s="76" t="str">
        <f>IF($B137="","",(VLOOKUP($B137,'Price List'!$C:CO,43,FALSE)))</f>
        <v/>
      </c>
      <c r="AT137" s="151" t="str">
        <f t="shared" si="2"/>
        <v/>
      </c>
      <c r="AU137" s="76"/>
      <c r="AV137" s="76"/>
      <c r="AW137" s="76"/>
      <c r="AX137" s="76"/>
      <c r="AY137" s="76"/>
      <c r="AZ137" s="76"/>
      <c r="BA137" s="76"/>
    </row>
    <row r="138" spans="1:53" s="85" customFormat="1" x14ac:dyDescent="0.2">
      <c r="A138" s="79">
        <v>131</v>
      </c>
      <c r="B138" s="76" t="str">
        <f>IF(ISBLANK(Catalog!I308),"",Catalog!I308)</f>
        <v/>
      </c>
      <c r="C138" s="76"/>
      <c r="D138" s="76" t="str">
        <f>IF($B138="","",(VLOOKUP($B138,'Price List'!$C:BB,2,FALSE)))</f>
        <v/>
      </c>
      <c r="E138" s="77" t="str">
        <f>IF($B138="","",(VLOOKUP($B138,'Price List'!$C:BA,3,FALSE)))</f>
        <v/>
      </c>
      <c r="F138" s="78" t="str">
        <f>IF($B138="","",IF(ISBLANK(VLOOKUP($B138,'Price List'!$C:BB,5,FALSE)),VLOOKUP($B138,'Price List'!$C:BB,7,FALSE),VLOOKUP($B138,'Price List'!$C:BB,5,FALSE)))</f>
        <v/>
      </c>
      <c r="G138" s="76"/>
      <c r="H138" s="76"/>
      <c r="I138" s="77" t="str">
        <f>IF($B138="","",(VLOOKUP($B138,'Price List'!$C:BE,6,FALSE)))</f>
        <v/>
      </c>
      <c r="J138" s="76" t="str">
        <f>IF($B138="","",(VLOOKUP($B138,'Price List'!$C:BF,8,FALSE)))</f>
        <v/>
      </c>
      <c r="K138" s="76" t="str">
        <f>IF($B138="","",(VLOOKUP($B138,'Price List'!$C:BG,9,FALSE)))</f>
        <v/>
      </c>
      <c r="L138" s="79" t="str">
        <f>IF($B138="","",(VLOOKUP($B138,'Price List'!$C:BH,10,FALSE)))</f>
        <v/>
      </c>
      <c r="M138" s="80" t="str">
        <f>IF($B138="","",(VLOOKUP($B138,'Price List'!$C:BI,11,FALSE)))</f>
        <v/>
      </c>
      <c r="N138" s="81" t="str">
        <f>IF($B138="","",(VLOOKUP($B138,'Price List'!$C:BI,12,FALSE)))</f>
        <v/>
      </c>
      <c r="O138" s="82" t="str">
        <f>IF($B138="","",(VLOOKUP($B138,'Price List'!$C:AS,13,FALSE)))</f>
        <v/>
      </c>
      <c r="P138" s="83" t="str">
        <f>IF($B138="","",(VLOOKUP($B138,'Price List'!$C:AS,14,FALSE)))</f>
        <v/>
      </c>
      <c r="Q138" s="83" t="str">
        <f>IF($B138="","",(VLOOKUP($B138,'Price List'!$C:AS,15,FALSE)))</f>
        <v/>
      </c>
      <c r="R138" s="125" t="str">
        <f>IF($B138="","",(VLOOKUP($B138,'Price List'!$C:AS,16,FALSE)))</f>
        <v/>
      </c>
      <c r="S138" s="125" t="str">
        <f>IF($B138="","",(VLOOKUP($B138,'Price List'!$C:AS,17,FALSE)))</f>
        <v/>
      </c>
      <c r="T138" s="84" t="str">
        <f>IF($B138="","",(VLOOKUP($B138,'Price List'!$C:AS,18,FALSE)))</f>
        <v/>
      </c>
      <c r="U138" s="83" t="str">
        <f>IF($B138="","",(VLOOKUP($B138,'Price List'!$C:AS,19,FALSE)))</f>
        <v/>
      </c>
      <c r="V138" s="83" t="str">
        <f>IF($B138="","",(VLOOKUP($B138,'Price List'!$C:AS,20,FALSE)))</f>
        <v/>
      </c>
      <c r="W138" s="125" t="str">
        <f>IF($B138="","",(VLOOKUP($B138,'Price List'!$C:AS,21,FALSE)))</f>
        <v/>
      </c>
      <c r="X138" s="130" t="str">
        <f>IF($B138="","",(VLOOKUP($B138,'Price List'!$C:AS,22,FALSE)))</f>
        <v/>
      </c>
      <c r="Y138" s="83" t="str">
        <f>IF($B138="","",(VLOOKUP($B138,'Price List'!$C:AS,23,FALSE)))</f>
        <v/>
      </c>
      <c r="Z138" s="83" t="str">
        <f>IF($B138="","",(VLOOKUP($B138,'Price List'!$C:AS,24,FALSE)))</f>
        <v/>
      </c>
      <c r="AA138" s="83" t="str">
        <f>IF($B138="","",(VLOOKUP($B138,'Price List'!$C:AS,25,FALSE)))</f>
        <v/>
      </c>
      <c r="AB138" s="125" t="str">
        <f>IF($B138="","",(VLOOKUP($B138,'Price List'!$C:AS,26,FALSE)))</f>
        <v/>
      </c>
      <c r="AC138" s="125" t="str">
        <f>IF($B138="","",(VLOOKUP($B138,'Price List'!$C:AS,27,FALSE)))</f>
        <v/>
      </c>
      <c r="AD138" s="82" t="str">
        <f>IF($B138="","",(VLOOKUP($B138,'Price List'!$C:AS,28,FALSE)))</f>
        <v/>
      </c>
      <c r="AE138" s="83" t="str">
        <f>IF($B138="","",(VLOOKUP($B138,'Price List'!$C:AS,29,FALSE)))</f>
        <v/>
      </c>
      <c r="AF138" s="83" t="str">
        <f>IF($B138="","",(VLOOKUP($B138,'Price List'!$C:AS,30,FALSE)))</f>
        <v/>
      </c>
      <c r="AG138" s="125" t="str">
        <f>IF($B138="","",(VLOOKUP($B138,'Price List'!$C:AS,31,FALSE)))</f>
        <v/>
      </c>
      <c r="AH138" s="125" t="str">
        <f>IF($B138="","",(VLOOKUP($B138,'Price List'!$C:AS,32,FALSE)))</f>
        <v/>
      </c>
      <c r="AI138" s="84" t="str">
        <f>IF($B138="","",(VLOOKUP($B138,'Price List'!$C:AS,33,FALSE)))</f>
        <v/>
      </c>
      <c r="AJ138" s="83" t="str">
        <f>IF($B138="","",(VLOOKUP($B138,'Price List'!$C:AS,34,FALSE)))</f>
        <v/>
      </c>
      <c r="AK138" s="83" t="str">
        <f>IF($B138="","",(VLOOKUP($B138,'Price List'!$C:AS,35,FALSE)))</f>
        <v/>
      </c>
      <c r="AL138" s="125" t="str">
        <f>IF($B138="","",(VLOOKUP($B138,'Price List'!$C:AS,36,FALSE)))</f>
        <v/>
      </c>
      <c r="AM138" s="130" t="str">
        <f>IF($B138="","",(VLOOKUP($B138,'Price List'!$C:AS,37,FALSE)))</f>
        <v/>
      </c>
      <c r="AN138" s="83" t="str">
        <f>IF($B138="","",(VLOOKUP($B138,'Price List'!$C:AS,38,FALSE)))</f>
        <v/>
      </c>
      <c r="AO138" s="83" t="str">
        <f>IF($B138="","",(VLOOKUP($B138,'Price List'!$C:AS,39,FALSE)))</f>
        <v/>
      </c>
      <c r="AP138" s="83" t="str">
        <f>IF($B138="","",(VLOOKUP($B138,'Price List'!$C:AS,40,FALSE)))</f>
        <v/>
      </c>
      <c r="AQ138" s="125" t="str">
        <f>IF($B138="","",(VLOOKUP($B138,'Price List'!$C:AS,41,FALSE)))</f>
        <v/>
      </c>
      <c r="AR138" s="135" t="str">
        <f>IF($B138="","",(VLOOKUP($B138,'Price List'!$C:AS,42,FALSE)))</f>
        <v/>
      </c>
      <c r="AS138" s="76" t="str">
        <f>IF($B138="","",(VLOOKUP($B138,'Price List'!$C:CO,43,FALSE)))</f>
        <v/>
      </c>
      <c r="AT138" s="151" t="str">
        <f t="shared" si="2"/>
        <v/>
      </c>
      <c r="AU138" s="76"/>
      <c r="AV138" s="76"/>
      <c r="AW138" s="76"/>
      <c r="AX138" s="76"/>
      <c r="AY138" s="76"/>
      <c r="AZ138" s="76"/>
      <c r="BA138" s="76"/>
    </row>
    <row r="139" spans="1:53" s="85" customFormat="1" x14ac:dyDescent="0.2">
      <c r="A139" s="79">
        <v>132</v>
      </c>
      <c r="B139" s="76" t="str">
        <f>IF(ISBLANK(Catalog!A315),"",Catalog!A315)</f>
        <v/>
      </c>
      <c r="C139" s="76"/>
      <c r="D139" s="76" t="str">
        <f>IF($B139="","",(VLOOKUP($B139,'Price List'!$C:BB,2,FALSE)))</f>
        <v/>
      </c>
      <c r="E139" s="77" t="str">
        <f>IF($B139="","",(VLOOKUP($B139,'Price List'!$C:BA,3,FALSE)))</f>
        <v/>
      </c>
      <c r="F139" s="78" t="str">
        <f>IF($B139="","",IF(ISBLANK(VLOOKUP($B139,'Price List'!$C:BB,5,FALSE)),VLOOKUP($B139,'Price List'!$C:BB,7,FALSE),VLOOKUP($B139,'Price List'!$C:BB,5,FALSE)))</f>
        <v/>
      </c>
      <c r="G139" s="76"/>
      <c r="H139" s="76"/>
      <c r="I139" s="77" t="str">
        <f>IF($B139="","",(VLOOKUP($B139,'Price List'!$C:BE,6,FALSE)))</f>
        <v/>
      </c>
      <c r="J139" s="76" t="str">
        <f>IF($B139="","",(VLOOKUP($B139,'Price List'!$C:BF,8,FALSE)))</f>
        <v/>
      </c>
      <c r="K139" s="76" t="str">
        <f>IF($B139="","",(VLOOKUP($B139,'Price List'!$C:BG,9,FALSE)))</f>
        <v/>
      </c>
      <c r="L139" s="79" t="str">
        <f>IF($B139="","",(VLOOKUP($B139,'Price List'!$C:BH,10,FALSE)))</f>
        <v/>
      </c>
      <c r="M139" s="80" t="str">
        <f>IF($B139="","",(VLOOKUP($B139,'Price List'!$C:BI,11,FALSE)))</f>
        <v/>
      </c>
      <c r="N139" s="81" t="str">
        <f>IF($B139="","",(VLOOKUP($B139,'Price List'!$C:BI,12,FALSE)))</f>
        <v/>
      </c>
      <c r="O139" s="82" t="str">
        <f>IF($B139="","",(VLOOKUP($B139,'Price List'!$C:AS,13,FALSE)))</f>
        <v/>
      </c>
      <c r="P139" s="83" t="str">
        <f>IF($B139="","",(VLOOKUP($B139,'Price List'!$C:AS,14,FALSE)))</f>
        <v/>
      </c>
      <c r="Q139" s="83" t="str">
        <f>IF($B139="","",(VLOOKUP($B139,'Price List'!$C:AS,15,FALSE)))</f>
        <v/>
      </c>
      <c r="R139" s="125" t="str">
        <f>IF($B139="","",(VLOOKUP($B139,'Price List'!$C:AS,16,FALSE)))</f>
        <v/>
      </c>
      <c r="S139" s="125" t="str">
        <f>IF($B139="","",(VLOOKUP($B139,'Price List'!$C:AS,17,FALSE)))</f>
        <v/>
      </c>
      <c r="T139" s="84" t="str">
        <f>IF($B139="","",(VLOOKUP($B139,'Price List'!$C:AS,18,FALSE)))</f>
        <v/>
      </c>
      <c r="U139" s="83" t="str">
        <f>IF($B139="","",(VLOOKUP($B139,'Price List'!$C:AS,19,FALSE)))</f>
        <v/>
      </c>
      <c r="V139" s="83" t="str">
        <f>IF($B139="","",(VLOOKUP($B139,'Price List'!$C:AS,20,FALSE)))</f>
        <v/>
      </c>
      <c r="W139" s="125" t="str">
        <f>IF($B139="","",(VLOOKUP($B139,'Price List'!$C:AS,21,FALSE)))</f>
        <v/>
      </c>
      <c r="X139" s="130" t="str">
        <f>IF($B139="","",(VLOOKUP($B139,'Price List'!$C:AS,22,FALSE)))</f>
        <v/>
      </c>
      <c r="Y139" s="83" t="str">
        <f>IF($B139="","",(VLOOKUP($B139,'Price List'!$C:AS,23,FALSE)))</f>
        <v/>
      </c>
      <c r="Z139" s="83" t="str">
        <f>IF($B139="","",(VLOOKUP($B139,'Price List'!$C:AS,24,FALSE)))</f>
        <v/>
      </c>
      <c r="AA139" s="83" t="str">
        <f>IF($B139="","",(VLOOKUP($B139,'Price List'!$C:AS,25,FALSE)))</f>
        <v/>
      </c>
      <c r="AB139" s="125" t="str">
        <f>IF($B139="","",(VLOOKUP($B139,'Price List'!$C:AS,26,FALSE)))</f>
        <v/>
      </c>
      <c r="AC139" s="125" t="str">
        <f>IF($B139="","",(VLOOKUP($B139,'Price List'!$C:AS,27,FALSE)))</f>
        <v/>
      </c>
      <c r="AD139" s="82" t="str">
        <f>IF($B139="","",(VLOOKUP($B139,'Price List'!$C:AS,28,FALSE)))</f>
        <v/>
      </c>
      <c r="AE139" s="83" t="str">
        <f>IF($B139="","",(VLOOKUP($B139,'Price List'!$C:AS,29,FALSE)))</f>
        <v/>
      </c>
      <c r="AF139" s="83" t="str">
        <f>IF($B139="","",(VLOOKUP($B139,'Price List'!$C:AS,30,FALSE)))</f>
        <v/>
      </c>
      <c r="AG139" s="125" t="str">
        <f>IF($B139="","",(VLOOKUP($B139,'Price List'!$C:AS,31,FALSE)))</f>
        <v/>
      </c>
      <c r="AH139" s="125" t="str">
        <f>IF($B139="","",(VLOOKUP($B139,'Price List'!$C:AS,32,FALSE)))</f>
        <v/>
      </c>
      <c r="AI139" s="84" t="str">
        <f>IF($B139="","",(VLOOKUP($B139,'Price List'!$C:AS,33,FALSE)))</f>
        <v/>
      </c>
      <c r="AJ139" s="83" t="str">
        <f>IF($B139="","",(VLOOKUP($B139,'Price List'!$C:AS,34,FALSE)))</f>
        <v/>
      </c>
      <c r="AK139" s="83" t="str">
        <f>IF($B139="","",(VLOOKUP($B139,'Price List'!$C:AS,35,FALSE)))</f>
        <v/>
      </c>
      <c r="AL139" s="125" t="str">
        <f>IF($B139="","",(VLOOKUP($B139,'Price List'!$C:AS,36,FALSE)))</f>
        <v/>
      </c>
      <c r="AM139" s="130" t="str">
        <f>IF($B139="","",(VLOOKUP($B139,'Price List'!$C:AS,37,FALSE)))</f>
        <v/>
      </c>
      <c r="AN139" s="83" t="str">
        <f>IF($B139="","",(VLOOKUP($B139,'Price List'!$C:AS,38,FALSE)))</f>
        <v/>
      </c>
      <c r="AO139" s="83" t="str">
        <f>IF($B139="","",(VLOOKUP($B139,'Price List'!$C:AS,39,FALSE)))</f>
        <v/>
      </c>
      <c r="AP139" s="83" t="str">
        <f>IF($B139="","",(VLOOKUP($B139,'Price List'!$C:AS,40,FALSE)))</f>
        <v/>
      </c>
      <c r="AQ139" s="125" t="str">
        <f>IF($B139="","",(VLOOKUP($B139,'Price List'!$C:AS,41,FALSE)))</f>
        <v/>
      </c>
      <c r="AR139" s="135" t="str">
        <f>IF($B139="","",(VLOOKUP($B139,'Price List'!$C:AS,42,FALSE)))</f>
        <v/>
      </c>
      <c r="AS139" s="76" t="str">
        <f>IF($B139="","",(VLOOKUP($B139,'Price List'!$C:CO,43,FALSE)))</f>
        <v/>
      </c>
      <c r="AT139" s="151" t="str">
        <f t="shared" si="2"/>
        <v/>
      </c>
      <c r="AU139" s="76"/>
      <c r="AV139" s="76"/>
      <c r="AW139" s="76"/>
      <c r="AX139" s="76"/>
      <c r="AY139" s="76"/>
      <c r="AZ139" s="76"/>
      <c r="BA139" s="76"/>
    </row>
    <row r="140" spans="1:53" s="85" customFormat="1" x14ac:dyDescent="0.2">
      <c r="A140" s="79">
        <v>133</v>
      </c>
      <c r="B140" s="76" t="str">
        <f>IF(ISBLANK(Catalog!E315),"",Catalog!E315)</f>
        <v/>
      </c>
      <c r="C140" s="76"/>
      <c r="D140" s="76" t="str">
        <f>IF($B140="","",(VLOOKUP($B140,'Price List'!$C:BB,2,FALSE)))</f>
        <v/>
      </c>
      <c r="E140" s="77" t="str">
        <f>IF($B140="","",(VLOOKUP($B140,'Price List'!$C:BA,3,FALSE)))</f>
        <v/>
      </c>
      <c r="F140" s="78" t="str">
        <f>IF($B140="","",IF(ISBLANK(VLOOKUP($B140,'Price List'!$C:BB,5,FALSE)),VLOOKUP($B140,'Price List'!$C:BB,7,FALSE),VLOOKUP($B140,'Price List'!$C:BB,5,FALSE)))</f>
        <v/>
      </c>
      <c r="G140" s="76"/>
      <c r="H140" s="76"/>
      <c r="I140" s="77" t="str">
        <f>IF($B140="","",(VLOOKUP($B140,'Price List'!$C:BE,6,FALSE)))</f>
        <v/>
      </c>
      <c r="J140" s="76" t="str">
        <f>IF($B140="","",(VLOOKUP($B140,'Price List'!$C:BF,8,FALSE)))</f>
        <v/>
      </c>
      <c r="K140" s="76" t="str">
        <f>IF($B140="","",(VLOOKUP($B140,'Price List'!$C:BG,9,FALSE)))</f>
        <v/>
      </c>
      <c r="L140" s="79" t="str">
        <f>IF($B140="","",(VLOOKUP($B140,'Price List'!$C:BH,10,FALSE)))</f>
        <v/>
      </c>
      <c r="M140" s="80" t="str">
        <f>IF($B140="","",(VLOOKUP($B140,'Price List'!$C:BI,11,FALSE)))</f>
        <v/>
      </c>
      <c r="N140" s="81" t="str">
        <f>IF($B140="","",(VLOOKUP($B140,'Price List'!$C:BI,12,FALSE)))</f>
        <v/>
      </c>
      <c r="O140" s="82" t="str">
        <f>IF($B140="","",(VLOOKUP($B140,'Price List'!$C:AS,13,FALSE)))</f>
        <v/>
      </c>
      <c r="P140" s="83" t="str">
        <f>IF($B140="","",(VLOOKUP($B140,'Price List'!$C:AS,14,FALSE)))</f>
        <v/>
      </c>
      <c r="Q140" s="83" t="str">
        <f>IF($B140="","",(VLOOKUP($B140,'Price List'!$C:AS,15,FALSE)))</f>
        <v/>
      </c>
      <c r="R140" s="125" t="str">
        <f>IF($B140="","",(VLOOKUP($B140,'Price List'!$C:AS,16,FALSE)))</f>
        <v/>
      </c>
      <c r="S140" s="125" t="str">
        <f>IF($B140="","",(VLOOKUP($B140,'Price List'!$C:AS,17,FALSE)))</f>
        <v/>
      </c>
      <c r="T140" s="84" t="str">
        <f>IF($B140="","",(VLOOKUP($B140,'Price List'!$C:AS,18,FALSE)))</f>
        <v/>
      </c>
      <c r="U140" s="83" t="str">
        <f>IF($B140="","",(VLOOKUP($B140,'Price List'!$C:AS,19,FALSE)))</f>
        <v/>
      </c>
      <c r="V140" s="83" t="str">
        <f>IF($B140="","",(VLOOKUP($B140,'Price List'!$C:AS,20,FALSE)))</f>
        <v/>
      </c>
      <c r="W140" s="125" t="str">
        <f>IF($B140="","",(VLOOKUP($B140,'Price List'!$C:AS,21,FALSE)))</f>
        <v/>
      </c>
      <c r="X140" s="130" t="str">
        <f>IF($B140="","",(VLOOKUP($B140,'Price List'!$C:AS,22,FALSE)))</f>
        <v/>
      </c>
      <c r="Y140" s="83" t="str">
        <f>IF($B140="","",(VLOOKUP($B140,'Price List'!$C:AS,23,FALSE)))</f>
        <v/>
      </c>
      <c r="Z140" s="83" t="str">
        <f>IF($B140="","",(VLOOKUP($B140,'Price List'!$C:AS,24,FALSE)))</f>
        <v/>
      </c>
      <c r="AA140" s="83" t="str">
        <f>IF($B140="","",(VLOOKUP($B140,'Price List'!$C:AS,25,FALSE)))</f>
        <v/>
      </c>
      <c r="AB140" s="125" t="str">
        <f>IF($B140="","",(VLOOKUP($B140,'Price List'!$C:AS,26,FALSE)))</f>
        <v/>
      </c>
      <c r="AC140" s="125" t="str">
        <f>IF($B140="","",(VLOOKUP($B140,'Price List'!$C:AS,27,FALSE)))</f>
        <v/>
      </c>
      <c r="AD140" s="82" t="str">
        <f>IF($B140="","",(VLOOKUP($B140,'Price List'!$C:AS,28,FALSE)))</f>
        <v/>
      </c>
      <c r="AE140" s="83" t="str">
        <f>IF($B140="","",(VLOOKUP($B140,'Price List'!$C:AS,29,FALSE)))</f>
        <v/>
      </c>
      <c r="AF140" s="83" t="str">
        <f>IF($B140="","",(VLOOKUP($B140,'Price List'!$C:AS,30,FALSE)))</f>
        <v/>
      </c>
      <c r="AG140" s="125" t="str">
        <f>IF($B140="","",(VLOOKUP($B140,'Price List'!$C:AS,31,FALSE)))</f>
        <v/>
      </c>
      <c r="AH140" s="125" t="str">
        <f>IF($B140="","",(VLOOKUP($B140,'Price List'!$C:AS,32,FALSE)))</f>
        <v/>
      </c>
      <c r="AI140" s="84" t="str">
        <f>IF($B140="","",(VLOOKUP($B140,'Price List'!$C:AS,33,FALSE)))</f>
        <v/>
      </c>
      <c r="AJ140" s="83" t="str">
        <f>IF($B140="","",(VLOOKUP($B140,'Price List'!$C:AS,34,FALSE)))</f>
        <v/>
      </c>
      <c r="AK140" s="83" t="str">
        <f>IF($B140="","",(VLOOKUP($B140,'Price List'!$C:AS,35,FALSE)))</f>
        <v/>
      </c>
      <c r="AL140" s="125" t="str">
        <f>IF($B140="","",(VLOOKUP($B140,'Price List'!$C:AS,36,FALSE)))</f>
        <v/>
      </c>
      <c r="AM140" s="130" t="str">
        <f>IF($B140="","",(VLOOKUP($B140,'Price List'!$C:AS,37,FALSE)))</f>
        <v/>
      </c>
      <c r="AN140" s="83" t="str">
        <f>IF($B140="","",(VLOOKUP($B140,'Price List'!$C:AS,38,FALSE)))</f>
        <v/>
      </c>
      <c r="AO140" s="83" t="str">
        <f>IF($B140="","",(VLOOKUP($B140,'Price List'!$C:AS,39,FALSE)))</f>
        <v/>
      </c>
      <c r="AP140" s="83" t="str">
        <f>IF($B140="","",(VLOOKUP($B140,'Price List'!$C:AS,40,FALSE)))</f>
        <v/>
      </c>
      <c r="AQ140" s="125" t="str">
        <f>IF($B140="","",(VLOOKUP($B140,'Price List'!$C:AS,41,FALSE)))</f>
        <v/>
      </c>
      <c r="AR140" s="135" t="str">
        <f>IF($B140="","",(VLOOKUP($B140,'Price List'!$C:AS,42,FALSE)))</f>
        <v/>
      </c>
      <c r="AS140" s="76" t="str">
        <f>IF($B140="","",(VLOOKUP($B140,'Price List'!$C:CO,43,FALSE)))</f>
        <v/>
      </c>
      <c r="AT140" s="151" t="str">
        <f t="shared" si="2"/>
        <v/>
      </c>
      <c r="AU140" s="76"/>
      <c r="AV140" s="76"/>
      <c r="AW140" s="76"/>
      <c r="AX140" s="76"/>
      <c r="AY140" s="76"/>
      <c r="AZ140" s="76"/>
      <c r="BA140" s="76"/>
    </row>
    <row r="141" spans="1:53" s="85" customFormat="1" x14ac:dyDescent="0.2">
      <c r="A141" s="79">
        <v>134</v>
      </c>
      <c r="B141" s="76" t="str">
        <f>IF(ISBLANK(Catalog!I315),"",Catalog!I315)</f>
        <v/>
      </c>
      <c r="C141" s="76"/>
      <c r="D141" s="76" t="str">
        <f>IF($B141="","",(VLOOKUP($B141,'Price List'!$C:BB,2,FALSE)))</f>
        <v/>
      </c>
      <c r="E141" s="77" t="str">
        <f>IF($B141="","",(VLOOKUP($B141,'Price List'!$C:BA,3,FALSE)))</f>
        <v/>
      </c>
      <c r="F141" s="78" t="str">
        <f>IF($B141="","",IF(ISBLANK(VLOOKUP($B141,'Price List'!$C:BB,5,FALSE)),VLOOKUP($B141,'Price List'!$C:BB,7,FALSE),VLOOKUP($B141,'Price List'!$C:BB,5,FALSE)))</f>
        <v/>
      </c>
      <c r="G141" s="76"/>
      <c r="H141" s="76"/>
      <c r="I141" s="77" t="str">
        <f>IF($B141="","",(VLOOKUP($B141,'Price List'!$C:BE,6,FALSE)))</f>
        <v/>
      </c>
      <c r="J141" s="76" t="str">
        <f>IF($B141="","",(VLOOKUP($B141,'Price List'!$C:BF,8,FALSE)))</f>
        <v/>
      </c>
      <c r="K141" s="76" t="str">
        <f>IF($B141="","",(VLOOKUP($B141,'Price List'!$C:BG,9,FALSE)))</f>
        <v/>
      </c>
      <c r="L141" s="79" t="str">
        <f>IF($B141="","",(VLOOKUP($B141,'Price List'!$C:BH,10,FALSE)))</f>
        <v/>
      </c>
      <c r="M141" s="80" t="str">
        <f>IF($B141="","",(VLOOKUP($B141,'Price List'!$C:BI,11,FALSE)))</f>
        <v/>
      </c>
      <c r="N141" s="81" t="str">
        <f>IF($B141="","",(VLOOKUP($B141,'Price List'!$C:BI,12,FALSE)))</f>
        <v/>
      </c>
      <c r="O141" s="82" t="str">
        <f>IF($B141="","",(VLOOKUP($B141,'Price List'!$C:AS,13,FALSE)))</f>
        <v/>
      </c>
      <c r="P141" s="83" t="str">
        <f>IF($B141="","",(VLOOKUP($B141,'Price List'!$C:AS,14,FALSE)))</f>
        <v/>
      </c>
      <c r="Q141" s="83" t="str">
        <f>IF($B141="","",(VLOOKUP($B141,'Price List'!$C:AS,15,FALSE)))</f>
        <v/>
      </c>
      <c r="R141" s="125" t="str">
        <f>IF($B141="","",(VLOOKUP($B141,'Price List'!$C:AS,16,FALSE)))</f>
        <v/>
      </c>
      <c r="S141" s="125" t="str">
        <f>IF($B141="","",(VLOOKUP($B141,'Price List'!$C:AS,17,FALSE)))</f>
        <v/>
      </c>
      <c r="T141" s="84" t="str">
        <f>IF($B141="","",(VLOOKUP($B141,'Price List'!$C:AS,18,FALSE)))</f>
        <v/>
      </c>
      <c r="U141" s="83" t="str">
        <f>IF($B141="","",(VLOOKUP($B141,'Price List'!$C:AS,19,FALSE)))</f>
        <v/>
      </c>
      <c r="V141" s="83" t="str">
        <f>IF($B141="","",(VLOOKUP($B141,'Price List'!$C:AS,20,FALSE)))</f>
        <v/>
      </c>
      <c r="W141" s="125" t="str">
        <f>IF($B141="","",(VLOOKUP($B141,'Price List'!$C:AS,21,FALSE)))</f>
        <v/>
      </c>
      <c r="X141" s="130" t="str">
        <f>IF($B141="","",(VLOOKUP($B141,'Price List'!$C:AS,22,FALSE)))</f>
        <v/>
      </c>
      <c r="Y141" s="83" t="str">
        <f>IF($B141="","",(VLOOKUP($B141,'Price List'!$C:AS,23,FALSE)))</f>
        <v/>
      </c>
      <c r="Z141" s="83" t="str">
        <f>IF($B141="","",(VLOOKUP($B141,'Price List'!$C:AS,24,FALSE)))</f>
        <v/>
      </c>
      <c r="AA141" s="83" t="str">
        <f>IF($B141="","",(VLOOKUP($B141,'Price List'!$C:AS,25,FALSE)))</f>
        <v/>
      </c>
      <c r="AB141" s="125" t="str">
        <f>IF($B141="","",(VLOOKUP($B141,'Price List'!$C:AS,26,FALSE)))</f>
        <v/>
      </c>
      <c r="AC141" s="125" t="str">
        <f>IF($B141="","",(VLOOKUP($B141,'Price List'!$C:AS,27,FALSE)))</f>
        <v/>
      </c>
      <c r="AD141" s="82" t="str">
        <f>IF($B141="","",(VLOOKUP($B141,'Price List'!$C:AS,28,FALSE)))</f>
        <v/>
      </c>
      <c r="AE141" s="83" t="str">
        <f>IF($B141="","",(VLOOKUP($B141,'Price List'!$C:AS,29,FALSE)))</f>
        <v/>
      </c>
      <c r="AF141" s="83" t="str">
        <f>IF($B141="","",(VLOOKUP($B141,'Price List'!$C:AS,30,FALSE)))</f>
        <v/>
      </c>
      <c r="AG141" s="125" t="str">
        <f>IF($B141="","",(VLOOKUP($B141,'Price List'!$C:AS,31,FALSE)))</f>
        <v/>
      </c>
      <c r="AH141" s="125" t="str">
        <f>IF($B141="","",(VLOOKUP($B141,'Price List'!$C:AS,32,FALSE)))</f>
        <v/>
      </c>
      <c r="AI141" s="84" t="str">
        <f>IF($B141="","",(VLOOKUP($B141,'Price List'!$C:AS,33,FALSE)))</f>
        <v/>
      </c>
      <c r="AJ141" s="83" t="str">
        <f>IF($B141="","",(VLOOKUP($B141,'Price List'!$C:AS,34,FALSE)))</f>
        <v/>
      </c>
      <c r="AK141" s="83" t="str">
        <f>IF($B141="","",(VLOOKUP($B141,'Price List'!$C:AS,35,FALSE)))</f>
        <v/>
      </c>
      <c r="AL141" s="125" t="str">
        <f>IF($B141="","",(VLOOKUP($B141,'Price List'!$C:AS,36,FALSE)))</f>
        <v/>
      </c>
      <c r="AM141" s="130" t="str">
        <f>IF($B141="","",(VLOOKUP($B141,'Price List'!$C:AS,37,FALSE)))</f>
        <v/>
      </c>
      <c r="AN141" s="83" t="str">
        <f>IF($B141="","",(VLOOKUP($B141,'Price List'!$C:AS,38,FALSE)))</f>
        <v/>
      </c>
      <c r="AO141" s="83" t="str">
        <f>IF($B141="","",(VLOOKUP($B141,'Price List'!$C:AS,39,FALSE)))</f>
        <v/>
      </c>
      <c r="AP141" s="83" t="str">
        <f>IF($B141="","",(VLOOKUP($B141,'Price List'!$C:AS,40,FALSE)))</f>
        <v/>
      </c>
      <c r="AQ141" s="125" t="str">
        <f>IF($B141="","",(VLOOKUP($B141,'Price List'!$C:AS,41,FALSE)))</f>
        <v/>
      </c>
      <c r="AR141" s="135" t="str">
        <f>IF($B141="","",(VLOOKUP($B141,'Price List'!$C:AS,42,FALSE)))</f>
        <v/>
      </c>
      <c r="AS141" s="76" t="str">
        <f>IF($B141="","",(VLOOKUP($B141,'Price List'!$C:CO,43,FALSE)))</f>
        <v/>
      </c>
      <c r="AT141" s="151" t="str">
        <f t="shared" si="2"/>
        <v/>
      </c>
      <c r="AU141" s="76"/>
      <c r="AV141" s="76"/>
      <c r="AW141" s="76"/>
      <c r="AX141" s="76"/>
      <c r="AY141" s="76"/>
      <c r="AZ141" s="76"/>
      <c r="BA141" s="76"/>
    </row>
    <row r="142" spans="1:53" s="85" customFormat="1" x14ac:dyDescent="0.2">
      <c r="A142" s="79">
        <v>135</v>
      </c>
      <c r="B142" s="76" t="str">
        <f>IF(ISBLANK(Catalog!A322),"",Catalog!A322)</f>
        <v/>
      </c>
      <c r="C142" s="76"/>
      <c r="D142" s="76" t="str">
        <f>IF($B142="","",(VLOOKUP($B142,'Price List'!$C:BB,2,FALSE)))</f>
        <v/>
      </c>
      <c r="E142" s="77" t="str">
        <f>IF($B142="","",(VLOOKUP($B142,'Price List'!$C:BA,3,FALSE)))</f>
        <v/>
      </c>
      <c r="F142" s="78" t="str">
        <f>IF($B142="","",IF(ISBLANK(VLOOKUP($B142,'Price List'!$C:BB,5,FALSE)),VLOOKUP($B142,'Price List'!$C:BB,7,FALSE),VLOOKUP($B142,'Price List'!$C:BB,5,FALSE)))</f>
        <v/>
      </c>
      <c r="G142" s="76"/>
      <c r="H142" s="76"/>
      <c r="I142" s="77" t="str">
        <f>IF($B142="","",(VLOOKUP($B142,'Price List'!$C:BE,6,FALSE)))</f>
        <v/>
      </c>
      <c r="J142" s="76" t="str">
        <f>IF($B142="","",(VLOOKUP($B142,'Price List'!$C:BF,8,FALSE)))</f>
        <v/>
      </c>
      <c r="K142" s="76" t="str">
        <f>IF($B142="","",(VLOOKUP($B142,'Price List'!$C:BG,9,FALSE)))</f>
        <v/>
      </c>
      <c r="L142" s="79" t="str">
        <f>IF($B142="","",(VLOOKUP($B142,'Price List'!$C:BH,10,FALSE)))</f>
        <v/>
      </c>
      <c r="M142" s="80" t="str">
        <f>IF($B142="","",(VLOOKUP($B142,'Price List'!$C:BI,11,FALSE)))</f>
        <v/>
      </c>
      <c r="N142" s="81" t="str">
        <f>IF($B142="","",(VLOOKUP($B142,'Price List'!$C:BI,12,FALSE)))</f>
        <v/>
      </c>
      <c r="O142" s="82" t="str">
        <f>IF($B142="","",(VLOOKUP($B142,'Price List'!$C:AS,13,FALSE)))</f>
        <v/>
      </c>
      <c r="P142" s="83" t="str">
        <f>IF($B142="","",(VLOOKUP($B142,'Price List'!$C:AS,14,FALSE)))</f>
        <v/>
      </c>
      <c r="Q142" s="83" t="str">
        <f>IF($B142="","",(VLOOKUP($B142,'Price List'!$C:AS,15,FALSE)))</f>
        <v/>
      </c>
      <c r="R142" s="125" t="str">
        <f>IF($B142="","",(VLOOKUP($B142,'Price List'!$C:AS,16,FALSE)))</f>
        <v/>
      </c>
      <c r="S142" s="125" t="str">
        <f>IF($B142="","",(VLOOKUP($B142,'Price List'!$C:AS,17,FALSE)))</f>
        <v/>
      </c>
      <c r="T142" s="84" t="str">
        <f>IF($B142="","",(VLOOKUP($B142,'Price List'!$C:AS,18,FALSE)))</f>
        <v/>
      </c>
      <c r="U142" s="83" t="str">
        <f>IF($B142="","",(VLOOKUP($B142,'Price List'!$C:AS,19,FALSE)))</f>
        <v/>
      </c>
      <c r="V142" s="83" t="str">
        <f>IF($B142="","",(VLOOKUP($B142,'Price List'!$C:AS,20,FALSE)))</f>
        <v/>
      </c>
      <c r="W142" s="125" t="str">
        <f>IF($B142="","",(VLOOKUP($B142,'Price List'!$C:AS,21,FALSE)))</f>
        <v/>
      </c>
      <c r="X142" s="130" t="str">
        <f>IF($B142="","",(VLOOKUP($B142,'Price List'!$C:AS,22,FALSE)))</f>
        <v/>
      </c>
      <c r="Y142" s="83" t="str">
        <f>IF($B142="","",(VLOOKUP($B142,'Price List'!$C:AS,23,FALSE)))</f>
        <v/>
      </c>
      <c r="Z142" s="83" t="str">
        <f>IF($B142="","",(VLOOKUP($B142,'Price List'!$C:AS,24,FALSE)))</f>
        <v/>
      </c>
      <c r="AA142" s="83" t="str">
        <f>IF($B142="","",(VLOOKUP($B142,'Price List'!$C:AS,25,FALSE)))</f>
        <v/>
      </c>
      <c r="AB142" s="125" t="str">
        <f>IF($B142="","",(VLOOKUP($B142,'Price List'!$C:AS,26,FALSE)))</f>
        <v/>
      </c>
      <c r="AC142" s="125" t="str">
        <f>IF($B142="","",(VLOOKUP($B142,'Price List'!$C:AS,27,FALSE)))</f>
        <v/>
      </c>
      <c r="AD142" s="82" t="str">
        <f>IF($B142="","",(VLOOKUP($B142,'Price List'!$C:AS,28,FALSE)))</f>
        <v/>
      </c>
      <c r="AE142" s="83" t="str">
        <f>IF($B142="","",(VLOOKUP($B142,'Price List'!$C:AS,29,FALSE)))</f>
        <v/>
      </c>
      <c r="AF142" s="83" t="str">
        <f>IF($B142="","",(VLOOKUP($B142,'Price List'!$C:AS,30,FALSE)))</f>
        <v/>
      </c>
      <c r="AG142" s="125" t="str">
        <f>IF($B142="","",(VLOOKUP($B142,'Price List'!$C:AS,31,FALSE)))</f>
        <v/>
      </c>
      <c r="AH142" s="125" t="str">
        <f>IF($B142="","",(VLOOKUP($B142,'Price List'!$C:AS,32,FALSE)))</f>
        <v/>
      </c>
      <c r="AI142" s="84" t="str">
        <f>IF($B142="","",(VLOOKUP($B142,'Price List'!$C:AS,33,FALSE)))</f>
        <v/>
      </c>
      <c r="AJ142" s="83" t="str">
        <f>IF($B142="","",(VLOOKUP($B142,'Price List'!$C:AS,34,FALSE)))</f>
        <v/>
      </c>
      <c r="AK142" s="83" t="str">
        <f>IF($B142="","",(VLOOKUP($B142,'Price List'!$C:AS,35,FALSE)))</f>
        <v/>
      </c>
      <c r="AL142" s="125" t="str">
        <f>IF($B142="","",(VLOOKUP($B142,'Price List'!$C:AS,36,FALSE)))</f>
        <v/>
      </c>
      <c r="AM142" s="130" t="str">
        <f>IF($B142="","",(VLOOKUP($B142,'Price List'!$C:AS,37,FALSE)))</f>
        <v/>
      </c>
      <c r="AN142" s="83" t="str">
        <f>IF($B142="","",(VLOOKUP($B142,'Price List'!$C:AS,38,FALSE)))</f>
        <v/>
      </c>
      <c r="AO142" s="83" t="str">
        <f>IF($B142="","",(VLOOKUP($B142,'Price List'!$C:AS,39,FALSE)))</f>
        <v/>
      </c>
      <c r="AP142" s="83" t="str">
        <f>IF($B142="","",(VLOOKUP($B142,'Price List'!$C:AS,40,FALSE)))</f>
        <v/>
      </c>
      <c r="AQ142" s="125" t="str">
        <f>IF($B142="","",(VLOOKUP($B142,'Price List'!$C:AS,41,FALSE)))</f>
        <v/>
      </c>
      <c r="AR142" s="135" t="str">
        <f>IF($B142="","",(VLOOKUP($B142,'Price List'!$C:AS,42,FALSE)))</f>
        <v/>
      </c>
      <c r="AS142" s="76" t="str">
        <f>IF($B142="","",(VLOOKUP($B142,'Price List'!$C:CO,43,FALSE)))</f>
        <v/>
      </c>
      <c r="AT142" s="151" t="str">
        <f t="shared" si="2"/>
        <v/>
      </c>
      <c r="AU142" s="76"/>
      <c r="AV142" s="76"/>
      <c r="AW142" s="76"/>
      <c r="AX142" s="76"/>
      <c r="AY142" s="76"/>
      <c r="AZ142" s="76"/>
      <c r="BA142" s="76"/>
    </row>
    <row r="143" spans="1:53" s="85" customFormat="1" x14ac:dyDescent="0.2">
      <c r="A143" s="79">
        <v>136</v>
      </c>
      <c r="B143" s="76" t="str">
        <f>IF(ISBLANK(Catalog!E322),"",Catalog!E322)</f>
        <v/>
      </c>
      <c r="C143" s="76"/>
      <c r="D143" s="76" t="str">
        <f>IF($B143="","",(VLOOKUP($B143,'Price List'!$C:BB,2,FALSE)))</f>
        <v/>
      </c>
      <c r="E143" s="77" t="str">
        <f>IF($B143="","",(VLOOKUP($B143,'Price List'!$C:BA,3,FALSE)))</f>
        <v/>
      </c>
      <c r="F143" s="78" t="str">
        <f>IF($B143="","",IF(ISBLANK(VLOOKUP($B143,'Price List'!$C:BB,5,FALSE)),VLOOKUP($B143,'Price List'!$C:BB,7,FALSE),VLOOKUP($B143,'Price List'!$C:BB,5,FALSE)))</f>
        <v/>
      </c>
      <c r="G143" s="76"/>
      <c r="H143" s="76"/>
      <c r="I143" s="77" t="str">
        <f>IF($B143="","",(VLOOKUP($B143,'Price List'!$C:BE,6,FALSE)))</f>
        <v/>
      </c>
      <c r="J143" s="76" t="str">
        <f>IF($B143="","",(VLOOKUP($B143,'Price List'!$C:BF,8,FALSE)))</f>
        <v/>
      </c>
      <c r="K143" s="76" t="str">
        <f>IF($B143="","",(VLOOKUP($B143,'Price List'!$C:BG,9,FALSE)))</f>
        <v/>
      </c>
      <c r="L143" s="79" t="str">
        <f>IF($B143="","",(VLOOKUP($B143,'Price List'!$C:BH,10,FALSE)))</f>
        <v/>
      </c>
      <c r="M143" s="80" t="str">
        <f>IF($B143="","",(VLOOKUP($B143,'Price List'!$C:BI,11,FALSE)))</f>
        <v/>
      </c>
      <c r="N143" s="81" t="str">
        <f>IF($B143="","",(VLOOKUP($B143,'Price List'!$C:BI,12,FALSE)))</f>
        <v/>
      </c>
      <c r="O143" s="82" t="str">
        <f>IF($B143="","",(VLOOKUP($B143,'Price List'!$C:AS,13,FALSE)))</f>
        <v/>
      </c>
      <c r="P143" s="83" t="str">
        <f>IF($B143="","",(VLOOKUP($B143,'Price List'!$C:AS,14,FALSE)))</f>
        <v/>
      </c>
      <c r="Q143" s="83" t="str">
        <f>IF($B143="","",(VLOOKUP($B143,'Price List'!$C:AS,15,FALSE)))</f>
        <v/>
      </c>
      <c r="R143" s="125" t="str">
        <f>IF($B143="","",(VLOOKUP($B143,'Price List'!$C:AS,16,FALSE)))</f>
        <v/>
      </c>
      <c r="S143" s="125" t="str">
        <f>IF($B143="","",(VLOOKUP($B143,'Price List'!$C:AS,17,FALSE)))</f>
        <v/>
      </c>
      <c r="T143" s="84" t="str">
        <f>IF($B143="","",(VLOOKUP($B143,'Price List'!$C:AS,18,FALSE)))</f>
        <v/>
      </c>
      <c r="U143" s="83" t="str">
        <f>IF($B143="","",(VLOOKUP($B143,'Price List'!$C:AS,19,FALSE)))</f>
        <v/>
      </c>
      <c r="V143" s="83" t="str">
        <f>IF($B143="","",(VLOOKUP($B143,'Price List'!$C:AS,20,FALSE)))</f>
        <v/>
      </c>
      <c r="W143" s="125" t="str">
        <f>IF($B143="","",(VLOOKUP($B143,'Price List'!$C:AS,21,FALSE)))</f>
        <v/>
      </c>
      <c r="X143" s="130" t="str">
        <f>IF($B143="","",(VLOOKUP($B143,'Price List'!$C:AS,22,FALSE)))</f>
        <v/>
      </c>
      <c r="Y143" s="83" t="str">
        <f>IF($B143="","",(VLOOKUP($B143,'Price List'!$C:AS,23,FALSE)))</f>
        <v/>
      </c>
      <c r="Z143" s="83" t="str">
        <f>IF($B143="","",(VLOOKUP($B143,'Price List'!$C:AS,24,FALSE)))</f>
        <v/>
      </c>
      <c r="AA143" s="83" t="str">
        <f>IF($B143="","",(VLOOKUP($B143,'Price List'!$C:AS,25,FALSE)))</f>
        <v/>
      </c>
      <c r="AB143" s="125" t="str">
        <f>IF($B143="","",(VLOOKUP($B143,'Price List'!$C:AS,26,FALSE)))</f>
        <v/>
      </c>
      <c r="AC143" s="125" t="str">
        <f>IF($B143="","",(VLOOKUP($B143,'Price List'!$C:AS,27,FALSE)))</f>
        <v/>
      </c>
      <c r="AD143" s="82" t="str">
        <f>IF($B143="","",(VLOOKUP($B143,'Price List'!$C:AS,28,FALSE)))</f>
        <v/>
      </c>
      <c r="AE143" s="83" t="str">
        <f>IF($B143="","",(VLOOKUP($B143,'Price List'!$C:AS,29,FALSE)))</f>
        <v/>
      </c>
      <c r="AF143" s="83" t="str">
        <f>IF($B143="","",(VLOOKUP($B143,'Price List'!$C:AS,30,FALSE)))</f>
        <v/>
      </c>
      <c r="AG143" s="125" t="str">
        <f>IF($B143="","",(VLOOKUP($B143,'Price List'!$C:AS,31,FALSE)))</f>
        <v/>
      </c>
      <c r="AH143" s="125" t="str">
        <f>IF($B143="","",(VLOOKUP($B143,'Price List'!$C:AS,32,FALSE)))</f>
        <v/>
      </c>
      <c r="AI143" s="84" t="str">
        <f>IF($B143="","",(VLOOKUP($B143,'Price List'!$C:AS,33,FALSE)))</f>
        <v/>
      </c>
      <c r="AJ143" s="83" t="str">
        <f>IF($B143="","",(VLOOKUP($B143,'Price List'!$C:AS,34,FALSE)))</f>
        <v/>
      </c>
      <c r="AK143" s="83" t="str">
        <f>IF($B143="","",(VLOOKUP($B143,'Price List'!$C:AS,35,FALSE)))</f>
        <v/>
      </c>
      <c r="AL143" s="125" t="str">
        <f>IF($B143="","",(VLOOKUP($B143,'Price List'!$C:AS,36,FALSE)))</f>
        <v/>
      </c>
      <c r="AM143" s="130" t="str">
        <f>IF($B143="","",(VLOOKUP($B143,'Price List'!$C:AS,37,FALSE)))</f>
        <v/>
      </c>
      <c r="AN143" s="83" t="str">
        <f>IF($B143="","",(VLOOKUP($B143,'Price List'!$C:AS,38,FALSE)))</f>
        <v/>
      </c>
      <c r="AO143" s="83" t="str">
        <f>IF($B143="","",(VLOOKUP($B143,'Price List'!$C:AS,39,FALSE)))</f>
        <v/>
      </c>
      <c r="AP143" s="83" t="str">
        <f>IF($B143="","",(VLOOKUP($B143,'Price List'!$C:AS,40,FALSE)))</f>
        <v/>
      </c>
      <c r="AQ143" s="125" t="str">
        <f>IF($B143="","",(VLOOKUP($B143,'Price List'!$C:AS,41,FALSE)))</f>
        <v/>
      </c>
      <c r="AR143" s="135" t="str">
        <f>IF($B143="","",(VLOOKUP($B143,'Price List'!$C:AS,42,FALSE)))</f>
        <v/>
      </c>
      <c r="AS143" s="76" t="str">
        <f>IF($B143="","",(VLOOKUP($B143,'Price List'!$C:CO,43,FALSE)))</f>
        <v/>
      </c>
      <c r="AT143" s="151" t="str">
        <f t="shared" si="2"/>
        <v/>
      </c>
      <c r="AU143" s="76"/>
      <c r="AV143" s="76"/>
      <c r="AW143" s="76"/>
      <c r="AX143" s="76"/>
      <c r="AY143" s="76"/>
      <c r="AZ143" s="76"/>
      <c r="BA143" s="76"/>
    </row>
    <row r="144" spans="1:53" s="85" customFormat="1" x14ac:dyDescent="0.2">
      <c r="A144" s="79">
        <v>137</v>
      </c>
      <c r="B144" s="76" t="str">
        <f>IF(ISBLANK(Catalog!I322),"",Catalog!I322)</f>
        <v/>
      </c>
      <c r="C144" s="76"/>
      <c r="D144" s="76" t="str">
        <f>IF($B144="","",(VLOOKUP($B144,'Price List'!$C:BB,2,FALSE)))</f>
        <v/>
      </c>
      <c r="E144" s="77" t="str">
        <f>IF($B144="","",(VLOOKUP($B144,'Price List'!$C:BA,3,FALSE)))</f>
        <v/>
      </c>
      <c r="F144" s="78" t="str">
        <f>IF($B144="","",IF(ISBLANK(VLOOKUP($B144,'Price List'!$C:BB,5,FALSE)),VLOOKUP($B144,'Price List'!$C:BB,7,FALSE),VLOOKUP($B144,'Price List'!$C:BB,5,FALSE)))</f>
        <v/>
      </c>
      <c r="G144" s="76"/>
      <c r="H144" s="76"/>
      <c r="I144" s="77" t="str">
        <f>IF($B144="","",(VLOOKUP($B144,'Price List'!$C:BE,6,FALSE)))</f>
        <v/>
      </c>
      <c r="J144" s="76" t="str">
        <f>IF($B144="","",(VLOOKUP($B144,'Price List'!$C:BF,8,FALSE)))</f>
        <v/>
      </c>
      <c r="K144" s="76" t="str">
        <f>IF($B144="","",(VLOOKUP($B144,'Price List'!$C:BG,9,FALSE)))</f>
        <v/>
      </c>
      <c r="L144" s="79" t="str">
        <f>IF($B144="","",(VLOOKUP($B144,'Price List'!$C:BH,10,FALSE)))</f>
        <v/>
      </c>
      <c r="M144" s="80" t="str">
        <f>IF($B144="","",(VLOOKUP($B144,'Price List'!$C:BI,11,FALSE)))</f>
        <v/>
      </c>
      <c r="N144" s="81" t="str">
        <f>IF($B144="","",(VLOOKUP($B144,'Price List'!$C:BI,12,FALSE)))</f>
        <v/>
      </c>
      <c r="O144" s="82" t="str">
        <f>IF($B144="","",(VLOOKUP($B144,'Price List'!$C:AS,13,FALSE)))</f>
        <v/>
      </c>
      <c r="P144" s="83" t="str">
        <f>IF($B144="","",(VLOOKUP($B144,'Price List'!$C:AS,14,FALSE)))</f>
        <v/>
      </c>
      <c r="Q144" s="83" t="str">
        <f>IF($B144="","",(VLOOKUP($B144,'Price List'!$C:AS,15,FALSE)))</f>
        <v/>
      </c>
      <c r="R144" s="125" t="str">
        <f>IF($B144="","",(VLOOKUP($B144,'Price List'!$C:AS,16,FALSE)))</f>
        <v/>
      </c>
      <c r="S144" s="125" t="str">
        <f>IF($B144="","",(VLOOKUP($B144,'Price List'!$C:AS,17,FALSE)))</f>
        <v/>
      </c>
      <c r="T144" s="84" t="str">
        <f>IF($B144="","",(VLOOKUP($B144,'Price List'!$C:AS,18,FALSE)))</f>
        <v/>
      </c>
      <c r="U144" s="83" t="str">
        <f>IF($B144="","",(VLOOKUP($B144,'Price List'!$C:AS,19,FALSE)))</f>
        <v/>
      </c>
      <c r="V144" s="83" t="str">
        <f>IF($B144="","",(VLOOKUP($B144,'Price List'!$C:AS,20,FALSE)))</f>
        <v/>
      </c>
      <c r="W144" s="125" t="str">
        <f>IF($B144="","",(VLOOKUP($B144,'Price List'!$C:AS,21,FALSE)))</f>
        <v/>
      </c>
      <c r="X144" s="130" t="str">
        <f>IF($B144="","",(VLOOKUP($B144,'Price List'!$C:AS,22,FALSE)))</f>
        <v/>
      </c>
      <c r="Y144" s="83" t="str">
        <f>IF($B144="","",(VLOOKUP($B144,'Price List'!$C:AS,23,FALSE)))</f>
        <v/>
      </c>
      <c r="Z144" s="83" t="str">
        <f>IF($B144="","",(VLOOKUP($B144,'Price List'!$C:AS,24,FALSE)))</f>
        <v/>
      </c>
      <c r="AA144" s="83" t="str">
        <f>IF($B144="","",(VLOOKUP($B144,'Price List'!$C:AS,25,FALSE)))</f>
        <v/>
      </c>
      <c r="AB144" s="125" t="str">
        <f>IF($B144="","",(VLOOKUP($B144,'Price List'!$C:AS,26,FALSE)))</f>
        <v/>
      </c>
      <c r="AC144" s="125" t="str">
        <f>IF($B144="","",(VLOOKUP($B144,'Price List'!$C:AS,27,FALSE)))</f>
        <v/>
      </c>
      <c r="AD144" s="82" t="str">
        <f>IF($B144="","",(VLOOKUP($B144,'Price List'!$C:AS,28,FALSE)))</f>
        <v/>
      </c>
      <c r="AE144" s="83" t="str">
        <f>IF($B144="","",(VLOOKUP($B144,'Price List'!$C:AS,29,FALSE)))</f>
        <v/>
      </c>
      <c r="AF144" s="83" t="str">
        <f>IF($B144="","",(VLOOKUP($B144,'Price List'!$C:AS,30,FALSE)))</f>
        <v/>
      </c>
      <c r="AG144" s="125" t="str">
        <f>IF($B144="","",(VLOOKUP($B144,'Price List'!$C:AS,31,FALSE)))</f>
        <v/>
      </c>
      <c r="AH144" s="125" t="str">
        <f>IF($B144="","",(VLOOKUP($B144,'Price List'!$C:AS,32,FALSE)))</f>
        <v/>
      </c>
      <c r="AI144" s="84" t="str">
        <f>IF($B144="","",(VLOOKUP($B144,'Price List'!$C:AS,33,FALSE)))</f>
        <v/>
      </c>
      <c r="AJ144" s="83" t="str">
        <f>IF($B144="","",(VLOOKUP($B144,'Price List'!$C:AS,34,FALSE)))</f>
        <v/>
      </c>
      <c r="AK144" s="83" t="str">
        <f>IF($B144="","",(VLOOKUP($B144,'Price List'!$C:AS,35,FALSE)))</f>
        <v/>
      </c>
      <c r="AL144" s="125" t="str">
        <f>IF($B144="","",(VLOOKUP($B144,'Price List'!$C:AS,36,FALSE)))</f>
        <v/>
      </c>
      <c r="AM144" s="130" t="str">
        <f>IF($B144="","",(VLOOKUP($B144,'Price List'!$C:AS,37,FALSE)))</f>
        <v/>
      </c>
      <c r="AN144" s="83" t="str">
        <f>IF($B144="","",(VLOOKUP($B144,'Price List'!$C:AS,38,FALSE)))</f>
        <v/>
      </c>
      <c r="AO144" s="83" t="str">
        <f>IF($B144="","",(VLOOKUP($B144,'Price List'!$C:AS,39,FALSE)))</f>
        <v/>
      </c>
      <c r="AP144" s="83" t="str">
        <f>IF($B144="","",(VLOOKUP($B144,'Price List'!$C:AS,40,FALSE)))</f>
        <v/>
      </c>
      <c r="AQ144" s="125" t="str">
        <f>IF($B144="","",(VLOOKUP($B144,'Price List'!$C:AS,41,FALSE)))</f>
        <v/>
      </c>
      <c r="AR144" s="135" t="str">
        <f>IF($B144="","",(VLOOKUP($B144,'Price List'!$C:AS,42,FALSE)))</f>
        <v/>
      </c>
      <c r="AS144" s="76" t="str">
        <f>IF($B144="","",(VLOOKUP($B144,'Price List'!$C:CO,43,FALSE)))</f>
        <v/>
      </c>
      <c r="AT144" s="151" t="str">
        <f t="shared" si="2"/>
        <v/>
      </c>
      <c r="AU144" s="76"/>
      <c r="AV144" s="76"/>
      <c r="AW144" s="76"/>
      <c r="AX144" s="76"/>
      <c r="AY144" s="76"/>
      <c r="AZ144" s="76"/>
      <c r="BA144" s="76"/>
    </row>
    <row r="145" spans="1:53" s="85" customFormat="1" x14ac:dyDescent="0.2">
      <c r="A145" s="79">
        <v>138</v>
      </c>
      <c r="B145" s="76" t="str">
        <f>IF(ISBLANK(Catalog!A329),"",Catalog!A329)</f>
        <v/>
      </c>
      <c r="C145" s="76"/>
      <c r="D145" s="76" t="str">
        <f>IF($B145="","",(VLOOKUP($B145,'Price List'!$C:BB,2,FALSE)))</f>
        <v/>
      </c>
      <c r="E145" s="77" t="str">
        <f>IF($B145="","",(VLOOKUP($B145,'Price List'!$C:BA,3,FALSE)))</f>
        <v/>
      </c>
      <c r="F145" s="78" t="str">
        <f>IF($B145="","",IF(ISBLANK(VLOOKUP($B145,'Price List'!$C:BB,5,FALSE)),VLOOKUP($B145,'Price List'!$C:BB,7,FALSE),VLOOKUP($B145,'Price List'!$C:BB,5,FALSE)))</f>
        <v/>
      </c>
      <c r="G145" s="76"/>
      <c r="H145" s="76"/>
      <c r="I145" s="77" t="str">
        <f>IF($B145="","",(VLOOKUP($B145,'Price List'!$C:BE,6,FALSE)))</f>
        <v/>
      </c>
      <c r="J145" s="76" t="str">
        <f>IF($B145="","",(VLOOKUP($B145,'Price List'!$C:BF,8,FALSE)))</f>
        <v/>
      </c>
      <c r="K145" s="76" t="str">
        <f>IF($B145="","",(VLOOKUP($B145,'Price List'!$C:BG,9,FALSE)))</f>
        <v/>
      </c>
      <c r="L145" s="79" t="str">
        <f>IF($B145="","",(VLOOKUP($B145,'Price List'!$C:BH,10,FALSE)))</f>
        <v/>
      </c>
      <c r="M145" s="80" t="str">
        <f>IF($B145="","",(VLOOKUP($B145,'Price List'!$C:BI,11,FALSE)))</f>
        <v/>
      </c>
      <c r="N145" s="81" t="str">
        <f>IF($B145="","",(VLOOKUP($B145,'Price List'!$C:BI,12,FALSE)))</f>
        <v/>
      </c>
      <c r="O145" s="82" t="str">
        <f>IF($B145="","",(VLOOKUP($B145,'Price List'!$C:AS,13,FALSE)))</f>
        <v/>
      </c>
      <c r="P145" s="83" t="str">
        <f>IF($B145="","",(VLOOKUP($B145,'Price List'!$C:AS,14,FALSE)))</f>
        <v/>
      </c>
      <c r="Q145" s="83" t="str">
        <f>IF($B145="","",(VLOOKUP($B145,'Price List'!$C:AS,15,FALSE)))</f>
        <v/>
      </c>
      <c r="R145" s="125" t="str">
        <f>IF($B145="","",(VLOOKUP($B145,'Price List'!$C:AS,16,FALSE)))</f>
        <v/>
      </c>
      <c r="S145" s="125" t="str">
        <f>IF($B145="","",(VLOOKUP($B145,'Price List'!$C:AS,17,FALSE)))</f>
        <v/>
      </c>
      <c r="T145" s="84" t="str">
        <f>IF($B145="","",(VLOOKUP($B145,'Price List'!$C:AS,18,FALSE)))</f>
        <v/>
      </c>
      <c r="U145" s="83" t="str">
        <f>IF($B145="","",(VLOOKUP($B145,'Price List'!$C:AS,19,FALSE)))</f>
        <v/>
      </c>
      <c r="V145" s="83" t="str">
        <f>IF($B145="","",(VLOOKUP($B145,'Price List'!$C:AS,20,FALSE)))</f>
        <v/>
      </c>
      <c r="W145" s="125" t="str">
        <f>IF($B145="","",(VLOOKUP($B145,'Price List'!$C:AS,21,FALSE)))</f>
        <v/>
      </c>
      <c r="X145" s="130" t="str">
        <f>IF($B145="","",(VLOOKUP($B145,'Price List'!$C:AS,22,FALSE)))</f>
        <v/>
      </c>
      <c r="Y145" s="83" t="str">
        <f>IF($B145="","",(VLOOKUP($B145,'Price List'!$C:AS,23,FALSE)))</f>
        <v/>
      </c>
      <c r="Z145" s="83" t="str">
        <f>IF($B145="","",(VLOOKUP($B145,'Price List'!$C:AS,24,FALSE)))</f>
        <v/>
      </c>
      <c r="AA145" s="83" t="str">
        <f>IF($B145="","",(VLOOKUP($B145,'Price List'!$C:AS,25,FALSE)))</f>
        <v/>
      </c>
      <c r="AB145" s="125" t="str">
        <f>IF($B145="","",(VLOOKUP($B145,'Price List'!$C:AS,26,FALSE)))</f>
        <v/>
      </c>
      <c r="AC145" s="125" t="str">
        <f>IF($B145="","",(VLOOKUP($B145,'Price List'!$C:AS,27,FALSE)))</f>
        <v/>
      </c>
      <c r="AD145" s="82" t="str">
        <f>IF($B145="","",(VLOOKUP($B145,'Price List'!$C:AS,28,FALSE)))</f>
        <v/>
      </c>
      <c r="AE145" s="83" t="str">
        <f>IF($B145="","",(VLOOKUP($B145,'Price List'!$C:AS,29,FALSE)))</f>
        <v/>
      </c>
      <c r="AF145" s="83" t="str">
        <f>IF($B145="","",(VLOOKUP($B145,'Price List'!$C:AS,30,FALSE)))</f>
        <v/>
      </c>
      <c r="AG145" s="125" t="str">
        <f>IF($B145="","",(VLOOKUP($B145,'Price List'!$C:AS,31,FALSE)))</f>
        <v/>
      </c>
      <c r="AH145" s="125" t="str">
        <f>IF($B145="","",(VLOOKUP($B145,'Price List'!$C:AS,32,FALSE)))</f>
        <v/>
      </c>
      <c r="AI145" s="84" t="str">
        <f>IF($B145="","",(VLOOKUP($B145,'Price List'!$C:AS,33,FALSE)))</f>
        <v/>
      </c>
      <c r="AJ145" s="83" t="str">
        <f>IF($B145="","",(VLOOKUP($B145,'Price List'!$C:AS,34,FALSE)))</f>
        <v/>
      </c>
      <c r="AK145" s="83" t="str">
        <f>IF($B145="","",(VLOOKUP($B145,'Price List'!$C:AS,35,FALSE)))</f>
        <v/>
      </c>
      <c r="AL145" s="125" t="str">
        <f>IF($B145="","",(VLOOKUP($B145,'Price List'!$C:AS,36,FALSE)))</f>
        <v/>
      </c>
      <c r="AM145" s="130" t="str">
        <f>IF($B145="","",(VLOOKUP($B145,'Price List'!$C:AS,37,FALSE)))</f>
        <v/>
      </c>
      <c r="AN145" s="83" t="str">
        <f>IF($B145="","",(VLOOKUP($B145,'Price List'!$C:AS,38,FALSE)))</f>
        <v/>
      </c>
      <c r="AO145" s="83" t="str">
        <f>IF($B145="","",(VLOOKUP($B145,'Price List'!$C:AS,39,FALSE)))</f>
        <v/>
      </c>
      <c r="AP145" s="83" t="str">
        <f>IF($B145="","",(VLOOKUP($B145,'Price List'!$C:AS,40,FALSE)))</f>
        <v/>
      </c>
      <c r="AQ145" s="125" t="str">
        <f>IF($B145="","",(VLOOKUP($B145,'Price List'!$C:AS,41,FALSE)))</f>
        <v/>
      </c>
      <c r="AR145" s="135" t="str">
        <f>IF($B145="","",(VLOOKUP($B145,'Price List'!$C:AS,42,FALSE)))</f>
        <v/>
      </c>
      <c r="AS145" s="76" t="str">
        <f>IF($B145="","",(VLOOKUP($B145,'Price List'!$C:CO,43,FALSE)))</f>
        <v/>
      </c>
      <c r="AT145" s="151" t="str">
        <f t="shared" si="2"/>
        <v/>
      </c>
      <c r="AU145" s="76"/>
      <c r="AV145" s="76"/>
      <c r="AW145" s="76"/>
      <c r="AX145" s="76"/>
      <c r="AY145" s="76"/>
      <c r="AZ145" s="76"/>
      <c r="BA145" s="76"/>
    </row>
    <row r="146" spans="1:53" s="85" customFormat="1" x14ac:dyDescent="0.2">
      <c r="A146" s="79">
        <v>139</v>
      </c>
      <c r="B146" s="76" t="str">
        <f>IF(ISBLANK(Catalog!E329),"",Catalog!E329)</f>
        <v/>
      </c>
      <c r="C146" s="76"/>
      <c r="D146" s="76" t="str">
        <f>IF($B146="","",(VLOOKUP($B146,'Price List'!$C:BB,2,FALSE)))</f>
        <v/>
      </c>
      <c r="E146" s="77" t="str">
        <f>IF($B146="","",(VLOOKUP($B146,'Price List'!$C:BA,3,FALSE)))</f>
        <v/>
      </c>
      <c r="F146" s="78" t="str">
        <f>IF($B146="","",IF(ISBLANK(VLOOKUP($B146,'Price List'!$C:BB,5,FALSE)),VLOOKUP($B146,'Price List'!$C:BB,7,FALSE),VLOOKUP($B146,'Price List'!$C:BB,5,FALSE)))</f>
        <v/>
      </c>
      <c r="G146" s="76"/>
      <c r="H146" s="76"/>
      <c r="I146" s="77" t="str">
        <f>IF($B146="","",(VLOOKUP($B146,'Price List'!$C:BE,6,FALSE)))</f>
        <v/>
      </c>
      <c r="J146" s="76" t="str">
        <f>IF($B146="","",(VLOOKUP($B146,'Price List'!$C:BF,8,FALSE)))</f>
        <v/>
      </c>
      <c r="K146" s="76" t="str">
        <f>IF($B146="","",(VLOOKUP($B146,'Price List'!$C:BG,9,FALSE)))</f>
        <v/>
      </c>
      <c r="L146" s="79" t="str">
        <f>IF($B146="","",(VLOOKUP($B146,'Price List'!$C:BH,10,FALSE)))</f>
        <v/>
      </c>
      <c r="M146" s="80" t="str">
        <f>IF($B146="","",(VLOOKUP($B146,'Price List'!$C:BI,11,FALSE)))</f>
        <v/>
      </c>
      <c r="N146" s="81" t="str">
        <f>IF($B146="","",(VLOOKUP($B146,'Price List'!$C:BI,12,FALSE)))</f>
        <v/>
      </c>
      <c r="O146" s="82" t="str">
        <f>IF($B146="","",(VLOOKUP($B146,'Price List'!$C:AS,13,FALSE)))</f>
        <v/>
      </c>
      <c r="P146" s="83" t="str">
        <f>IF($B146="","",(VLOOKUP($B146,'Price List'!$C:AS,14,FALSE)))</f>
        <v/>
      </c>
      <c r="Q146" s="83" t="str">
        <f>IF($B146="","",(VLOOKUP($B146,'Price List'!$C:AS,15,FALSE)))</f>
        <v/>
      </c>
      <c r="R146" s="125" t="str">
        <f>IF($B146="","",(VLOOKUP($B146,'Price List'!$C:AS,16,FALSE)))</f>
        <v/>
      </c>
      <c r="S146" s="125" t="str">
        <f>IF($B146="","",(VLOOKUP($B146,'Price List'!$C:AS,17,FALSE)))</f>
        <v/>
      </c>
      <c r="T146" s="84" t="str">
        <f>IF($B146="","",(VLOOKUP($B146,'Price List'!$C:AS,18,FALSE)))</f>
        <v/>
      </c>
      <c r="U146" s="83" t="str">
        <f>IF($B146="","",(VLOOKUP($B146,'Price List'!$C:AS,19,FALSE)))</f>
        <v/>
      </c>
      <c r="V146" s="83" t="str">
        <f>IF($B146="","",(VLOOKUP($B146,'Price List'!$C:AS,20,FALSE)))</f>
        <v/>
      </c>
      <c r="W146" s="125" t="str">
        <f>IF($B146="","",(VLOOKUP($B146,'Price List'!$C:AS,21,FALSE)))</f>
        <v/>
      </c>
      <c r="X146" s="130" t="str">
        <f>IF($B146="","",(VLOOKUP($B146,'Price List'!$C:AS,22,FALSE)))</f>
        <v/>
      </c>
      <c r="Y146" s="83" t="str">
        <f>IF($B146="","",(VLOOKUP($B146,'Price List'!$C:AS,23,FALSE)))</f>
        <v/>
      </c>
      <c r="Z146" s="83" t="str">
        <f>IF($B146="","",(VLOOKUP($B146,'Price List'!$C:AS,24,FALSE)))</f>
        <v/>
      </c>
      <c r="AA146" s="83" t="str">
        <f>IF($B146="","",(VLOOKUP($B146,'Price List'!$C:AS,25,FALSE)))</f>
        <v/>
      </c>
      <c r="AB146" s="125" t="str">
        <f>IF($B146="","",(VLOOKUP($B146,'Price List'!$C:AS,26,FALSE)))</f>
        <v/>
      </c>
      <c r="AC146" s="125" t="str">
        <f>IF($B146="","",(VLOOKUP($B146,'Price List'!$C:AS,27,FALSE)))</f>
        <v/>
      </c>
      <c r="AD146" s="82" t="str">
        <f>IF($B146="","",(VLOOKUP($B146,'Price List'!$C:AS,28,FALSE)))</f>
        <v/>
      </c>
      <c r="AE146" s="83" t="str">
        <f>IF($B146="","",(VLOOKUP($B146,'Price List'!$C:AS,29,FALSE)))</f>
        <v/>
      </c>
      <c r="AF146" s="83" t="str">
        <f>IF($B146="","",(VLOOKUP($B146,'Price List'!$C:AS,30,FALSE)))</f>
        <v/>
      </c>
      <c r="AG146" s="125" t="str">
        <f>IF($B146="","",(VLOOKUP($B146,'Price List'!$C:AS,31,FALSE)))</f>
        <v/>
      </c>
      <c r="AH146" s="125" t="str">
        <f>IF($B146="","",(VLOOKUP($B146,'Price List'!$C:AS,32,FALSE)))</f>
        <v/>
      </c>
      <c r="AI146" s="84" t="str">
        <f>IF($B146="","",(VLOOKUP($B146,'Price List'!$C:AS,33,FALSE)))</f>
        <v/>
      </c>
      <c r="AJ146" s="83" t="str">
        <f>IF($B146="","",(VLOOKUP($B146,'Price List'!$C:AS,34,FALSE)))</f>
        <v/>
      </c>
      <c r="AK146" s="83" t="str">
        <f>IF($B146="","",(VLOOKUP($B146,'Price List'!$C:AS,35,FALSE)))</f>
        <v/>
      </c>
      <c r="AL146" s="125" t="str">
        <f>IF($B146="","",(VLOOKUP($B146,'Price List'!$C:AS,36,FALSE)))</f>
        <v/>
      </c>
      <c r="AM146" s="130" t="str">
        <f>IF($B146="","",(VLOOKUP($B146,'Price List'!$C:AS,37,FALSE)))</f>
        <v/>
      </c>
      <c r="AN146" s="83" t="str">
        <f>IF($B146="","",(VLOOKUP($B146,'Price List'!$C:AS,38,FALSE)))</f>
        <v/>
      </c>
      <c r="AO146" s="83" t="str">
        <f>IF($B146="","",(VLOOKUP($B146,'Price List'!$C:AS,39,FALSE)))</f>
        <v/>
      </c>
      <c r="AP146" s="83" t="str">
        <f>IF($B146="","",(VLOOKUP($B146,'Price List'!$C:AS,40,FALSE)))</f>
        <v/>
      </c>
      <c r="AQ146" s="125" t="str">
        <f>IF($B146="","",(VLOOKUP($B146,'Price List'!$C:AS,41,FALSE)))</f>
        <v/>
      </c>
      <c r="AR146" s="135" t="str">
        <f>IF($B146="","",(VLOOKUP($B146,'Price List'!$C:AS,42,FALSE)))</f>
        <v/>
      </c>
      <c r="AS146" s="76" t="str">
        <f>IF($B146="","",(VLOOKUP($B146,'Price List'!$C:CO,43,FALSE)))</f>
        <v/>
      </c>
      <c r="AT146" s="151" t="str">
        <f t="shared" si="2"/>
        <v/>
      </c>
      <c r="AU146" s="76"/>
      <c r="AV146" s="76"/>
      <c r="AW146" s="76"/>
      <c r="AX146" s="76"/>
      <c r="AY146" s="76"/>
      <c r="AZ146" s="76"/>
      <c r="BA146" s="76"/>
    </row>
    <row r="147" spans="1:53" s="85" customFormat="1" x14ac:dyDescent="0.2">
      <c r="A147" s="79">
        <v>140</v>
      </c>
      <c r="B147" s="76" t="str">
        <f>IF(ISBLANK(Catalog!I329),"",Catalog!I329)</f>
        <v/>
      </c>
      <c r="C147" s="76"/>
      <c r="D147" s="76" t="str">
        <f>IF($B147="","",(VLOOKUP($B147,'Price List'!$C:BB,2,FALSE)))</f>
        <v/>
      </c>
      <c r="E147" s="77" t="str">
        <f>IF($B147="","",(VLOOKUP($B147,'Price List'!$C:BA,3,FALSE)))</f>
        <v/>
      </c>
      <c r="F147" s="78" t="str">
        <f>IF($B147="","",IF(ISBLANK(VLOOKUP($B147,'Price List'!$C:BB,5,FALSE)),VLOOKUP($B147,'Price List'!$C:BB,7,FALSE),VLOOKUP($B147,'Price List'!$C:BB,5,FALSE)))</f>
        <v/>
      </c>
      <c r="G147" s="76"/>
      <c r="H147" s="76"/>
      <c r="I147" s="77" t="str">
        <f>IF($B147="","",(VLOOKUP($B147,'Price List'!$C:BE,6,FALSE)))</f>
        <v/>
      </c>
      <c r="J147" s="76" t="str">
        <f>IF($B147="","",(VLOOKUP($B147,'Price List'!$C:BF,8,FALSE)))</f>
        <v/>
      </c>
      <c r="K147" s="76" t="str">
        <f>IF($B147="","",(VLOOKUP($B147,'Price List'!$C:BG,9,FALSE)))</f>
        <v/>
      </c>
      <c r="L147" s="79" t="str">
        <f>IF($B147="","",(VLOOKUP($B147,'Price List'!$C:BH,10,FALSE)))</f>
        <v/>
      </c>
      <c r="M147" s="80" t="str">
        <f>IF($B147="","",(VLOOKUP($B147,'Price List'!$C:BI,11,FALSE)))</f>
        <v/>
      </c>
      <c r="N147" s="81" t="str">
        <f>IF($B147="","",(VLOOKUP($B147,'Price List'!$C:BI,12,FALSE)))</f>
        <v/>
      </c>
      <c r="O147" s="82" t="str">
        <f>IF($B147="","",(VLOOKUP($B147,'Price List'!$C:AS,13,FALSE)))</f>
        <v/>
      </c>
      <c r="P147" s="83" t="str">
        <f>IF($B147="","",(VLOOKUP($B147,'Price List'!$C:AS,14,FALSE)))</f>
        <v/>
      </c>
      <c r="Q147" s="83" t="str">
        <f>IF($B147="","",(VLOOKUP($B147,'Price List'!$C:AS,15,FALSE)))</f>
        <v/>
      </c>
      <c r="R147" s="125" t="str">
        <f>IF($B147="","",(VLOOKUP($B147,'Price List'!$C:AS,16,FALSE)))</f>
        <v/>
      </c>
      <c r="S147" s="125" t="str">
        <f>IF($B147="","",(VLOOKUP($B147,'Price List'!$C:AS,17,FALSE)))</f>
        <v/>
      </c>
      <c r="T147" s="84" t="str">
        <f>IF($B147="","",(VLOOKUP($B147,'Price List'!$C:AS,18,FALSE)))</f>
        <v/>
      </c>
      <c r="U147" s="83" t="str">
        <f>IF($B147="","",(VLOOKUP($B147,'Price List'!$C:AS,19,FALSE)))</f>
        <v/>
      </c>
      <c r="V147" s="83" t="str">
        <f>IF($B147="","",(VLOOKUP($B147,'Price List'!$C:AS,20,FALSE)))</f>
        <v/>
      </c>
      <c r="W147" s="125" t="str">
        <f>IF($B147="","",(VLOOKUP($B147,'Price List'!$C:AS,21,FALSE)))</f>
        <v/>
      </c>
      <c r="X147" s="130" t="str">
        <f>IF($B147="","",(VLOOKUP($B147,'Price List'!$C:AS,22,FALSE)))</f>
        <v/>
      </c>
      <c r="Y147" s="83" t="str">
        <f>IF($B147="","",(VLOOKUP($B147,'Price List'!$C:AS,23,FALSE)))</f>
        <v/>
      </c>
      <c r="Z147" s="83" t="str">
        <f>IF($B147="","",(VLOOKUP($B147,'Price List'!$C:AS,24,FALSE)))</f>
        <v/>
      </c>
      <c r="AA147" s="83" t="str">
        <f>IF($B147="","",(VLOOKUP($B147,'Price List'!$C:AS,25,FALSE)))</f>
        <v/>
      </c>
      <c r="AB147" s="125" t="str">
        <f>IF($B147="","",(VLOOKUP($B147,'Price List'!$C:AS,26,FALSE)))</f>
        <v/>
      </c>
      <c r="AC147" s="125" t="str">
        <f>IF($B147="","",(VLOOKUP($B147,'Price List'!$C:AS,27,FALSE)))</f>
        <v/>
      </c>
      <c r="AD147" s="82" t="str">
        <f>IF($B147="","",(VLOOKUP($B147,'Price List'!$C:AS,28,FALSE)))</f>
        <v/>
      </c>
      <c r="AE147" s="83" t="str">
        <f>IF($B147="","",(VLOOKUP($B147,'Price List'!$C:AS,29,FALSE)))</f>
        <v/>
      </c>
      <c r="AF147" s="83" t="str">
        <f>IF($B147="","",(VLOOKUP($B147,'Price List'!$C:AS,30,FALSE)))</f>
        <v/>
      </c>
      <c r="AG147" s="125" t="str">
        <f>IF($B147="","",(VLOOKUP($B147,'Price List'!$C:AS,31,FALSE)))</f>
        <v/>
      </c>
      <c r="AH147" s="125" t="str">
        <f>IF($B147="","",(VLOOKUP($B147,'Price List'!$C:AS,32,FALSE)))</f>
        <v/>
      </c>
      <c r="AI147" s="84" t="str">
        <f>IF($B147="","",(VLOOKUP($B147,'Price List'!$C:AS,33,FALSE)))</f>
        <v/>
      </c>
      <c r="AJ147" s="83" t="str">
        <f>IF($B147="","",(VLOOKUP($B147,'Price List'!$C:AS,34,FALSE)))</f>
        <v/>
      </c>
      <c r="AK147" s="83" t="str">
        <f>IF($B147="","",(VLOOKUP($B147,'Price List'!$C:AS,35,FALSE)))</f>
        <v/>
      </c>
      <c r="AL147" s="125" t="str">
        <f>IF($B147="","",(VLOOKUP($B147,'Price List'!$C:AS,36,FALSE)))</f>
        <v/>
      </c>
      <c r="AM147" s="130" t="str">
        <f>IF($B147="","",(VLOOKUP($B147,'Price List'!$C:AS,37,FALSE)))</f>
        <v/>
      </c>
      <c r="AN147" s="83" t="str">
        <f>IF($B147="","",(VLOOKUP($B147,'Price List'!$C:AS,38,FALSE)))</f>
        <v/>
      </c>
      <c r="AO147" s="83" t="str">
        <f>IF($B147="","",(VLOOKUP($B147,'Price List'!$C:AS,39,FALSE)))</f>
        <v/>
      </c>
      <c r="AP147" s="83" t="str">
        <f>IF($B147="","",(VLOOKUP($B147,'Price List'!$C:AS,40,FALSE)))</f>
        <v/>
      </c>
      <c r="AQ147" s="125" t="str">
        <f>IF($B147="","",(VLOOKUP($B147,'Price List'!$C:AS,41,FALSE)))</f>
        <v/>
      </c>
      <c r="AR147" s="135" t="str">
        <f>IF($B147="","",(VLOOKUP($B147,'Price List'!$C:AS,42,FALSE)))</f>
        <v/>
      </c>
      <c r="AS147" s="76" t="str">
        <f>IF($B147="","",(VLOOKUP($B147,'Price List'!$C:CO,43,FALSE)))</f>
        <v/>
      </c>
      <c r="AT147" s="151" t="str">
        <f t="shared" si="2"/>
        <v/>
      </c>
      <c r="AU147" s="76"/>
      <c r="AV147" s="76"/>
      <c r="AW147" s="76"/>
      <c r="AX147" s="76"/>
      <c r="AY147" s="76"/>
      <c r="AZ147" s="76"/>
      <c r="BA147" s="76"/>
    </row>
    <row r="148" spans="1:53" s="85" customFormat="1" x14ac:dyDescent="0.2">
      <c r="A148" s="79">
        <v>141</v>
      </c>
      <c r="B148" s="76" t="str">
        <f>IF(ISBLANK(Catalog!A336),"",Catalog!A336)</f>
        <v/>
      </c>
      <c r="C148" s="76"/>
      <c r="D148" s="76" t="str">
        <f>IF($B148="","",(VLOOKUP($B148,'Price List'!$C:BB,2,FALSE)))</f>
        <v/>
      </c>
      <c r="E148" s="77" t="str">
        <f>IF($B148="","",(VLOOKUP($B148,'Price List'!$C:BA,3,FALSE)))</f>
        <v/>
      </c>
      <c r="F148" s="78" t="str">
        <f>IF($B148="","",IF(ISBLANK(VLOOKUP($B148,'Price List'!$C:BB,5,FALSE)),VLOOKUP($B148,'Price List'!$C:BB,7,FALSE),VLOOKUP($B148,'Price List'!$C:BB,5,FALSE)))</f>
        <v/>
      </c>
      <c r="G148" s="76"/>
      <c r="H148" s="76"/>
      <c r="I148" s="77" t="str">
        <f>IF($B148="","",(VLOOKUP($B148,'Price List'!$C:BE,6,FALSE)))</f>
        <v/>
      </c>
      <c r="J148" s="76" t="str">
        <f>IF($B148="","",(VLOOKUP($B148,'Price List'!$C:BF,8,FALSE)))</f>
        <v/>
      </c>
      <c r="K148" s="76" t="str">
        <f>IF($B148="","",(VLOOKUP($B148,'Price List'!$C:BG,9,FALSE)))</f>
        <v/>
      </c>
      <c r="L148" s="79" t="str">
        <f>IF($B148="","",(VLOOKUP($B148,'Price List'!$C:BH,10,FALSE)))</f>
        <v/>
      </c>
      <c r="M148" s="80" t="str">
        <f>IF($B148="","",(VLOOKUP($B148,'Price List'!$C:BI,11,FALSE)))</f>
        <v/>
      </c>
      <c r="N148" s="81" t="str">
        <f>IF($B148="","",(VLOOKUP($B148,'Price List'!$C:BI,12,FALSE)))</f>
        <v/>
      </c>
      <c r="O148" s="82" t="str">
        <f>IF($B148="","",(VLOOKUP($B148,'Price List'!$C:AS,13,FALSE)))</f>
        <v/>
      </c>
      <c r="P148" s="83" t="str">
        <f>IF($B148="","",(VLOOKUP($B148,'Price List'!$C:AS,14,FALSE)))</f>
        <v/>
      </c>
      <c r="Q148" s="83" t="str">
        <f>IF($B148="","",(VLOOKUP($B148,'Price List'!$C:AS,15,FALSE)))</f>
        <v/>
      </c>
      <c r="R148" s="125" t="str">
        <f>IF($B148="","",(VLOOKUP($B148,'Price List'!$C:AS,16,FALSE)))</f>
        <v/>
      </c>
      <c r="S148" s="125" t="str">
        <f>IF($B148="","",(VLOOKUP($B148,'Price List'!$C:AS,17,FALSE)))</f>
        <v/>
      </c>
      <c r="T148" s="84" t="str">
        <f>IF($B148="","",(VLOOKUP($B148,'Price List'!$C:AS,18,FALSE)))</f>
        <v/>
      </c>
      <c r="U148" s="83" t="str">
        <f>IF($B148="","",(VLOOKUP($B148,'Price List'!$C:AS,19,FALSE)))</f>
        <v/>
      </c>
      <c r="V148" s="83" t="str">
        <f>IF($B148="","",(VLOOKUP($B148,'Price List'!$C:AS,20,FALSE)))</f>
        <v/>
      </c>
      <c r="W148" s="125" t="str">
        <f>IF($B148="","",(VLOOKUP($B148,'Price List'!$C:AS,21,FALSE)))</f>
        <v/>
      </c>
      <c r="X148" s="130" t="str">
        <f>IF($B148="","",(VLOOKUP($B148,'Price List'!$C:AS,22,FALSE)))</f>
        <v/>
      </c>
      <c r="Y148" s="83" t="str">
        <f>IF($B148="","",(VLOOKUP($B148,'Price List'!$C:AS,23,FALSE)))</f>
        <v/>
      </c>
      <c r="Z148" s="83" t="str">
        <f>IF($B148="","",(VLOOKUP($B148,'Price List'!$C:AS,24,FALSE)))</f>
        <v/>
      </c>
      <c r="AA148" s="83" t="str">
        <f>IF($B148="","",(VLOOKUP($B148,'Price List'!$C:AS,25,FALSE)))</f>
        <v/>
      </c>
      <c r="AB148" s="125" t="str">
        <f>IF($B148="","",(VLOOKUP($B148,'Price List'!$C:AS,26,FALSE)))</f>
        <v/>
      </c>
      <c r="AC148" s="125" t="str">
        <f>IF($B148="","",(VLOOKUP($B148,'Price List'!$C:AS,27,FALSE)))</f>
        <v/>
      </c>
      <c r="AD148" s="82" t="str">
        <f>IF($B148="","",(VLOOKUP($B148,'Price List'!$C:AS,28,FALSE)))</f>
        <v/>
      </c>
      <c r="AE148" s="83" t="str">
        <f>IF($B148="","",(VLOOKUP($B148,'Price List'!$C:AS,29,FALSE)))</f>
        <v/>
      </c>
      <c r="AF148" s="83" t="str">
        <f>IF($B148="","",(VLOOKUP($B148,'Price List'!$C:AS,30,FALSE)))</f>
        <v/>
      </c>
      <c r="AG148" s="125" t="str">
        <f>IF($B148="","",(VLOOKUP($B148,'Price List'!$C:AS,31,FALSE)))</f>
        <v/>
      </c>
      <c r="AH148" s="125" t="str">
        <f>IF($B148="","",(VLOOKUP($B148,'Price List'!$C:AS,32,FALSE)))</f>
        <v/>
      </c>
      <c r="AI148" s="84" t="str">
        <f>IF($B148="","",(VLOOKUP($B148,'Price List'!$C:AS,33,FALSE)))</f>
        <v/>
      </c>
      <c r="AJ148" s="83" t="str">
        <f>IF($B148="","",(VLOOKUP($B148,'Price List'!$C:AS,34,FALSE)))</f>
        <v/>
      </c>
      <c r="AK148" s="83" t="str">
        <f>IF($B148="","",(VLOOKUP($B148,'Price List'!$C:AS,35,FALSE)))</f>
        <v/>
      </c>
      <c r="AL148" s="125" t="str">
        <f>IF($B148="","",(VLOOKUP($B148,'Price List'!$C:AS,36,FALSE)))</f>
        <v/>
      </c>
      <c r="AM148" s="130" t="str">
        <f>IF($B148="","",(VLOOKUP($B148,'Price List'!$C:AS,37,FALSE)))</f>
        <v/>
      </c>
      <c r="AN148" s="83" t="str">
        <f>IF($B148="","",(VLOOKUP($B148,'Price List'!$C:AS,38,FALSE)))</f>
        <v/>
      </c>
      <c r="AO148" s="83" t="str">
        <f>IF($B148="","",(VLOOKUP($B148,'Price List'!$C:AS,39,FALSE)))</f>
        <v/>
      </c>
      <c r="AP148" s="83" t="str">
        <f>IF($B148="","",(VLOOKUP($B148,'Price List'!$C:AS,40,FALSE)))</f>
        <v/>
      </c>
      <c r="AQ148" s="125" t="str">
        <f>IF($B148="","",(VLOOKUP($B148,'Price List'!$C:AS,41,FALSE)))</f>
        <v/>
      </c>
      <c r="AR148" s="135" t="str">
        <f>IF($B148="","",(VLOOKUP($B148,'Price List'!$C:AS,42,FALSE)))</f>
        <v/>
      </c>
      <c r="AS148" s="76" t="str">
        <f>IF($B148="","",(VLOOKUP($B148,'Price List'!$C:CO,43,FALSE)))</f>
        <v/>
      </c>
      <c r="AT148" s="151" t="str">
        <f t="shared" si="2"/>
        <v/>
      </c>
      <c r="AU148" s="76"/>
      <c r="AV148" s="76"/>
      <c r="AW148" s="76"/>
      <c r="AX148" s="76"/>
      <c r="AY148" s="76"/>
      <c r="AZ148" s="76"/>
      <c r="BA148" s="76"/>
    </row>
    <row r="149" spans="1:53" s="85" customFormat="1" x14ac:dyDescent="0.2">
      <c r="A149" s="79">
        <v>142</v>
      </c>
      <c r="B149" s="76" t="str">
        <f>IF(ISBLANK(Catalog!E336),"",Catalog!E336)</f>
        <v/>
      </c>
      <c r="C149" s="76"/>
      <c r="D149" s="76" t="str">
        <f>IF($B149="","",(VLOOKUP($B149,'Price List'!$C:BB,2,FALSE)))</f>
        <v/>
      </c>
      <c r="E149" s="77" t="str">
        <f>IF($B149="","",(VLOOKUP($B149,'Price List'!$C:BA,3,FALSE)))</f>
        <v/>
      </c>
      <c r="F149" s="78" t="str">
        <f>IF($B149="","",IF(ISBLANK(VLOOKUP($B149,'Price List'!$C:BB,5,FALSE)),VLOOKUP($B149,'Price List'!$C:BB,7,FALSE),VLOOKUP($B149,'Price List'!$C:BB,5,FALSE)))</f>
        <v/>
      </c>
      <c r="G149" s="76"/>
      <c r="H149" s="76"/>
      <c r="I149" s="77" t="str">
        <f>IF($B149="","",(VLOOKUP($B149,'Price List'!$C:BE,6,FALSE)))</f>
        <v/>
      </c>
      <c r="J149" s="76" t="str">
        <f>IF($B149="","",(VLOOKUP($B149,'Price List'!$C:BF,8,FALSE)))</f>
        <v/>
      </c>
      <c r="K149" s="76" t="str">
        <f>IF($B149="","",(VLOOKUP($B149,'Price List'!$C:BG,9,FALSE)))</f>
        <v/>
      </c>
      <c r="L149" s="79" t="str">
        <f>IF($B149="","",(VLOOKUP($B149,'Price List'!$C:BH,10,FALSE)))</f>
        <v/>
      </c>
      <c r="M149" s="80" t="str">
        <f>IF($B149="","",(VLOOKUP($B149,'Price List'!$C:BI,11,FALSE)))</f>
        <v/>
      </c>
      <c r="N149" s="81" t="str">
        <f>IF($B149="","",(VLOOKUP($B149,'Price List'!$C:BI,12,FALSE)))</f>
        <v/>
      </c>
      <c r="O149" s="82" t="str">
        <f>IF($B149="","",(VLOOKUP($B149,'Price List'!$C:AS,13,FALSE)))</f>
        <v/>
      </c>
      <c r="P149" s="83" t="str">
        <f>IF($B149="","",(VLOOKUP($B149,'Price List'!$C:AS,14,FALSE)))</f>
        <v/>
      </c>
      <c r="Q149" s="83" t="str">
        <f>IF($B149="","",(VLOOKUP($B149,'Price List'!$C:AS,15,FALSE)))</f>
        <v/>
      </c>
      <c r="R149" s="125" t="str">
        <f>IF($B149="","",(VLOOKUP($B149,'Price List'!$C:AS,16,FALSE)))</f>
        <v/>
      </c>
      <c r="S149" s="125" t="str">
        <f>IF($B149="","",(VLOOKUP($B149,'Price List'!$C:AS,17,FALSE)))</f>
        <v/>
      </c>
      <c r="T149" s="84" t="str">
        <f>IF($B149="","",(VLOOKUP($B149,'Price List'!$C:AS,18,FALSE)))</f>
        <v/>
      </c>
      <c r="U149" s="83" t="str">
        <f>IF($B149="","",(VLOOKUP($B149,'Price List'!$C:AS,19,FALSE)))</f>
        <v/>
      </c>
      <c r="V149" s="83" t="str">
        <f>IF($B149="","",(VLOOKUP($B149,'Price List'!$C:AS,20,FALSE)))</f>
        <v/>
      </c>
      <c r="W149" s="125" t="str">
        <f>IF($B149="","",(VLOOKUP($B149,'Price List'!$C:AS,21,FALSE)))</f>
        <v/>
      </c>
      <c r="X149" s="130" t="str">
        <f>IF($B149="","",(VLOOKUP($B149,'Price List'!$C:AS,22,FALSE)))</f>
        <v/>
      </c>
      <c r="Y149" s="83" t="str">
        <f>IF($B149="","",(VLOOKUP($B149,'Price List'!$C:AS,23,FALSE)))</f>
        <v/>
      </c>
      <c r="Z149" s="83" t="str">
        <f>IF($B149="","",(VLOOKUP($B149,'Price List'!$C:AS,24,FALSE)))</f>
        <v/>
      </c>
      <c r="AA149" s="83" t="str">
        <f>IF($B149="","",(VLOOKUP($B149,'Price List'!$C:AS,25,FALSE)))</f>
        <v/>
      </c>
      <c r="AB149" s="125" t="str">
        <f>IF($B149="","",(VLOOKUP($B149,'Price List'!$C:AS,26,FALSE)))</f>
        <v/>
      </c>
      <c r="AC149" s="125" t="str">
        <f>IF($B149="","",(VLOOKUP($B149,'Price List'!$C:AS,27,FALSE)))</f>
        <v/>
      </c>
      <c r="AD149" s="82" t="str">
        <f>IF($B149="","",(VLOOKUP($B149,'Price List'!$C:AS,28,FALSE)))</f>
        <v/>
      </c>
      <c r="AE149" s="83" t="str">
        <f>IF($B149="","",(VLOOKUP($B149,'Price List'!$C:AS,29,FALSE)))</f>
        <v/>
      </c>
      <c r="AF149" s="83" t="str">
        <f>IF($B149="","",(VLOOKUP($B149,'Price List'!$C:AS,30,FALSE)))</f>
        <v/>
      </c>
      <c r="AG149" s="125" t="str">
        <f>IF($B149="","",(VLOOKUP($B149,'Price List'!$C:AS,31,FALSE)))</f>
        <v/>
      </c>
      <c r="AH149" s="125" t="str">
        <f>IF($B149="","",(VLOOKUP($B149,'Price List'!$C:AS,32,FALSE)))</f>
        <v/>
      </c>
      <c r="AI149" s="84" t="str">
        <f>IF($B149="","",(VLOOKUP($B149,'Price List'!$C:AS,33,FALSE)))</f>
        <v/>
      </c>
      <c r="AJ149" s="83" t="str">
        <f>IF($B149="","",(VLOOKUP($B149,'Price List'!$C:AS,34,FALSE)))</f>
        <v/>
      </c>
      <c r="AK149" s="83" t="str">
        <f>IF($B149="","",(VLOOKUP($B149,'Price List'!$C:AS,35,FALSE)))</f>
        <v/>
      </c>
      <c r="AL149" s="125" t="str">
        <f>IF($B149="","",(VLOOKUP($B149,'Price List'!$C:AS,36,FALSE)))</f>
        <v/>
      </c>
      <c r="AM149" s="130" t="str">
        <f>IF($B149="","",(VLOOKUP($B149,'Price List'!$C:AS,37,FALSE)))</f>
        <v/>
      </c>
      <c r="AN149" s="83" t="str">
        <f>IF($B149="","",(VLOOKUP($B149,'Price List'!$C:AS,38,FALSE)))</f>
        <v/>
      </c>
      <c r="AO149" s="83" t="str">
        <f>IF($B149="","",(VLOOKUP($B149,'Price List'!$C:AS,39,FALSE)))</f>
        <v/>
      </c>
      <c r="AP149" s="83" t="str">
        <f>IF($B149="","",(VLOOKUP($B149,'Price List'!$C:AS,40,FALSE)))</f>
        <v/>
      </c>
      <c r="AQ149" s="125" t="str">
        <f>IF($B149="","",(VLOOKUP($B149,'Price List'!$C:AS,41,FALSE)))</f>
        <v/>
      </c>
      <c r="AR149" s="135" t="str">
        <f>IF($B149="","",(VLOOKUP($B149,'Price List'!$C:AS,42,FALSE)))</f>
        <v/>
      </c>
      <c r="AS149" s="76" t="str">
        <f>IF($B149="","",(VLOOKUP($B149,'Price List'!$C:CO,43,FALSE)))</f>
        <v/>
      </c>
      <c r="AT149" s="151" t="str">
        <f t="shared" si="2"/>
        <v/>
      </c>
      <c r="AU149" s="76"/>
      <c r="AV149" s="76"/>
      <c r="AW149" s="76"/>
      <c r="AX149" s="76"/>
      <c r="AY149" s="76"/>
      <c r="AZ149" s="76"/>
      <c r="BA149" s="76"/>
    </row>
    <row r="150" spans="1:53" s="85" customFormat="1" x14ac:dyDescent="0.2">
      <c r="A150" s="79">
        <v>143</v>
      </c>
      <c r="B150" s="76" t="str">
        <f>IF(ISBLANK(Catalog!I336),"",Catalog!I336)</f>
        <v/>
      </c>
      <c r="C150" s="76"/>
      <c r="D150" s="76" t="str">
        <f>IF($B150="","",(VLOOKUP($B150,'Price List'!$C:BB,2,FALSE)))</f>
        <v/>
      </c>
      <c r="E150" s="77" t="str">
        <f>IF($B150="","",(VLOOKUP($B150,'Price List'!$C:BA,3,FALSE)))</f>
        <v/>
      </c>
      <c r="F150" s="78" t="str">
        <f>IF($B150="","",IF(ISBLANK(VLOOKUP($B150,'Price List'!$C:BB,5,FALSE)),VLOOKUP($B150,'Price List'!$C:BB,7,FALSE),VLOOKUP($B150,'Price List'!$C:BB,5,FALSE)))</f>
        <v/>
      </c>
      <c r="G150" s="76"/>
      <c r="H150" s="76"/>
      <c r="I150" s="77" t="str">
        <f>IF($B150="","",(VLOOKUP($B150,'Price List'!$C:BE,6,FALSE)))</f>
        <v/>
      </c>
      <c r="J150" s="76" t="str">
        <f>IF($B150="","",(VLOOKUP($B150,'Price List'!$C:BF,8,FALSE)))</f>
        <v/>
      </c>
      <c r="K150" s="76" t="str">
        <f>IF($B150="","",(VLOOKUP($B150,'Price List'!$C:BG,9,FALSE)))</f>
        <v/>
      </c>
      <c r="L150" s="79" t="str">
        <f>IF($B150="","",(VLOOKUP($B150,'Price List'!$C:BH,10,FALSE)))</f>
        <v/>
      </c>
      <c r="M150" s="80" t="str">
        <f>IF($B150="","",(VLOOKUP($B150,'Price List'!$C:BI,11,FALSE)))</f>
        <v/>
      </c>
      <c r="N150" s="81" t="str">
        <f>IF($B150="","",(VLOOKUP($B150,'Price List'!$C:BI,12,FALSE)))</f>
        <v/>
      </c>
      <c r="O150" s="82" t="str">
        <f>IF($B150="","",(VLOOKUP($B150,'Price List'!$C:AS,13,FALSE)))</f>
        <v/>
      </c>
      <c r="P150" s="83" t="str">
        <f>IF($B150="","",(VLOOKUP($B150,'Price List'!$C:AS,14,FALSE)))</f>
        <v/>
      </c>
      <c r="Q150" s="83" t="str">
        <f>IF($B150="","",(VLOOKUP($B150,'Price List'!$C:AS,15,FALSE)))</f>
        <v/>
      </c>
      <c r="R150" s="125" t="str">
        <f>IF($B150="","",(VLOOKUP($B150,'Price List'!$C:AS,16,FALSE)))</f>
        <v/>
      </c>
      <c r="S150" s="125" t="str">
        <f>IF($B150="","",(VLOOKUP($B150,'Price List'!$C:AS,17,FALSE)))</f>
        <v/>
      </c>
      <c r="T150" s="84" t="str">
        <f>IF($B150="","",(VLOOKUP($B150,'Price List'!$C:AS,18,FALSE)))</f>
        <v/>
      </c>
      <c r="U150" s="83" t="str">
        <f>IF($B150="","",(VLOOKUP($B150,'Price List'!$C:AS,19,FALSE)))</f>
        <v/>
      </c>
      <c r="V150" s="83" t="str">
        <f>IF($B150="","",(VLOOKUP($B150,'Price List'!$C:AS,20,FALSE)))</f>
        <v/>
      </c>
      <c r="W150" s="125" t="str">
        <f>IF($B150="","",(VLOOKUP($B150,'Price List'!$C:AS,21,FALSE)))</f>
        <v/>
      </c>
      <c r="X150" s="130" t="str">
        <f>IF($B150="","",(VLOOKUP($B150,'Price List'!$C:AS,22,FALSE)))</f>
        <v/>
      </c>
      <c r="Y150" s="83" t="str">
        <f>IF($B150="","",(VLOOKUP($B150,'Price List'!$C:AS,23,FALSE)))</f>
        <v/>
      </c>
      <c r="Z150" s="83" t="str">
        <f>IF($B150="","",(VLOOKUP($B150,'Price List'!$C:AS,24,FALSE)))</f>
        <v/>
      </c>
      <c r="AA150" s="83" t="str">
        <f>IF($B150="","",(VLOOKUP($B150,'Price List'!$C:AS,25,FALSE)))</f>
        <v/>
      </c>
      <c r="AB150" s="125" t="str">
        <f>IF($B150="","",(VLOOKUP($B150,'Price List'!$C:AS,26,FALSE)))</f>
        <v/>
      </c>
      <c r="AC150" s="125" t="str">
        <f>IF($B150="","",(VLOOKUP($B150,'Price List'!$C:AS,27,FALSE)))</f>
        <v/>
      </c>
      <c r="AD150" s="82" t="str">
        <f>IF($B150="","",(VLOOKUP($B150,'Price List'!$C:AS,28,FALSE)))</f>
        <v/>
      </c>
      <c r="AE150" s="83" t="str">
        <f>IF($B150="","",(VLOOKUP($B150,'Price List'!$C:AS,29,FALSE)))</f>
        <v/>
      </c>
      <c r="AF150" s="83" t="str">
        <f>IF($B150="","",(VLOOKUP($B150,'Price List'!$C:AS,30,FALSE)))</f>
        <v/>
      </c>
      <c r="AG150" s="125" t="str">
        <f>IF($B150="","",(VLOOKUP($B150,'Price List'!$C:AS,31,FALSE)))</f>
        <v/>
      </c>
      <c r="AH150" s="125" t="str">
        <f>IF($B150="","",(VLOOKUP($B150,'Price List'!$C:AS,32,FALSE)))</f>
        <v/>
      </c>
      <c r="AI150" s="84" t="str">
        <f>IF($B150="","",(VLOOKUP($B150,'Price List'!$C:AS,33,FALSE)))</f>
        <v/>
      </c>
      <c r="AJ150" s="83" t="str">
        <f>IF($B150="","",(VLOOKUP($B150,'Price List'!$C:AS,34,FALSE)))</f>
        <v/>
      </c>
      <c r="AK150" s="83" t="str">
        <f>IF($B150="","",(VLOOKUP($B150,'Price List'!$C:AS,35,FALSE)))</f>
        <v/>
      </c>
      <c r="AL150" s="125" t="str">
        <f>IF($B150="","",(VLOOKUP($B150,'Price List'!$C:AS,36,FALSE)))</f>
        <v/>
      </c>
      <c r="AM150" s="130" t="str">
        <f>IF($B150="","",(VLOOKUP($B150,'Price List'!$C:AS,37,FALSE)))</f>
        <v/>
      </c>
      <c r="AN150" s="83" t="str">
        <f>IF($B150="","",(VLOOKUP($B150,'Price List'!$C:AS,38,FALSE)))</f>
        <v/>
      </c>
      <c r="AO150" s="83" t="str">
        <f>IF($B150="","",(VLOOKUP($B150,'Price List'!$C:AS,39,FALSE)))</f>
        <v/>
      </c>
      <c r="AP150" s="83" t="str">
        <f>IF($B150="","",(VLOOKUP($B150,'Price List'!$C:AS,40,FALSE)))</f>
        <v/>
      </c>
      <c r="AQ150" s="125" t="str">
        <f>IF($B150="","",(VLOOKUP($B150,'Price List'!$C:AS,41,FALSE)))</f>
        <v/>
      </c>
      <c r="AR150" s="135" t="str">
        <f>IF($B150="","",(VLOOKUP($B150,'Price List'!$C:AS,42,FALSE)))</f>
        <v/>
      </c>
      <c r="AS150" s="76" t="str">
        <f>IF($B150="","",(VLOOKUP($B150,'Price List'!$C:CO,43,FALSE)))</f>
        <v/>
      </c>
      <c r="AT150" s="151" t="str">
        <f t="shared" si="2"/>
        <v/>
      </c>
      <c r="AU150" s="76"/>
      <c r="AV150" s="76"/>
      <c r="AW150" s="76"/>
      <c r="AX150" s="76"/>
      <c r="AY150" s="76"/>
      <c r="AZ150" s="76"/>
      <c r="BA150" s="76"/>
    </row>
    <row r="151" spans="1:53" s="85" customFormat="1" x14ac:dyDescent="0.2">
      <c r="A151" s="79">
        <v>144</v>
      </c>
      <c r="B151" s="76" t="str">
        <f>IF(ISBLANK(Catalog!A343),"",Catalog!A343)</f>
        <v/>
      </c>
      <c r="C151" s="76"/>
      <c r="D151" s="76" t="str">
        <f>IF($B151="","",(VLOOKUP($B151,'Price List'!$C:BB,2,FALSE)))</f>
        <v/>
      </c>
      <c r="E151" s="77" t="str">
        <f>IF($B151="","",(VLOOKUP($B151,'Price List'!$C:BA,3,FALSE)))</f>
        <v/>
      </c>
      <c r="F151" s="78" t="str">
        <f>IF($B151="","",IF(ISBLANK(VLOOKUP($B151,'Price List'!$C:BB,5,FALSE)),VLOOKUP($B151,'Price List'!$C:BB,7,FALSE),VLOOKUP($B151,'Price List'!$C:BB,5,FALSE)))</f>
        <v/>
      </c>
      <c r="G151" s="76"/>
      <c r="H151" s="76"/>
      <c r="I151" s="77" t="str">
        <f>IF($B151="","",(VLOOKUP($B151,'Price List'!$C:BE,6,FALSE)))</f>
        <v/>
      </c>
      <c r="J151" s="76" t="str">
        <f>IF($B151="","",(VLOOKUP($B151,'Price List'!$C:BF,8,FALSE)))</f>
        <v/>
      </c>
      <c r="K151" s="76" t="str">
        <f>IF($B151="","",(VLOOKUP($B151,'Price List'!$C:BG,9,FALSE)))</f>
        <v/>
      </c>
      <c r="L151" s="79" t="str">
        <f>IF($B151="","",(VLOOKUP($B151,'Price List'!$C:BH,10,FALSE)))</f>
        <v/>
      </c>
      <c r="M151" s="80" t="str">
        <f>IF($B151="","",(VLOOKUP($B151,'Price List'!$C:BI,11,FALSE)))</f>
        <v/>
      </c>
      <c r="N151" s="81" t="str">
        <f>IF($B151="","",(VLOOKUP($B151,'Price List'!$C:BI,12,FALSE)))</f>
        <v/>
      </c>
      <c r="O151" s="82" t="str">
        <f>IF($B151="","",(VLOOKUP($B151,'Price List'!$C:AS,13,FALSE)))</f>
        <v/>
      </c>
      <c r="P151" s="83" t="str">
        <f>IF($B151="","",(VLOOKUP($B151,'Price List'!$C:AS,14,FALSE)))</f>
        <v/>
      </c>
      <c r="Q151" s="83" t="str">
        <f>IF($B151="","",(VLOOKUP($B151,'Price List'!$C:AS,15,FALSE)))</f>
        <v/>
      </c>
      <c r="R151" s="125" t="str">
        <f>IF($B151="","",(VLOOKUP($B151,'Price List'!$C:AS,16,FALSE)))</f>
        <v/>
      </c>
      <c r="S151" s="125" t="str">
        <f>IF($B151="","",(VLOOKUP($B151,'Price List'!$C:AS,17,FALSE)))</f>
        <v/>
      </c>
      <c r="T151" s="84" t="str">
        <f>IF($B151="","",(VLOOKUP($B151,'Price List'!$C:AS,18,FALSE)))</f>
        <v/>
      </c>
      <c r="U151" s="83" t="str">
        <f>IF($B151="","",(VLOOKUP($B151,'Price List'!$C:AS,19,FALSE)))</f>
        <v/>
      </c>
      <c r="V151" s="83" t="str">
        <f>IF($B151="","",(VLOOKUP($B151,'Price List'!$C:AS,20,FALSE)))</f>
        <v/>
      </c>
      <c r="W151" s="125" t="str">
        <f>IF($B151="","",(VLOOKUP($B151,'Price List'!$C:AS,21,FALSE)))</f>
        <v/>
      </c>
      <c r="X151" s="130" t="str">
        <f>IF($B151="","",(VLOOKUP($B151,'Price List'!$C:AS,22,FALSE)))</f>
        <v/>
      </c>
      <c r="Y151" s="83" t="str">
        <f>IF($B151="","",(VLOOKUP($B151,'Price List'!$C:AS,23,FALSE)))</f>
        <v/>
      </c>
      <c r="Z151" s="83" t="str">
        <f>IF($B151="","",(VLOOKUP($B151,'Price List'!$C:AS,24,FALSE)))</f>
        <v/>
      </c>
      <c r="AA151" s="83" t="str">
        <f>IF($B151="","",(VLOOKUP($B151,'Price List'!$C:AS,25,FALSE)))</f>
        <v/>
      </c>
      <c r="AB151" s="125" t="str">
        <f>IF($B151="","",(VLOOKUP($B151,'Price List'!$C:AS,26,FALSE)))</f>
        <v/>
      </c>
      <c r="AC151" s="125" t="str">
        <f>IF($B151="","",(VLOOKUP($B151,'Price List'!$C:AS,27,FALSE)))</f>
        <v/>
      </c>
      <c r="AD151" s="82" t="str">
        <f>IF($B151="","",(VLOOKUP($B151,'Price List'!$C:AS,28,FALSE)))</f>
        <v/>
      </c>
      <c r="AE151" s="83" t="str">
        <f>IF($B151="","",(VLOOKUP($B151,'Price List'!$C:AS,29,FALSE)))</f>
        <v/>
      </c>
      <c r="AF151" s="83" t="str">
        <f>IF($B151="","",(VLOOKUP($B151,'Price List'!$C:AS,30,FALSE)))</f>
        <v/>
      </c>
      <c r="AG151" s="125" t="str">
        <f>IF($B151="","",(VLOOKUP($B151,'Price List'!$C:AS,31,FALSE)))</f>
        <v/>
      </c>
      <c r="AH151" s="125" t="str">
        <f>IF($B151="","",(VLOOKUP($B151,'Price List'!$C:AS,32,FALSE)))</f>
        <v/>
      </c>
      <c r="AI151" s="84" t="str">
        <f>IF($B151="","",(VLOOKUP($B151,'Price List'!$C:AS,33,FALSE)))</f>
        <v/>
      </c>
      <c r="AJ151" s="83" t="str">
        <f>IF($B151="","",(VLOOKUP($B151,'Price List'!$C:AS,34,FALSE)))</f>
        <v/>
      </c>
      <c r="AK151" s="83" t="str">
        <f>IF($B151="","",(VLOOKUP($B151,'Price List'!$C:AS,35,FALSE)))</f>
        <v/>
      </c>
      <c r="AL151" s="125" t="str">
        <f>IF($B151="","",(VLOOKUP($B151,'Price List'!$C:AS,36,FALSE)))</f>
        <v/>
      </c>
      <c r="AM151" s="130" t="str">
        <f>IF($B151="","",(VLOOKUP($B151,'Price List'!$C:AS,37,FALSE)))</f>
        <v/>
      </c>
      <c r="AN151" s="83" t="str">
        <f>IF($B151="","",(VLOOKUP($B151,'Price List'!$C:AS,38,FALSE)))</f>
        <v/>
      </c>
      <c r="AO151" s="83" t="str">
        <f>IF($B151="","",(VLOOKUP($B151,'Price List'!$C:AS,39,FALSE)))</f>
        <v/>
      </c>
      <c r="AP151" s="83" t="str">
        <f>IF($B151="","",(VLOOKUP($B151,'Price List'!$C:AS,40,FALSE)))</f>
        <v/>
      </c>
      <c r="AQ151" s="125" t="str">
        <f>IF($B151="","",(VLOOKUP($B151,'Price List'!$C:AS,41,FALSE)))</f>
        <v/>
      </c>
      <c r="AR151" s="135" t="str">
        <f>IF($B151="","",(VLOOKUP($B151,'Price List'!$C:AS,42,FALSE)))</f>
        <v/>
      </c>
      <c r="AS151" s="76" t="str">
        <f>IF($B151="","",(VLOOKUP($B151,'Price List'!$C:CO,43,FALSE)))</f>
        <v/>
      </c>
      <c r="AT151" s="151" t="str">
        <f t="shared" si="2"/>
        <v/>
      </c>
      <c r="AU151" s="76"/>
      <c r="AV151" s="76"/>
      <c r="AW151" s="76"/>
      <c r="AX151" s="76"/>
      <c r="AY151" s="76"/>
      <c r="AZ151" s="76"/>
      <c r="BA151" s="76"/>
    </row>
    <row r="152" spans="1:53" s="85" customFormat="1" x14ac:dyDescent="0.2">
      <c r="A152" s="79">
        <v>145</v>
      </c>
      <c r="B152" s="76" t="str">
        <f>IF(ISBLANK(Catalog!E343),"",Catalog!E343)</f>
        <v/>
      </c>
      <c r="C152" s="76"/>
      <c r="D152" s="76" t="str">
        <f>IF($B152="","",(VLOOKUP($B152,'Price List'!$C:BB,2,FALSE)))</f>
        <v/>
      </c>
      <c r="E152" s="77" t="str">
        <f>IF($B152="","",(VLOOKUP($B152,'Price List'!$C:BA,3,FALSE)))</f>
        <v/>
      </c>
      <c r="F152" s="78" t="str">
        <f>IF($B152="","",IF(ISBLANK(VLOOKUP($B152,'Price List'!$C:BB,5,FALSE)),VLOOKUP($B152,'Price List'!$C:BB,7,FALSE),VLOOKUP($B152,'Price List'!$C:BB,5,FALSE)))</f>
        <v/>
      </c>
      <c r="G152" s="76"/>
      <c r="H152" s="76"/>
      <c r="I152" s="77" t="str">
        <f>IF($B152="","",(VLOOKUP($B152,'Price List'!$C:BE,6,FALSE)))</f>
        <v/>
      </c>
      <c r="J152" s="76" t="str">
        <f>IF($B152="","",(VLOOKUP($B152,'Price List'!$C:BF,8,FALSE)))</f>
        <v/>
      </c>
      <c r="K152" s="76" t="str">
        <f>IF($B152="","",(VLOOKUP($B152,'Price List'!$C:BG,9,FALSE)))</f>
        <v/>
      </c>
      <c r="L152" s="79" t="str">
        <f>IF($B152="","",(VLOOKUP($B152,'Price List'!$C:BH,10,FALSE)))</f>
        <v/>
      </c>
      <c r="M152" s="80" t="str">
        <f>IF($B152="","",(VLOOKUP($B152,'Price List'!$C:BI,11,FALSE)))</f>
        <v/>
      </c>
      <c r="N152" s="81" t="str">
        <f>IF($B152="","",(VLOOKUP($B152,'Price List'!$C:BI,12,FALSE)))</f>
        <v/>
      </c>
      <c r="O152" s="82" t="str">
        <f>IF($B152="","",(VLOOKUP($B152,'Price List'!$C:AS,13,FALSE)))</f>
        <v/>
      </c>
      <c r="P152" s="83" t="str">
        <f>IF($B152="","",(VLOOKUP($B152,'Price List'!$C:AS,14,FALSE)))</f>
        <v/>
      </c>
      <c r="Q152" s="83" t="str">
        <f>IF($B152="","",(VLOOKUP($B152,'Price List'!$C:AS,15,FALSE)))</f>
        <v/>
      </c>
      <c r="R152" s="125" t="str">
        <f>IF($B152="","",(VLOOKUP($B152,'Price List'!$C:AS,16,FALSE)))</f>
        <v/>
      </c>
      <c r="S152" s="125" t="str">
        <f>IF($B152="","",(VLOOKUP($B152,'Price List'!$C:AS,17,FALSE)))</f>
        <v/>
      </c>
      <c r="T152" s="84" t="str">
        <f>IF($B152="","",(VLOOKUP($B152,'Price List'!$C:AS,18,FALSE)))</f>
        <v/>
      </c>
      <c r="U152" s="83" t="str">
        <f>IF($B152="","",(VLOOKUP($B152,'Price List'!$C:AS,19,FALSE)))</f>
        <v/>
      </c>
      <c r="V152" s="83" t="str">
        <f>IF($B152="","",(VLOOKUP($B152,'Price List'!$C:AS,20,FALSE)))</f>
        <v/>
      </c>
      <c r="W152" s="125" t="str">
        <f>IF($B152="","",(VLOOKUP($B152,'Price List'!$C:AS,21,FALSE)))</f>
        <v/>
      </c>
      <c r="X152" s="130" t="str">
        <f>IF($B152="","",(VLOOKUP($B152,'Price List'!$C:AS,22,FALSE)))</f>
        <v/>
      </c>
      <c r="Y152" s="83" t="str">
        <f>IF($B152="","",(VLOOKUP($B152,'Price List'!$C:AS,23,FALSE)))</f>
        <v/>
      </c>
      <c r="Z152" s="83" t="str">
        <f>IF($B152="","",(VLOOKUP($B152,'Price List'!$C:AS,24,FALSE)))</f>
        <v/>
      </c>
      <c r="AA152" s="83" t="str">
        <f>IF($B152="","",(VLOOKUP($B152,'Price List'!$C:AS,25,FALSE)))</f>
        <v/>
      </c>
      <c r="AB152" s="125" t="str">
        <f>IF($B152="","",(VLOOKUP($B152,'Price List'!$C:AS,26,FALSE)))</f>
        <v/>
      </c>
      <c r="AC152" s="125" t="str">
        <f>IF($B152="","",(VLOOKUP($B152,'Price List'!$C:AS,27,FALSE)))</f>
        <v/>
      </c>
      <c r="AD152" s="82" t="str">
        <f>IF($B152="","",(VLOOKUP($B152,'Price List'!$C:AS,28,FALSE)))</f>
        <v/>
      </c>
      <c r="AE152" s="83" t="str">
        <f>IF($B152="","",(VLOOKUP($B152,'Price List'!$C:AS,29,FALSE)))</f>
        <v/>
      </c>
      <c r="AF152" s="83" t="str">
        <f>IF($B152="","",(VLOOKUP($B152,'Price List'!$C:AS,30,FALSE)))</f>
        <v/>
      </c>
      <c r="AG152" s="125" t="str">
        <f>IF($B152="","",(VLOOKUP($B152,'Price List'!$C:AS,31,FALSE)))</f>
        <v/>
      </c>
      <c r="AH152" s="125" t="str">
        <f>IF($B152="","",(VLOOKUP($B152,'Price List'!$C:AS,32,FALSE)))</f>
        <v/>
      </c>
      <c r="AI152" s="84" t="str">
        <f>IF($B152="","",(VLOOKUP($B152,'Price List'!$C:AS,33,FALSE)))</f>
        <v/>
      </c>
      <c r="AJ152" s="83" t="str">
        <f>IF($B152="","",(VLOOKUP($B152,'Price List'!$C:AS,34,FALSE)))</f>
        <v/>
      </c>
      <c r="AK152" s="83" t="str">
        <f>IF($B152="","",(VLOOKUP($B152,'Price List'!$C:AS,35,FALSE)))</f>
        <v/>
      </c>
      <c r="AL152" s="125" t="str">
        <f>IF($B152="","",(VLOOKUP($B152,'Price List'!$C:AS,36,FALSE)))</f>
        <v/>
      </c>
      <c r="AM152" s="130" t="str">
        <f>IF($B152="","",(VLOOKUP($B152,'Price List'!$C:AS,37,FALSE)))</f>
        <v/>
      </c>
      <c r="AN152" s="83" t="str">
        <f>IF($B152="","",(VLOOKUP($B152,'Price List'!$C:AS,38,FALSE)))</f>
        <v/>
      </c>
      <c r="AO152" s="83" t="str">
        <f>IF($B152="","",(VLOOKUP($B152,'Price List'!$C:AS,39,FALSE)))</f>
        <v/>
      </c>
      <c r="AP152" s="83" t="str">
        <f>IF($B152="","",(VLOOKUP($B152,'Price List'!$C:AS,40,FALSE)))</f>
        <v/>
      </c>
      <c r="AQ152" s="125" t="str">
        <f>IF($B152="","",(VLOOKUP($B152,'Price List'!$C:AS,41,FALSE)))</f>
        <v/>
      </c>
      <c r="AR152" s="135" t="str">
        <f>IF($B152="","",(VLOOKUP($B152,'Price List'!$C:AS,42,FALSE)))</f>
        <v/>
      </c>
      <c r="AS152" s="76" t="str">
        <f>IF($B152="","",(VLOOKUP($B152,'Price List'!$C:CO,43,FALSE)))</f>
        <v/>
      </c>
      <c r="AT152" s="151" t="str">
        <f t="shared" si="2"/>
        <v/>
      </c>
      <c r="AU152" s="76"/>
      <c r="AV152" s="76"/>
      <c r="AW152" s="76"/>
      <c r="AX152" s="76"/>
      <c r="AY152" s="76"/>
      <c r="AZ152" s="76"/>
      <c r="BA152" s="76"/>
    </row>
    <row r="153" spans="1:53" s="85" customFormat="1" x14ac:dyDescent="0.2">
      <c r="A153" s="79">
        <v>146</v>
      </c>
      <c r="B153" s="76" t="str">
        <f>IF(ISBLANK(Catalog!I343),"",Catalog!I343)</f>
        <v/>
      </c>
      <c r="C153" s="76"/>
      <c r="D153" s="76" t="str">
        <f>IF($B153="","",(VLOOKUP($B153,'Price List'!$C:BB,2,FALSE)))</f>
        <v/>
      </c>
      <c r="E153" s="77" t="str">
        <f>IF($B153="","",(VLOOKUP($B153,'Price List'!$C:BA,3,FALSE)))</f>
        <v/>
      </c>
      <c r="F153" s="78" t="str">
        <f>IF($B153="","",IF(ISBLANK(VLOOKUP($B153,'Price List'!$C:BB,5,FALSE)),VLOOKUP($B153,'Price List'!$C:BB,7,FALSE),VLOOKUP($B153,'Price List'!$C:BB,5,FALSE)))</f>
        <v/>
      </c>
      <c r="G153" s="76"/>
      <c r="H153" s="76"/>
      <c r="I153" s="77" t="str">
        <f>IF($B153="","",(VLOOKUP($B153,'Price List'!$C:BE,6,FALSE)))</f>
        <v/>
      </c>
      <c r="J153" s="76" t="str">
        <f>IF($B153="","",(VLOOKUP($B153,'Price List'!$C:BF,8,FALSE)))</f>
        <v/>
      </c>
      <c r="K153" s="76" t="str">
        <f>IF($B153="","",(VLOOKUP($B153,'Price List'!$C:BG,9,FALSE)))</f>
        <v/>
      </c>
      <c r="L153" s="79" t="str">
        <f>IF($B153="","",(VLOOKUP($B153,'Price List'!$C:BH,10,FALSE)))</f>
        <v/>
      </c>
      <c r="M153" s="80" t="str">
        <f>IF($B153="","",(VLOOKUP($B153,'Price List'!$C:BI,11,FALSE)))</f>
        <v/>
      </c>
      <c r="N153" s="81" t="str">
        <f>IF($B153="","",(VLOOKUP($B153,'Price List'!$C:BI,12,FALSE)))</f>
        <v/>
      </c>
      <c r="O153" s="82" t="str">
        <f>IF($B153="","",(VLOOKUP($B153,'Price List'!$C:AS,13,FALSE)))</f>
        <v/>
      </c>
      <c r="P153" s="83" t="str">
        <f>IF($B153="","",(VLOOKUP($B153,'Price List'!$C:AS,14,FALSE)))</f>
        <v/>
      </c>
      <c r="Q153" s="83" t="str">
        <f>IF($B153="","",(VLOOKUP($B153,'Price List'!$C:AS,15,FALSE)))</f>
        <v/>
      </c>
      <c r="R153" s="125" t="str">
        <f>IF($B153="","",(VLOOKUP($B153,'Price List'!$C:AS,16,FALSE)))</f>
        <v/>
      </c>
      <c r="S153" s="125" t="str">
        <f>IF($B153="","",(VLOOKUP($B153,'Price List'!$C:AS,17,FALSE)))</f>
        <v/>
      </c>
      <c r="T153" s="84" t="str">
        <f>IF($B153="","",(VLOOKUP($B153,'Price List'!$C:AS,18,FALSE)))</f>
        <v/>
      </c>
      <c r="U153" s="83" t="str">
        <f>IF($B153="","",(VLOOKUP($B153,'Price List'!$C:AS,19,FALSE)))</f>
        <v/>
      </c>
      <c r="V153" s="83" t="str">
        <f>IF($B153="","",(VLOOKUP($B153,'Price List'!$C:AS,20,FALSE)))</f>
        <v/>
      </c>
      <c r="W153" s="125" t="str">
        <f>IF($B153="","",(VLOOKUP($B153,'Price List'!$C:AS,21,FALSE)))</f>
        <v/>
      </c>
      <c r="X153" s="130" t="str">
        <f>IF($B153="","",(VLOOKUP($B153,'Price List'!$C:AS,22,FALSE)))</f>
        <v/>
      </c>
      <c r="Y153" s="83" t="str">
        <f>IF($B153="","",(VLOOKUP($B153,'Price List'!$C:AS,23,FALSE)))</f>
        <v/>
      </c>
      <c r="Z153" s="83" t="str">
        <f>IF($B153="","",(VLOOKUP($B153,'Price List'!$C:AS,24,FALSE)))</f>
        <v/>
      </c>
      <c r="AA153" s="83" t="str">
        <f>IF($B153="","",(VLOOKUP($B153,'Price List'!$C:AS,25,FALSE)))</f>
        <v/>
      </c>
      <c r="AB153" s="125" t="str">
        <f>IF($B153="","",(VLOOKUP($B153,'Price List'!$C:AS,26,FALSE)))</f>
        <v/>
      </c>
      <c r="AC153" s="125" t="str">
        <f>IF($B153="","",(VLOOKUP($B153,'Price List'!$C:AS,27,FALSE)))</f>
        <v/>
      </c>
      <c r="AD153" s="82" t="str">
        <f>IF($B153="","",(VLOOKUP($B153,'Price List'!$C:AS,28,FALSE)))</f>
        <v/>
      </c>
      <c r="AE153" s="83" t="str">
        <f>IF($B153="","",(VLOOKUP($B153,'Price List'!$C:AS,29,FALSE)))</f>
        <v/>
      </c>
      <c r="AF153" s="83" t="str">
        <f>IF($B153="","",(VLOOKUP($B153,'Price List'!$C:AS,30,FALSE)))</f>
        <v/>
      </c>
      <c r="AG153" s="125" t="str">
        <f>IF($B153="","",(VLOOKUP($B153,'Price List'!$C:AS,31,FALSE)))</f>
        <v/>
      </c>
      <c r="AH153" s="125" t="str">
        <f>IF($B153="","",(VLOOKUP($B153,'Price List'!$C:AS,32,FALSE)))</f>
        <v/>
      </c>
      <c r="AI153" s="84" t="str">
        <f>IF($B153="","",(VLOOKUP($B153,'Price List'!$C:AS,33,FALSE)))</f>
        <v/>
      </c>
      <c r="AJ153" s="83" t="str">
        <f>IF($B153="","",(VLOOKUP($B153,'Price List'!$C:AS,34,FALSE)))</f>
        <v/>
      </c>
      <c r="AK153" s="83" t="str">
        <f>IF($B153="","",(VLOOKUP($B153,'Price List'!$C:AS,35,FALSE)))</f>
        <v/>
      </c>
      <c r="AL153" s="125" t="str">
        <f>IF($B153="","",(VLOOKUP($B153,'Price List'!$C:AS,36,FALSE)))</f>
        <v/>
      </c>
      <c r="AM153" s="130" t="str">
        <f>IF($B153="","",(VLOOKUP($B153,'Price List'!$C:AS,37,FALSE)))</f>
        <v/>
      </c>
      <c r="AN153" s="83" t="str">
        <f>IF($B153="","",(VLOOKUP($B153,'Price List'!$C:AS,38,FALSE)))</f>
        <v/>
      </c>
      <c r="AO153" s="83" t="str">
        <f>IF($B153="","",(VLOOKUP($B153,'Price List'!$C:AS,39,FALSE)))</f>
        <v/>
      </c>
      <c r="AP153" s="83" t="str">
        <f>IF($B153="","",(VLOOKUP($B153,'Price List'!$C:AS,40,FALSE)))</f>
        <v/>
      </c>
      <c r="AQ153" s="125" t="str">
        <f>IF($B153="","",(VLOOKUP($B153,'Price List'!$C:AS,41,FALSE)))</f>
        <v/>
      </c>
      <c r="AR153" s="135" t="str">
        <f>IF($B153="","",(VLOOKUP($B153,'Price List'!$C:AS,42,FALSE)))</f>
        <v/>
      </c>
      <c r="AS153" s="76" t="str">
        <f>IF($B153="","",(VLOOKUP($B153,'Price List'!$C:CO,43,FALSE)))</f>
        <v/>
      </c>
      <c r="AT153" s="151" t="str">
        <f t="shared" si="2"/>
        <v/>
      </c>
      <c r="AU153" s="76"/>
      <c r="AV153" s="76"/>
      <c r="AW153" s="76"/>
      <c r="AX153" s="76"/>
      <c r="AY153" s="76"/>
      <c r="AZ153" s="76"/>
      <c r="BA153" s="76"/>
    </row>
    <row r="154" spans="1:53" s="85" customFormat="1" x14ac:dyDescent="0.2">
      <c r="A154" s="79">
        <v>147</v>
      </c>
      <c r="B154" s="76" t="str">
        <f>IF(ISBLANK(Catalog!A350),"",Catalog!A350)</f>
        <v/>
      </c>
      <c r="C154" s="76"/>
      <c r="D154" s="76" t="str">
        <f>IF($B154="","",(VLOOKUP($B154,'Price List'!$C:BB,2,FALSE)))</f>
        <v/>
      </c>
      <c r="E154" s="77" t="str">
        <f>IF($B154="","",(VLOOKUP($B154,'Price List'!$C:BA,3,FALSE)))</f>
        <v/>
      </c>
      <c r="F154" s="78" t="str">
        <f>IF($B154="","",IF(ISBLANK(VLOOKUP($B154,'Price List'!$C:BB,5,FALSE)),VLOOKUP($B154,'Price List'!$C:BB,7,FALSE),VLOOKUP($B154,'Price List'!$C:BB,5,FALSE)))</f>
        <v/>
      </c>
      <c r="G154" s="76"/>
      <c r="H154" s="76"/>
      <c r="I154" s="77" t="str">
        <f>IF($B154="","",(VLOOKUP($B154,'Price List'!$C:BE,6,FALSE)))</f>
        <v/>
      </c>
      <c r="J154" s="76" t="str">
        <f>IF($B154="","",(VLOOKUP($B154,'Price List'!$C:BF,8,FALSE)))</f>
        <v/>
      </c>
      <c r="K154" s="76" t="str">
        <f>IF($B154="","",(VLOOKUP($B154,'Price List'!$C:BG,9,FALSE)))</f>
        <v/>
      </c>
      <c r="L154" s="79" t="str">
        <f>IF($B154="","",(VLOOKUP($B154,'Price List'!$C:BH,10,FALSE)))</f>
        <v/>
      </c>
      <c r="M154" s="80" t="str">
        <f>IF($B154="","",(VLOOKUP($B154,'Price List'!$C:BI,11,FALSE)))</f>
        <v/>
      </c>
      <c r="N154" s="81" t="str">
        <f>IF($B154="","",(VLOOKUP($B154,'Price List'!$C:BI,12,FALSE)))</f>
        <v/>
      </c>
      <c r="O154" s="82" t="str">
        <f>IF($B154="","",(VLOOKUP($B154,'Price List'!$C:AS,13,FALSE)))</f>
        <v/>
      </c>
      <c r="P154" s="83" t="str">
        <f>IF($B154="","",(VLOOKUP($B154,'Price List'!$C:AS,14,FALSE)))</f>
        <v/>
      </c>
      <c r="Q154" s="83" t="str">
        <f>IF($B154="","",(VLOOKUP($B154,'Price List'!$C:AS,15,FALSE)))</f>
        <v/>
      </c>
      <c r="R154" s="125" t="str">
        <f>IF($B154="","",(VLOOKUP($B154,'Price List'!$C:AS,16,FALSE)))</f>
        <v/>
      </c>
      <c r="S154" s="125" t="str">
        <f>IF($B154="","",(VLOOKUP($B154,'Price List'!$C:AS,17,FALSE)))</f>
        <v/>
      </c>
      <c r="T154" s="84" t="str">
        <f>IF($B154="","",(VLOOKUP($B154,'Price List'!$C:AS,18,FALSE)))</f>
        <v/>
      </c>
      <c r="U154" s="83" t="str">
        <f>IF($B154="","",(VLOOKUP($B154,'Price List'!$C:AS,19,FALSE)))</f>
        <v/>
      </c>
      <c r="V154" s="83" t="str">
        <f>IF($B154="","",(VLOOKUP($B154,'Price List'!$C:AS,20,FALSE)))</f>
        <v/>
      </c>
      <c r="W154" s="125" t="str">
        <f>IF($B154="","",(VLOOKUP($B154,'Price List'!$C:AS,21,FALSE)))</f>
        <v/>
      </c>
      <c r="X154" s="130" t="str">
        <f>IF($B154="","",(VLOOKUP($B154,'Price List'!$C:AS,22,FALSE)))</f>
        <v/>
      </c>
      <c r="Y154" s="83" t="str">
        <f>IF($B154="","",(VLOOKUP($B154,'Price List'!$C:AS,23,FALSE)))</f>
        <v/>
      </c>
      <c r="Z154" s="83" t="str">
        <f>IF($B154="","",(VLOOKUP($B154,'Price List'!$C:AS,24,FALSE)))</f>
        <v/>
      </c>
      <c r="AA154" s="83" t="str">
        <f>IF($B154="","",(VLOOKUP($B154,'Price List'!$C:AS,25,FALSE)))</f>
        <v/>
      </c>
      <c r="AB154" s="125" t="str">
        <f>IF($B154="","",(VLOOKUP($B154,'Price List'!$C:AS,26,FALSE)))</f>
        <v/>
      </c>
      <c r="AC154" s="125" t="str">
        <f>IF($B154="","",(VLOOKUP($B154,'Price List'!$C:AS,27,FALSE)))</f>
        <v/>
      </c>
      <c r="AD154" s="82" t="str">
        <f>IF($B154="","",(VLOOKUP($B154,'Price List'!$C:AS,28,FALSE)))</f>
        <v/>
      </c>
      <c r="AE154" s="83" t="str">
        <f>IF($B154="","",(VLOOKUP($B154,'Price List'!$C:AS,29,FALSE)))</f>
        <v/>
      </c>
      <c r="AF154" s="83" t="str">
        <f>IF($B154="","",(VLOOKUP($B154,'Price List'!$C:AS,30,FALSE)))</f>
        <v/>
      </c>
      <c r="AG154" s="125" t="str">
        <f>IF($B154="","",(VLOOKUP($B154,'Price List'!$C:AS,31,FALSE)))</f>
        <v/>
      </c>
      <c r="AH154" s="125" t="str">
        <f>IF($B154="","",(VLOOKUP($B154,'Price List'!$C:AS,32,FALSE)))</f>
        <v/>
      </c>
      <c r="AI154" s="84" t="str">
        <f>IF($B154="","",(VLOOKUP($B154,'Price List'!$C:AS,33,FALSE)))</f>
        <v/>
      </c>
      <c r="AJ154" s="83" t="str">
        <f>IF($B154="","",(VLOOKUP($B154,'Price List'!$C:AS,34,FALSE)))</f>
        <v/>
      </c>
      <c r="AK154" s="83" t="str">
        <f>IF($B154="","",(VLOOKUP($B154,'Price List'!$C:AS,35,FALSE)))</f>
        <v/>
      </c>
      <c r="AL154" s="125" t="str">
        <f>IF($B154="","",(VLOOKUP($B154,'Price List'!$C:AS,36,FALSE)))</f>
        <v/>
      </c>
      <c r="AM154" s="130" t="str">
        <f>IF($B154="","",(VLOOKUP($B154,'Price List'!$C:AS,37,FALSE)))</f>
        <v/>
      </c>
      <c r="AN154" s="83" t="str">
        <f>IF($B154="","",(VLOOKUP($B154,'Price List'!$C:AS,38,FALSE)))</f>
        <v/>
      </c>
      <c r="AO154" s="83" t="str">
        <f>IF($B154="","",(VLOOKUP($B154,'Price List'!$C:AS,39,FALSE)))</f>
        <v/>
      </c>
      <c r="AP154" s="83" t="str">
        <f>IF($B154="","",(VLOOKUP($B154,'Price List'!$C:AS,40,FALSE)))</f>
        <v/>
      </c>
      <c r="AQ154" s="125" t="str">
        <f>IF($B154="","",(VLOOKUP($B154,'Price List'!$C:AS,41,FALSE)))</f>
        <v/>
      </c>
      <c r="AR154" s="135" t="str">
        <f>IF($B154="","",(VLOOKUP($B154,'Price List'!$C:AS,42,FALSE)))</f>
        <v/>
      </c>
      <c r="AS154" s="76" t="str">
        <f>IF($B154="","",(VLOOKUP($B154,'Price List'!$C:CO,43,FALSE)))</f>
        <v/>
      </c>
      <c r="AT154" s="151" t="str">
        <f t="shared" si="2"/>
        <v/>
      </c>
      <c r="AU154" s="76"/>
      <c r="AV154" s="76"/>
      <c r="AW154" s="76"/>
      <c r="AX154" s="76"/>
      <c r="AY154" s="76"/>
      <c r="AZ154" s="76"/>
      <c r="BA154" s="76"/>
    </row>
    <row r="155" spans="1:53" s="85" customFormat="1" x14ac:dyDescent="0.2">
      <c r="A155" s="79">
        <v>148</v>
      </c>
      <c r="B155" s="76" t="str">
        <f>IF(ISBLANK(Catalog!E350),"",Catalog!E350)</f>
        <v/>
      </c>
      <c r="C155" s="76"/>
      <c r="D155" s="76" t="str">
        <f>IF($B155="","",(VLOOKUP($B155,'Price List'!$C:BB,2,FALSE)))</f>
        <v/>
      </c>
      <c r="E155" s="77" t="str">
        <f>IF($B155="","",(VLOOKUP($B155,'Price List'!$C:BA,3,FALSE)))</f>
        <v/>
      </c>
      <c r="F155" s="78" t="str">
        <f>IF($B155="","",IF(ISBLANK(VLOOKUP($B155,'Price List'!$C:BB,5,FALSE)),VLOOKUP($B155,'Price List'!$C:BB,7,FALSE),VLOOKUP($B155,'Price List'!$C:BB,5,FALSE)))</f>
        <v/>
      </c>
      <c r="G155" s="76"/>
      <c r="H155" s="76"/>
      <c r="I155" s="77" t="str">
        <f>IF($B155="","",(VLOOKUP($B155,'Price List'!$C:BE,6,FALSE)))</f>
        <v/>
      </c>
      <c r="J155" s="76" t="str">
        <f>IF($B155="","",(VLOOKUP($B155,'Price List'!$C:BF,8,FALSE)))</f>
        <v/>
      </c>
      <c r="K155" s="76" t="str">
        <f>IF($B155="","",(VLOOKUP($B155,'Price List'!$C:BG,9,FALSE)))</f>
        <v/>
      </c>
      <c r="L155" s="79" t="str">
        <f>IF($B155="","",(VLOOKUP($B155,'Price List'!$C:BH,10,FALSE)))</f>
        <v/>
      </c>
      <c r="M155" s="80" t="str">
        <f>IF($B155="","",(VLOOKUP($B155,'Price List'!$C:BI,11,FALSE)))</f>
        <v/>
      </c>
      <c r="N155" s="81" t="str">
        <f>IF($B155="","",(VLOOKUP($B155,'Price List'!$C:BI,12,FALSE)))</f>
        <v/>
      </c>
      <c r="O155" s="82" t="str">
        <f>IF($B155="","",(VLOOKUP($B155,'Price List'!$C:AS,13,FALSE)))</f>
        <v/>
      </c>
      <c r="P155" s="83" t="str">
        <f>IF($B155="","",(VLOOKUP($B155,'Price List'!$C:AS,14,FALSE)))</f>
        <v/>
      </c>
      <c r="Q155" s="83" t="str">
        <f>IF($B155="","",(VLOOKUP($B155,'Price List'!$C:AS,15,FALSE)))</f>
        <v/>
      </c>
      <c r="R155" s="125" t="str">
        <f>IF($B155="","",(VLOOKUP($B155,'Price List'!$C:AS,16,FALSE)))</f>
        <v/>
      </c>
      <c r="S155" s="125" t="str">
        <f>IF($B155="","",(VLOOKUP($B155,'Price List'!$C:AS,17,FALSE)))</f>
        <v/>
      </c>
      <c r="T155" s="84" t="str">
        <f>IF($B155="","",(VLOOKUP($B155,'Price List'!$C:AS,18,FALSE)))</f>
        <v/>
      </c>
      <c r="U155" s="83" t="str">
        <f>IF($B155="","",(VLOOKUP($B155,'Price List'!$C:AS,19,FALSE)))</f>
        <v/>
      </c>
      <c r="V155" s="83" t="str">
        <f>IF($B155="","",(VLOOKUP($B155,'Price List'!$C:AS,20,FALSE)))</f>
        <v/>
      </c>
      <c r="W155" s="125" t="str">
        <f>IF($B155="","",(VLOOKUP($B155,'Price List'!$C:AS,21,FALSE)))</f>
        <v/>
      </c>
      <c r="X155" s="130" t="str">
        <f>IF($B155="","",(VLOOKUP($B155,'Price List'!$C:AS,22,FALSE)))</f>
        <v/>
      </c>
      <c r="Y155" s="83" t="str">
        <f>IF($B155="","",(VLOOKUP($B155,'Price List'!$C:AS,23,FALSE)))</f>
        <v/>
      </c>
      <c r="Z155" s="83" t="str">
        <f>IF($B155="","",(VLOOKUP($B155,'Price List'!$C:AS,24,FALSE)))</f>
        <v/>
      </c>
      <c r="AA155" s="83" t="str">
        <f>IF($B155="","",(VLOOKUP($B155,'Price List'!$C:AS,25,FALSE)))</f>
        <v/>
      </c>
      <c r="AB155" s="125" t="str">
        <f>IF($B155="","",(VLOOKUP($B155,'Price List'!$C:AS,26,FALSE)))</f>
        <v/>
      </c>
      <c r="AC155" s="125" t="str">
        <f>IF($B155="","",(VLOOKUP($B155,'Price List'!$C:AS,27,FALSE)))</f>
        <v/>
      </c>
      <c r="AD155" s="82" t="str">
        <f>IF($B155="","",(VLOOKUP($B155,'Price List'!$C:AS,28,FALSE)))</f>
        <v/>
      </c>
      <c r="AE155" s="83" t="str">
        <f>IF($B155="","",(VLOOKUP($B155,'Price List'!$C:AS,29,FALSE)))</f>
        <v/>
      </c>
      <c r="AF155" s="83" t="str">
        <f>IF($B155="","",(VLOOKUP($B155,'Price List'!$C:AS,30,FALSE)))</f>
        <v/>
      </c>
      <c r="AG155" s="125" t="str">
        <f>IF($B155="","",(VLOOKUP($B155,'Price List'!$C:AS,31,FALSE)))</f>
        <v/>
      </c>
      <c r="AH155" s="125" t="str">
        <f>IF($B155="","",(VLOOKUP($B155,'Price List'!$C:AS,32,FALSE)))</f>
        <v/>
      </c>
      <c r="AI155" s="84" t="str">
        <f>IF($B155="","",(VLOOKUP($B155,'Price List'!$C:AS,33,FALSE)))</f>
        <v/>
      </c>
      <c r="AJ155" s="83" t="str">
        <f>IF($B155="","",(VLOOKUP($B155,'Price List'!$C:AS,34,FALSE)))</f>
        <v/>
      </c>
      <c r="AK155" s="83" t="str">
        <f>IF($B155="","",(VLOOKUP($B155,'Price List'!$C:AS,35,FALSE)))</f>
        <v/>
      </c>
      <c r="AL155" s="125" t="str">
        <f>IF($B155="","",(VLOOKUP($B155,'Price List'!$C:AS,36,FALSE)))</f>
        <v/>
      </c>
      <c r="AM155" s="130" t="str">
        <f>IF($B155="","",(VLOOKUP($B155,'Price List'!$C:AS,37,FALSE)))</f>
        <v/>
      </c>
      <c r="AN155" s="83" t="str">
        <f>IF($B155="","",(VLOOKUP($B155,'Price List'!$C:AS,38,FALSE)))</f>
        <v/>
      </c>
      <c r="AO155" s="83" t="str">
        <f>IF($B155="","",(VLOOKUP($B155,'Price List'!$C:AS,39,FALSE)))</f>
        <v/>
      </c>
      <c r="AP155" s="83" t="str">
        <f>IF($B155="","",(VLOOKUP($B155,'Price List'!$C:AS,40,FALSE)))</f>
        <v/>
      </c>
      <c r="AQ155" s="125" t="str">
        <f>IF($B155="","",(VLOOKUP($B155,'Price List'!$C:AS,41,FALSE)))</f>
        <v/>
      </c>
      <c r="AR155" s="135" t="str">
        <f>IF($B155="","",(VLOOKUP($B155,'Price List'!$C:AS,42,FALSE)))</f>
        <v/>
      </c>
      <c r="AS155" s="76" t="str">
        <f>IF($B155="","",(VLOOKUP($B155,'Price List'!$C:CO,43,FALSE)))</f>
        <v/>
      </c>
      <c r="AT155" s="151" t="str">
        <f t="shared" si="2"/>
        <v/>
      </c>
      <c r="AU155" s="76"/>
      <c r="AV155" s="76"/>
      <c r="AW155" s="76"/>
      <c r="AX155" s="76"/>
      <c r="AY155" s="76"/>
      <c r="AZ155" s="76"/>
      <c r="BA155" s="76"/>
    </row>
    <row r="156" spans="1:53" s="85" customFormat="1" x14ac:dyDescent="0.2">
      <c r="A156" s="79">
        <v>149</v>
      </c>
      <c r="B156" s="76" t="str">
        <f>IF(ISBLANK(Catalog!I350),"",Catalog!I350)</f>
        <v/>
      </c>
      <c r="C156" s="76"/>
      <c r="D156" s="76" t="str">
        <f>IF($B156="","",(VLOOKUP($B156,'Price List'!$C:BB,2,FALSE)))</f>
        <v/>
      </c>
      <c r="E156" s="77" t="str">
        <f>IF($B156="","",(VLOOKUP($B156,'Price List'!$C:BA,3,FALSE)))</f>
        <v/>
      </c>
      <c r="F156" s="78" t="str">
        <f>IF($B156="","",IF(ISBLANK(VLOOKUP($B156,'Price List'!$C:BB,5,FALSE)),VLOOKUP($B156,'Price List'!$C:BB,7,FALSE),VLOOKUP($B156,'Price List'!$C:BB,5,FALSE)))</f>
        <v/>
      </c>
      <c r="G156" s="76"/>
      <c r="H156" s="76"/>
      <c r="I156" s="77" t="str">
        <f>IF($B156="","",(VLOOKUP($B156,'Price List'!$C:BE,6,FALSE)))</f>
        <v/>
      </c>
      <c r="J156" s="76" t="str">
        <f>IF($B156="","",(VLOOKUP($B156,'Price List'!$C:BF,8,FALSE)))</f>
        <v/>
      </c>
      <c r="K156" s="76" t="str">
        <f>IF($B156="","",(VLOOKUP($B156,'Price List'!$C:BG,9,FALSE)))</f>
        <v/>
      </c>
      <c r="L156" s="79" t="str">
        <f>IF($B156="","",(VLOOKUP($B156,'Price List'!$C:BH,10,FALSE)))</f>
        <v/>
      </c>
      <c r="M156" s="80" t="str">
        <f>IF($B156="","",(VLOOKUP($B156,'Price List'!$C:BI,11,FALSE)))</f>
        <v/>
      </c>
      <c r="N156" s="81" t="str">
        <f>IF($B156="","",(VLOOKUP($B156,'Price List'!$C:BI,12,FALSE)))</f>
        <v/>
      </c>
      <c r="O156" s="82" t="str">
        <f>IF($B156="","",(VLOOKUP($B156,'Price List'!$C:AS,13,FALSE)))</f>
        <v/>
      </c>
      <c r="P156" s="83" t="str">
        <f>IF($B156="","",(VLOOKUP($B156,'Price List'!$C:AS,14,FALSE)))</f>
        <v/>
      </c>
      <c r="Q156" s="83" t="str">
        <f>IF($B156="","",(VLOOKUP($B156,'Price List'!$C:AS,15,FALSE)))</f>
        <v/>
      </c>
      <c r="R156" s="125" t="str">
        <f>IF($B156="","",(VLOOKUP($B156,'Price List'!$C:AS,16,FALSE)))</f>
        <v/>
      </c>
      <c r="S156" s="125" t="str">
        <f>IF($B156="","",(VLOOKUP($B156,'Price List'!$C:AS,17,FALSE)))</f>
        <v/>
      </c>
      <c r="T156" s="84" t="str">
        <f>IF($B156="","",(VLOOKUP($B156,'Price List'!$C:AS,18,FALSE)))</f>
        <v/>
      </c>
      <c r="U156" s="83" t="str">
        <f>IF($B156="","",(VLOOKUP($B156,'Price List'!$C:AS,19,FALSE)))</f>
        <v/>
      </c>
      <c r="V156" s="83" t="str">
        <f>IF($B156="","",(VLOOKUP($B156,'Price List'!$C:AS,20,FALSE)))</f>
        <v/>
      </c>
      <c r="W156" s="125" t="str">
        <f>IF($B156="","",(VLOOKUP($B156,'Price List'!$C:AS,21,FALSE)))</f>
        <v/>
      </c>
      <c r="X156" s="130" t="str">
        <f>IF($B156="","",(VLOOKUP($B156,'Price List'!$C:AS,22,FALSE)))</f>
        <v/>
      </c>
      <c r="Y156" s="83" t="str">
        <f>IF($B156="","",(VLOOKUP($B156,'Price List'!$C:AS,23,FALSE)))</f>
        <v/>
      </c>
      <c r="Z156" s="83" t="str">
        <f>IF($B156="","",(VLOOKUP($B156,'Price List'!$C:AS,24,FALSE)))</f>
        <v/>
      </c>
      <c r="AA156" s="83" t="str">
        <f>IF($B156="","",(VLOOKUP($B156,'Price List'!$C:AS,25,FALSE)))</f>
        <v/>
      </c>
      <c r="AB156" s="125" t="str">
        <f>IF($B156="","",(VLOOKUP($B156,'Price List'!$C:AS,26,FALSE)))</f>
        <v/>
      </c>
      <c r="AC156" s="125" t="str">
        <f>IF($B156="","",(VLOOKUP($B156,'Price List'!$C:AS,27,FALSE)))</f>
        <v/>
      </c>
      <c r="AD156" s="82" t="str">
        <f>IF($B156="","",(VLOOKUP($B156,'Price List'!$C:AS,28,FALSE)))</f>
        <v/>
      </c>
      <c r="AE156" s="83" t="str">
        <f>IF($B156="","",(VLOOKUP($B156,'Price List'!$C:AS,29,FALSE)))</f>
        <v/>
      </c>
      <c r="AF156" s="83" t="str">
        <f>IF($B156="","",(VLOOKUP($B156,'Price List'!$C:AS,30,FALSE)))</f>
        <v/>
      </c>
      <c r="AG156" s="125" t="str">
        <f>IF($B156="","",(VLOOKUP($B156,'Price List'!$C:AS,31,FALSE)))</f>
        <v/>
      </c>
      <c r="AH156" s="125" t="str">
        <f>IF($B156="","",(VLOOKUP($B156,'Price List'!$C:AS,32,FALSE)))</f>
        <v/>
      </c>
      <c r="AI156" s="84" t="str">
        <f>IF($B156="","",(VLOOKUP($B156,'Price List'!$C:AS,33,FALSE)))</f>
        <v/>
      </c>
      <c r="AJ156" s="83" t="str">
        <f>IF($B156="","",(VLOOKUP($B156,'Price List'!$C:AS,34,FALSE)))</f>
        <v/>
      </c>
      <c r="AK156" s="83" t="str">
        <f>IF($B156="","",(VLOOKUP($B156,'Price List'!$C:AS,35,FALSE)))</f>
        <v/>
      </c>
      <c r="AL156" s="125" t="str">
        <f>IF($B156="","",(VLOOKUP($B156,'Price List'!$C:AS,36,FALSE)))</f>
        <v/>
      </c>
      <c r="AM156" s="130" t="str">
        <f>IF($B156="","",(VLOOKUP($B156,'Price List'!$C:AS,37,FALSE)))</f>
        <v/>
      </c>
      <c r="AN156" s="83" t="str">
        <f>IF($B156="","",(VLOOKUP($B156,'Price List'!$C:AS,38,FALSE)))</f>
        <v/>
      </c>
      <c r="AO156" s="83" t="str">
        <f>IF($B156="","",(VLOOKUP($B156,'Price List'!$C:AS,39,FALSE)))</f>
        <v/>
      </c>
      <c r="AP156" s="83" t="str">
        <f>IF($B156="","",(VLOOKUP($B156,'Price List'!$C:AS,40,FALSE)))</f>
        <v/>
      </c>
      <c r="AQ156" s="125" t="str">
        <f>IF($B156="","",(VLOOKUP($B156,'Price List'!$C:AS,41,FALSE)))</f>
        <v/>
      </c>
      <c r="AR156" s="135" t="str">
        <f>IF($B156="","",(VLOOKUP($B156,'Price List'!$C:AS,42,FALSE)))</f>
        <v/>
      </c>
      <c r="AS156" s="76" t="str">
        <f>IF($B156="","",(VLOOKUP($B156,'Price List'!$C:CO,43,FALSE)))</f>
        <v/>
      </c>
      <c r="AT156" s="151" t="str">
        <f t="shared" si="2"/>
        <v/>
      </c>
      <c r="AU156" s="76"/>
      <c r="AV156" s="76"/>
      <c r="AW156" s="76"/>
      <c r="AX156" s="76"/>
      <c r="AY156" s="76"/>
      <c r="AZ156" s="76"/>
      <c r="BA156" s="76"/>
    </row>
    <row r="157" spans="1:53" s="85" customFormat="1" x14ac:dyDescent="0.2">
      <c r="A157" s="79">
        <v>150</v>
      </c>
      <c r="B157" s="76" t="str">
        <f>IF(ISBLANK(Catalog!A357),"",Catalog!A357)</f>
        <v/>
      </c>
      <c r="C157" s="76"/>
      <c r="D157" s="76" t="str">
        <f>IF($B157="","",(VLOOKUP($B157,'Price List'!$C:BB,2,FALSE)))</f>
        <v/>
      </c>
      <c r="E157" s="77" t="str">
        <f>IF($B157="","",(VLOOKUP($B157,'Price List'!$C:BA,3,FALSE)))</f>
        <v/>
      </c>
      <c r="F157" s="78" t="str">
        <f>IF($B157="","",IF(ISBLANK(VLOOKUP($B157,'Price List'!$C:BB,5,FALSE)),VLOOKUP($B157,'Price List'!$C:BB,7,FALSE),VLOOKUP($B157,'Price List'!$C:BB,5,FALSE)))</f>
        <v/>
      </c>
      <c r="G157" s="76"/>
      <c r="H157" s="76"/>
      <c r="I157" s="77" t="str">
        <f>IF($B157="","",(VLOOKUP($B157,'Price List'!$C:BE,6,FALSE)))</f>
        <v/>
      </c>
      <c r="J157" s="76" t="str">
        <f>IF($B157="","",(VLOOKUP($B157,'Price List'!$C:BF,8,FALSE)))</f>
        <v/>
      </c>
      <c r="K157" s="76" t="str">
        <f>IF($B157="","",(VLOOKUP($B157,'Price List'!$C:BG,9,FALSE)))</f>
        <v/>
      </c>
      <c r="L157" s="79" t="str">
        <f>IF($B157="","",(VLOOKUP($B157,'Price List'!$C:BH,10,FALSE)))</f>
        <v/>
      </c>
      <c r="M157" s="80" t="str">
        <f>IF($B157="","",(VLOOKUP($B157,'Price List'!$C:BI,11,FALSE)))</f>
        <v/>
      </c>
      <c r="N157" s="81" t="str">
        <f>IF($B157="","",(VLOOKUP($B157,'Price List'!$C:BI,12,FALSE)))</f>
        <v/>
      </c>
      <c r="O157" s="82" t="str">
        <f>IF($B157="","",(VLOOKUP($B157,'Price List'!$C:AS,13,FALSE)))</f>
        <v/>
      </c>
      <c r="P157" s="83" t="str">
        <f>IF($B157="","",(VLOOKUP($B157,'Price List'!$C:AS,14,FALSE)))</f>
        <v/>
      </c>
      <c r="Q157" s="83" t="str">
        <f>IF($B157="","",(VLOOKUP($B157,'Price List'!$C:AS,15,FALSE)))</f>
        <v/>
      </c>
      <c r="R157" s="125" t="str">
        <f>IF($B157="","",(VLOOKUP($B157,'Price List'!$C:AS,16,FALSE)))</f>
        <v/>
      </c>
      <c r="S157" s="125" t="str">
        <f>IF($B157="","",(VLOOKUP($B157,'Price List'!$C:AS,17,FALSE)))</f>
        <v/>
      </c>
      <c r="T157" s="84" t="str">
        <f>IF($B157="","",(VLOOKUP($B157,'Price List'!$C:AS,18,FALSE)))</f>
        <v/>
      </c>
      <c r="U157" s="83" t="str">
        <f>IF($B157="","",(VLOOKUP($B157,'Price List'!$C:AS,19,FALSE)))</f>
        <v/>
      </c>
      <c r="V157" s="83" t="str">
        <f>IF($B157="","",(VLOOKUP($B157,'Price List'!$C:AS,20,FALSE)))</f>
        <v/>
      </c>
      <c r="W157" s="125" t="str">
        <f>IF($B157="","",(VLOOKUP($B157,'Price List'!$C:AS,21,FALSE)))</f>
        <v/>
      </c>
      <c r="X157" s="130" t="str">
        <f>IF($B157="","",(VLOOKUP($B157,'Price List'!$C:AS,22,FALSE)))</f>
        <v/>
      </c>
      <c r="Y157" s="83" t="str">
        <f>IF($B157="","",(VLOOKUP($B157,'Price List'!$C:AS,23,FALSE)))</f>
        <v/>
      </c>
      <c r="Z157" s="83" t="str">
        <f>IF($B157="","",(VLOOKUP($B157,'Price List'!$C:AS,24,FALSE)))</f>
        <v/>
      </c>
      <c r="AA157" s="83" t="str">
        <f>IF($B157="","",(VLOOKUP($B157,'Price List'!$C:AS,25,FALSE)))</f>
        <v/>
      </c>
      <c r="AB157" s="125" t="str">
        <f>IF($B157="","",(VLOOKUP($B157,'Price List'!$C:AS,26,FALSE)))</f>
        <v/>
      </c>
      <c r="AC157" s="125" t="str">
        <f>IF($B157="","",(VLOOKUP($B157,'Price List'!$C:AS,27,FALSE)))</f>
        <v/>
      </c>
      <c r="AD157" s="82" t="str">
        <f>IF($B157="","",(VLOOKUP($B157,'Price List'!$C:AS,28,FALSE)))</f>
        <v/>
      </c>
      <c r="AE157" s="83" t="str">
        <f>IF($B157="","",(VLOOKUP($B157,'Price List'!$C:AS,29,FALSE)))</f>
        <v/>
      </c>
      <c r="AF157" s="83" t="str">
        <f>IF($B157="","",(VLOOKUP($B157,'Price List'!$C:AS,30,FALSE)))</f>
        <v/>
      </c>
      <c r="AG157" s="125" t="str">
        <f>IF($B157="","",(VLOOKUP($B157,'Price List'!$C:AS,31,FALSE)))</f>
        <v/>
      </c>
      <c r="AH157" s="125" t="str">
        <f>IF($B157="","",(VLOOKUP($B157,'Price List'!$C:AS,32,FALSE)))</f>
        <v/>
      </c>
      <c r="AI157" s="84" t="str">
        <f>IF($B157="","",(VLOOKUP($B157,'Price List'!$C:AS,33,FALSE)))</f>
        <v/>
      </c>
      <c r="AJ157" s="83" t="str">
        <f>IF($B157="","",(VLOOKUP($B157,'Price List'!$C:AS,34,FALSE)))</f>
        <v/>
      </c>
      <c r="AK157" s="83" t="str">
        <f>IF($B157="","",(VLOOKUP($B157,'Price List'!$C:AS,35,FALSE)))</f>
        <v/>
      </c>
      <c r="AL157" s="125" t="str">
        <f>IF($B157="","",(VLOOKUP($B157,'Price List'!$C:AS,36,FALSE)))</f>
        <v/>
      </c>
      <c r="AM157" s="130" t="str">
        <f>IF($B157="","",(VLOOKUP($B157,'Price List'!$C:AS,37,FALSE)))</f>
        <v/>
      </c>
      <c r="AN157" s="83" t="str">
        <f>IF($B157="","",(VLOOKUP($B157,'Price List'!$C:AS,38,FALSE)))</f>
        <v/>
      </c>
      <c r="AO157" s="83" t="str">
        <f>IF($B157="","",(VLOOKUP($B157,'Price List'!$C:AS,39,FALSE)))</f>
        <v/>
      </c>
      <c r="AP157" s="83" t="str">
        <f>IF($B157="","",(VLOOKUP($B157,'Price List'!$C:AS,40,FALSE)))</f>
        <v/>
      </c>
      <c r="AQ157" s="125" t="str">
        <f>IF($B157="","",(VLOOKUP($B157,'Price List'!$C:AS,41,FALSE)))</f>
        <v/>
      </c>
      <c r="AR157" s="135" t="str">
        <f>IF($B157="","",(VLOOKUP($B157,'Price List'!$C:AS,42,FALSE)))</f>
        <v/>
      </c>
      <c r="AS157" s="76" t="str">
        <f>IF($B157="","",(VLOOKUP($B157,'Price List'!$C:CO,43,FALSE)))</f>
        <v/>
      </c>
      <c r="AT157" s="151" t="str">
        <f t="shared" si="2"/>
        <v/>
      </c>
      <c r="AU157" s="76"/>
      <c r="AV157" s="76"/>
      <c r="AW157" s="76"/>
      <c r="AX157" s="76"/>
      <c r="AY157" s="76"/>
      <c r="AZ157" s="76"/>
      <c r="BA157" s="76"/>
    </row>
    <row r="158" spans="1:53" s="85" customFormat="1" x14ac:dyDescent="0.2">
      <c r="A158" s="79">
        <v>151</v>
      </c>
      <c r="B158" s="76" t="str">
        <f>IF(ISBLANK(Catalog!E357),"",Catalog!E357)</f>
        <v/>
      </c>
      <c r="C158" s="76"/>
      <c r="D158" s="76" t="str">
        <f>IF($B158="","",(VLOOKUP($B158,'Price List'!$C:BB,2,FALSE)))</f>
        <v/>
      </c>
      <c r="E158" s="77" t="str">
        <f>IF($B158="","",(VLOOKUP($B158,'Price List'!$C:BA,3,FALSE)))</f>
        <v/>
      </c>
      <c r="F158" s="78" t="str">
        <f>IF($B158="","",IF(ISBLANK(VLOOKUP($B158,'Price List'!$C:BB,5,FALSE)),VLOOKUP($B158,'Price List'!$C:BB,7,FALSE),VLOOKUP($B158,'Price List'!$C:BB,5,FALSE)))</f>
        <v/>
      </c>
      <c r="G158" s="76"/>
      <c r="H158" s="76"/>
      <c r="I158" s="77" t="str">
        <f>IF($B158="","",(VLOOKUP($B158,'Price List'!$C:BE,6,FALSE)))</f>
        <v/>
      </c>
      <c r="J158" s="76" t="str">
        <f>IF($B158="","",(VLOOKUP($B158,'Price List'!$C:BF,8,FALSE)))</f>
        <v/>
      </c>
      <c r="K158" s="76" t="str">
        <f>IF($B158="","",(VLOOKUP($B158,'Price List'!$C:BG,9,FALSE)))</f>
        <v/>
      </c>
      <c r="L158" s="79" t="str">
        <f>IF($B158="","",(VLOOKUP($B158,'Price List'!$C:BH,10,FALSE)))</f>
        <v/>
      </c>
      <c r="M158" s="80" t="str">
        <f>IF($B158="","",(VLOOKUP($B158,'Price List'!$C:BI,11,FALSE)))</f>
        <v/>
      </c>
      <c r="N158" s="81" t="str">
        <f>IF($B158="","",(VLOOKUP($B158,'Price List'!$C:BI,12,FALSE)))</f>
        <v/>
      </c>
      <c r="O158" s="82" t="str">
        <f>IF($B158="","",(VLOOKUP($B158,'Price List'!$C:AS,13,FALSE)))</f>
        <v/>
      </c>
      <c r="P158" s="83" t="str">
        <f>IF($B158="","",(VLOOKUP($B158,'Price List'!$C:AS,14,FALSE)))</f>
        <v/>
      </c>
      <c r="Q158" s="83" t="str">
        <f>IF($B158="","",(VLOOKUP($B158,'Price List'!$C:AS,15,FALSE)))</f>
        <v/>
      </c>
      <c r="R158" s="125" t="str">
        <f>IF($B158="","",(VLOOKUP($B158,'Price List'!$C:AS,16,FALSE)))</f>
        <v/>
      </c>
      <c r="S158" s="125" t="str">
        <f>IF($B158="","",(VLOOKUP($B158,'Price List'!$C:AS,17,FALSE)))</f>
        <v/>
      </c>
      <c r="T158" s="84" t="str">
        <f>IF($B158="","",(VLOOKUP($B158,'Price List'!$C:AS,18,FALSE)))</f>
        <v/>
      </c>
      <c r="U158" s="83" t="str">
        <f>IF($B158="","",(VLOOKUP($B158,'Price List'!$C:AS,19,FALSE)))</f>
        <v/>
      </c>
      <c r="V158" s="83" t="str">
        <f>IF($B158="","",(VLOOKUP($B158,'Price List'!$C:AS,20,FALSE)))</f>
        <v/>
      </c>
      <c r="W158" s="125" t="str">
        <f>IF($B158="","",(VLOOKUP($B158,'Price List'!$C:AS,21,FALSE)))</f>
        <v/>
      </c>
      <c r="X158" s="130" t="str">
        <f>IF($B158="","",(VLOOKUP($B158,'Price List'!$C:AS,22,FALSE)))</f>
        <v/>
      </c>
      <c r="Y158" s="83" t="str">
        <f>IF($B158="","",(VLOOKUP($B158,'Price List'!$C:AS,23,FALSE)))</f>
        <v/>
      </c>
      <c r="Z158" s="83" t="str">
        <f>IF($B158="","",(VLOOKUP($B158,'Price List'!$C:AS,24,FALSE)))</f>
        <v/>
      </c>
      <c r="AA158" s="83" t="str">
        <f>IF($B158="","",(VLOOKUP($B158,'Price List'!$C:AS,25,FALSE)))</f>
        <v/>
      </c>
      <c r="AB158" s="125" t="str">
        <f>IF($B158="","",(VLOOKUP($B158,'Price List'!$C:AS,26,FALSE)))</f>
        <v/>
      </c>
      <c r="AC158" s="125" t="str">
        <f>IF($B158="","",(VLOOKUP($B158,'Price List'!$C:AS,27,FALSE)))</f>
        <v/>
      </c>
      <c r="AD158" s="82" t="str">
        <f>IF($B158="","",(VLOOKUP($B158,'Price List'!$C:AS,28,FALSE)))</f>
        <v/>
      </c>
      <c r="AE158" s="83" t="str">
        <f>IF($B158="","",(VLOOKUP($B158,'Price List'!$C:AS,29,FALSE)))</f>
        <v/>
      </c>
      <c r="AF158" s="83" t="str">
        <f>IF($B158="","",(VLOOKUP($B158,'Price List'!$C:AS,30,FALSE)))</f>
        <v/>
      </c>
      <c r="AG158" s="125" t="str">
        <f>IF($B158="","",(VLOOKUP($B158,'Price List'!$C:AS,31,FALSE)))</f>
        <v/>
      </c>
      <c r="AH158" s="125" t="str">
        <f>IF($B158="","",(VLOOKUP($B158,'Price List'!$C:AS,32,FALSE)))</f>
        <v/>
      </c>
      <c r="AI158" s="84" t="str">
        <f>IF($B158="","",(VLOOKUP($B158,'Price List'!$C:AS,33,FALSE)))</f>
        <v/>
      </c>
      <c r="AJ158" s="83" t="str">
        <f>IF($B158="","",(VLOOKUP($B158,'Price List'!$C:AS,34,FALSE)))</f>
        <v/>
      </c>
      <c r="AK158" s="83" t="str">
        <f>IF($B158="","",(VLOOKUP($B158,'Price List'!$C:AS,35,FALSE)))</f>
        <v/>
      </c>
      <c r="AL158" s="125" t="str">
        <f>IF($B158="","",(VLOOKUP($B158,'Price List'!$C:AS,36,FALSE)))</f>
        <v/>
      </c>
      <c r="AM158" s="130" t="str">
        <f>IF($B158="","",(VLOOKUP($B158,'Price List'!$C:AS,37,FALSE)))</f>
        <v/>
      </c>
      <c r="AN158" s="83" t="str">
        <f>IF($B158="","",(VLOOKUP($B158,'Price List'!$C:AS,38,FALSE)))</f>
        <v/>
      </c>
      <c r="AO158" s="83" t="str">
        <f>IF($B158="","",(VLOOKUP($B158,'Price List'!$C:AS,39,FALSE)))</f>
        <v/>
      </c>
      <c r="AP158" s="83" t="str">
        <f>IF($B158="","",(VLOOKUP($B158,'Price List'!$C:AS,40,FALSE)))</f>
        <v/>
      </c>
      <c r="AQ158" s="125" t="str">
        <f>IF($B158="","",(VLOOKUP($B158,'Price List'!$C:AS,41,FALSE)))</f>
        <v/>
      </c>
      <c r="AR158" s="135" t="str">
        <f>IF($B158="","",(VLOOKUP($B158,'Price List'!$C:AS,42,FALSE)))</f>
        <v/>
      </c>
      <c r="AS158" s="76" t="str">
        <f>IF($B158="","",(VLOOKUP($B158,'Price List'!$C:CO,43,FALSE)))</f>
        <v/>
      </c>
      <c r="AT158" s="151" t="str">
        <f t="shared" si="2"/>
        <v/>
      </c>
      <c r="AU158" s="76"/>
      <c r="AV158" s="76"/>
      <c r="AW158" s="76"/>
      <c r="AX158" s="76"/>
      <c r="AY158" s="76"/>
      <c r="AZ158" s="76"/>
      <c r="BA158" s="76"/>
    </row>
    <row r="159" spans="1:53" s="85" customFormat="1" x14ac:dyDescent="0.2">
      <c r="A159" s="79">
        <v>152</v>
      </c>
      <c r="B159" s="76" t="str">
        <f>IF(ISBLANK(Catalog!I357),"",Catalog!I357)</f>
        <v/>
      </c>
      <c r="C159" s="76"/>
      <c r="D159" s="76" t="str">
        <f>IF($B159="","",(VLOOKUP($B159,'Price List'!$C:BB,2,FALSE)))</f>
        <v/>
      </c>
      <c r="E159" s="77" t="str">
        <f>IF($B159="","",(VLOOKUP($B159,'Price List'!$C:BA,3,FALSE)))</f>
        <v/>
      </c>
      <c r="F159" s="78" t="str">
        <f>IF($B159="","",IF(ISBLANK(VLOOKUP($B159,'Price List'!$C:BB,5,FALSE)),VLOOKUP($B159,'Price List'!$C:BB,7,FALSE),VLOOKUP($B159,'Price List'!$C:BB,5,FALSE)))</f>
        <v/>
      </c>
      <c r="G159" s="76"/>
      <c r="H159" s="76"/>
      <c r="I159" s="77" t="str">
        <f>IF($B159="","",(VLOOKUP($B159,'Price List'!$C:BE,6,FALSE)))</f>
        <v/>
      </c>
      <c r="J159" s="76" t="str">
        <f>IF($B159="","",(VLOOKUP($B159,'Price List'!$C:BF,8,FALSE)))</f>
        <v/>
      </c>
      <c r="K159" s="76" t="str">
        <f>IF($B159="","",(VLOOKUP($B159,'Price List'!$C:BG,9,FALSE)))</f>
        <v/>
      </c>
      <c r="L159" s="79" t="str">
        <f>IF($B159="","",(VLOOKUP($B159,'Price List'!$C:BH,10,FALSE)))</f>
        <v/>
      </c>
      <c r="M159" s="80" t="str">
        <f>IF($B159="","",(VLOOKUP($B159,'Price List'!$C:BI,11,FALSE)))</f>
        <v/>
      </c>
      <c r="N159" s="81" t="str">
        <f>IF($B159="","",(VLOOKUP($B159,'Price List'!$C:BI,12,FALSE)))</f>
        <v/>
      </c>
      <c r="O159" s="82" t="str">
        <f>IF($B159="","",(VLOOKUP($B159,'Price List'!$C:AS,13,FALSE)))</f>
        <v/>
      </c>
      <c r="P159" s="83" t="str">
        <f>IF($B159="","",(VLOOKUP($B159,'Price List'!$C:AS,14,FALSE)))</f>
        <v/>
      </c>
      <c r="Q159" s="83" t="str">
        <f>IF($B159="","",(VLOOKUP($B159,'Price List'!$C:AS,15,FALSE)))</f>
        <v/>
      </c>
      <c r="R159" s="125" t="str">
        <f>IF($B159="","",(VLOOKUP($B159,'Price List'!$C:AS,16,FALSE)))</f>
        <v/>
      </c>
      <c r="S159" s="125" t="str">
        <f>IF($B159="","",(VLOOKUP($B159,'Price List'!$C:AS,17,FALSE)))</f>
        <v/>
      </c>
      <c r="T159" s="84" t="str">
        <f>IF($B159="","",(VLOOKUP($B159,'Price List'!$C:AS,18,FALSE)))</f>
        <v/>
      </c>
      <c r="U159" s="83" t="str">
        <f>IF($B159="","",(VLOOKUP($B159,'Price List'!$C:AS,19,FALSE)))</f>
        <v/>
      </c>
      <c r="V159" s="83" t="str">
        <f>IF($B159="","",(VLOOKUP($B159,'Price List'!$C:AS,20,FALSE)))</f>
        <v/>
      </c>
      <c r="W159" s="125" t="str">
        <f>IF($B159="","",(VLOOKUP($B159,'Price List'!$C:AS,21,FALSE)))</f>
        <v/>
      </c>
      <c r="X159" s="130" t="str">
        <f>IF($B159="","",(VLOOKUP($B159,'Price List'!$C:AS,22,FALSE)))</f>
        <v/>
      </c>
      <c r="Y159" s="83" t="str">
        <f>IF($B159="","",(VLOOKUP($B159,'Price List'!$C:AS,23,FALSE)))</f>
        <v/>
      </c>
      <c r="Z159" s="83" t="str">
        <f>IF($B159="","",(VLOOKUP($B159,'Price List'!$C:AS,24,FALSE)))</f>
        <v/>
      </c>
      <c r="AA159" s="83" t="str">
        <f>IF($B159="","",(VLOOKUP($B159,'Price List'!$C:AS,25,FALSE)))</f>
        <v/>
      </c>
      <c r="AB159" s="125" t="str">
        <f>IF($B159="","",(VLOOKUP($B159,'Price List'!$C:AS,26,FALSE)))</f>
        <v/>
      </c>
      <c r="AC159" s="125" t="str">
        <f>IF($B159="","",(VLOOKUP($B159,'Price List'!$C:AS,27,FALSE)))</f>
        <v/>
      </c>
      <c r="AD159" s="82" t="str">
        <f>IF($B159="","",(VLOOKUP($B159,'Price List'!$C:AS,28,FALSE)))</f>
        <v/>
      </c>
      <c r="AE159" s="83" t="str">
        <f>IF($B159="","",(VLOOKUP($B159,'Price List'!$C:AS,29,FALSE)))</f>
        <v/>
      </c>
      <c r="AF159" s="83" t="str">
        <f>IF($B159="","",(VLOOKUP($B159,'Price List'!$C:AS,30,FALSE)))</f>
        <v/>
      </c>
      <c r="AG159" s="125" t="str">
        <f>IF($B159="","",(VLOOKUP($B159,'Price List'!$C:AS,31,FALSE)))</f>
        <v/>
      </c>
      <c r="AH159" s="125" t="str">
        <f>IF($B159="","",(VLOOKUP($B159,'Price List'!$C:AS,32,FALSE)))</f>
        <v/>
      </c>
      <c r="AI159" s="84" t="str">
        <f>IF($B159="","",(VLOOKUP($B159,'Price List'!$C:AS,33,FALSE)))</f>
        <v/>
      </c>
      <c r="AJ159" s="83" t="str">
        <f>IF($B159="","",(VLOOKUP($B159,'Price List'!$C:AS,34,FALSE)))</f>
        <v/>
      </c>
      <c r="AK159" s="83" t="str">
        <f>IF($B159="","",(VLOOKUP($B159,'Price List'!$C:AS,35,FALSE)))</f>
        <v/>
      </c>
      <c r="AL159" s="125" t="str">
        <f>IF($B159="","",(VLOOKUP($B159,'Price List'!$C:AS,36,FALSE)))</f>
        <v/>
      </c>
      <c r="AM159" s="130" t="str">
        <f>IF($B159="","",(VLOOKUP($B159,'Price List'!$C:AS,37,FALSE)))</f>
        <v/>
      </c>
      <c r="AN159" s="83" t="str">
        <f>IF($B159="","",(VLOOKUP($B159,'Price List'!$C:AS,38,FALSE)))</f>
        <v/>
      </c>
      <c r="AO159" s="83" t="str">
        <f>IF($B159="","",(VLOOKUP($B159,'Price List'!$C:AS,39,FALSE)))</f>
        <v/>
      </c>
      <c r="AP159" s="83" t="str">
        <f>IF($B159="","",(VLOOKUP($B159,'Price List'!$C:AS,40,FALSE)))</f>
        <v/>
      </c>
      <c r="AQ159" s="125" t="str">
        <f>IF($B159="","",(VLOOKUP($B159,'Price List'!$C:AS,41,FALSE)))</f>
        <v/>
      </c>
      <c r="AR159" s="135" t="str">
        <f>IF($B159="","",(VLOOKUP($B159,'Price List'!$C:AS,42,FALSE)))</f>
        <v/>
      </c>
      <c r="AS159" s="76" t="str">
        <f>IF($B159="","",(VLOOKUP($B159,'Price List'!$C:CO,43,FALSE)))</f>
        <v/>
      </c>
      <c r="AT159" s="151" t="str">
        <f t="shared" si="2"/>
        <v/>
      </c>
      <c r="AU159" s="76"/>
      <c r="AV159" s="76"/>
      <c r="AW159" s="76"/>
      <c r="AX159" s="76"/>
      <c r="AY159" s="76"/>
      <c r="AZ159" s="76"/>
      <c r="BA159" s="76"/>
    </row>
    <row r="160" spans="1:53" s="85" customFormat="1" x14ac:dyDescent="0.2">
      <c r="A160" s="79">
        <v>153</v>
      </c>
      <c r="B160" s="76" t="str">
        <f>IF(ISBLANK(Catalog!A364),"",Catalog!A364)</f>
        <v/>
      </c>
      <c r="C160" s="76"/>
      <c r="D160" s="76" t="str">
        <f>IF($B160="","",(VLOOKUP($B160,'Price List'!$C:BB,2,FALSE)))</f>
        <v/>
      </c>
      <c r="E160" s="77" t="str">
        <f>IF($B160="","",(VLOOKUP($B160,'Price List'!$C:BA,3,FALSE)))</f>
        <v/>
      </c>
      <c r="F160" s="78" t="str">
        <f>IF($B160="","",IF(ISBLANK(VLOOKUP($B160,'Price List'!$C:BB,5,FALSE)),VLOOKUP($B160,'Price List'!$C:BB,7,FALSE),VLOOKUP($B160,'Price List'!$C:BB,5,FALSE)))</f>
        <v/>
      </c>
      <c r="G160" s="76"/>
      <c r="H160" s="76"/>
      <c r="I160" s="77" t="str">
        <f>IF($B160="","",(VLOOKUP($B160,'Price List'!$C:BE,6,FALSE)))</f>
        <v/>
      </c>
      <c r="J160" s="76" t="str">
        <f>IF($B160="","",(VLOOKUP($B160,'Price List'!$C:BF,8,FALSE)))</f>
        <v/>
      </c>
      <c r="K160" s="76" t="str">
        <f>IF($B160="","",(VLOOKUP($B160,'Price List'!$C:BG,9,FALSE)))</f>
        <v/>
      </c>
      <c r="L160" s="79" t="str">
        <f>IF($B160="","",(VLOOKUP($B160,'Price List'!$C:BH,10,FALSE)))</f>
        <v/>
      </c>
      <c r="M160" s="80" t="str">
        <f>IF($B160="","",(VLOOKUP($B160,'Price List'!$C:BI,11,FALSE)))</f>
        <v/>
      </c>
      <c r="N160" s="81" t="str">
        <f>IF($B160="","",(VLOOKUP($B160,'Price List'!$C:BI,12,FALSE)))</f>
        <v/>
      </c>
      <c r="O160" s="82" t="str">
        <f>IF($B160="","",(VLOOKUP($B160,'Price List'!$C:AS,13,FALSE)))</f>
        <v/>
      </c>
      <c r="P160" s="83" t="str">
        <f>IF($B160="","",(VLOOKUP($B160,'Price List'!$C:AS,14,FALSE)))</f>
        <v/>
      </c>
      <c r="Q160" s="83" t="str">
        <f>IF($B160="","",(VLOOKUP($B160,'Price List'!$C:AS,15,FALSE)))</f>
        <v/>
      </c>
      <c r="R160" s="125" t="str">
        <f>IF($B160="","",(VLOOKUP($B160,'Price List'!$C:AS,16,FALSE)))</f>
        <v/>
      </c>
      <c r="S160" s="125" t="str">
        <f>IF($B160="","",(VLOOKUP($B160,'Price List'!$C:AS,17,FALSE)))</f>
        <v/>
      </c>
      <c r="T160" s="84" t="str">
        <f>IF($B160="","",(VLOOKUP($B160,'Price List'!$C:AS,18,FALSE)))</f>
        <v/>
      </c>
      <c r="U160" s="83" t="str">
        <f>IF($B160="","",(VLOOKUP($B160,'Price List'!$C:AS,19,FALSE)))</f>
        <v/>
      </c>
      <c r="V160" s="83" t="str">
        <f>IF($B160="","",(VLOOKUP($B160,'Price List'!$C:AS,20,FALSE)))</f>
        <v/>
      </c>
      <c r="W160" s="125" t="str">
        <f>IF($B160="","",(VLOOKUP($B160,'Price List'!$C:AS,21,FALSE)))</f>
        <v/>
      </c>
      <c r="X160" s="130" t="str">
        <f>IF($B160="","",(VLOOKUP($B160,'Price List'!$C:AS,22,FALSE)))</f>
        <v/>
      </c>
      <c r="Y160" s="83" t="str">
        <f>IF($B160="","",(VLOOKUP($B160,'Price List'!$C:AS,23,FALSE)))</f>
        <v/>
      </c>
      <c r="Z160" s="83" t="str">
        <f>IF($B160="","",(VLOOKUP($B160,'Price List'!$C:AS,24,FALSE)))</f>
        <v/>
      </c>
      <c r="AA160" s="83" t="str">
        <f>IF($B160="","",(VLOOKUP($B160,'Price List'!$C:AS,25,FALSE)))</f>
        <v/>
      </c>
      <c r="AB160" s="125" t="str">
        <f>IF($B160="","",(VLOOKUP($B160,'Price List'!$C:AS,26,FALSE)))</f>
        <v/>
      </c>
      <c r="AC160" s="125" t="str">
        <f>IF($B160="","",(VLOOKUP($B160,'Price List'!$C:AS,27,FALSE)))</f>
        <v/>
      </c>
      <c r="AD160" s="82" t="str">
        <f>IF($B160="","",(VLOOKUP($B160,'Price List'!$C:AS,28,FALSE)))</f>
        <v/>
      </c>
      <c r="AE160" s="83" t="str">
        <f>IF($B160="","",(VLOOKUP($B160,'Price List'!$C:AS,29,FALSE)))</f>
        <v/>
      </c>
      <c r="AF160" s="83" t="str">
        <f>IF($B160="","",(VLOOKUP($B160,'Price List'!$C:AS,30,FALSE)))</f>
        <v/>
      </c>
      <c r="AG160" s="125" t="str">
        <f>IF($B160="","",(VLOOKUP($B160,'Price List'!$C:AS,31,FALSE)))</f>
        <v/>
      </c>
      <c r="AH160" s="125" t="str">
        <f>IF($B160="","",(VLOOKUP($B160,'Price List'!$C:AS,32,FALSE)))</f>
        <v/>
      </c>
      <c r="AI160" s="84" t="str">
        <f>IF($B160="","",(VLOOKUP($B160,'Price List'!$C:AS,33,FALSE)))</f>
        <v/>
      </c>
      <c r="AJ160" s="83" t="str">
        <f>IF($B160="","",(VLOOKUP($B160,'Price List'!$C:AS,34,FALSE)))</f>
        <v/>
      </c>
      <c r="AK160" s="83" t="str">
        <f>IF($B160="","",(VLOOKUP($B160,'Price List'!$C:AS,35,FALSE)))</f>
        <v/>
      </c>
      <c r="AL160" s="125" t="str">
        <f>IF($B160="","",(VLOOKUP($B160,'Price List'!$C:AS,36,FALSE)))</f>
        <v/>
      </c>
      <c r="AM160" s="130" t="str">
        <f>IF($B160="","",(VLOOKUP($B160,'Price List'!$C:AS,37,FALSE)))</f>
        <v/>
      </c>
      <c r="AN160" s="83" t="str">
        <f>IF($B160="","",(VLOOKUP($B160,'Price List'!$C:AS,38,FALSE)))</f>
        <v/>
      </c>
      <c r="AO160" s="83" t="str">
        <f>IF($B160="","",(VLOOKUP($B160,'Price List'!$C:AS,39,FALSE)))</f>
        <v/>
      </c>
      <c r="AP160" s="83" t="str">
        <f>IF($B160="","",(VLOOKUP($B160,'Price List'!$C:AS,40,FALSE)))</f>
        <v/>
      </c>
      <c r="AQ160" s="125" t="str">
        <f>IF($B160="","",(VLOOKUP($B160,'Price List'!$C:AS,41,FALSE)))</f>
        <v/>
      </c>
      <c r="AR160" s="135" t="str">
        <f>IF($B160="","",(VLOOKUP($B160,'Price List'!$C:AS,42,FALSE)))</f>
        <v/>
      </c>
      <c r="AS160" s="76" t="str">
        <f>IF($B160="","",(VLOOKUP($B160,'Price List'!$C:CO,43,FALSE)))</f>
        <v/>
      </c>
      <c r="AT160" s="151" t="str">
        <f t="shared" si="2"/>
        <v/>
      </c>
      <c r="AU160" s="76"/>
      <c r="AV160" s="76"/>
      <c r="AW160" s="76"/>
      <c r="AX160" s="76"/>
      <c r="AY160" s="76"/>
      <c r="AZ160" s="76"/>
      <c r="BA160" s="76"/>
    </row>
    <row r="161" spans="1:53" s="85" customFormat="1" x14ac:dyDescent="0.2">
      <c r="A161" s="79">
        <v>154</v>
      </c>
      <c r="B161" s="76" t="str">
        <f>IF(ISBLANK(Catalog!E364),"",Catalog!E364)</f>
        <v/>
      </c>
      <c r="C161" s="76"/>
      <c r="D161" s="76" t="str">
        <f>IF($B161="","",(VLOOKUP($B161,'Price List'!$C:BB,2,FALSE)))</f>
        <v/>
      </c>
      <c r="E161" s="77" t="str">
        <f>IF($B161="","",(VLOOKUP($B161,'Price List'!$C:BA,3,FALSE)))</f>
        <v/>
      </c>
      <c r="F161" s="78" t="str">
        <f>IF($B161="","",IF(ISBLANK(VLOOKUP($B161,'Price List'!$C:BB,5,FALSE)),VLOOKUP($B161,'Price List'!$C:BB,7,FALSE),VLOOKUP($B161,'Price List'!$C:BB,5,FALSE)))</f>
        <v/>
      </c>
      <c r="G161" s="76"/>
      <c r="H161" s="76"/>
      <c r="I161" s="77" t="str">
        <f>IF($B161="","",(VLOOKUP($B161,'Price List'!$C:BE,6,FALSE)))</f>
        <v/>
      </c>
      <c r="J161" s="76" t="str">
        <f>IF($B161="","",(VLOOKUP($B161,'Price List'!$C:BF,8,FALSE)))</f>
        <v/>
      </c>
      <c r="K161" s="76" t="str">
        <f>IF($B161="","",(VLOOKUP($B161,'Price List'!$C:BG,9,FALSE)))</f>
        <v/>
      </c>
      <c r="L161" s="79" t="str">
        <f>IF($B161="","",(VLOOKUP($B161,'Price List'!$C:BH,10,FALSE)))</f>
        <v/>
      </c>
      <c r="M161" s="80" t="str">
        <f>IF($B161="","",(VLOOKUP($B161,'Price List'!$C:BI,11,FALSE)))</f>
        <v/>
      </c>
      <c r="N161" s="81" t="str">
        <f>IF($B161="","",(VLOOKUP($B161,'Price List'!$C:BI,12,FALSE)))</f>
        <v/>
      </c>
      <c r="O161" s="82" t="str">
        <f>IF($B161="","",(VLOOKUP($B161,'Price List'!$C:AS,13,FALSE)))</f>
        <v/>
      </c>
      <c r="P161" s="83" t="str">
        <f>IF($B161="","",(VLOOKUP($B161,'Price List'!$C:AS,14,FALSE)))</f>
        <v/>
      </c>
      <c r="Q161" s="83" t="str">
        <f>IF($B161="","",(VLOOKUP($B161,'Price List'!$C:AS,15,FALSE)))</f>
        <v/>
      </c>
      <c r="R161" s="125" t="str">
        <f>IF($B161="","",(VLOOKUP($B161,'Price List'!$C:AS,16,FALSE)))</f>
        <v/>
      </c>
      <c r="S161" s="125" t="str">
        <f>IF($B161="","",(VLOOKUP($B161,'Price List'!$C:AS,17,FALSE)))</f>
        <v/>
      </c>
      <c r="T161" s="84" t="str">
        <f>IF($B161="","",(VLOOKUP($B161,'Price List'!$C:AS,18,FALSE)))</f>
        <v/>
      </c>
      <c r="U161" s="83" t="str">
        <f>IF($B161="","",(VLOOKUP($B161,'Price List'!$C:AS,19,FALSE)))</f>
        <v/>
      </c>
      <c r="V161" s="83" t="str">
        <f>IF($B161="","",(VLOOKUP($B161,'Price List'!$C:AS,20,FALSE)))</f>
        <v/>
      </c>
      <c r="W161" s="125" t="str">
        <f>IF($B161="","",(VLOOKUP($B161,'Price List'!$C:AS,21,FALSE)))</f>
        <v/>
      </c>
      <c r="X161" s="130" t="str">
        <f>IF($B161="","",(VLOOKUP($B161,'Price List'!$C:AS,22,FALSE)))</f>
        <v/>
      </c>
      <c r="Y161" s="83" t="str">
        <f>IF($B161="","",(VLOOKUP($B161,'Price List'!$C:AS,23,FALSE)))</f>
        <v/>
      </c>
      <c r="Z161" s="83" t="str">
        <f>IF($B161="","",(VLOOKUP($B161,'Price List'!$C:AS,24,FALSE)))</f>
        <v/>
      </c>
      <c r="AA161" s="83" t="str">
        <f>IF($B161="","",(VLOOKUP($B161,'Price List'!$C:AS,25,FALSE)))</f>
        <v/>
      </c>
      <c r="AB161" s="125" t="str">
        <f>IF($B161="","",(VLOOKUP($B161,'Price List'!$C:AS,26,FALSE)))</f>
        <v/>
      </c>
      <c r="AC161" s="125" t="str">
        <f>IF($B161="","",(VLOOKUP($B161,'Price List'!$C:AS,27,FALSE)))</f>
        <v/>
      </c>
      <c r="AD161" s="82" t="str">
        <f>IF($B161="","",(VLOOKUP($B161,'Price List'!$C:AS,28,FALSE)))</f>
        <v/>
      </c>
      <c r="AE161" s="83" t="str">
        <f>IF($B161="","",(VLOOKUP($B161,'Price List'!$C:AS,29,FALSE)))</f>
        <v/>
      </c>
      <c r="AF161" s="83" t="str">
        <f>IF($B161="","",(VLOOKUP($B161,'Price List'!$C:AS,30,FALSE)))</f>
        <v/>
      </c>
      <c r="AG161" s="125" t="str">
        <f>IF($B161="","",(VLOOKUP($B161,'Price List'!$C:AS,31,FALSE)))</f>
        <v/>
      </c>
      <c r="AH161" s="125" t="str">
        <f>IF($B161="","",(VLOOKUP($B161,'Price List'!$C:AS,32,FALSE)))</f>
        <v/>
      </c>
      <c r="AI161" s="84" t="str">
        <f>IF($B161="","",(VLOOKUP($B161,'Price List'!$C:AS,33,FALSE)))</f>
        <v/>
      </c>
      <c r="AJ161" s="83" t="str">
        <f>IF($B161="","",(VLOOKUP($B161,'Price List'!$C:AS,34,FALSE)))</f>
        <v/>
      </c>
      <c r="AK161" s="83" t="str">
        <f>IF($B161="","",(VLOOKUP($B161,'Price List'!$C:AS,35,FALSE)))</f>
        <v/>
      </c>
      <c r="AL161" s="125" t="str">
        <f>IF($B161="","",(VLOOKUP($B161,'Price List'!$C:AS,36,FALSE)))</f>
        <v/>
      </c>
      <c r="AM161" s="130" t="str">
        <f>IF($B161="","",(VLOOKUP($B161,'Price List'!$C:AS,37,FALSE)))</f>
        <v/>
      </c>
      <c r="AN161" s="83" t="str">
        <f>IF($B161="","",(VLOOKUP($B161,'Price List'!$C:AS,38,FALSE)))</f>
        <v/>
      </c>
      <c r="AO161" s="83" t="str">
        <f>IF($B161="","",(VLOOKUP($B161,'Price List'!$C:AS,39,FALSE)))</f>
        <v/>
      </c>
      <c r="AP161" s="83" t="str">
        <f>IF($B161="","",(VLOOKUP($B161,'Price List'!$C:AS,40,FALSE)))</f>
        <v/>
      </c>
      <c r="AQ161" s="125" t="str">
        <f>IF($B161="","",(VLOOKUP($B161,'Price List'!$C:AS,41,FALSE)))</f>
        <v/>
      </c>
      <c r="AR161" s="135" t="str">
        <f>IF($B161="","",(VLOOKUP($B161,'Price List'!$C:AS,42,FALSE)))</f>
        <v/>
      </c>
      <c r="AS161" s="76" t="str">
        <f>IF($B161="","",(VLOOKUP($B161,'Price List'!$C:CO,43,FALSE)))</f>
        <v/>
      </c>
      <c r="AT161" s="151" t="str">
        <f t="shared" si="2"/>
        <v/>
      </c>
      <c r="AU161" s="76"/>
      <c r="AV161" s="76"/>
      <c r="AW161" s="76"/>
      <c r="AX161" s="76"/>
      <c r="AY161" s="76"/>
      <c r="AZ161" s="76"/>
      <c r="BA161" s="76"/>
    </row>
    <row r="162" spans="1:53" s="85" customFormat="1" x14ac:dyDescent="0.2">
      <c r="A162" s="79">
        <v>155</v>
      </c>
      <c r="B162" s="76" t="str">
        <f>IF(ISBLANK(Catalog!I364),"",Catalog!I364)</f>
        <v/>
      </c>
      <c r="C162" s="76"/>
      <c r="D162" s="76" t="str">
        <f>IF($B162="","",(VLOOKUP($B162,'Price List'!$C:BB,2,FALSE)))</f>
        <v/>
      </c>
      <c r="E162" s="77" t="str">
        <f>IF($B162="","",(VLOOKUP($B162,'Price List'!$C:BA,3,FALSE)))</f>
        <v/>
      </c>
      <c r="F162" s="78" t="str">
        <f>IF($B162="","",IF(ISBLANK(VLOOKUP($B162,'Price List'!$C:BB,5,FALSE)),VLOOKUP($B162,'Price List'!$C:BB,7,FALSE),VLOOKUP($B162,'Price List'!$C:BB,5,FALSE)))</f>
        <v/>
      </c>
      <c r="G162" s="76"/>
      <c r="H162" s="76"/>
      <c r="I162" s="77" t="str">
        <f>IF($B162="","",(VLOOKUP($B162,'Price List'!$C:BE,6,FALSE)))</f>
        <v/>
      </c>
      <c r="J162" s="76" t="str">
        <f>IF($B162="","",(VLOOKUP($B162,'Price List'!$C:BF,8,FALSE)))</f>
        <v/>
      </c>
      <c r="K162" s="76" t="str">
        <f>IF($B162="","",(VLOOKUP($B162,'Price List'!$C:BG,9,FALSE)))</f>
        <v/>
      </c>
      <c r="L162" s="79" t="str">
        <f>IF($B162="","",(VLOOKUP($B162,'Price List'!$C:BH,10,FALSE)))</f>
        <v/>
      </c>
      <c r="M162" s="80" t="str">
        <f>IF($B162="","",(VLOOKUP($B162,'Price List'!$C:BI,11,FALSE)))</f>
        <v/>
      </c>
      <c r="N162" s="81" t="str">
        <f>IF($B162="","",(VLOOKUP($B162,'Price List'!$C:BI,12,FALSE)))</f>
        <v/>
      </c>
      <c r="O162" s="82" t="str">
        <f>IF($B162="","",(VLOOKUP($B162,'Price List'!$C:AS,13,FALSE)))</f>
        <v/>
      </c>
      <c r="P162" s="83" t="str">
        <f>IF($B162="","",(VLOOKUP($B162,'Price List'!$C:AS,14,FALSE)))</f>
        <v/>
      </c>
      <c r="Q162" s="83" t="str">
        <f>IF($B162="","",(VLOOKUP($B162,'Price List'!$C:AS,15,FALSE)))</f>
        <v/>
      </c>
      <c r="R162" s="125" t="str">
        <f>IF($B162="","",(VLOOKUP($B162,'Price List'!$C:AS,16,FALSE)))</f>
        <v/>
      </c>
      <c r="S162" s="125" t="str">
        <f>IF($B162="","",(VLOOKUP($B162,'Price List'!$C:AS,17,FALSE)))</f>
        <v/>
      </c>
      <c r="T162" s="84" t="str">
        <f>IF($B162="","",(VLOOKUP($B162,'Price List'!$C:AS,18,FALSE)))</f>
        <v/>
      </c>
      <c r="U162" s="83" t="str">
        <f>IF($B162="","",(VLOOKUP($B162,'Price List'!$C:AS,19,FALSE)))</f>
        <v/>
      </c>
      <c r="V162" s="83" t="str">
        <f>IF($B162="","",(VLOOKUP($B162,'Price List'!$C:AS,20,FALSE)))</f>
        <v/>
      </c>
      <c r="W162" s="125" t="str">
        <f>IF($B162="","",(VLOOKUP($B162,'Price List'!$C:AS,21,FALSE)))</f>
        <v/>
      </c>
      <c r="X162" s="130" t="str">
        <f>IF($B162="","",(VLOOKUP($B162,'Price List'!$C:AS,22,FALSE)))</f>
        <v/>
      </c>
      <c r="Y162" s="83" t="str">
        <f>IF($B162="","",(VLOOKUP($B162,'Price List'!$C:AS,23,FALSE)))</f>
        <v/>
      </c>
      <c r="Z162" s="83" t="str">
        <f>IF($B162="","",(VLOOKUP($B162,'Price List'!$C:AS,24,FALSE)))</f>
        <v/>
      </c>
      <c r="AA162" s="83" t="str">
        <f>IF($B162="","",(VLOOKUP($B162,'Price List'!$C:AS,25,FALSE)))</f>
        <v/>
      </c>
      <c r="AB162" s="125" t="str">
        <f>IF($B162="","",(VLOOKUP($B162,'Price List'!$C:AS,26,FALSE)))</f>
        <v/>
      </c>
      <c r="AC162" s="125" t="str">
        <f>IF($B162="","",(VLOOKUP($B162,'Price List'!$C:AS,27,FALSE)))</f>
        <v/>
      </c>
      <c r="AD162" s="82" t="str">
        <f>IF($B162="","",(VLOOKUP($B162,'Price List'!$C:AS,28,FALSE)))</f>
        <v/>
      </c>
      <c r="AE162" s="83" t="str">
        <f>IF($B162="","",(VLOOKUP($B162,'Price List'!$C:AS,29,FALSE)))</f>
        <v/>
      </c>
      <c r="AF162" s="83" t="str">
        <f>IF($B162="","",(VLOOKUP($B162,'Price List'!$C:AS,30,FALSE)))</f>
        <v/>
      </c>
      <c r="AG162" s="125" t="str">
        <f>IF($B162="","",(VLOOKUP($B162,'Price List'!$C:AS,31,FALSE)))</f>
        <v/>
      </c>
      <c r="AH162" s="125" t="str">
        <f>IF($B162="","",(VLOOKUP($B162,'Price List'!$C:AS,32,FALSE)))</f>
        <v/>
      </c>
      <c r="AI162" s="84" t="str">
        <f>IF($B162="","",(VLOOKUP($B162,'Price List'!$C:AS,33,FALSE)))</f>
        <v/>
      </c>
      <c r="AJ162" s="83" t="str">
        <f>IF($B162="","",(VLOOKUP($B162,'Price List'!$C:AS,34,FALSE)))</f>
        <v/>
      </c>
      <c r="AK162" s="83" t="str">
        <f>IF($B162="","",(VLOOKUP($B162,'Price List'!$C:AS,35,FALSE)))</f>
        <v/>
      </c>
      <c r="AL162" s="125" t="str">
        <f>IF($B162="","",(VLOOKUP($B162,'Price List'!$C:AS,36,FALSE)))</f>
        <v/>
      </c>
      <c r="AM162" s="130" t="str">
        <f>IF($B162="","",(VLOOKUP($B162,'Price List'!$C:AS,37,FALSE)))</f>
        <v/>
      </c>
      <c r="AN162" s="83" t="str">
        <f>IF($B162="","",(VLOOKUP($B162,'Price List'!$C:AS,38,FALSE)))</f>
        <v/>
      </c>
      <c r="AO162" s="83" t="str">
        <f>IF($B162="","",(VLOOKUP($B162,'Price List'!$C:AS,39,FALSE)))</f>
        <v/>
      </c>
      <c r="AP162" s="83" t="str">
        <f>IF($B162="","",(VLOOKUP($B162,'Price List'!$C:AS,40,FALSE)))</f>
        <v/>
      </c>
      <c r="AQ162" s="125" t="str">
        <f>IF($B162="","",(VLOOKUP($B162,'Price List'!$C:AS,41,FALSE)))</f>
        <v/>
      </c>
      <c r="AR162" s="135" t="str">
        <f>IF($B162="","",(VLOOKUP($B162,'Price List'!$C:AS,42,FALSE)))</f>
        <v/>
      </c>
      <c r="AS162" s="76" t="str">
        <f>IF($B162="","",(VLOOKUP($B162,'Price List'!$C:CO,43,FALSE)))</f>
        <v/>
      </c>
      <c r="AT162" s="151" t="str">
        <f t="shared" si="2"/>
        <v/>
      </c>
      <c r="AU162" s="76"/>
      <c r="AV162" s="76"/>
      <c r="AW162" s="76"/>
      <c r="AX162" s="76"/>
      <c r="AY162" s="76"/>
      <c r="AZ162" s="76"/>
      <c r="BA162" s="76"/>
    </row>
    <row r="163" spans="1:53" s="85" customFormat="1" x14ac:dyDescent="0.2">
      <c r="A163" s="79">
        <v>156</v>
      </c>
      <c r="B163" s="76" t="str">
        <f>IF(ISBLANK(Catalog!A371),"",Catalog!A371)</f>
        <v/>
      </c>
      <c r="C163" s="76"/>
      <c r="D163" s="76" t="str">
        <f>IF($B163="","",(VLOOKUP($B163,'Price List'!$C:BB,2,FALSE)))</f>
        <v/>
      </c>
      <c r="E163" s="77" t="str">
        <f>IF($B163="","",(VLOOKUP($B163,'Price List'!$C:BA,3,FALSE)))</f>
        <v/>
      </c>
      <c r="F163" s="78" t="str">
        <f>IF($B163="","",IF(ISBLANK(VLOOKUP($B163,'Price List'!$C:BB,5,FALSE)),VLOOKUP($B163,'Price List'!$C:BB,7,FALSE),VLOOKUP($B163,'Price List'!$C:BB,5,FALSE)))</f>
        <v/>
      </c>
      <c r="G163" s="76"/>
      <c r="H163" s="76"/>
      <c r="I163" s="77" t="str">
        <f>IF($B163="","",(VLOOKUP($B163,'Price List'!$C:BE,6,FALSE)))</f>
        <v/>
      </c>
      <c r="J163" s="76" t="str">
        <f>IF($B163="","",(VLOOKUP($B163,'Price List'!$C:BF,8,FALSE)))</f>
        <v/>
      </c>
      <c r="K163" s="76" t="str">
        <f>IF($B163="","",(VLOOKUP($B163,'Price List'!$C:BG,9,FALSE)))</f>
        <v/>
      </c>
      <c r="L163" s="79" t="str">
        <f>IF($B163="","",(VLOOKUP($B163,'Price List'!$C:BH,10,FALSE)))</f>
        <v/>
      </c>
      <c r="M163" s="80" t="str">
        <f>IF($B163="","",(VLOOKUP($B163,'Price List'!$C:BI,11,FALSE)))</f>
        <v/>
      </c>
      <c r="N163" s="81" t="str">
        <f>IF($B163="","",(VLOOKUP($B163,'Price List'!$C:BI,12,FALSE)))</f>
        <v/>
      </c>
      <c r="O163" s="82" t="str">
        <f>IF($B163="","",(VLOOKUP($B163,'Price List'!$C:AS,13,FALSE)))</f>
        <v/>
      </c>
      <c r="P163" s="83" t="str">
        <f>IF($B163="","",(VLOOKUP($B163,'Price List'!$C:AS,14,FALSE)))</f>
        <v/>
      </c>
      <c r="Q163" s="83" t="str">
        <f>IF($B163="","",(VLOOKUP($B163,'Price List'!$C:AS,15,FALSE)))</f>
        <v/>
      </c>
      <c r="R163" s="125" t="str">
        <f>IF($B163="","",(VLOOKUP($B163,'Price List'!$C:AS,16,FALSE)))</f>
        <v/>
      </c>
      <c r="S163" s="125" t="str">
        <f>IF($B163="","",(VLOOKUP($B163,'Price List'!$C:AS,17,FALSE)))</f>
        <v/>
      </c>
      <c r="T163" s="84" t="str">
        <f>IF($B163="","",(VLOOKUP($B163,'Price List'!$C:AS,18,FALSE)))</f>
        <v/>
      </c>
      <c r="U163" s="83" t="str">
        <f>IF($B163="","",(VLOOKUP($B163,'Price List'!$C:AS,19,FALSE)))</f>
        <v/>
      </c>
      <c r="V163" s="83" t="str">
        <f>IF($B163="","",(VLOOKUP($B163,'Price List'!$C:AS,20,FALSE)))</f>
        <v/>
      </c>
      <c r="W163" s="125" t="str">
        <f>IF($B163="","",(VLOOKUP($B163,'Price List'!$C:AS,21,FALSE)))</f>
        <v/>
      </c>
      <c r="X163" s="130" t="str">
        <f>IF($B163="","",(VLOOKUP($B163,'Price List'!$C:AS,22,FALSE)))</f>
        <v/>
      </c>
      <c r="Y163" s="83" t="str">
        <f>IF($B163="","",(VLOOKUP($B163,'Price List'!$C:AS,23,FALSE)))</f>
        <v/>
      </c>
      <c r="Z163" s="83" t="str">
        <f>IF($B163="","",(VLOOKUP($B163,'Price List'!$C:AS,24,FALSE)))</f>
        <v/>
      </c>
      <c r="AA163" s="83" t="str">
        <f>IF($B163="","",(VLOOKUP($B163,'Price List'!$C:AS,25,FALSE)))</f>
        <v/>
      </c>
      <c r="AB163" s="125" t="str">
        <f>IF($B163="","",(VLOOKUP($B163,'Price List'!$C:AS,26,FALSE)))</f>
        <v/>
      </c>
      <c r="AC163" s="125" t="str">
        <f>IF($B163="","",(VLOOKUP($B163,'Price List'!$C:AS,27,FALSE)))</f>
        <v/>
      </c>
      <c r="AD163" s="82" t="str">
        <f>IF($B163="","",(VLOOKUP($B163,'Price List'!$C:AS,28,FALSE)))</f>
        <v/>
      </c>
      <c r="AE163" s="83" t="str">
        <f>IF($B163="","",(VLOOKUP($B163,'Price List'!$C:AS,29,FALSE)))</f>
        <v/>
      </c>
      <c r="AF163" s="83" t="str">
        <f>IF($B163="","",(VLOOKUP($B163,'Price List'!$C:AS,30,FALSE)))</f>
        <v/>
      </c>
      <c r="AG163" s="125" t="str">
        <f>IF($B163="","",(VLOOKUP($B163,'Price List'!$C:AS,31,FALSE)))</f>
        <v/>
      </c>
      <c r="AH163" s="125" t="str">
        <f>IF($B163="","",(VLOOKUP($B163,'Price List'!$C:AS,32,FALSE)))</f>
        <v/>
      </c>
      <c r="AI163" s="84" t="str">
        <f>IF($B163="","",(VLOOKUP($B163,'Price List'!$C:AS,33,FALSE)))</f>
        <v/>
      </c>
      <c r="AJ163" s="83" t="str">
        <f>IF($B163="","",(VLOOKUP($B163,'Price List'!$C:AS,34,FALSE)))</f>
        <v/>
      </c>
      <c r="AK163" s="83" t="str">
        <f>IF($B163="","",(VLOOKUP($B163,'Price List'!$C:AS,35,FALSE)))</f>
        <v/>
      </c>
      <c r="AL163" s="125" t="str">
        <f>IF($B163="","",(VLOOKUP($B163,'Price List'!$C:AS,36,FALSE)))</f>
        <v/>
      </c>
      <c r="AM163" s="130" t="str">
        <f>IF($B163="","",(VLOOKUP($B163,'Price List'!$C:AS,37,FALSE)))</f>
        <v/>
      </c>
      <c r="AN163" s="83" t="str">
        <f>IF($B163="","",(VLOOKUP($B163,'Price List'!$C:AS,38,FALSE)))</f>
        <v/>
      </c>
      <c r="AO163" s="83" t="str">
        <f>IF($B163="","",(VLOOKUP($B163,'Price List'!$C:AS,39,FALSE)))</f>
        <v/>
      </c>
      <c r="AP163" s="83" t="str">
        <f>IF($B163="","",(VLOOKUP($B163,'Price List'!$C:AS,40,FALSE)))</f>
        <v/>
      </c>
      <c r="AQ163" s="125" t="str">
        <f>IF($B163="","",(VLOOKUP($B163,'Price List'!$C:AS,41,FALSE)))</f>
        <v/>
      </c>
      <c r="AR163" s="135" t="str">
        <f>IF($B163="","",(VLOOKUP($B163,'Price List'!$C:AS,42,FALSE)))</f>
        <v/>
      </c>
      <c r="AS163" s="76" t="str">
        <f>IF($B163="","",(VLOOKUP($B163,'Price List'!$C:CO,43,FALSE)))</f>
        <v/>
      </c>
      <c r="AT163" s="151" t="str">
        <f t="shared" si="2"/>
        <v/>
      </c>
      <c r="AU163" s="76"/>
      <c r="AV163" s="76"/>
      <c r="AW163" s="76"/>
      <c r="AX163" s="76"/>
      <c r="AY163" s="76"/>
      <c r="AZ163" s="76"/>
      <c r="BA163" s="76"/>
    </row>
    <row r="164" spans="1:53" s="85" customFormat="1" x14ac:dyDescent="0.2">
      <c r="A164" s="79">
        <v>157</v>
      </c>
      <c r="B164" s="76" t="str">
        <f>IF(ISBLANK(Catalog!E371),"",Catalog!E371)</f>
        <v/>
      </c>
      <c r="C164" s="76"/>
      <c r="D164" s="76" t="str">
        <f>IF($B164="","",(VLOOKUP($B164,'Price List'!$C:BB,2,FALSE)))</f>
        <v/>
      </c>
      <c r="E164" s="77" t="str">
        <f>IF($B164="","",(VLOOKUP($B164,'Price List'!$C:BA,3,FALSE)))</f>
        <v/>
      </c>
      <c r="F164" s="78" t="str">
        <f>IF($B164="","",IF(ISBLANK(VLOOKUP($B164,'Price List'!$C:BB,5,FALSE)),VLOOKUP($B164,'Price List'!$C:BB,7,FALSE),VLOOKUP($B164,'Price List'!$C:BB,5,FALSE)))</f>
        <v/>
      </c>
      <c r="G164" s="76"/>
      <c r="H164" s="76"/>
      <c r="I164" s="77" t="str">
        <f>IF($B164="","",(VLOOKUP($B164,'Price List'!$C:BE,6,FALSE)))</f>
        <v/>
      </c>
      <c r="J164" s="76" t="str">
        <f>IF($B164="","",(VLOOKUP($B164,'Price List'!$C:BF,8,FALSE)))</f>
        <v/>
      </c>
      <c r="K164" s="76" t="str">
        <f>IF($B164="","",(VLOOKUP($B164,'Price List'!$C:BG,9,FALSE)))</f>
        <v/>
      </c>
      <c r="L164" s="79" t="str">
        <f>IF($B164="","",(VLOOKUP($B164,'Price List'!$C:BH,10,FALSE)))</f>
        <v/>
      </c>
      <c r="M164" s="80" t="str">
        <f>IF($B164="","",(VLOOKUP($B164,'Price List'!$C:BI,11,FALSE)))</f>
        <v/>
      </c>
      <c r="N164" s="81" t="str">
        <f>IF($B164="","",(VLOOKUP($B164,'Price List'!$C:BI,12,FALSE)))</f>
        <v/>
      </c>
      <c r="O164" s="82" t="str">
        <f>IF($B164="","",(VLOOKUP($B164,'Price List'!$C:AS,13,FALSE)))</f>
        <v/>
      </c>
      <c r="P164" s="83" t="str">
        <f>IF($B164="","",(VLOOKUP($B164,'Price List'!$C:AS,14,FALSE)))</f>
        <v/>
      </c>
      <c r="Q164" s="83" t="str">
        <f>IF($B164="","",(VLOOKUP($B164,'Price List'!$C:AS,15,FALSE)))</f>
        <v/>
      </c>
      <c r="R164" s="125" t="str">
        <f>IF($B164="","",(VLOOKUP($B164,'Price List'!$C:AS,16,FALSE)))</f>
        <v/>
      </c>
      <c r="S164" s="125" t="str">
        <f>IF($B164="","",(VLOOKUP($B164,'Price List'!$C:AS,17,FALSE)))</f>
        <v/>
      </c>
      <c r="T164" s="84" t="str">
        <f>IF($B164="","",(VLOOKUP($B164,'Price List'!$C:AS,18,FALSE)))</f>
        <v/>
      </c>
      <c r="U164" s="83" t="str">
        <f>IF($B164="","",(VLOOKUP($B164,'Price List'!$C:AS,19,FALSE)))</f>
        <v/>
      </c>
      <c r="V164" s="83" t="str">
        <f>IF($B164="","",(VLOOKUP($B164,'Price List'!$C:AS,20,FALSE)))</f>
        <v/>
      </c>
      <c r="W164" s="125" t="str">
        <f>IF($B164="","",(VLOOKUP($B164,'Price List'!$C:AS,21,FALSE)))</f>
        <v/>
      </c>
      <c r="X164" s="130" t="str">
        <f>IF($B164="","",(VLOOKUP($B164,'Price List'!$C:AS,22,FALSE)))</f>
        <v/>
      </c>
      <c r="Y164" s="83" t="str">
        <f>IF($B164="","",(VLOOKUP($B164,'Price List'!$C:AS,23,FALSE)))</f>
        <v/>
      </c>
      <c r="Z164" s="83" t="str">
        <f>IF($B164="","",(VLOOKUP($B164,'Price List'!$C:AS,24,FALSE)))</f>
        <v/>
      </c>
      <c r="AA164" s="83" t="str">
        <f>IF($B164="","",(VLOOKUP($B164,'Price List'!$C:AS,25,FALSE)))</f>
        <v/>
      </c>
      <c r="AB164" s="125" t="str">
        <f>IF($B164="","",(VLOOKUP($B164,'Price List'!$C:AS,26,FALSE)))</f>
        <v/>
      </c>
      <c r="AC164" s="125" t="str">
        <f>IF($B164="","",(VLOOKUP($B164,'Price List'!$C:AS,27,FALSE)))</f>
        <v/>
      </c>
      <c r="AD164" s="82" t="str">
        <f>IF($B164="","",(VLOOKUP($B164,'Price List'!$C:AS,28,FALSE)))</f>
        <v/>
      </c>
      <c r="AE164" s="83" t="str">
        <f>IF($B164="","",(VLOOKUP($B164,'Price List'!$C:AS,29,FALSE)))</f>
        <v/>
      </c>
      <c r="AF164" s="83" t="str">
        <f>IF($B164="","",(VLOOKUP($B164,'Price List'!$C:AS,30,FALSE)))</f>
        <v/>
      </c>
      <c r="AG164" s="125" t="str">
        <f>IF($B164="","",(VLOOKUP($B164,'Price List'!$C:AS,31,FALSE)))</f>
        <v/>
      </c>
      <c r="AH164" s="125" t="str">
        <f>IF($B164="","",(VLOOKUP($B164,'Price List'!$C:AS,32,FALSE)))</f>
        <v/>
      </c>
      <c r="AI164" s="84" t="str">
        <f>IF($B164="","",(VLOOKUP($B164,'Price List'!$C:AS,33,FALSE)))</f>
        <v/>
      </c>
      <c r="AJ164" s="83" t="str">
        <f>IF($B164="","",(VLOOKUP($B164,'Price List'!$C:AS,34,FALSE)))</f>
        <v/>
      </c>
      <c r="AK164" s="83" t="str">
        <f>IF($B164="","",(VLOOKUP($B164,'Price List'!$C:AS,35,FALSE)))</f>
        <v/>
      </c>
      <c r="AL164" s="125" t="str">
        <f>IF($B164="","",(VLOOKUP($B164,'Price List'!$C:AS,36,FALSE)))</f>
        <v/>
      </c>
      <c r="AM164" s="130" t="str">
        <f>IF($B164="","",(VLOOKUP($B164,'Price List'!$C:AS,37,FALSE)))</f>
        <v/>
      </c>
      <c r="AN164" s="83" t="str">
        <f>IF($B164="","",(VLOOKUP($B164,'Price List'!$C:AS,38,FALSE)))</f>
        <v/>
      </c>
      <c r="AO164" s="83" t="str">
        <f>IF($B164="","",(VLOOKUP($B164,'Price List'!$C:AS,39,FALSE)))</f>
        <v/>
      </c>
      <c r="AP164" s="83" t="str">
        <f>IF($B164="","",(VLOOKUP($B164,'Price List'!$C:AS,40,FALSE)))</f>
        <v/>
      </c>
      <c r="AQ164" s="125" t="str">
        <f>IF($B164="","",(VLOOKUP($B164,'Price List'!$C:AS,41,FALSE)))</f>
        <v/>
      </c>
      <c r="AR164" s="135" t="str">
        <f>IF($B164="","",(VLOOKUP($B164,'Price List'!$C:AS,42,FALSE)))</f>
        <v/>
      </c>
      <c r="AS164" s="76" t="str">
        <f>IF($B164="","",(VLOOKUP($B164,'Price List'!$C:CO,43,FALSE)))</f>
        <v/>
      </c>
      <c r="AT164" s="151" t="str">
        <f t="shared" si="2"/>
        <v/>
      </c>
      <c r="AU164" s="76"/>
      <c r="AV164" s="76"/>
      <c r="AW164" s="76"/>
      <c r="AX164" s="76"/>
      <c r="AY164" s="76"/>
      <c r="AZ164" s="76"/>
      <c r="BA164" s="76"/>
    </row>
    <row r="165" spans="1:53" s="85" customFormat="1" x14ac:dyDescent="0.2">
      <c r="A165" s="79">
        <v>158</v>
      </c>
      <c r="B165" s="76" t="str">
        <f>IF(ISBLANK(Catalog!I371),"",Catalog!I371)</f>
        <v/>
      </c>
      <c r="C165" s="76"/>
      <c r="D165" s="76" t="str">
        <f>IF($B165="","",(VLOOKUP($B165,'Price List'!$C:BB,2,FALSE)))</f>
        <v/>
      </c>
      <c r="E165" s="77" t="str">
        <f>IF($B165="","",(VLOOKUP($B165,'Price List'!$C:BA,3,FALSE)))</f>
        <v/>
      </c>
      <c r="F165" s="78" t="str">
        <f>IF($B165="","",IF(ISBLANK(VLOOKUP($B165,'Price List'!$C:BB,5,FALSE)),VLOOKUP($B165,'Price List'!$C:BB,7,FALSE),VLOOKUP($B165,'Price List'!$C:BB,5,FALSE)))</f>
        <v/>
      </c>
      <c r="G165" s="76"/>
      <c r="H165" s="76"/>
      <c r="I165" s="77" t="str">
        <f>IF($B165="","",(VLOOKUP($B165,'Price List'!$C:BE,6,FALSE)))</f>
        <v/>
      </c>
      <c r="J165" s="76" t="str">
        <f>IF($B165="","",(VLOOKUP($B165,'Price List'!$C:BF,8,FALSE)))</f>
        <v/>
      </c>
      <c r="K165" s="76" t="str">
        <f>IF($B165="","",(VLOOKUP($B165,'Price List'!$C:BG,9,FALSE)))</f>
        <v/>
      </c>
      <c r="L165" s="79" t="str">
        <f>IF($B165="","",(VLOOKUP($B165,'Price List'!$C:BH,10,FALSE)))</f>
        <v/>
      </c>
      <c r="M165" s="80" t="str">
        <f>IF($B165="","",(VLOOKUP($B165,'Price List'!$C:BI,11,FALSE)))</f>
        <v/>
      </c>
      <c r="N165" s="81" t="str">
        <f>IF($B165="","",(VLOOKUP($B165,'Price List'!$C:BI,12,FALSE)))</f>
        <v/>
      </c>
      <c r="O165" s="82" t="str">
        <f>IF($B165="","",(VLOOKUP($B165,'Price List'!$C:AS,13,FALSE)))</f>
        <v/>
      </c>
      <c r="P165" s="83" t="str">
        <f>IF($B165="","",(VLOOKUP($B165,'Price List'!$C:AS,14,FALSE)))</f>
        <v/>
      </c>
      <c r="Q165" s="83" t="str">
        <f>IF($B165="","",(VLOOKUP($B165,'Price List'!$C:AS,15,FALSE)))</f>
        <v/>
      </c>
      <c r="R165" s="125" t="str">
        <f>IF($B165="","",(VLOOKUP($B165,'Price List'!$C:AS,16,FALSE)))</f>
        <v/>
      </c>
      <c r="S165" s="125" t="str">
        <f>IF($B165="","",(VLOOKUP($B165,'Price List'!$C:AS,17,FALSE)))</f>
        <v/>
      </c>
      <c r="T165" s="84" t="str">
        <f>IF($B165="","",(VLOOKUP($B165,'Price List'!$C:AS,18,FALSE)))</f>
        <v/>
      </c>
      <c r="U165" s="83" t="str">
        <f>IF($B165="","",(VLOOKUP($B165,'Price List'!$C:AS,19,FALSE)))</f>
        <v/>
      </c>
      <c r="V165" s="83" t="str">
        <f>IF($B165="","",(VLOOKUP($B165,'Price List'!$C:AS,20,FALSE)))</f>
        <v/>
      </c>
      <c r="W165" s="125" t="str">
        <f>IF($B165="","",(VLOOKUP($B165,'Price List'!$C:AS,21,FALSE)))</f>
        <v/>
      </c>
      <c r="X165" s="130" t="str">
        <f>IF($B165="","",(VLOOKUP($B165,'Price List'!$C:AS,22,FALSE)))</f>
        <v/>
      </c>
      <c r="Y165" s="83" t="str">
        <f>IF($B165="","",(VLOOKUP($B165,'Price List'!$C:AS,23,FALSE)))</f>
        <v/>
      </c>
      <c r="Z165" s="83" t="str">
        <f>IF($B165="","",(VLOOKUP($B165,'Price List'!$C:AS,24,FALSE)))</f>
        <v/>
      </c>
      <c r="AA165" s="83" t="str">
        <f>IF($B165="","",(VLOOKUP($B165,'Price List'!$C:AS,25,FALSE)))</f>
        <v/>
      </c>
      <c r="AB165" s="125" t="str">
        <f>IF($B165="","",(VLOOKUP($B165,'Price List'!$C:AS,26,FALSE)))</f>
        <v/>
      </c>
      <c r="AC165" s="125" t="str">
        <f>IF($B165="","",(VLOOKUP($B165,'Price List'!$C:AS,27,FALSE)))</f>
        <v/>
      </c>
      <c r="AD165" s="82" t="str">
        <f>IF($B165="","",(VLOOKUP($B165,'Price List'!$C:AS,28,FALSE)))</f>
        <v/>
      </c>
      <c r="AE165" s="83" t="str">
        <f>IF($B165="","",(VLOOKUP($B165,'Price List'!$C:AS,29,FALSE)))</f>
        <v/>
      </c>
      <c r="AF165" s="83" t="str">
        <f>IF($B165="","",(VLOOKUP($B165,'Price List'!$C:AS,30,FALSE)))</f>
        <v/>
      </c>
      <c r="AG165" s="125" t="str">
        <f>IF($B165="","",(VLOOKUP($B165,'Price List'!$C:AS,31,FALSE)))</f>
        <v/>
      </c>
      <c r="AH165" s="125" t="str">
        <f>IF($B165="","",(VLOOKUP($B165,'Price List'!$C:AS,32,FALSE)))</f>
        <v/>
      </c>
      <c r="AI165" s="84" t="str">
        <f>IF($B165="","",(VLOOKUP($B165,'Price List'!$C:AS,33,FALSE)))</f>
        <v/>
      </c>
      <c r="AJ165" s="83" t="str">
        <f>IF($B165="","",(VLOOKUP($B165,'Price List'!$C:AS,34,FALSE)))</f>
        <v/>
      </c>
      <c r="AK165" s="83" t="str">
        <f>IF($B165="","",(VLOOKUP($B165,'Price List'!$C:AS,35,FALSE)))</f>
        <v/>
      </c>
      <c r="AL165" s="125" t="str">
        <f>IF($B165="","",(VLOOKUP($B165,'Price List'!$C:AS,36,FALSE)))</f>
        <v/>
      </c>
      <c r="AM165" s="130" t="str">
        <f>IF($B165="","",(VLOOKUP($B165,'Price List'!$C:AS,37,FALSE)))</f>
        <v/>
      </c>
      <c r="AN165" s="83" t="str">
        <f>IF($B165="","",(VLOOKUP($B165,'Price List'!$C:AS,38,FALSE)))</f>
        <v/>
      </c>
      <c r="AO165" s="83" t="str">
        <f>IF($B165="","",(VLOOKUP($B165,'Price List'!$C:AS,39,FALSE)))</f>
        <v/>
      </c>
      <c r="AP165" s="83" t="str">
        <f>IF($B165="","",(VLOOKUP($B165,'Price List'!$C:AS,40,FALSE)))</f>
        <v/>
      </c>
      <c r="AQ165" s="125" t="str">
        <f>IF($B165="","",(VLOOKUP($B165,'Price List'!$C:AS,41,FALSE)))</f>
        <v/>
      </c>
      <c r="AR165" s="135" t="str">
        <f>IF($B165="","",(VLOOKUP($B165,'Price List'!$C:AS,42,FALSE)))</f>
        <v/>
      </c>
      <c r="AS165" s="76" t="str">
        <f>IF($B165="","",(VLOOKUP($B165,'Price List'!$C:CO,43,FALSE)))</f>
        <v/>
      </c>
      <c r="AT165" s="151" t="str">
        <f t="shared" si="2"/>
        <v/>
      </c>
      <c r="AU165" s="76"/>
      <c r="AV165" s="76"/>
      <c r="AW165" s="76"/>
      <c r="AX165" s="76"/>
      <c r="AY165" s="76"/>
      <c r="AZ165" s="76"/>
      <c r="BA165" s="76"/>
    </row>
    <row r="166" spans="1:53" s="85" customFormat="1" x14ac:dyDescent="0.2">
      <c r="A166" s="79">
        <v>159</v>
      </c>
      <c r="B166" s="76" t="str">
        <f>IF(ISBLANK(Catalog!A378),"",Catalog!A378)</f>
        <v/>
      </c>
      <c r="C166" s="76"/>
      <c r="D166" s="76" t="str">
        <f>IF($B166="","",(VLOOKUP($B166,'Price List'!$C:BB,2,FALSE)))</f>
        <v/>
      </c>
      <c r="E166" s="77" t="str">
        <f>IF($B166="","",(VLOOKUP($B166,'Price List'!$C:BA,3,FALSE)))</f>
        <v/>
      </c>
      <c r="F166" s="78" t="str">
        <f>IF($B166="","",IF(ISBLANK(VLOOKUP($B166,'Price List'!$C:BB,5,FALSE)),VLOOKUP($B166,'Price List'!$C:BB,7,FALSE),VLOOKUP($B166,'Price List'!$C:BB,5,FALSE)))</f>
        <v/>
      </c>
      <c r="G166" s="76"/>
      <c r="H166" s="76"/>
      <c r="I166" s="77" t="str">
        <f>IF($B166="","",(VLOOKUP($B166,'Price List'!$C:BE,6,FALSE)))</f>
        <v/>
      </c>
      <c r="J166" s="76" t="str">
        <f>IF($B166="","",(VLOOKUP($B166,'Price List'!$C:BF,8,FALSE)))</f>
        <v/>
      </c>
      <c r="K166" s="76" t="str">
        <f>IF($B166="","",(VLOOKUP($B166,'Price List'!$C:BG,9,FALSE)))</f>
        <v/>
      </c>
      <c r="L166" s="79" t="str">
        <f>IF($B166="","",(VLOOKUP($B166,'Price List'!$C:BH,10,FALSE)))</f>
        <v/>
      </c>
      <c r="M166" s="80" t="str">
        <f>IF($B166="","",(VLOOKUP($B166,'Price List'!$C:BI,11,FALSE)))</f>
        <v/>
      </c>
      <c r="N166" s="81" t="str">
        <f>IF($B166="","",(VLOOKUP($B166,'Price List'!$C:BI,12,FALSE)))</f>
        <v/>
      </c>
      <c r="O166" s="82" t="str">
        <f>IF($B166="","",(VLOOKUP($B166,'Price List'!$C:AS,13,FALSE)))</f>
        <v/>
      </c>
      <c r="P166" s="83" t="str">
        <f>IF($B166="","",(VLOOKUP($B166,'Price List'!$C:AS,14,FALSE)))</f>
        <v/>
      </c>
      <c r="Q166" s="83" t="str">
        <f>IF($B166="","",(VLOOKUP($B166,'Price List'!$C:AS,15,FALSE)))</f>
        <v/>
      </c>
      <c r="R166" s="125" t="str">
        <f>IF($B166="","",(VLOOKUP($B166,'Price List'!$C:AS,16,FALSE)))</f>
        <v/>
      </c>
      <c r="S166" s="125" t="str">
        <f>IF($B166="","",(VLOOKUP($B166,'Price List'!$C:AS,17,FALSE)))</f>
        <v/>
      </c>
      <c r="T166" s="84" t="str">
        <f>IF($B166="","",(VLOOKUP($B166,'Price List'!$C:AS,18,FALSE)))</f>
        <v/>
      </c>
      <c r="U166" s="83" t="str">
        <f>IF($B166="","",(VLOOKUP($B166,'Price List'!$C:AS,19,FALSE)))</f>
        <v/>
      </c>
      <c r="V166" s="83" t="str">
        <f>IF($B166="","",(VLOOKUP($B166,'Price List'!$C:AS,20,FALSE)))</f>
        <v/>
      </c>
      <c r="W166" s="125" t="str">
        <f>IF($B166="","",(VLOOKUP($B166,'Price List'!$C:AS,21,FALSE)))</f>
        <v/>
      </c>
      <c r="X166" s="130" t="str">
        <f>IF($B166="","",(VLOOKUP($B166,'Price List'!$C:AS,22,FALSE)))</f>
        <v/>
      </c>
      <c r="Y166" s="83" t="str">
        <f>IF($B166="","",(VLOOKUP($B166,'Price List'!$C:AS,23,FALSE)))</f>
        <v/>
      </c>
      <c r="Z166" s="83" t="str">
        <f>IF($B166="","",(VLOOKUP($B166,'Price List'!$C:AS,24,FALSE)))</f>
        <v/>
      </c>
      <c r="AA166" s="83" t="str">
        <f>IF($B166="","",(VLOOKUP($B166,'Price List'!$C:AS,25,FALSE)))</f>
        <v/>
      </c>
      <c r="AB166" s="125" t="str">
        <f>IF($B166="","",(VLOOKUP($B166,'Price List'!$C:AS,26,FALSE)))</f>
        <v/>
      </c>
      <c r="AC166" s="125" t="str">
        <f>IF($B166="","",(VLOOKUP($B166,'Price List'!$C:AS,27,FALSE)))</f>
        <v/>
      </c>
      <c r="AD166" s="82" t="str">
        <f>IF($B166="","",(VLOOKUP($B166,'Price List'!$C:AS,28,FALSE)))</f>
        <v/>
      </c>
      <c r="AE166" s="83" t="str">
        <f>IF($B166="","",(VLOOKUP($B166,'Price List'!$C:AS,29,FALSE)))</f>
        <v/>
      </c>
      <c r="AF166" s="83" t="str">
        <f>IF($B166="","",(VLOOKUP($B166,'Price List'!$C:AS,30,FALSE)))</f>
        <v/>
      </c>
      <c r="AG166" s="125" t="str">
        <f>IF($B166="","",(VLOOKUP($B166,'Price List'!$C:AS,31,FALSE)))</f>
        <v/>
      </c>
      <c r="AH166" s="125" t="str">
        <f>IF($B166="","",(VLOOKUP($B166,'Price List'!$C:AS,32,FALSE)))</f>
        <v/>
      </c>
      <c r="AI166" s="84" t="str">
        <f>IF($B166="","",(VLOOKUP($B166,'Price List'!$C:AS,33,FALSE)))</f>
        <v/>
      </c>
      <c r="AJ166" s="83" t="str">
        <f>IF($B166="","",(VLOOKUP($B166,'Price List'!$C:AS,34,FALSE)))</f>
        <v/>
      </c>
      <c r="AK166" s="83" t="str">
        <f>IF($B166="","",(VLOOKUP($B166,'Price List'!$C:AS,35,FALSE)))</f>
        <v/>
      </c>
      <c r="AL166" s="125" t="str">
        <f>IF($B166="","",(VLOOKUP($B166,'Price List'!$C:AS,36,FALSE)))</f>
        <v/>
      </c>
      <c r="AM166" s="130" t="str">
        <f>IF($B166="","",(VLOOKUP($B166,'Price List'!$C:AS,37,FALSE)))</f>
        <v/>
      </c>
      <c r="AN166" s="83" t="str">
        <f>IF($B166="","",(VLOOKUP($B166,'Price List'!$C:AS,38,FALSE)))</f>
        <v/>
      </c>
      <c r="AO166" s="83" t="str">
        <f>IF($B166="","",(VLOOKUP($B166,'Price List'!$C:AS,39,FALSE)))</f>
        <v/>
      </c>
      <c r="AP166" s="83" t="str">
        <f>IF($B166="","",(VLOOKUP($B166,'Price List'!$C:AS,40,FALSE)))</f>
        <v/>
      </c>
      <c r="AQ166" s="125" t="str">
        <f>IF($B166="","",(VLOOKUP($B166,'Price List'!$C:AS,41,FALSE)))</f>
        <v/>
      </c>
      <c r="AR166" s="135" t="str">
        <f>IF($B166="","",(VLOOKUP($B166,'Price List'!$C:AS,42,FALSE)))</f>
        <v/>
      </c>
      <c r="AS166" s="76" t="str">
        <f>IF($B166="","",(VLOOKUP($B166,'Price List'!$C:CO,43,FALSE)))</f>
        <v/>
      </c>
      <c r="AT166" s="151" t="str">
        <f t="shared" si="2"/>
        <v/>
      </c>
      <c r="AU166" s="76"/>
      <c r="AV166" s="76"/>
      <c r="AW166" s="76"/>
      <c r="AX166" s="76"/>
      <c r="AY166" s="76"/>
      <c r="AZ166" s="76"/>
      <c r="BA166" s="76"/>
    </row>
    <row r="167" spans="1:53" s="85" customFormat="1" x14ac:dyDescent="0.2">
      <c r="A167" s="79">
        <v>160</v>
      </c>
      <c r="B167" s="76" t="str">
        <f>IF(ISBLANK(Catalog!E378),"",Catalog!E378)</f>
        <v/>
      </c>
      <c r="C167" s="76"/>
      <c r="D167" s="76" t="str">
        <f>IF($B167="","",(VLOOKUP($B167,'Price List'!$C:BB,2,FALSE)))</f>
        <v/>
      </c>
      <c r="E167" s="77" t="str">
        <f>IF($B167="","",(VLOOKUP($B167,'Price List'!$C:BA,3,FALSE)))</f>
        <v/>
      </c>
      <c r="F167" s="78" t="str">
        <f>IF($B167="","",IF(ISBLANK(VLOOKUP($B167,'Price List'!$C:BB,5,FALSE)),VLOOKUP($B167,'Price List'!$C:BB,7,FALSE),VLOOKUP($B167,'Price List'!$C:BB,5,FALSE)))</f>
        <v/>
      </c>
      <c r="G167" s="76"/>
      <c r="H167" s="76"/>
      <c r="I167" s="77" t="str">
        <f>IF($B167="","",(VLOOKUP($B167,'Price List'!$C:BE,6,FALSE)))</f>
        <v/>
      </c>
      <c r="J167" s="76" t="str">
        <f>IF($B167="","",(VLOOKUP($B167,'Price List'!$C:BF,8,FALSE)))</f>
        <v/>
      </c>
      <c r="K167" s="76" t="str">
        <f>IF($B167="","",(VLOOKUP($B167,'Price List'!$C:BG,9,FALSE)))</f>
        <v/>
      </c>
      <c r="L167" s="79" t="str">
        <f>IF($B167="","",(VLOOKUP($B167,'Price List'!$C:BH,10,FALSE)))</f>
        <v/>
      </c>
      <c r="M167" s="80" t="str">
        <f>IF($B167="","",(VLOOKUP($B167,'Price List'!$C:BI,11,FALSE)))</f>
        <v/>
      </c>
      <c r="N167" s="81" t="str">
        <f>IF($B167="","",(VLOOKUP($B167,'Price List'!$C:BI,12,FALSE)))</f>
        <v/>
      </c>
      <c r="O167" s="82" t="str">
        <f>IF($B167="","",(VLOOKUP($B167,'Price List'!$C:AS,13,FALSE)))</f>
        <v/>
      </c>
      <c r="P167" s="83" t="str">
        <f>IF($B167="","",(VLOOKUP($B167,'Price List'!$C:AS,14,FALSE)))</f>
        <v/>
      </c>
      <c r="Q167" s="83" t="str">
        <f>IF($B167="","",(VLOOKUP($B167,'Price List'!$C:AS,15,FALSE)))</f>
        <v/>
      </c>
      <c r="R167" s="125" t="str">
        <f>IF($B167="","",(VLOOKUP($B167,'Price List'!$C:AS,16,FALSE)))</f>
        <v/>
      </c>
      <c r="S167" s="125" t="str">
        <f>IF($B167="","",(VLOOKUP($B167,'Price List'!$C:AS,17,FALSE)))</f>
        <v/>
      </c>
      <c r="T167" s="84" t="str">
        <f>IF($B167="","",(VLOOKUP($B167,'Price List'!$C:AS,18,FALSE)))</f>
        <v/>
      </c>
      <c r="U167" s="83" t="str">
        <f>IF($B167="","",(VLOOKUP($B167,'Price List'!$C:AS,19,FALSE)))</f>
        <v/>
      </c>
      <c r="V167" s="83" t="str">
        <f>IF($B167="","",(VLOOKUP($B167,'Price List'!$C:AS,20,FALSE)))</f>
        <v/>
      </c>
      <c r="W167" s="125" t="str">
        <f>IF($B167="","",(VLOOKUP($B167,'Price List'!$C:AS,21,FALSE)))</f>
        <v/>
      </c>
      <c r="X167" s="130" t="str">
        <f>IF($B167="","",(VLOOKUP($B167,'Price List'!$C:AS,22,FALSE)))</f>
        <v/>
      </c>
      <c r="Y167" s="83" t="str">
        <f>IF($B167="","",(VLOOKUP($B167,'Price List'!$C:AS,23,FALSE)))</f>
        <v/>
      </c>
      <c r="Z167" s="83" t="str">
        <f>IF($B167="","",(VLOOKUP($B167,'Price List'!$C:AS,24,FALSE)))</f>
        <v/>
      </c>
      <c r="AA167" s="83" t="str">
        <f>IF($B167="","",(VLOOKUP($B167,'Price List'!$C:AS,25,FALSE)))</f>
        <v/>
      </c>
      <c r="AB167" s="125" t="str">
        <f>IF($B167="","",(VLOOKUP($B167,'Price List'!$C:AS,26,FALSE)))</f>
        <v/>
      </c>
      <c r="AC167" s="125" t="str">
        <f>IF($B167="","",(VLOOKUP($B167,'Price List'!$C:AS,27,FALSE)))</f>
        <v/>
      </c>
      <c r="AD167" s="82" t="str">
        <f>IF($B167="","",(VLOOKUP($B167,'Price List'!$C:AS,28,FALSE)))</f>
        <v/>
      </c>
      <c r="AE167" s="83" t="str">
        <f>IF($B167="","",(VLOOKUP($B167,'Price List'!$C:AS,29,FALSE)))</f>
        <v/>
      </c>
      <c r="AF167" s="83" t="str">
        <f>IF($B167="","",(VLOOKUP($B167,'Price List'!$C:AS,30,FALSE)))</f>
        <v/>
      </c>
      <c r="AG167" s="125" t="str">
        <f>IF($B167="","",(VLOOKUP($B167,'Price List'!$C:AS,31,FALSE)))</f>
        <v/>
      </c>
      <c r="AH167" s="125" t="str">
        <f>IF($B167="","",(VLOOKUP($B167,'Price List'!$C:AS,32,FALSE)))</f>
        <v/>
      </c>
      <c r="AI167" s="84" t="str">
        <f>IF($B167="","",(VLOOKUP($B167,'Price List'!$C:AS,33,FALSE)))</f>
        <v/>
      </c>
      <c r="AJ167" s="83" t="str">
        <f>IF($B167="","",(VLOOKUP($B167,'Price List'!$C:AS,34,FALSE)))</f>
        <v/>
      </c>
      <c r="AK167" s="83" t="str">
        <f>IF($B167="","",(VLOOKUP($B167,'Price List'!$C:AS,35,FALSE)))</f>
        <v/>
      </c>
      <c r="AL167" s="125" t="str">
        <f>IF($B167="","",(VLOOKUP($B167,'Price List'!$C:AS,36,FALSE)))</f>
        <v/>
      </c>
      <c r="AM167" s="130" t="str">
        <f>IF($B167="","",(VLOOKUP($B167,'Price List'!$C:AS,37,FALSE)))</f>
        <v/>
      </c>
      <c r="AN167" s="83" t="str">
        <f>IF($B167="","",(VLOOKUP($B167,'Price List'!$C:AS,38,FALSE)))</f>
        <v/>
      </c>
      <c r="AO167" s="83" t="str">
        <f>IF($B167="","",(VLOOKUP($B167,'Price List'!$C:AS,39,FALSE)))</f>
        <v/>
      </c>
      <c r="AP167" s="83" t="str">
        <f>IF($B167="","",(VLOOKUP($B167,'Price List'!$C:AS,40,FALSE)))</f>
        <v/>
      </c>
      <c r="AQ167" s="125" t="str">
        <f>IF($B167="","",(VLOOKUP($B167,'Price List'!$C:AS,41,FALSE)))</f>
        <v/>
      </c>
      <c r="AR167" s="135" t="str">
        <f>IF($B167="","",(VLOOKUP($B167,'Price List'!$C:AS,42,FALSE)))</f>
        <v/>
      </c>
      <c r="AS167" s="76" t="str">
        <f>IF($B167="","",(VLOOKUP($B167,'Price List'!$C:CO,43,FALSE)))</f>
        <v/>
      </c>
      <c r="AT167" s="151" t="str">
        <f t="shared" si="2"/>
        <v/>
      </c>
      <c r="AU167" s="76"/>
      <c r="AV167" s="76"/>
      <c r="AW167" s="76"/>
      <c r="AX167" s="76"/>
      <c r="AY167" s="76"/>
      <c r="AZ167" s="76"/>
      <c r="BA167" s="76"/>
    </row>
    <row r="168" spans="1:53" s="85" customFormat="1" x14ac:dyDescent="0.2">
      <c r="A168" s="79">
        <v>161</v>
      </c>
      <c r="B168" s="76" t="str">
        <f>IF(ISBLANK(Catalog!I378),"",Catalog!I378)</f>
        <v/>
      </c>
      <c r="C168" s="76"/>
      <c r="D168" s="76" t="str">
        <f>IF($B168="","",(VLOOKUP($B168,'Price List'!$C:BB,2,FALSE)))</f>
        <v/>
      </c>
      <c r="E168" s="77" t="str">
        <f>IF($B168="","",(VLOOKUP($B168,'Price List'!$C:BA,3,FALSE)))</f>
        <v/>
      </c>
      <c r="F168" s="78" t="str">
        <f>IF($B168="","",IF(ISBLANK(VLOOKUP($B168,'Price List'!$C:BB,5,FALSE)),VLOOKUP($B168,'Price List'!$C:BB,7,FALSE),VLOOKUP($B168,'Price List'!$C:BB,5,FALSE)))</f>
        <v/>
      </c>
      <c r="G168" s="76"/>
      <c r="H168" s="76"/>
      <c r="I168" s="77" t="str">
        <f>IF($B168="","",(VLOOKUP($B168,'Price List'!$C:BE,6,FALSE)))</f>
        <v/>
      </c>
      <c r="J168" s="76" t="str">
        <f>IF($B168="","",(VLOOKUP($B168,'Price List'!$C:BF,8,FALSE)))</f>
        <v/>
      </c>
      <c r="K168" s="76" t="str">
        <f>IF($B168="","",(VLOOKUP($B168,'Price List'!$C:BG,9,FALSE)))</f>
        <v/>
      </c>
      <c r="L168" s="79" t="str">
        <f>IF($B168="","",(VLOOKUP($B168,'Price List'!$C:BH,10,FALSE)))</f>
        <v/>
      </c>
      <c r="M168" s="80" t="str">
        <f>IF($B168="","",(VLOOKUP($B168,'Price List'!$C:BI,11,FALSE)))</f>
        <v/>
      </c>
      <c r="N168" s="81" t="str">
        <f>IF($B168="","",(VLOOKUP($B168,'Price List'!$C:BI,12,FALSE)))</f>
        <v/>
      </c>
      <c r="O168" s="82" t="str">
        <f>IF($B168="","",(VLOOKUP($B168,'Price List'!$C:AS,13,FALSE)))</f>
        <v/>
      </c>
      <c r="P168" s="83" t="str">
        <f>IF($B168="","",(VLOOKUP($B168,'Price List'!$C:AS,14,FALSE)))</f>
        <v/>
      </c>
      <c r="Q168" s="83" t="str">
        <f>IF($B168="","",(VLOOKUP($B168,'Price List'!$C:AS,15,FALSE)))</f>
        <v/>
      </c>
      <c r="R168" s="125" t="str">
        <f>IF($B168="","",(VLOOKUP($B168,'Price List'!$C:AS,16,FALSE)))</f>
        <v/>
      </c>
      <c r="S168" s="125" t="str">
        <f>IF($B168="","",(VLOOKUP($B168,'Price List'!$C:AS,17,FALSE)))</f>
        <v/>
      </c>
      <c r="T168" s="84" t="str">
        <f>IF($B168="","",(VLOOKUP($B168,'Price List'!$C:AS,18,FALSE)))</f>
        <v/>
      </c>
      <c r="U168" s="83" t="str">
        <f>IF($B168="","",(VLOOKUP($B168,'Price List'!$C:AS,19,FALSE)))</f>
        <v/>
      </c>
      <c r="V168" s="83" t="str">
        <f>IF($B168="","",(VLOOKUP($B168,'Price List'!$C:AS,20,FALSE)))</f>
        <v/>
      </c>
      <c r="W168" s="125" t="str">
        <f>IF($B168="","",(VLOOKUP($B168,'Price List'!$C:AS,21,FALSE)))</f>
        <v/>
      </c>
      <c r="X168" s="130" t="str">
        <f>IF($B168="","",(VLOOKUP($B168,'Price List'!$C:AS,22,FALSE)))</f>
        <v/>
      </c>
      <c r="Y168" s="83" t="str">
        <f>IF($B168="","",(VLOOKUP($B168,'Price List'!$C:AS,23,FALSE)))</f>
        <v/>
      </c>
      <c r="Z168" s="83" t="str">
        <f>IF($B168="","",(VLOOKUP($B168,'Price List'!$C:AS,24,FALSE)))</f>
        <v/>
      </c>
      <c r="AA168" s="83" t="str">
        <f>IF($B168="","",(VLOOKUP($B168,'Price List'!$C:AS,25,FALSE)))</f>
        <v/>
      </c>
      <c r="AB168" s="125" t="str">
        <f>IF($B168="","",(VLOOKUP($B168,'Price List'!$C:AS,26,FALSE)))</f>
        <v/>
      </c>
      <c r="AC168" s="125" t="str">
        <f>IF($B168="","",(VLOOKUP($B168,'Price List'!$C:AS,27,FALSE)))</f>
        <v/>
      </c>
      <c r="AD168" s="82" t="str">
        <f>IF($B168="","",(VLOOKUP($B168,'Price List'!$C:AS,28,FALSE)))</f>
        <v/>
      </c>
      <c r="AE168" s="83" t="str">
        <f>IF($B168="","",(VLOOKUP($B168,'Price List'!$C:AS,29,FALSE)))</f>
        <v/>
      </c>
      <c r="AF168" s="83" t="str">
        <f>IF($B168="","",(VLOOKUP($B168,'Price List'!$C:AS,30,FALSE)))</f>
        <v/>
      </c>
      <c r="AG168" s="125" t="str">
        <f>IF($B168="","",(VLOOKUP($B168,'Price List'!$C:AS,31,FALSE)))</f>
        <v/>
      </c>
      <c r="AH168" s="125" t="str">
        <f>IF($B168="","",(VLOOKUP($B168,'Price List'!$C:AS,32,FALSE)))</f>
        <v/>
      </c>
      <c r="AI168" s="84" t="str">
        <f>IF($B168="","",(VLOOKUP($B168,'Price List'!$C:AS,33,FALSE)))</f>
        <v/>
      </c>
      <c r="AJ168" s="83" t="str">
        <f>IF($B168="","",(VLOOKUP($B168,'Price List'!$C:AS,34,FALSE)))</f>
        <v/>
      </c>
      <c r="AK168" s="83" t="str">
        <f>IF($B168="","",(VLOOKUP($B168,'Price List'!$C:AS,35,FALSE)))</f>
        <v/>
      </c>
      <c r="AL168" s="125" t="str">
        <f>IF($B168="","",(VLOOKUP($B168,'Price List'!$C:AS,36,FALSE)))</f>
        <v/>
      </c>
      <c r="AM168" s="130" t="str">
        <f>IF($B168="","",(VLOOKUP($B168,'Price List'!$C:AS,37,FALSE)))</f>
        <v/>
      </c>
      <c r="AN168" s="83" t="str">
        <f>IF($B168="","",(VLOOKUP($B168,'Price List'!$C:AS,38,FALSE)))</f>
        <v/>
      </c>
      <c r="AO168" s="83" t="str">
        <f>IF($B168="","",(VLOOKUP($B168,'Price List'!$C:AS,39,FALSE)))</f>
        <v/>
      </c>
      <c r="AP168" s="83" t="str">
        <f>IF($B168="","",(VLOOKUP($B168,'Price List'!$C:AS,40,FALSE)))</f>
        <v/>
      </c>
      <c r="AQ168" s="125" t="str">
        <f>IF($B168="","",(VLOOKUP($B168,'Price List'!$C:AS,41,FALSE)))</f>
        <v/>
      </c>
      <c r="AR168" s="135" t="str">
        <f>IF($B168="","",(VLOOKUP($B168,'Price List'!$C:AS,42,FALSE)))</f>
        <v/>
      </c>
      <c r="AS168" s="76" t="str">
        <f>IF($B168="","",(VLOOKUP($B168,'Price List'!$C:CO,43,FALSE)))</f>
        <v/>
      </c>
      <c r="AT168" s="151" t="str">
        <f t="shared" si="2"/>
        <v/>
      </c>
      <c r="AU168" s="76"/>
      <c r="AV168" s="76"/>
      <c r="AW168" s="76"/>
      <c r="AX168" s="76"/>
      <c r="AY168" s="76"/>
      <c r="AZ168" s="76"/>
      <c r="BA168" s="76"/>
    </row>
    <row r="169" spans="1:53" s="85" customFormat="1" x14ac:dyDescent="0.2">
      <c r="A169" s="79">
        <v>162</v>
      </c>
      <c r="B169" s="76" t="str">
        <f>IF(ISBLANK(Catalog!A385),"",Catalog!A385)</f>
        <v/>
      </c>
      <c r="C169" s="76"/>
      <c r="D169" s="76" t="str">
        <f>IF($B169="","",(VLOOKUP($B169,'Price List'!$C:BB,2,FALSE)))</f>
        <v/>
      </c>
      <c r="E169" s="77" t="str">
        <f>IF($B169="","",(VLOOKUP($B169,'Price List'!$C:BA,3,FALSE)))</f>
        <v/>
      </c>
      <c r="F169" s="78" t="str">
        <f>IF($B169="","",IF(ISBLANK(VLOOKUP($B169,'Price List'!$C:BB,5,FALSE)),VLOOKUP($B169,'Price List'!$C:BB,7,FALSE),VLOOKUP($B169,'Price List'!$C:BB,5,FALSE)))</f>
        <v/>
      </c>
      <c r="G169" s="76"/>
      <c r="H169" s="76"/>
      <c r="I169" s="77" t="str">
        <f>IF($B169="","",(VLOOKUP($B169,'Price List'!$C:BE,6,FALSE)))</f>
        <v/>
      </c>
      <c r="J169" s="76" t="str">
        <f>IF($B169="","",(VLOOKUP($B169,'Price List'!$C:BF,8,FALSE)))</f>
        <v/>
      </c>
      <c r="K169" s="76" t="str">
        <f>IF($B169="","",(VLOOKUP($B169,'Price List'!$C:BG,9,FALSE)))</f>
        <v/>
      </c>
      <c r="L169" s="79" t="str">
        <f>IF($B169="","",(VLOOKUP($B169,'Price List'!$C:BH,10,FALSE)))</f>
        <v/>
      </c>
      <c r="M169" s="80" t="str">
        <f>IF($B169="","",(VLOOKUP($B169,'Price List'!$C:BI,11,FALSE)))</f>
        <v/>
      </c>
      <c r="N169" s="81" t="str">
        <f>IF($B169="","",(VLOOKUP($B169,'Price List'!$C:BI,12,FALSE)))</f>
        <v/>
      </c>
      <c r="O169" s="82" t="str">
        <f>IF($B169="","",(VLOOKUP($B169,'Price List'!$C:AS,13,FALSE)))</f>
        <v/>
      </c>
      <c r="P169" s="83" t="str">
        <f>IF($B169="","",(VLOOKUP($B169,'Price List'!$C:AS,14,FALSE)))</f>
        <v/>
      </c>
      <c r="Q169" s="83" t="str">
        <f>IF($B169="","",(VLOOKUP($B169,'Price List'!$C:AS,15,FALSE)))</f>
        <v/>
      </c>
      <c r="R169" s="125" t="str">
        <f>IF($B169="","",(VLOOKUP($B169,'Price List'!$C:AS,16,FALSE)))</f>
        <v/>
      </c>
      <c r="S169" s="125" t="str">
        <f>IF($B169="","",(VLOOKUP($B169,'Price List'!$C:AS,17,FALSE)))</f>
        <v/>
      </c>
      <c r="T169" s="84" t="str">
        <f>IF($B169="","",(VLOOKUP($B169,'Price List'!$C:AS,18,FALSE)))</f>
        <v/>
      </c>
      <c r="U169" s="83" t="str">
        <f>IF($B169="","",(VLOOKUP($B169,'Price List'!$C:AS,19,FALSE)))</f>
        <v/>
      </c>
      <c r="V169" s="83" t="str">
        <f>IF($B169="","",(VLOOKUP($B169,'Price List'!$C:AS,20,FALSE)))</f>
        <v/>
      </c>
      <c r="W169" s="125" t="str">
        <f>IF($B169="","",(VLOOKUP($B169,'Price List'!$C:AS,21,FALSE)))</f>
        <v/>
      </c>
      <c r="X169" s="130" t="str">
        <f>IF($B169="","",(VLOOKUP($B169,'Price List'!$C:AS,22,FALSE)))</f>
        <v/>
      </c>
      <c r="Y169" s="83" t="str">
        <f>IF($B169="","",(VLOOKUP($B169,'Price List'!$C:AS,23,FALSE)))</f>
        <v/>
      </c>
      <c r="Z169" s="83" t="str">
        <f>IF($B169="","",(VLOOKUP($B169,'Price List'!$C:AS,24,FALSE)))</f>
        <v/>
      </c>
      <c r="AA169" s="83" t="str">
        <f>IF($B169="","",(VLOOKUP($B169,'Price List'!$C:AS,25,FALSE)))</f>
        <v/>
      </c>
      <c r="AB169" s="125" t="str">
        <f>IF($B169="","",(VLOOKUP($B169,'Price List'!$C:AS,26,FALSE)))</f>
        <v/>
      </c>
      <c r="AC169" s="125" t="str">
        <f>IF($B169="","",(VLOOKUP($B169,'Price List'!$C:AS,27,FALSE)))</f>
        <v/>
      </c>
      <c r="AD169" s="82" t="str">
        <f>IF($B169="","",(VLOOKUP($B169,'Price List'!$C:AS,28,FALSE)))</f>
        <v/>
      </c>
      <c r="AE169" s="83" t="str">
        <f>IF($B169="","",(VLOOKUP($B169,'Price List'!$C:AS,29,FALSE)))</f>
        <v/>
      </c>
      <c r="AF169" s="83" t="str">
        <f>IF($B169="","",(VLOOKUP($B169,'Price List'!$C:AS,30,FALSE)))</f>
        <v/>
      </c>
      <c r="AG169" s="125" t="str">
        <f>IF($B169="","",(VLOOKUP($B169,'Price List'!$C:AS,31,FALSE)))</f>
        <v/>
      </c>
      <c r="AH169" s="125" t="str">
        <f>IF($B169="","",(VLOOKUP($B169,'Price List'!$C:AS,32,FALSE)))</f>
        <v/>
      </c>
      <c r="AI169" s="84" t="str">
        <f>IF($B169="","",(VLOOKUP($B169,'Price List'!$C:AS,33,FALSE)))</f>
        <v/>
      </c>
      <c r="AJ169" s="83" t="str">
        <f>IF($B169="","",(VLOOKUP($B169,'Price List'!$C:AS,34,FALSE)))</f>
        <v/>
      </c>
      <c r="AK169" s="83" t="str">
        <f>IF($B169="","",(VLOOKUP($B169,'Price List'!$C:AS,35,FALSE)))</f>
        <v/>
      </c>
      <c r="AL169" s="125" t="str">
        <f>IF($B169="","",(VLOOKUP($B169,'Price List'!$C:AS,36,FALSE)))</f>
        <v/>
      </c>
      <c r="AM169" s="130" t="str">
        <f>IF($B169="","",(VLOOKUP($B169,'Price List'!$C:AS,37,FALSE)))</f>
        <v/>
      </c>
      <c r="AN169" s="83" t="str">
        <f>IF($B169="","",(VLOOKUP($B169,'Price List'!$C:AS,38,FALSE)))</f>
        <v/>
      </c>
      <c r="AO169" s="83" t="str">
        <f>IF($B169="","",(VLOOKUP($B169,'Price List'!$C:AS,39,FALSE)))</f>
        <v/>
      </c>
      <c r="AP169" s="83" t="str">
        <f>IF($B169="","",(VLOOKUP($B169,'Price List'!$C:AS,40,FALSE)))</f>
        <v/>
      </c>
      <c r="AQ169" s="125" t="str">
        <f>IF($B169="","",(VLOOKUP($B169,'Price List'!$C:AS,41,FALSE)))</f>
        <v/>
      </c>
      <c r="AR169" s="135" t="str">
        <f>IF($B169="","",(VLOOKUP($B169,'Price List'!$C:AS,42,FALSE)))</f>
        <v/>
      </c>
      <c r="AS169" s="76" t="str">
        <f>IF($B169="","",(VLOOKUP($B169,'Price List'!$C:CO,43,FALSE)))</f>
        <v/>
      </c>
      <c r="AT169" s="151" t="str">
        <f t="shared" si="2"/>
        <v/>
      </c>
      <c r="AU169" s="76"/>
      <c r="AV169" s="76"/>
      <c r="AW169" s="76"/>
      <c r="AX169" s="76"/>
      <c r="AY169" s="76"/>
      <c r="AZ169" s="76"/>
      <c r="BA169" s="76"/>
    </row>
    <row r="170" spans="1:53" s="85" customFormat="1" x14ac:dyDescent="0.2">
      <c r="A170" s="79">
        <v>163</v>
      </c>
      <c r="B170" s="76" t="str">
        <f>IF(ISBLANK(Catalog!E385),"",Catalog!E385)</f>
        <v/>
      </c>
      <c r="C170" s="76"/>
      <c r="D170" s="76" t="str">
        <f>IF($B170="","",(VLOOKUP($B170,'Price List'!$C:BB,2,FALSE)))</f>
        <v/>
      </c>
      <c r="E170" s="77" t="str">
        <f>IF($B170="","",(VLOOKUP($B170,'Price List'!$C:BA,3,FALSE)))</f>
        <v/>
      </c>
      <c r="F170" s="78" t="str">
        <f>IF($B170="","",IF(ISBLANK(VLOOKUP($B170,'Price List'!$C:BB,5,FALSE)),VLOOKUP($B170,'Price List'!$C:BB,7,FALSE),VLOOKUP($B170,'Price List'!$C:BB,5,FALSE)))</f>
        <v/>
      </c>
      <c r="G170" s="76"/>
      <c r="H170" s="76"/>
      <c r="I170" s="77" t="str">
        <f>IF($B170="","",(VLOOKUP($B170,'Price List'!$C:BE,6,FALSE)))</f>
        <v/>
      </c>
      <c r="J170" s="76" t="str">
        <f>IF($B170="","",(VLOOKUP($B170,'Price List'!$C:BF,8,FALSE)))</f>
        <v/>
      </c>
      <c r="K170" s="76" t="str">
        <f>IF($B170="","",(VLOOKUP($B170,'Price List'!$C:BG,9,FALSE)))</f>
        <v/>
      </c>
      <c r="L170" s="79" t="str">
        <f>IF($B170="","",(VLOOKUP($B170,'Price List'!$C:BH,10,FALSE)))</f>
        <v/>
      </c>
      <c r="M170" s="80" t="str">
        <f>IF($B170="","",(VLOOKUP($B170,'Price List'!$C:BI,11,FALSE)))</f>
        <v/>
      </c>
      <c r="N170" s="81" t="str">
        <f>IF($B170="","",(VLOOKUP($B170,'Price List'!$C:BI,12,FALSE)))</f>
        <v/>
      </c>
      <c r="O170" s="82" t="str">
        <f>IF($B170="","",(VLOOKUP($B170,'Price List'!$C:AS,13,FALSE)))</f>
        <v/>
      </c>
      <c r="P170" s="83" t="str">
        <f>IF($B170="","",(VLOOKUP($B170,'Price List'!$C:AS,14,FALSE)))</f>
        <v/>
      </c>
      <c r="Q170" s="83" t="str">
        <f>IF($B170="","",(VLOOKUP($B170,'Price List'!$C:AS,15,FALSE)))</f>
        <v/>
      </c>
      <c r="R170" s="125" t="str">
        <f>IF($B170="","",(VLOOKUP($B170,'Price List'!$C:AS,16,FALSE)))</f>
        <v/>
      </c>
      <c r="S170" s="125" t="str">
        <f>IF($B170="","",(VLOOKUP($B170,'Price List'!$C:AS,17,FALSE)))</f>
        <v/>
      </c>
      <c r="T170" s="84" t="str">
        <f>IF($B170="","",(VLOOKUP($B170,'Price List'!$C:AS,18,FALSE)))</f>
        <v/>
      </c>
      <c r="U170" s="83" t="str">
        <f>IF($B170="","",(VLOOKUP($B170,'Price List'!$C:AS,19,FALSE)))</f>
        <v/>
      </c>
      <c r="V170" s="83" t="str">
        <f>IF($B170="","",(VLOOKUP($B170,'Price List'!$C:AS,20,FALSE)))</f>
        <v/>
      </c>
      <c r="W170" s="125" t="str">
        <f>IF($B170="","",(VLOOKUP($B170,'Price List'!$C:AS,21,FALSE)))</f>
        <v/>
      </c>
      <c r="X170" s="130" t="str">
        <f>IF($B170="","",(VLOOKUP($B170,'Price List'!$C:AS,22,FALSE)))</f>
        <v/>
      </c>
      <c r="Y170" s="83" t="str">
        <f>IF($B170="","",(VLOOKUP($B170,'Price List'!$C:AS,23,FALSE)))</f>
        <v/>
      </c>
      <c r="Z170" s="83" t="str">
        <f>IF($B170="","",(VLOOKUP($B170,'Price List'!$C:AS,24,FALSE)))</f>
        <v/>
      </c>
      <c r="AA170" s="83" t="str">
        <f>IF($B170="","",(VLOOKUP($B170,'Price List'!$C:AS,25,FALSE)))</f>
        <v/>
      </c>
      <c r="AB170" s="125" t="str">
        <f>IF($B170="","",(VLOOKUP($B170,'Price List'!$C:AS,26,FALSE)))</f>
        <v/>
      </c>
      <c r="AC170" s="125" t="str">
        <f>IF($B170="","",(VLOOKUP($B170,'Price List'!$C:AS,27,FALSE)))</f>
        <v/>
      </c>
      <c r="AD170" s="82" t="str">
        <f>IF($B170="","",(VLOOKUP($B170,'Price List'!$C:AS,28,FALSE)))</f>
        <v/>
      </c>
      <c r="AE170" s="83" t="str">
        <f>IF($B170="","",(VLOOKUP($B170,'Price List'!$C:AS,29,FALSE)))</f>
        <v/>
      </c>
      <c r="AF170" s="83" t="str">
        <f>IF($B170="","",(VLOOKUP($B170,'Price List'!$C:AS,30,FALSE)))</f>
        <v/>
      </c>
      <c r="AG170" s="125" t="str">
        <f>IF($B170="","",(VLOOKUP($B170,'Price List'!$C:AS,31,FALSE)))</f>
        <v/>
      </c>
      <c r="AH170" s="125" t="str">
        <f>IF($B170="","",(VLOOKUP($B170,'Price List'!$C:AS,32,FALSE)))</f>
        <v/>
      </c>
      <c r="AI170" s="84" t="str">
        <f>IF($B170="","",(VLOOKUP($B170,'Price List'!$C:AS,33,FALSE)))</f>
        <v/>
      </c>
      <c r="AJ170" s="83" t="str">
        <f>IF($B170="","",(VLOOKUP($B170,'Price List'!$C:AS,34,FALSE)))</f>
        <v/>
      </c>
      <c r="AK170" s="83" t="str">
        <f>IF($B170="","",(VLOOKUP($B170,'Price List'!$C:AS,35,FALSE)))</f>
        <v/>
      </c>
      <c r="AL170" s="125" t="str">
        <f>IF($B170="","",(VLOOKUP($B170,'Price List'!$C:AS,36,FALSE)))</f>
        <v/>
      </c>
      <c r="AM170" s="130" t="str">
        <f>IF($B170="","",(VLOOKUP($B170,'Price List'!$C:AS,37,FALSE)))</f>
        <v/>
      </c>
      <c r="AN170" s="83" t="str">
        <f>IF($B170="","",(VLOOKUP($B170,'Price List'!$C:AS,38,FALSE)))</f>
        <v/>
      </c>
      <c r="AO170" s="83" t="str">
        <f>IF($B170="","",(VLOOKUP($B170,'Price List'!$C:AS,39,FALSE)))</f>
        <v/>
      </c>
      <c r="AP170" s="83" t="str">
        <f>IF($B170="","",(VLOOKUP($B170,'Price List'!$C:AS,40,FALSE)))</f>
        <v/>
      </c>
      <c r="AQ170" s="125" t="str">
        <f>IF($B170="","",(VLOOKUP($B170,'Price List'!$C:AS,41,FALSE)))</f>
        <v/>
      </c>
      <c r="AR170" s="135" t="str">
        <f>IF($B170="","",(VLOOKUP($B170,'Price List'!$C:AS,42,FALSE)))</f>
        <v/>
      </c>
      <c r="AS170" s="76" t="str">
        <f>IF($B170="","",(VLOOKUP($B170,'Price List'!$C:CO,43,FALSE)))</f>
        <v/>
      </c>
      <c r="AT170" s="151" t="str">
        <f t="shared" si="2"/>
        <v/>
      </c>
      <c r="AU170" s="76"/>
      <c r="AV170" s="76"/>
      <c r="AW170" s="76"/>
      <c r="AX170" s="76"/>
      <c r="AY170" s="76"/>
      <c r="AZ170" s="76"/>
      <c r="BA170" s="76"/>
    </row>
    <row r="171" spans="1:53" s="85" customFormat="1" x14ac:dyDescent="0.2">
      <c r="A171" s="79">
        <v>164</v>
      </c>
      <c r="B171" s="76" t="str">
        <f>IF(ISBLANK(Catalog!I385),"",Catalog!I385)</f>
        <v/>
      </c>
      <c r="C171" s="76"/>
      <c r="D171" s="76" t="str">
        <f>IF($B171="","",(VLOOKUP($B171,'Price List'!$C:BB,2,FALSE)))</f>
        <v/>
      </c>
      <c r="E171" s="77" t="str">
        <f>IF($B171="","",(VLOOKUP($B171,'Price List'!$C:BA,3,FALSE)))</f>
        <v/>
      </c>
      <c r="F171" s="78" t="str">
        <f>IF($B171="","",IF(ISBLANK(VLOOKUP($B171,'Price List'!$C:BB,5,FALSE)),VLOOKUP($B171,'Price List'!$C:BB,7,FALSE),VLOOKUP($B171,'Price List'!$C:BB,5,FALSE)))</f>
        <v/>
      </c>
      <c r="G171" s="76"/>
      <c r="H171" s="76"/>
      <c r="I171" s="77" t="str">
        <f>IF($B171="","",(VLOOKUP($B171,'Price List'!$C:BE,6,FALSE)))</f>
        <v/>
      </c>
      <c r="J171" s="76" t="str">
        <f>IF($B171="","",(VLOOKUP($B171,'Price List'!$C:BF,8,FALSE)))</f>
        <v/>
      </c>
      <c r="K171" s="76" t="str">
        <f>IF($B171="","",(VLOOKUP($B171,'Price List'!$C:BG,9,FALSE)))</f>
        <v/>
      </c>
      <c r="L171" s="79" t="str">
        <f>IF($B171="","",(VLOOKUP($B171,'Price List'!$C:BH,10,FALSE)))</f>
        <v/>
      </c>
      <c r="M171" s="80" t="str">
        <f>IF($B171="","",(VLOOKUP($B171,'Price List'!$C:BI,11,FALSE)))</f>
        <v/>
      </c>
      <c r="N171" s="81" t="str">
        <f>IF($B171="","",(VLOOKUP($B171,'Price List'!$C:BI,12,FALSE)))</f>
        <v/>
      </c>
      <c r="O171" s="82" t="str">
        <f>IF($B171="","",(VLOOKUP($B171,'Price List'!$C:AS,13,FALSE)))</f>
        <v/>
      </c>
      <c r="P171" s="83" t="str">
        <f>IF($B171="","",(VLOOKUP($B171,'Price List'!$C:AS,14,FALSE)))</f>
        <v/>
      </c>
      <c r="Q171" s="83" t="str">
        <f>IF($B171="","",(VLOOKUP($B171,'Price List'!$C:AS,15,FALSE)))</f>
        <v/>
      </c>
      <c r="R171" s="125" t="str">
        <f>IF($B171="","",(VLOOKUP($B171,'Price List'!$C:AS,16,FALSE)))</f>
        <v/>
      </c>
      <c r="S171" s="125" t="str">
        <f>IF($B171="","",(VLOOKUP($B171,'Price List'!$C:AS,17,FALSE)))</f>
        <v/>
      </c>
      <c r="T171" s="84" t="str">
        <f>IF($B171="","",(VLOOKUP($B171,'Price List'!$C:AS,18,FALSE)))</f>
        <v/>
      </c>
      <c r="U171" s="83" t="str">
        <f>IF($B171="","",(VLOOKUP($B171,'Price List'!$C:AS,19,FALSE)))</f>
        <v/>
      </c>
      <c r="V171" s="83" t="str">
        <f>IF($B171="","",(VLOOKUP($B171,'Price List'!$C:AS,20,FALSE)))</f>
        <v/>
      </c>
      <c r="W171" s="125" t="str">
        <f>IF($B171="","",(VLOOKUP($B171,'Price List'!$C:AS,21,FALSE)))</f>
        <v/>
      </c>
      <c r="X171" s="130" t="str">
        <f>IF($B171="","",(VLOOKUP($B171,'Price List'!$C:AS,22,FALSE)))</f>
        <v/>
      </c>
      <c r="Y171" s="83" t="str">
        <f>IF($B171="","",(VLOOKUP($B171,'Price List'!$C:AS,23,FALSE)))</f>
        <v/>
      </c>
      <c r="Z171" s="83" t="str">
        <f>IF($B171="","",(VLOOKUP($B171,'Price List'!$C:AS,24,FALSE)))</f>
        <v/>
      </c>
      <c r="AA171" s="83" t="str">
        <f>IF($B171="","",(VLOOKUP($B171,'Price List'!$C:AS,25,FALSE)))</f>
        <v/>
      </c>
      <c r="AB171" s="125" t="str">
        <f>IF($B171="","",(VLOOKUP($B171,'Price List'!$C:AS,26,FALSE)))</f>
        <v/>
      </c>
      <c r="AC171" s="125" t="str">
        <f>IF($B171="","",(VLOOKUP($B171,'Price List'!$C:AS,27,FALSE)))</f>
        <v/>
      </c>
      <c r="AD171" s="82" t="str">
        <f>IF($B171="","",(VLOOKUP($B171,'Price List'!$C:AS,28,FALSE)))</f>
        <v/>
      </c>
      <c r="AE171" s="83" t="str">
        <f>IF($B171="","",(VLOOKUP($B171,'Price List'!$C:AS,29,FALSE)))</f>
        <v/>
      </c>
      <c r="AF171" s="83" t="str">
        <f>IF($B171="","",(VLOOKUP($B171,'Price List'!$C:AS,30,FALSE)))</f>
        <v/>
      </c>
      <c r="AG171" s="125" t="str">
        <f>IF($B171="","",(VLOOKUP($B171,'Price List'!$C:AS,31,FALSE)))</f>
        <v/>
      </c>
      <c r="AH171" s="125" t="str">
        <f>IF($B171="","",(VLOOKUP($B171,'Price List'!$C:AS,32,FALSE)))</f>
        <v/>
      </c>
      <c r="AI171" s="84" t="str">
        <f>IF($B171="","",(VLOOKUP($B171,'Price List'!$C:AS,33,FALSE)))</f>
        <v/>
      </c>
      <c r="AJ171" s="83" t="str">
        <f>IF($B171="","",(VLOOKUP($B171,'Price List'!$C:AS,34,FALSE)))</f>
        <v/>
      </c>
      <c r="AK171" s="83" t="str">
        <f>IF($B171="","",(VLOOKUP($B171,'Price List'!$C:AS,35,FALSE)))</f>
        <v/>
      </c>
      <c r="AL171" s="125" t="str">
        <f>IF($B171="","",(VLOOKUP($B171,'Price List'!$C:AS,36,FALSE)))</f>
        <v/>
      </c>
      <c r="AM171" s="130" t="str">
        <f>IF($B171="","",(VLOOKUP($B171,'Price List'!$C:AS,37,FALSE)))</f>
        <v/>
      </c>
      <c r="AN171" s="83" t="str">
        <f>IF($B171="","",(VLOOKUP($B171,'Price List'!$C:AS,38,FALSE)))</f>
        <v/>
      </c>
      <c r="AO171" s="83" t="str">
        <f>IF($B171="","",(VLOOKUP($B171,'Price List'!$C:AS,39,FALSE)))</f>
        <v/>
      </c>
      <c r="AP171" s="83" t="str">
        <f>IF($B171="","",(VLOOKUP($B171,'Price List'!$C:AS,40,FALSE)))</f>
        <v/>
      </c>
      <c r="AQ171" s="125" t="str">
        <f>IF($B171="","",(VLOOKUP($B171,'Price List'!$C:AS,41,FALSE)))</f>
        <v/>
      </c>
      <c r="AR171" s="135" t="str">
        <f>IF($B171="","",(VLOOKUP($B171,'Price List'!$C:AS,42,FALSE)))</f>
        <v/>
      </c>
      <c r="AS171" s="76" t="str">
        <f>IF($B171="","",(VLOOKUP($B171,'Price List'!$C:CO,43,FALSE)))</f>
        <v/>
      </c>
      <c r="AT171" s="151" t="str">
        <f t="shared" si="2"/>
        <v/>
      </c>
      <c r="AU171" s="76"/>
      <c r="AV171" s="76"/>
      <c r="AW171" s="76"/>
      <c r="AX171" s="76"/>
      <c r="AY171" s="76"/>
      <c r="AZ171" s="76"/>
      <c r="BA171" s="76"/>
    </row>
    <row r="172" spans="1:53" s="85" customFormat="1" x14ac:dyDescent="0.2">
      <c r="A172" s="79">
        <v>165</v>
      </c>
      <c r="B172" s="76" t="str">
        <f>IF(ISBLANK(Catalog!A392),"",Catalog!A392)</f>
        <v/>
      </c>
      <c r="C172" s="76"/>
      <c r="D172" s="76" t="str">
        <f>IF($B172="","",(VLOOKUP($B172,'Price List'!$C:BB,2,FALSE)))</f>
        <v/>
      </c>
      <c r="E172" s="77" t="str">
        <f>IF($B172="","",(VLOOKUP($B172,'Price List'!$C:BA,3,FALSE)))</f>
        <v/>
      </c>
      <c r="F172" s="78" t="str">
        <f>IF($B172="","",IF(ISBLANK(VLOOKUP($B172,'Price List'!$C:BB,5,FALSE)),VLOOKUP($B172,'Price List'!$C:BB,7,FALSE),VLOOKUP($B172,'Price List'!$C:BB,5,FALSE)))</f>
        <v/>
      </c>
      <c r="G172" s="76"/>
      <c r="H172" s="76"/>
      <c r="I172" s="77" t="str">
        <f>IF($B172="","",(VLOOKUP($B172,'Price List'!$C:BE,6,FALSE)))</f>
        <v/>
      </c>
      <c r="J172" s="76" t="str">
        <f>IF($B172="","",(VLOOKUP($B172,'Price List'!$C:BF,8,FALSE)))</f>
        <v/>
      </c>
      <c r="K172" s="76" t="str">
        <f>IF($B172="","",(VLOOKUP($B172,'Price List'!$C:BG,9,FALSE)))</f>
        <v/>
      </c>
      <c r="L172" s="79" t="str">
        <f>IF($B172="","",(VLOOKUP($B172,'Price List'!$C:BH,10,FALSE)))</f>
        <v/>
      </c>
      <c r="M172" s="80" t="str">
        <f>IF($B172="","",(VLOOKUP($B172,'Price List'!$C:BI,11,FALSE)))</f>
        <v/>
      </c>
      <c r="N172" s="81" t="str">
        <f>IF($B172="","",(VLOOKUP($B172,'Price List'!$C:BI,12,FALSE)))</f>
        <v/>
      </c>
      <c r="O172" s="82" t="str">
        <f>IF($B172="","",(VLOOKUP($B172,'Price List'!$C:AS,13,FALSE)))</f>
        <v/>
      </c>
      <c r="P172" s="83" t="str">
        <f>IF($B172="","",(VLOOKUP($B172,'Price List'!$C:AS,14,FALSE)))</f>
        <v/>
      </c>
      <c r="Q172" s="83" t="str">
        <f>IF($B172="","",(VLOOKUP($B172,'Price List'!$C:AS,15,FALSE)))</f>
        <v/>
      </c>
      <c r="R172" s="125" t="str">
        <f>IF($B172="","",(VLOOKUP($B172,'Price List'!$C:AS,16,FALSE)))</f>
        <v/>
      </c>
      <c r="S172" s="125" t="str">
        <f>IF($B172="","",(VLOOKUP($B172,'Price List'!$C:AS,17,FALSE)))</f>
        <v/>
      </c>
      <c r="T172" s="84" t="str">
        <f>IF($B172="","",(VLOOKUP($B172,'Price List'!$C:AS,18,FALSE)))</f>
        <v/>
      </c>
      <c r="U172" s="83" t="str">
        <f>IF($B172="","",(VLOOKUP($B172,'Price List'!$C:AS,19,FALSE)))</f>
        <v/>
      </c>
      <c r="V172" s="83" t="str">
        <f>IF($B172="","",(VLOOKUP($B172,'Price List'!$C:AS,20,FALSE)))</f>
        <v/>
      </c>
      <c r="W172" s="125" t="str">
        <f>IF($B172="","",(VLOOKUP($B172,'Price List'!$C:AS,21,FALSE)))</f>
        <v/>
      </c>
      <c r="X172" s="130" t="str">
        <f>IF($B172="","",(VLOOKUP($B172,'Price List'!$C:AS,22,FALSE)))</f>
        <v/>
      </c>
      <c r="Y172" s="83" t="str">
        <f>IF($B172="","",(VLOOKUP($B172,'Price List'!$C:AS,23,FALSE)))</f>
        <v/>
      </c>
      <c r="Z172" s="83" t="str">
        <f>IF($B172="","",(VLOOKUP($B172,'Price List'!$C:AS,24,FALSE)))</f>
        <v/>
      </c>
      <c r="AA172" s="83" t="str">
        <f>IF($B172="","",(VLOOKUP($B172,'Price List'!$C:AS,25,FALSE)))</f>
        <v/>
      </c>
      <c r="AB172" s="125" t="str">
        <f>IF($B172="","",(VLOOKUP($B172,'Price List'!$C:AS,26,FALSE)))</f>
        <v/>
      </c>
      <c r="AC172" s="125" t="str">
        <f>IF($B172="","",(VLOOKUP($B172,'Price List'!$C:AS,27,FALSE)))</f>
        <v/>
      </c>
      <c r="AD172" s="82" t="str">
        <f>IF($B172="","",(VLOOKUP($B172,'Price List'!$C:AS,28,FALSE)))</f>
        <v/>
      </c>
      <c r="AE172" s="83" t="str">
        <f>IF($B172="","",(VLOOKUP($B172,'Price List'!$C:AS,29,FALSE)))</f>
        <v/>
      </c>
      <c r="AF172" s="83" t="str">
        <f>IF($B172="","",(VLOOKUP($B172,'Price List'!$C:AS,30,FALSE)))</f>
        <v/>
      </c>
      <c r="AG172" s="125" t="str">
        <f>IF($B172="","",(VLOOKUP($B172,'Price List'!$C:AS,31,FALSE)))</f>
        <v/>
      </c>
      <c r="AH172" s="125" t="str">
        <f>IF($B172="","",(VLOOKUP($B172,'Price List'!$C:AS,32,FALSE)))</f>
        <v/>
      </c>
      <c r="AI172" s="84" t="str">
        <f>IF($B172="","",(VLOOKUP($B172,'Price List'!$C:AS,33,FALSE)))</f>
        <v/>
      </c>
      <c r="AJ172" s="83" t="str">
        <f>IF($B172="","",(VLOOKUP($B172,'Price List'!$C:AS,34,FALSE)))</f>
        <v/>
      </c>
      <c r="AK172" s="83" t="str">
        <f>IF($B172="","",(VLOOKUP($B172,'Price List'!$C:AS,35,FALSE)))</f>
        <v/>
      </c>
      <c r="AL172" s="125" t="str">
        <f>IF($B172="","",(VLOOKUP($B172,'Price List'!$C:AS,36,FALSE)))</f>
        <v/>
      </c>
      <c r="AM172" s="130" t="str">
        <f>IF($B172="","",(VLOOKUP($B172,'Price List'!$C:AS,37,FALSE)))</f>
        <v/>
      </c>
      <c r="AN172" s="83" t="str">
        <f>IF($B172="","",(VLOOKUP($B172,'Price List'!$C:AS,38,FALSE)))</f>
        <v/>
      </c>
      <c r="AO172" s="83" t="str">
        <f>IF($B172="","",(VLOOKUP($B172,'Price List'!$C:AS,39,FALSE)))</f>
        <v/>
      </c>
      <c r="AP172" s="83" t="str">
        <f>IF($B172="","",(VLOOKUP($B172,'Price List'!$C:AS,40,FALSE)))</f>
        <v/>
      </c>
      <c r="AQ172" s="125" t="str">
        <f>IF($B172="","",(VLOOKUP($B172,'Price List'!$C:AS,41,FALSE)))</f>
        <v/>
      </c>
      <c r="AR172" s="135" t="str">
        <f>IF($B172="","",(VLOOKUP($B172,'Price List'!$C:AS,42,FALSE)))</f>
        <v/>
      </c>
      <c r="AS172" s="76" t="str">
        <f>IF($B172="","",(VLOOKUP($B172,'Price List'!$C:CO,43,FALSE)))</f>
        <v/>
      </c>
      <c r="AT172" s="151" t="str">
        <f t="shared" si="2"/>
        <v/>
      </c>
      <c r="AU172" s="76"/>
      <c r="AV172" s="76"/>
      <c r="AW172" s="76"/>
      <c r="AX172" s="76"/>
      <c r="AY172" s="76"/>
      <c r="AZ172" s="76"/>
      <c r="BA172" s="76"/>
    </row>
    <row r="173" spans="1:53" s="85" customFormat="1" x14ac:dyDescent="0.2">
      <c r="A173" s="79">
        <v>166</v>
      </c>
      <c r="B173" s="76" t="str">
        <f>IF(ISBLANK(Catalog!E392),"",Catalog!E392)</f>
        <v/>
      </c>
      <c r="C173" s="76"/>
      <c r="D173" s="76" t="str">
        <f>IF($B173="","",(VLOOKUP($B173,'Price List'!$C:BB,2,FALSE)))</f>
        <v/>
      </c>
      <c r="E173" s="77" t="str">
        <f>IF($B173="","",(VLOOKUP($B173,'Price List'!$C:BA,3,FALSE)))</f>
        <v/>
      </c>
      <c r="F173" s="78" t="str">
        <f>IF($B173="","",IF(ISBLANK(VLOOKUP($B173,'Price List'!$C:BB,5,FALSE)),VLOOKUP($B173,'Price List'!$C:BB,7,FALSE),VLOOKUP($B173,'Price List'!$C:BB,5,FALSE)))</f>
        <v/>
      </c>
      <c r="G173" s="76"/>
      <c r="H173" s="76"/>
      <c r="I173" s="77" t="str">
        <f>IF($B173="","",(VLOOKUP($B173,'Price List'!$C:BE,6,FALSE)))</f>
        <v/>
      </c>
      <c r="J173" s="76" t="str">
        <f>IF($B173="","",(VLOOKUP($B173,'Price List'!$C:BF,8,FALSE)))</f>
        <v/>
      </c>
      <c r="K173" s="76" t="str">
        <f>IF($B173="","",(VLOOKUP($B173,'Price List'!$C:BG,9,FALSE)))</f>
        <v/>
      </c>
      <c r="L173" s="79" t="str">
        <f>IF($B173="","",(VLOOKUP($B173,'Price List'!$C:BH,10,FALSE)))</f>
        <v/>
      </c>
      <c r="M173" s="80" t="str">
        <f>IF($B173="","",(VLOOKUP($B173,'Price List'!$C:BI,11,FALSE)))</f>
        <v/>
      </c>
      <c r="N173" s="81" t="str">
        <f>IF($B173="","",(VLOOKUP($B173,'Price List'!$C:BI,12,FALSE)))</f>
        <v/>
      </c>
      <c r="O173" s="82" t="str">
        <f>IF($B173="","",(VLOOKUP($B173,'Price List'!$C:AS,13,FALSE)))</f>
        <v/>
      </c>
      <c r="P173" s="83" t="str">
        <f>IF($B173="","",(VLOOKUP($B173,'Price List'!$C:AS,14,FALSE)))</f>
        <v/>
      </c>
      <c r="Q173" s="83" t="str">
        <f>IF($B173="","",(VLOOKUP($B173,'Price List'!$C:AS,15,FALSE)))</f>
        <v/>
      </c>
      <c r="R173" s="125" t="str">
        <f>IF($B173="","",(VLOOKUP($B173,'Price List'!$C:AS,16,FALSE)))</f>
        <v/>
      </c>
      <c r="S173" s="125" t="str">
        <f>IF($B173="","",(VLOOKUP($B173,'Price List'!$C:AS,17,FALSE)))</f>
        <v/>
      </c>
      <c r="T173" s="84" t="str">
        <f>IF($B173="","",(VLOOKUP($B173,'Price List'!$C:AS,18,FALSE)))</f>
        <v/>
      </c>
      <c r="U173" s="83" t="str">
        <f>IF($B173="","",(VLOOKUP($B173,'Price List'!$C:AS,19,FALSE)))</f>
        <v/>
      </c>
      <c r="V173" s="83" t="str">
        <f>IF($B173="","",(VLOOKUP($B173,'Price List'!$C:AS,20,FALSE)))</f>
        <v/>
      </c>
      <c r="W173" s="125" t="str">
        <f>IF($B173="","",(VLOOKUP($B173,'Price List'!$C:AS,21,FALSE)))</f>
        <v/>
      </c>
      <c r="X173" s="130" t="str">
        <f>IF($B173="","",(VLOOKUP($B173,'Price List'!$C:AS,22,FALSE)))</f>
        <v/>
      </c>
      <c r="Y173" s="83" t="str">
        <f>IF($B173="","",(VLOOKUP($B173,'Price List'!$C:AS,23,FALSE)))</f>
        <v/>
      </c>
      <c r="Z173" s="83" t="str">
        <f>IF($B173="","",(VLOOKUP($B173,'Price List'!$C:AS,24,FALSE)))</f>
        <v/>
      </c>
      <c r="AA173" s="83" t="str">
        <f>IF($B173="","",(VLOOKUP($B173,'Price List'!$C:AS,25,FALSE)))</f>
        <v/>
      </c>
      <c r="AB173" s="125" t="str">
        <f>IF($B173="","",(VLOOKUP($B173,'Price List'!$C:AS,26,FALSE)))</f>
        <v/>
      </c>
      <c r="AC173" s="125" t="str">
        <f>IF($B173="","",(VLOOKUP($B173,'Price List'!$C:AS,27,FALSE)))</f>
        <v/>
      </c>
      <c r="AD173" s="82" t="str">
        <f>IF($B173="","",(VLOOKUP($B173,'Price List'!$C:AS,28,FALSE)))</f>
        <v/>
      </c>
      <c r="AE173" s="83" t="str">
        <f>IF($B173="","",(VLOOKUP($B173,'Price List'!$C:AS,29,FALSE)))</f>
        <v/>
      </c>
      <c r="AF173" s="83" t="str">
        <f>IF($B173="","",(VLOOKUP($B173,'Price List'!$C:AS,30,FALSE)))</f>
        <v/>
      </c>
      <c r="AG173" s="125" t="str">
        <f>IF($B173="","",(VLOOKUP($B173,'Price List'!$C:AS,31,FALSE)))</f>
        <v/>
      </c>
      <c r="AH173" s="125" t="str">
        <f>IF($B173="","",(VLOOKUP($B173,'Price List'!$C:AS,32,FALSE)))</f>
        <v/>
      </c>
      <c r="AI173" s="84" t="str">
        <f>IF($B173="","",(VLOOKUP($B173,'Price List'!$C:AS,33,FALSE)))</f>
        <v/>
      </c>
      <c r="AJ173" s="83" t="str">
        <f>IF($B173="","",(VLOOKUP($B173,'Price List'!$C:AS,34,FALSE)))</f>
        <v/>
      </c>
      <c r="AK173" s="83" t="str">
        <f>IF($B173="","",(VLOOKUP($B173,'Price List'!$C:AS,35,FALSE)))</f>
        <v/>
      </c>
      <c r="AL173" s="125" t="str">
        <f>IF($B173="","",(VLOOKUP($B173,'Price List'!$C:AS,36,FALSE)))</f>
        <v/>
      </c>
      <c r="AM173" s="130" t="str">
        <f>IF($B173="","",(VLOOKUP($B173,'Price List'!$C:AS,37,FALSE)))</f>
        <v/>
      </c>
      <c r="AN173" s="83" t="str">
        <f>IF($B173="","",(VLOOKUP($B173,'Price List'!$C:AS,38,FALSE)))</f>
        <v/>
      </c>
      <c r="AO173" s="83" t="str">
        <f>IF($B173="","",(VLOOKUP($B173,'Price List'!$C:AS,39,FALSE)))</f>
        <v/>
      </c>
      <c r="AP173" s="83" t="str">
        <f>IF($B173="","",(VLOOKUP($B173,'Price List'!$C:AS,40,FALSE)))</f>
        <v/>
      </c>
      <c r="AQ173" s="125" t="str">
        <f>IF($B173="","",(VLOOKUP($B173,'Price List'!$C:AS,41,FALSE)))</f>
        <v/>
      </c>
      <c r="AR173" s="135" t="str">
        <f>IF($B173="","",(VLOOKUP($B173,'Price List'!$C:AS,42,FALSE)))</f>
        <v/>
      </c>
      <c r="AS173" s="76" t="str">
        <f>IF($B173="","",(VLOOKUP($B173,'Price List'!$C:CO,43,FALSE)))</f>
        <v/>
      </c>
      <c r="AT173" s="151" t="str">
        <f t="shared" si="2"/>
        <v/>
      </c>
      <c r="AU173" s="76"/>
      <c r="AV173" s="76"/>
      <c r="AW173" s="76"/>
      <c r="AX173" s="76"/>
      <c r="AY173" s="76"/>
      <c r="AZ173" s="76"/>
      <c r="BA173" s="76"/>
    </row>
    <row r="174" spans="1:53" s="85" customFormat="1" x14ac:dyDescent="0.2">
      <c r="A174" s="79">
        <v>167</v>
      </c>
      <c r="B174" s="76" t="str">
        <f>IF(ISBLANK(Catalog!I392),"",Catalog!I392)</f>
        <v/>
      </c>
      <c r="C174" s="76"/>
      <c r="D174" s="76" t="str">
        <f>IF($B174="","",(VLOOKUP($B174,'Price List'!$C:BB,2,FALSE)))</f>
        <v/>
      </c>
      <c r="E174" s="77" t="str">
        <f>IF($B174="","",(VLOOKUP($B174,'Price List'!$C:BA,3,FALSE)))</f>
        <v/>
      </c>
      <c r="F174" s="78" t="str">
        <f>IF($B174="","",IF(ISBLANK(VLOOKUP($B174,'Price List'!$C:BB,5,FALSE)),VLOOKUP($B174,'Price List'!$C:BB,7,FALSE),VLOOKUP($B174,'Price List'!$C:BB,5,FALSE)))</f>
        <v/>
      </c>
      <c r="G174" s="76"/>
      <c r="H174" s="76"/>
      <c r="I174" s="77" t="str">
        <f>IF($B174="","",(VLOOKUP($B174,'Price List'!$C:BE,6,FALSE)))</f>
        <v/>
      </c>
      <c r="J174" s="76" t="str">
        <f>IF($B174="","",(VLOOKUP($B174,'Price List'!$C:BF,8,FALSE)))</f>
        <v/>
      </c>
      <c r="K174" s="76" t="str">
        <f>IF($B174="","",(VLOOKUP($B174,'Price List'!$C:BG,9,FALSE)))</f>
        <v/>
      </c>
      <c r="L174" s="79" t="str">
        <f>IF($B174="","",(VLOOKUP($B174,'Price List'!$C:BH,10,FALSE)))</f>
        <v/>
      </c>
      <c r="M174" s="80" t="str">
        <f>IF($B174="","",(VLOOKUP($B174,'Price List'!$C:BI,11,FALSE)))</f>
        <v/>
      </c>
      <c r="N174" s="81" t="str">
        <f>IF($B174="","",(VLOOKUP($B174,'Price List'!$C:BI,12,FALSE)))</f>
        <v/>
      </c>
      <c r="O174" s="82" t="str">
        <f>IF($B174="","",(VLOOKUP($B174,'Price List'!$C:AS,13,FALSE)))</f>
        <v/>
      </c>
      <c r="P174" s="83" t="str">
        <f>IF($B174="","",(VLOOKUP($B174,'Price List'!$C:AS,14,FALSE)))</f>
        <v/>
      </c>
      <c r="Q174" s="83" t="str">
        <f>IF($B174="","",(VLOOKUP($B174,'Price List'!$C:AS,15,FALSE)))</f>
        <v/>
      </c>
      <c r="R174" s="125" t="str">
        <f>IF($B174="","",(VLOOKUP($B174,'Price List'!$C:AS,16,FALSE)))</f>
        <v/>
      </c>
      <c r="S174" s="125" t="str">
        <f>IF($B174="","",(VLOOKUP($B174,'Price List'!$C:AS,17,FALSE)))</f>
        <v/>
      </c>
      <c r="T174" s="84" t="str">
        <f>IF($B174="","",(VLOOKUP($B174,'Price List'!$C:AS,18,FALSE)))</f>
        <v/>
      </c>
      <c r="U174" s="83" t="str">
        <f>IF($B174="","",(VLOOKUP($B174,'Price List'!$C:AS,19,FALSE)))</f>
        <v/>
      </c>
      <c r="V174" s="83" t="str">
        <f>IF($B174="","",(VLOOKUP($B174,'Price List'!$C:AS,20,FALSE)))</f>
        <v/>
      </c>
      <c r="W174" s="125" t="str">
        <f>IF($B174="","",(VLOOKUP($B174,'Price List'!$C:AS,21,FALSE)))</f>
        <v/>
      </c>
      <c r="X174" s="130" t="str">
        <f>IF($B174="","",(VLOOKUP($B174,'Price List'!$C:AS,22,FALSE)))</f>
        <v/>
      </c>
      <c r="Y174" s="83" t="str">
        <f>IF($B174="","",(VLOOKUP($B174,'Price List'!$C:AS,23,FALSE)))</f>
        <v/>
      </c>
      <c r="Z174" s="83" t="str">
        <f>IF($B174="","",(VLOOKUP($B174,'Price List'!$C:AS,24,FALSE)))</f>
        <v/>
      </c>
      <c r="AA174" s="83" t="str">
        <f>IF($B174="","",(VLOOKUP($B174,'Price List'!$C:AS,25,FALSE)))</f>
        <v/>
      </c>
      <c r="AB174" s="125" t="str">
        <f>IF($B174="","",(VLOOKUP($B174,'Price List'!$C:AS,26,FALSE)))</f>
        <v/>
      </c>
      <c r="AC174" s="125" t="str">
        <f>IF($B174="","",(VLOOKUP($B174,'Price List'!$C:AS,27,FALSE)))</f>
        <v/>
      </c>
      <c r="AD174" s="82" t="str">
        <f>IF($B174="","",(VLOOKUP($B174,'Price List'!$C:AS,28,FALSE)))</f>
        <v/>
      </c>
      <c r="AE174" s="83" t="str">
        <f>IF($B174="","",(VLOOKUP($B174,'Price List'!$C:AS,29,FALSE)))</f>
        <v/>
      </c>
      <c r="AF174" s="83" t="str">
        <f>IF($B174="","",(VLOOKUP($B174,'Price List'!$C:AS,30,FALSE)))</f>
        <v/>
      </c>
      <c r="AG174" s="125" t="str">
        <f>IF($B174="","",(VLOOKUP($B174,'Price List'!$C:AS,31,FALSE)))</f>
        <v/>
      </c>
      <c r="AH174" s="125" t="str">
        <f>IF($B174="","",(VLOOKUP($B174,'Price List'!$C:AS,32,FALSE)))</f>
        <v/>
      </c>
      <c r="AI174" s="84" t="str">
        <f>IF($B174="","",(VLOOKUP($B174,'Price List'!$C:AS,33,FALSE)))</f>
        <v/>
      </c>
      <c r="AJ174" s="83" t="str">
        <f>IF($B174="","",(VLOOKUP($B174,'Price List'!$C:AS,34,FALSE)))</f>
        <v/>
      </c>
      <c r="AK174" s="83" t="str">
        <f>IF($B174="","",(VLOOKUP($B174,'Price List'!$C:AS,35,FALSE)))</f>
        <v/>
      </c>
      <c r="AL174" s="125" t="str">
        <f>IF($B174="","",(VLOOKUP($B174,'Price List'!$C:AS,36,FALSE)))</f>
        <v/>
      </c>
      <c r="AM174" s="130" t="str">
        <f>IF($B174="","",(VLOOKUP($B174,'Price List'!$C:AS,37,FALSE)))</f>
        <v/>
      </c>
      <c r="AN174" s="83" t="str">
        <f>IF($B174="","",(VLOOKUP($B174,'Price List'!$C:AS,38,FALSE)))</f>
        <v/>
      </c>
      <c r="AO174" s="83" t="str">
        <f>IF($B174="","",(VLOOKUP($B174,'Price List'!$C:AS,39,FALSE)))</f>
        <v/>
      </c>
      <c r="AP174" s="83" t="str">
        <f>IF($B174="","",(VLOOKUP($B174,'Price List'!$C:AS,40,FALSE)))</f>
        <v/>
      </c>
      <c r="AQ174" s="125" t="str">
        <f>IF($B174="","",(VLOOKUP($B174,'Price List'!$C:AS,41,FALSE)))</f>
        <v/>
      </c>
      <c r="AR174" s="135" t="str">
        <f>IF($B174="","",(VLOOKUP($B174,'Price List'!$C:AS,42,FALSE)))</f>
        <v/>
      </c>
      <c r="AS174" s="76" t="str">
        <f>IF($B174="","",(VLOOKUP($B174,'Price List'!$C:CO,43,FALSE)))</f>
        <v/>
      </c>
      <c r="AT174" s="151" t="str">
        <f t="shared" si="2"/>
        <v/>
      </c>
      <c r="AU174" s="76"/>
      <c r="AV174" s="76"/>
      <c r="AW174" s="76"/>
      <c r="AX174" s="76"/>
      <c r="AY174" s="76"/>
      <c r="AZ174" s="76"/>
      <c r="BA174" s="76"/>
    </row>
    <row r="175" spans="1:53" s="85" customFormat="1" x14ac:dyDescent="0.2">
      <c r="A175" s="79">
        <v>168</v>
      </c>
      <c r="B175" s="76" t="str">
        <f>IF(ISBLANK(Catalog!A399),"",Catalog!A399)</f>
        <v/>
      </c>
      <c r="C175" s="76"/>
      <c r="D175" s="76" t="str">
        <f>IF($B175="","",(VLOOKUP($B175,'Price List'!$C:BB,2,FALSE)))</f>
        <v/>
      </c>
      <c r="E175" s="77" t="str">
        <f>IF($B175="","",(VLOOKUP($B175,'Price List'!$C:BA,3,FALSE)))</f>
        <v/>
      </c>
      <c r="F175" s="78" t="str">
        <f>IF($B175="","",IF(ISBLANK(VLOOKUP($B175,'Price List'!$C:BB,5,FALSE)),VLOOKUP($B175,'Price List'!$C:BB,7,FALSE),VLOOKUP($B175,'Price List'!$C:BB,5,FALSE)))</f>
        <v/>
      </c>
      <c r="G175" s="76"/>
      <c r="H175" s="76"/>
      <c r="I175" s="77" t="str">
        <f>IF($B175="","",(VLOOKUP($B175,'Price List'!$C:BE,6,FALSE)))</f>
        <v/>
      </c>
      <c r="J175" s="76" t="str">
        <f>IF($B175="","",(VLOOKUP($B175,'Price List'!$C:BF,8,FALSE)))</f>
        <v/>
      </c>
      <c r="K175" s="76" t="str">
        <f>IF($B175="","",(VLOOKUP($B175,'Price List'!$C:BG,9,FALSE)))</f>
        <v/>
      </c>
      <c r="L175" s="79" t="str">
        <f>IF($B175="","",(VLOOKUP($B175,'Price List'!$C:BH,10,FALSE)))</f>
        <v/>
      </c>
      <c r="M175" s="80" t="str">
        <f>IF($B175="","",(VLOOKUP($B175,'Price List'!$C:BI,11,FALSE)))</f>
        <v/>
      </c>
      <c r="N175" s="81" t="str">
        <f>IF($B175="","",(VLOOKUP($B175,'Price List'!$C:BI,12,FALSE)))</f>
        <v/>
      </c>
      <c r="O175" s="82" t="str">
        <f>IF($B175="","",(VLOOKUP($B175,'Price List'!$C:AS,13,FALSE)))</f>
        <v/>
      </c>
      <c r="P175" s="83" t="str">
        <f>IF($B175="","",(VLOOKUP($B175,'Price List'!$C:AS,14,FALSE)))</f>
        <v/>
      </c>
      <c r="Q175" s="83" t="str">
        <f>IF($B175="","",(VLOOKUP($B175,'Price List'!$C:AS,15,FALSE)))</f>
        <v/>
      </c>
      <c r="R175" s="125" t="str">
        <f>IF($B175="","",(VLOOKUP($B175,'Price List'!$C:AS,16,FALSE)))</f>
        <v/>
      </c>
      <c r="S175" s="125" t="str">
        <f>IF($B175="","",(VLOOKUP($B175,'Price List'!$C:AS,17,FALSE)))</f>
        <v/>
      </c>
      <c r="T175" s="84" t="str">
        <f>IF($B175="","",(VLOOKUP($B175,'Price List'!$C:AS,18,FALSE)))</f>
        <v/>
      </c>
      <c r="U175" s="83" t="str">
        <f>IF($B175="","",(VLOOKUP($B175,'Price List'!$C:AS,19,FALSE)))</f>
        <v/>
      </c>
      <c r="V175" s="83" t="str">
        <f>IF($B175="","",(VLOOKUP($B175,'Price List'!$C:AS,20,FALSE)))</f>
        <v/>
      </c>
      <c r="W175" s="125" t="str">
        <f>IF($B175="","",(VLOOKUP($B175,'Price List'!$C:AS,21,FALSE)))</f>
        <v/>
      </c>
      <c r="X175" s="130" t="str">
        <f>IF($B175="","",(VLOOKUP($B175,'Price List'!$C:AS,22,FALSE)))</f>
        <v/>
      </c>
      <c r="Y175" s="83" t="str">
        <f>IF($B175="","",(VLOOKUP($B175,'Price List'!$C:AS,23,FALSE)))</f>
        <v/>
      </c>
      <c r="Z175" s="83" t="str">
        <f>IF($B175="","",(VLOOKUP($B175,'Price List'!$C:AS,24,FALSE)))</f>
        <v/>
      </c>
      <c r="AA175" s="83" t="str">
        <f>IF($B175="","",(VLOOKUP($B175,'Price List'!$C:AS,25,FALSE)))</f>
        <v/>
      </c>
      <c r="AB175" s="125" t="str">
        <f>IF($B175="","",(VLOOKUP($B175,'Price List'!$C:AS,26,FALSE)))</f>
        <v/>
      </c>
      <c r="AC175" s="125" t="str">
        <f>IF($B175="","",(VLOOKUP($B175,'Price List'!$C:AS,27,FALSE)))</f>
        <v/>
      </c>
      <c r="AD175" s="82" t="str">
        <f>IF($B175="","",(VLOOKUP($B175,'Price List'!$C:AS,28,FALSE)))</f>
        <v/>
      </c>
      <c r="AE175" s="83" t="str">
        <f>IF($B175="","",(VLOOKUP($B175,'Price List'!$C:AS,29,FALSE)))</f>
        <v/>
      </c>
      <c r="AF175" s="83" t="str">
        <f>IF($B175="","",(VLOOKUP($B175,'Price List'!$C:AS,30,FALSE)))</f>
        <v/>
      </c>
      <c r="AG175" s="125" t="str">
        <f>IF($B175="","",(VLOOKUP($B175,'Price List'!$C:AS,31,FALSE)))</f>
        <v/>
      </c>
      <c r="AH175" s="125" t="str">
        <f>IF($B175="","",(VLOOKUP($B175,'Price List'!$C:AS,32,FALSE)))</f>
        <v/>
      </c>
      <c r="AI175" s="84" t="str">
        <f>IF($B175="","",(VLOOKUP($B175,'Price List'!$C:AS,33,FALSE)))</f>
        <v/>
      </c>
      <c r="AJ175" s="83" t="str">
        <f>IF($B175="","",(VLOOKUP($B175,'Price List'!$C:AS,34,FALSE)))</f>
        <v/>
      </c>
      <c r="AK175" s="83" t="str">
        <f>IF($B175="","",(VLOOKUP($B175,'Price List'!$C:AS,35,FALSE)))</f>
        <v/>
      </c>
      <c r="AL175" s="125" t="str">
        <f>IF($B175="","",(VLOOKUP($B175,'Price List'!$C:AS,36,FALSE)))</f>
        <v/>
      </c>
      <c r="AM175" s="130" t="str">
        <f>IF($B175="","",(VLOOKUP($B175,'Price List'!$C:AS,37,FALSE)))</f>
        <v/>
      </c>
      <c r="AN175" s="83" t="str">
        <f>IF($B175="","",(VLOOKUP($B175,'Price List'!$C:AS,38,FALSE)))</f>
        <v/>
      </c>
      <c r="AO175" s="83" t="str">
        <f>IF($B175="","",(VLOOKUP($B175,'Price List'!$C:AS,39,FALSE)))</f>
        <v/>
      </c>
      <c r="AP175" s="83" t="str">
        <f>IF($B175="","",(VLOOKUP($B175,'Price List'!$C:AS,40,FALSE)))</f>
        <v/>
      </c>
      <c r="AQ175" s="125" t="str">
        <f>IF($B175="","",(VLOOKUP($B175,'Price List'!$C:AS,41,FALSE)))</f>
        <v/>
      </c>
      <c r="AR175" s="135" t="str">
        <f>IF($B175="","",(VLOOKUP($B175,'Price List'!$C:AS,42,FALSE)))</f>
        <v/>
      </c>
      <c r="AS175" s="76" t="str">
        <f>IF($B175="","",(VLOOKUP($B175,'Price List'!$C:CO,43,FALSE)))</f>
        <v/>
      </c>
      <c r="AT175" s="151" t="str">
        <f t="shared" si="2"/>
        <v/>
      </c>
      <c r="AU175" s="76"/>
      <c r="AV175" s="76"/>
      <c r="AW175" s="76"/>
      <c r="AX175" s="76"/>
      <c r="AY175" s="76"/>
      <c r="AZ175" s="76"/>
      <c r="BA175" s="76"/>
    </row>
    <row r="176" spans="1:53" s="85" customFormat="1" x14ac:dyDescent="0.2">
      <c r="A176" s="79">
        <v>169</v>
      </c>
      <c r="B176" s="76" t="str">
        <f>IF(ISBLANK(Catalog!E399),"",Catalog!E399)</f>
        <v/>
      </c>
      <c r="C176" s="76"/>
      <c r="D176" s="76" t="str">
        <f>IF($B176="","",(VLOOKUP($B176,'Price List'!$C:BB,2,FALSE)))</f>
        <v/>
      </c>
      <c r="E176" s="77" t="str">
        <f>IF($B176="","",(VLOOKUP($B176,'Price List'!$C:BA,3,FALSE)))</f>
        <v/>
      </c>
      <c r="F176" s="78" t="str">
        <f>IF($B176="","",IF(ISBLANK(VLOOKUP($B176,'Price List'!$C:BB,5,FALSE)),VLOOKUP($B176,'Price List'!$C:BB,7,FALSE),VLOOKUP($B176,'Price List'!$C:BB,5,FALSE)))</f>
        <v/>
      </c>
      <c r="G176" s="76"/>
      <c r="H176" s="76"/>
      <c r="I176" s="77" t="str">
        <f>IF($B176="","",(VLOOKUP($B176,'Price List'!$C:BE,6,FALSE)))</f>
        <v/>
      </c>
      <c r="J176" s="76" t="str">
        <f>IF($B176="","",(VLOOKUP($B176,'Price List'!$C:BF,8,FALSE)))</f>
        <v/>
      </c>
      <c r="K176" s="76" t="str">
        <f>IF($B176="","",(VLOOKUP($B176,'Price List'!$C:BG,9,FALSE)))</f>
        <v/>
      </c>
      <c r="L176" s="79" t="str">
        <f>IF($B176="","",(VLOOKUP($B176,'Price List'!$C:BH,10,FALSE)))</f>
        <v/>
      </c>
      <c r="M176" s="80" t="str">
        <f>IF($B176="","",(VLOOKUP($B176,'Price List'!$C:BI,11,FALSE)))</f>
        <v/>
      </c>
      <c r="N176" s="81" t="str">
        <f>IF($B176="","",(VLOOKUP($B176,'Price List'!$C:BI,12,FALSE)))</f>
        <v/>
      </c>
      <c r="O176" s="82" t="str">
        <f>IF($B176="","",(VLOOKUP($B176,'Price List'!$C:AS,13,FALSE)))</f>
        <v/>
      </c>
      <c r="P176" s="83" t="str">
        <f>IF($B176="","",(VLOOKUP($B176,'Price List'!$C:AS,14,FALSE)))</f>
        <v/>
      </c>
      <c r="Q176" s="83" t="str">
        <f>IF($B176="","",(VLOOKUP($B176,'Price List'!$C:AS,15,FALSE)))</f>
        <v/>
      </c>
      <c r="R176" s="125" t="str">
        <f>IF($B176="","",(VLOOKUP($B176,'Price List'!$C:AS,16,FALSE)))</f>
        <v/>
      </c>
      <c r="S176" s="125" t="str">
        <f>IF($B176="","",(VLOOKUP($B176,'Price List'!$C:AS,17,FALSE)))</f>
        <v/>
      </c>
      <c r="T176" s="84" t="str">
        <f>IF($B176="","",(VLOOKUP($B176,'Price List'!$C:AS,18,FALSE)))</f>
        <v/>
      </c>
      <c r="U176" s="83" t="str">
        <f>IF($B176="","",(VLOOKUP($B176,'Price List'!$C:AS,19,FALSE)))</f>
        <v/>
      </c>
      <c r="V176" s="83" t="str">
        <f>IF($B176="","",(VLOOKUP($B176,'Price List'!$C:AS,20,FALSE)))</f>
        <v/>
      </c>
      <c r="W176" s="125" t="str">
        <f>IF($B176="","",(VLOOKUP($B176,'Price List'!$C:AS,21,FALSE)))</f>
        <v/>
      </c>
      <c r="X176" s="130" t="str">
        <f>IF($B176="","",(VLOOKUP($B176,'Price List'!$C:AS,22,FALSE)))</f>
        <v/>
      </c>
      <c r="Y176" s="83" t="str">
        <f>IF($B176="","",(VLOOKUP($B176,'Price List'!$C:AS,23,FALSE)))</f>
        <v/>
      </c>
      <c r="Z176" s="83" t="str">
        <f>IF($B176="","",(VLOOKUP($B176,'Price List'!$C:AS,24,FALSE)))</f>
        <v/>
      </c>
      <c r="AA176" s="83" t="str">
        <f>IF($B176="","",(VLOOKUP($B176,'Price List'!$C:AS,25,FALSE)))</f>
        <v/>
      </c>
      <c r="AB176" s="125" t="str">
        <f>IF($B176="","",(VLOOKUP($B176,'Price List'!$C:AS,26,FALSE)))</f>
        <v/>
      </c>
      <c r="AC176" s="125" t="str">
        <f>IF($B176="","",(VLOOKUP($B176,'Price List'!$C:AS,27,FALSE)))</f>
        <v/>
      </c>
      <c r="AD176" s="82" t="str">
        <f>IF($B176="","",(VLOOKUP($B176,'Price List'!$C:AS,28,FALSE)))</f>
        <v/>
      </c>
      <c r="AE176" s="83" t="str">
        <f>IF($B176="","",(VLOOKUP($B176,'Price List'!$C:AS,29,FALSE)))</f>
        <v/>
      </c>
      <c r="AF176" s="83" t="str">
        <f>IF($B176="","",(VLOOKUP($B176,'Price List'!$C:AS,30,FALSE)))</f>
        <v/>
      </c>
      <c r="AG176" s="125" t="str">
        <f>IF($B176="","",(VLOOKUP($B176,'Price List'!$C:AS,31,FALSE)))</f>
        <v/>
      </c>
      <c r="AH176" s="125" t="str">
        <f>IF($B176="","",(VLOOKUP($B176,'Price List'!$C:AS,32,FALSE)))</f>
        <v/>
      </c>
      <c r="AI176" s="84" t="str">
        <f>IF($B176="","",(VLOOKUP($B176,'Price List'!$C:AS,33,FALSE)))</f>
        <v/>
      </c>
      <c r="AJ176" s="83" t="str">
        <f>IF($B176="","",(VLOOKUP($B176,'Price List'!$C:AS,34,FALSE)))</f>
        <v/>
      </c>
      <c r="AK176" s="83" t="str">
        <f>IF($B176="","",(VLOOKUP($B176,'Price List'!$C:AS,35,FALSE)))</f>
        <v/>
      </c>
      <c r="AL176" s="125" t="str">
        <f>IF($B176="","",(VLOOKUP($B176,'Price List'!$C:AS,36,FALSE)))</f>
        <v/>
      </c>
      <c r="AM176" s="130" t="str">
        <f>IF($B176="","",(VLOOKUP($B176,'Price List'!$C:AS,37,FALSE)))</f>
        <v/>
      </c>
      <c r="AN176" s="83" t="str">
        <f>IF($B176="","",(VLOOKUP($B176,'Price List'!$C:AS,38,FALSE)))</f>
        <v/>
      </c>
      <c r="AO176" s="83" t="str">
        <f>IF($B176="","",(VLOOKUP($B176,'Price List'!$C:AS,39,FALSE)))</f>
        <v/>
      </c>
      <c r="AP176" s="83" t="str">
        <f>IF($B176="","",(VLOOKUP($B176,'Price List'!$C:AS,40,FALSE)))</f>
        <v/>
      </c>
      <c r="AQ176" s="125" t="str">
        <f>IF($B176="","",(VLOOKUP($B176,'Price List'!$C:AS,41,FALSE)))</f>
        <v/>
      </c>
      <c r="AR176" s="135" t="str">
        <f>IF($B176="","",(VLOOKUP($B176,'Price List'!$C:AS,42,FALSE)))</f>
        <v/>
      </c>
      <c r="AS176" s="76" t="str">
        <f>IF($B176="","",(VLOOKUP($B176,'Price List'!$C:CO,43,FALSE)))</f>
        <v/>
      </c>
      <c r="AT176" s="151" t="str">
        <f t="shared" si="2"/>
        <v/>
      </c>
      <c r="AU176" s="76"/>
      <c r="AV176" s="76"/>
      <c r="AW176" s="76"/>
      <c r="AX176" s="76"/>
      <c r="AY176" s="76"/>
      <c r="AZ176" s="76"/>
      <c r="BA176" s="76"/>
    </row>
    <row r="177" spans="1:53" s="85" customFormat="1" x14ac:dyDescent="0.2">
      <c r="A177" s="79">
        <v>170</v>
      </c>
      <c r="B177" s="76" t="str">
        <f>IF(ISBLANK(Catalog!I399),"",Catalog!I399)</f>
        <v/>
      </c>
      <c r="C177" s="76"/>
      <c r="D177" s="76" t="str">
        <f>IF($B177="","",(VLOOKUP($B177,'Price List'!$C:BB,2,FALSE)))</f>
        <v/>
      </c>
      <c r="E177" s="77" t="str">
        <f>IF($B177="","",(VLOOKUP($B177,'Price List'!$C:BA,3,FALSE)))</f>
        <v/>
      </c>
      <c r="F177" s="78" t="str">
        <f>IF($B177="","",IF(ISBLANK(VLOOKUP($B177,'Price List'!$C:BB,5,FALSE)),VLOOKUP($B177,'Price List'!$C:BB,7,FALSE),VLOOKUP($B177,'Price List'!$C:BB,5,FALSE)))</f>
        <v/>
      </c>
      <c r="G177" s="76"/>
      <c r="H177" s="76"/>
      <c r="I177" s="77" t="str">
        <f>IF($B177="","",(VLOOKUP($B177,'Price List'!$C:BE,6,FALSE)))</f>
        <v/>
      </c>
      <c r="J177" s="76" t="str">
        <f>IF($B177="","",(VLOOKUP($B177,'Price List'!$C:BF,8,FALSE)))</f>
        <v/>
      </c>
      <c r="K177" s="76" t="str">
        <f>IF($B177="","",(VLOOKUP($B177,'Price List'!$C:BG,9,FALSE)))</f>
        <v/>
      </c>
      <c r="L177" s="79" t="str">
        <f>IF($B177="","",(VLOOKUP($B177,'Price List'!$C:BH,10,FALSE)))</f>
        <v/>
      </c>
      <c r="M177" s="80" t="str">
        <f>IF($B177="","",(VLOOKUP($B177,'Price List'!$C:BI,11,FALSE)))</f>
        <v/>
      </c>
      <c r="N177" s="81" t="str">
        <f>IF($B177="","",(VLOOKUP($B177,'Price List'!$C:BI,12,FALSE)))</f>
        <v/>
      </c>
      <c r="O177" s="82" t="str">
        <f>IF($B177="","",(VLOOKUP($B177,'Price List'!$C:AS,13,FALSE)))</f>
        <v/>
      </c>
      <c r="P177" s="83" t="str">
        <f>IF($B177="","",(VLOOKUP($B177,'Price List'!$C:AS,14,FALSE)))</f>
        <v/>
      </c>
      <c r="Q177" s="83" t="str">
        <f>IF($B177="","",(VLOOKUP($B177,'Price List'!$C:AS,15,FALSE)))</f>
        <v/>
      </c>
      <c r="R177" s="125" t="str">
        <f>IF($B177="","",(VLOOKUP($B177,'Price List'!$C:AS,16,FALSE)))</f>
        <v/>
      </c>
      <c r="S177" s="125" t="str">
        <f>IF($B177="","",(VLOOKUP($B177,'Price List'!$C:AS,17,FALSE)))</f>
        <v/>
      </c>
      <c r="T177" s="84" t="str">
        <f>IF($B177="","",(VLOOKUP($B177,'Price List'!$C:AS,18,FALSE)))</f>
        <v/>
      </c>
      <c r="U177" s="83" t="str">
        <f>IF($B177="","",(VLOOKUP($B177,'Price List'!$C:AS,19,FALSE)))</f>
        <v/>
      </c>
      <c r="V177" s="83" t="str">
        <f>IF($B177="","",(VLOOKUP($B177,'Price List'!$C:AS,20,FALSE)))</f>
        <v/>
      </c>
      <c r="W177" s="125" t="str">
        <f>IF($B177="","",(VLOOKUP($B177,'Price List'!$C:AS,21,FALSE)))</f>
        <v/>
      </c>
      <c r="X177" s="130" t="str">
        <f>IF($B177="","",(VLOOKUP($B177,'Price List'!$C:AS,22,FALSE)))</f>
        <v/>
      </c>
      <c r="Y177" s="83" t="str">
        <f>IF($B177="","",(VLOOKUP($B177,'Price List'!$C:AS,23,FALSE)))</f>
        <v/>
      </c>
      <c r="Z177" s="83" t="str">
        <f>IF($B177="","",(VLOOKUP($B177,'Price List'!$C:AS,24,FALSE)))</f>
        <v/>
      </c>
      <c r="AA177" s="83" t="str">
        <f>IF($B177="","",(VLOOKUP($B177,'Price List'!$C:AS,25,FALSE)))</f>
        <v/>
      </c>
      <c r="AB177" s="125" t="str">
        <f>IF($B177="","",(VLOOKUP($B177,'Price List'!$C:AS,26,FALSE)))</f>
        <v/>
      </c>
      <c r="AC177" s="125" t="str">
        <f>IF($B177="","",(VLOOKUP($B177,'Price List'!$C:AS,27,FALSE)))</f>
        <v/>
      </c>
      <c r="AD177" s="82" t="str">
        <f>IF($B177="","",(VLOOKUP($B177,'Price List'!$C:AS,28,FALSE)))</f>
        <v/>
      </c>
      <c r="AE177" s="83" t="str">
        <f>IF($B177="","",(VLOOKUP($B177,'Price List'!$C:AS,29,FALSE)))</f>
        <v/>
      </c>
      <c r="AF177" s="83" t="str">
        <f>IF($B177="","",(VLOOKUP($B177,'Price List'!$C:AS,30,FALSE)))</f>
        <v/>
      </c>
      <c r="AG177" s="125" t="str">
        <f>IF($B177="","",(VLOOKUP($B177,'Price List'!$C:AS,31,FALSE)))</f>
        <v/>
      </c>
      <c r="AH177" s="125" t="str">
        <f>IF($B177="","",(VLOOKUP($B177,'Price List'!$C:AS,32,FALSE)))</f>
        <v/>
      </c>
      <c r="AI177" s="84" t="str">
        <f>IF($B177="","",(VLOOKUP($B177,'Price List'!$C:AS,33,FALSE)))</f>
        <v/>
      </c>
      <c r="AJ177" s="83" t="str">
        <f>IF($B177="","",(VLOOKUP($B177,'Price List'!$C:AS,34,FALSE)))</f>
        <v/>
      </c>
      <c r="AK177" s="83" t="str">
        <f>IF($B177="","",(VLOOKUP($B177,'Price List'!$C:AS,35,FALSE)))</f>
        <v/>
      </c>
      <c r="AL177" s="125" t="str">
        <f>IF($B177="","",(VLOOKUP($B177,'Price List'!$C:AS,36,FALSE)))</f>
        <v/>
      </c>
      <c r="AM177" s="130" t="str">
        <f>IF($B177="","",(VLOOKUP($B177,'Price List'!$C:AS,37,FALSE)))</f>
        <v/>
      </c>
      <c r="AN177" s="83" t="str">
        <f>IF($B177="","",(VLOOKUP($B177,'Price List'!$C:AS,38,FALSE)))</f>
        <v/>
      </c>
      <c r="AO177" s="83" t="str">
        <f>IF($B177="","",(VLOOKUP($B177,'Price List'!$C:AS,39,FALSE)))</f>
        <v/>
      </c>
      <c r="AP177" s="83" t="str">
        <f>IF($B177="","",(VLOOKUP($B177,'Price List'!$C:AS,40,FALSE)))</f>
        <v/>
      </c>
      <c r="AQ177" s="125" t="str">
        <f>IF($B177="","",(VLOOKUP($B177,'Price List'!$C:AS,41,FALSE)))</f>
        <v/>
      </c>
      <c r="AR177" s="135" t="str">
        <f>IF($B177="","",(VLOOKUP($B177,'Price List'!$C:AS,42,FALSE)))</f>
        <v/>
      </c>
      <c r="AS177" s="76" t="str">
        <f>IF($B177="","",(VLOOKUP($B177,'Price List'!$C:CO,43,FALSE)))</f>
        <v/>
      </c>
      <c r="AT177" s="151" t="str">
        <f t="shared" si="2"/>
        <v/>
      </c>
      <c r="AU177" s="76"/>
      <c r="AV177" s="76"/>
      <c r="AW177" s="76"/>
      <c r="AX177" s="76"/>
      <c r="AY177" s="76"/>
      <c r="AZ177" s="76"/>
      <c r="BA177" s="76"/>
    </row>
    <row r="178" spans="1:53" s="85" customFormat="1" x14ac:dyDescent="0.2">
      <c r="A178" s="79">
        <v>171</v>
      </c>
      <c r="B178" s="76" t="str">
        <f>IF(ISBLANK(Catalog!A406),"",Catalog!A406)</f>
        <v/>
      </c>
      <c r="C178" s="76"/>
      <c r="D178" s="76" t="str">
        <f>IF($B178="","",(VLOOKUP($B178,'Price List'!$C:BB,2,FALSE)))</f>
        <v/>
      </c>
      <c r="E178" s="77" t="str">
        <f>IF($B178="","",(VLOOKUP($B178,'Price List'!$C:BA,3,FALSE)))</f>
        <v/>
      </c>
      <c r="F178" s="78" t="str">
        <f>IF($B178="","",IF(ISBLANK(VLOOKUP($B178,'Price List'!$C:BB,5,FALSE)),VLOOKUP($B178,'Price List'!$C:BB,7,FALSE),VLOOKUP($B178,'Price List'!$C:BB,5,FALSE)))</f>
        <v/>
      </c>
      <c r="G178" s="76"/>
      <c r="H178" s="76"/>
      <c r="I178" s="77" t="str">
        <f>IF($B178="","",(VLOOKUP($B178,'Price List'!$C:BE,6,FALSE)))</f>
        <v/>
      </c>
      <c r="J178" s="76" t="str">
        <f>IF($B178="","",(VLOOKUP($B178,'Price List'!$C:BF,8,FALSE)))</f>
        <v/>
      </c>
      <c r="K178" s="76" t="str">
        <f>IF($B178="","",(VLOOKUP($B178,'Price List'!$C:BG,9,FALSE)))</f>
        <v/>
      </c>
      <c r="L178" s="79" t="str">
        <f>IF($B178="","",(VLOOKUP($B178,'Price List'!$C:BH,10,FALSE)))</f>
        <v/>
      </c>
      <c r="M178" s="80" t="str">
        <f>IF($B178="","",(VLOOKUP($B178,'Price List'!$C:BI,11,FALSE)))</f>
        <v/>
      </c>
      <c r="N178" s="81" t="str">
        <f>IF($B178="","",(VLOOKUP($B178,'Price List'!$C:BI,12,FALSE)))</f>
        <v/>
      </c>
      <c r="O178" s="82" t="str">
        <f>IF($B178="","",(VLOOKUP($B178,'Price List'!$C:AS,13,FALSE)))</f>
        <v/>
      </c>
      <c r="P178" s="83" t="str">
        <f>IF($B178="","",(VLOOKUP($B178,'Price List'!$C:AS,14,FALSE)))</f>
        <v/>
      </c>
      <c r="Q178" s="83" t="str">
        <f>IF($B178="","",(VLOOKUP($B178,'Price List'!$C:AS,15,FALSE)))</f>
        <v/>
      </c>
      <c r="R178" s="125" t="str">
        <f>IF($B178="","",(VLOOKUP($B178,'Price List'!$C:AS,16,FALSE)))</f>
        <v/>
      </c>
      <c r="S178" s="125" t="str">
        <f>IF($B178="","",(VLOOKUP($B178,'Price List'!$C:AS,17,FALSE)))</f>
        <v/>
      </c>
      <c r="T178" s="84" t="str">
        <f>IF($B178="","",(VLOOKUP($B178,'Price List'!$C:AS,18,FALSE)))</f>
        <v/>
      </c>
      <c r="U178" s="83" t="str">
        <f>IF($B178="","",(VLOOKUP($B178,'Price List'!$C:AS,19,FALSE)))</f>
        <v/>
      </c>
      <c r="V178" s="83" t="str">
        <f>IF($B178="","",(VLOOKUP($B178,'Price List'!$C:AS,20,FALSE)))</f>
        <v/>
      </c>
      <c r="W178" s="125" t="str">
        <f>IF($B178="","",(VLOOKUP($B178,'Price List'!$C:AS,21,FALSE)))</f>
        <v/>
      </c>
      <c r="X178" s="130" t="str">
        <f>IF($B178="","",(VLOOKUP($B178,'Price List'!$C:AS,22,FALSE)))</f>
        <v/>
      </c>
      <c r="Y178" s="83" t="str">
        <f>IF($B178="","",(VLOOKUP($B178,'Price List'!$C:AS,23,FALSE)))</f>
        <v/>
      </c>
      <c r="Z178" s="83" t="str">
        <f>IF($B178="","",(VLOOKUP($B178,'Price List'!$C:AS,24,FALSE)))</f>
        <v/>
      </c>
      <c r="AA178" s="83" t="str">
        <f>IF($B178="","",(VLOOKUP($B178,'Price List'!$C:AS,25,FALSE)))</f>
        <v/>
      </c>
      <c r="AB178" s="125" t="str">
        <f>IF($B178="","",(VLOOKUP($B178,'Price List'!$C:AS,26,FALSE)))</f>
        <v/>
      </c>
      <c r="AC178" s="125" t="str">
        <f>IF($B178="","",(VLOOKUP($B178,'Price List'!$C:AS,27,FALSE)))</f>
        <v/>
      </c>
      <c r="AD178" s="82" t="str">
        <f>IF($B178="","",(VLOOKUP($B178,'Price List'!$C:AS,28,FALSE)))</f>
        <v/>
      </c>
      <c r="AE178" s="83" t="str">
        <f>IF($B178="","",(VLOOKUP($B178,'Price List'!$C:AS,29,FALSE)))</f>
        <v/>
      </c>
      <c r="AF178" s="83" t="str">
        <f>IF($B178="","",(VLOOKUP($B178,'Price List'!$C:AS,30,FALSE)))</f>
        <v/>
      </c>
      <c r="AG178" s="125" t="str">
        <f>IF($B178="","",(VLOOKUP($B178,'Price List'!$C:AS,31,FALSE)))</f>
        <v/>
      </c>
      <c r="AH178" s="125" t="str">
        <f>IF($B178="","",(VLOOKUP($B178,'Price List'!$C:AS,32,FALSE)))</f>
        <v/>
      </c>
      <c r="AI178" s="84" t="str">
        <f>IF($B178="","",(VLOOKUP($B178,'Price List'!$C:AS,33,FALSE)))</f>
        <v/>
      </c>
      <c r="AJ178" s="83" t="str">
        <f>IF($B178="","",(VLOOKUP($B178,'Price List'!$C:AS,34,FALSE)))</f>
        <v/>
      </c>
      <c r="AK178" s="83" t="str">
        <f>IF($B178="","",(VLOOKUP($B178,'Price List'!$C:AS,35,FALSE)))</f>
        <v/>
      </c>
      <c r="AL178" s="125" t="str">
        <f>IF($B178="","",(VLOOKUP($B178,'Price List'!$C:AS,36,FALSE)))</f>
        <v/>
      </c>
      <c r="AM178" s="130" t="str">
        <f>IF($B178="","",(VLOOKUP($B178,'Price List'!$C:AS,37,FALSE)))</f>
        <v/>
      </c>
      <c r="AN178" s="83" t="str">
        <f>IF($B178="","",(VLOOKUP($B178,'Price List'!$C:AS,38,FALSE)))</f>
        <v/>
      </c>
      <c r="AO178" s="83" t="str">
        <f>IF($B178="","",(VLOOKUP($B178,'Price List'!$C:AS,39,FALSE)))</f>
        <v/>
      </c>
      <c r="AP178" s="83" t="str">
        <f>IF($B178="","",(VLOOKUP($B178,'Price List'!$C:AS,40,FALSE)))</f>
        <v/>
      </c>
      <c r="AQ178" s="125" t="str">
        <f>IF($B178="","",(VLOOKUP($B178,'Price List'!$C:AS,41,FALSE)))</f>
        <v/>
      </c>
      <c r="AR178" s="135" t="str">
        <f>IF($B178="","",(VLOOKUP($B178,'Price List'!$C:AS,42,FALSE)))</f>
        <v/>
      </c>
      <c r="AS178" s="76" t="str">
        <f>IF($B178="","",(VLOOKUP($B178,'Price List'!$C:CO,43,FALSE)))</f>
        <v/>
      </c>
      <c r="AT178" s="151" t="str">
        <f t="shared" si="2"/>
        <v/>
      </c>
      <c r="AU178" s="76"/>
      <c r="AV178" s="76"/>
      <c r="AW178" s="76"/>
      <c r="AX178" s="76"/>
      <c r="AY178" s="76"/>
      <c r="AZ178" s="76"/>
      <c r="BA178" s="76"/>
    </row>
    <row r="179" spans="1:53" s="85" customFormat="1" x14ac:dyDescent="0.2">
      <c r="A179" s="79">
        <v>172</v>
      </c>
      <c r="B179" s="76" t="str">
        <f>IF(ISBLANK(Catalog!E406),"",Catalog!E406)</f>
        <v/>
      </c>
      <c r="C179" s="76"/>
      <c r="D179" s="76" t="str">
        <f>IF($B179="","",(VLOOKUP($B179,'Price List'!$C:BB,2,FALSE)))</f>
        <v/>
      </c>
      <c r="E179" s="77" t="str">
        <f>IF($B179="","",(VLOOKUP($B179,'Price List'!$C:BA,3,FALSE)))</f>
        <v/>
      </c>
      <c r="F179" s="78" t="str">
        <f>IF($B179="","",IF(ISBLANK(VLOOKUP($B179,'Price List'!$C:BB,5,FALSE)),VLOOKUP($B179,'Price List'!$C:BB,7,FALSE),VLOOKUP($B179,'Price List'!$C:BB,5,FALSE)))</f>
        <v/>
      </c>
      <c r="G179" s="76"/>
      <c r="H179" s="76"/>
      <c r="I179" s="77" t="str">
        <f>IF($B179="","",(VLOOKUP($B179,'Price List'!$C:BE,6,FALSE)))</f>
        <v/>
      </c>
      <c r="J179" s="76" t="str">
        <f>IF($B179="","",(VLOOKUP($B179,'Price List'!$C:BF,8,FALSE)))</f>
        <v/>
      </c>
      <c r="K179" s="76" t="str">
        <f>IF($B179="","",(VLOOKUP($B179,'Price List'!$C:BG,9,FALSE)))</f>
        <v/>
      </c>
      <c r="L179" s="79" t="str">
        <f>IF($B179="","",(VLOOKUP($B179,'Price List'!$C:BH,10,FALSE)))</f>
        <v/>
      </c>
      <c r="M179" s="80" t="str">
        <f>IF($B179="","",(VLOOKUP($B179,'Price List'!$C:BI,11,FALSE)))</f>
        <v/>
      </c>
      <c r="N179" s="81" t="str">
        <f>IF($B179="","",(VLOOKUP($B179,'Price List'!$C:BI,12,FALSE)))</f>
        <v/>
      </c>
      <c r="O179" s="82" t="str">
        <f>IF($B179="","",(VLOOKUP($B179,'Price List'!$C:AS,13,FALSE)))</f>
        <v/>
      </c>
      <c r="P179" s="83" t="str">
        <f>IF($B179="","",(VLOOKUP($B179,'Price List'!$C:AS,14,FALSE)))</f>
        <v/>
      </c>
      <c r="Q179" s="83" t="str">
        <f>IF($B179="","",(VLOOKUP($B179,'Price List'!$C:AS,15,FALSE)))</f>
        <v/>
      </c>
      <c r="R179" s="125" t="str">
        <f>IF($B179="","",(VLOOKUP($B179,'Price List'!$C:AS,16,FALSE)))</f>
        <v/>
      </c>
      <c r="S179" s="125" t="str">
        <f>IF($B179="","",(VLOOKUP($B179,'Price List'!$C:AS,17,FALSE)))</f>
        <v/>
      </c>
      <c r="T179" s="84" t="str">
        <f>IF($B179="","",(VLOOKUP($B179,'Price List'!$C:AS,18,FALSE)))</f>
        <v/>
      </c>
      <c r="U179" s="83" t="str">
        <f>IF($B179="","",(VLOOKUP($B179,'Price List'!$C:AS,19,FALSE)))</f>
        <v/>
      </c>
      <c r="V179" s="83" t="str">
        <f>IF($B179="","",(VLOOKUP($B179,'Price List'!$C:AS,20,FALSE)))</f>
        <v/>
      </c>
      <c r="W179" s="125" t="str">
        <f>IF($B179="","",(VLOOKUP($B179,'Price List'!$C:AS,21,FALSE)))</f>
        <v/>
      </c>
      <c r="X179" s="130" t="str">
        <f>IF($B179="","",(VLOOKUP($B179,'Price List'!$C:AS,22,FALSE)))</f>
        <v/>
      </c>
      <c r="Y179" s="83" t="str">
        <f>IF($B179="","",(VLOOKUP($B179,'Price List'!$C:AS,23,FALSE)))</f>
        <v/>
      </c>
      <c r="Z179" s="83" t="str">
        <f>IF($B179="","",(VLOOKUP($B179,'Price List'!$C:AS,24,FALSE)))</f>
        <v/>
      </c>
      <c r="AA179" s="83" t="str">
        <f>IF($B179="","",(VLOOKUP($B179,'Price List'!$C:AS,25,FALSE)))</f>
        <v/>
      </c>
      <c r="AB179" s="125" t="str">
        <f>IF($B179="","",(VLOOKUP($B179,'Price List'!$C:AS,26,FALSE)))</f>
        <v/>
      </c>
      <c r="AC179" s="125" t="str">
        <f>IF($B179="","",(VLOOKUP($B179,'Price List'!$C:AS,27,FALSE)))</f>
        <v/>
      </c>
      <c r="AD179" s="82" t="str">
        <f>IF($B179="","",(VLOOKUP($B179,'Price List'!$C:AS,28,FALSE)))</f>
        <v/>
      </c>
      <c r="AE179" s="83" t="str">
        <f>IF($B179="","",(VLOOKUP($B179,'Price List'!$C:AS,29,FALSE)))</f>
        <v/>
      </c>
      <c r="AF179" s="83" t="str">
        <f>IF($B179="","",(VLOOKUP($B179,'Price List'!$C:AS,30,FALSE)))</f>
        <v/>
      </c>
      <c r="AG179" s="125" t="str">
        <f>IF($B179="","",(VLOOKUP($B179,'Price List'!$C:AS,31,FALSE)))</f>
        <v/>
      </c>
      <c r="AH179" s="125" t="str">
        <f>IF($B179="","",(VLOOKUP($B179,'Price List'!$C:AS,32,FALSE)))</f>
        <v/>
      </c>
      <c r="AI179" s="84" t="str">
        <f>IF($B179="","",(VLOOKUP($B179,'Price List'!$C:AS,33,FALSE)))</f>
        <v/>
      </c>
      <c r="AJ179" s="83" t="str">
        <f>IF($B179="","",(VLOOKUP($B179,'Price List'!$C:AS,34,FALSE)))</f>
        <v/>
      </c>
      <c r="AK179" s="83" t="str">
        <f>IF($B179="","",(VLOOKUP($B179,'Price List'!$C:AS,35,FALSE)))</f>
        <v/>
      </c>
      <c r="AL179" s="125" t="str">
        <f>IF($B179="","",(VLOOKUP($B179,'Price List'!$C:AS,36,FALSE)))</f>
        <v/>
      </c>
      <c r="AM179" s="130" t="str">
        <f>IF($B179="","",(VLOOKUP($B179,'Price List'!$C:AS,37,FALSE)))</f>
        <v/>
      </c>
      <c r="AN179" s="83" t="str">
        <f>IF($B179="","",(VLOOKUP($B179,'Price List'!$C:AS,38,FALSE)))</f>
        <v/>
      </c>
      <c r="AO179" s="83" t="str">
        <f>IF($B179="","",(VLOOKUP($B179,'Price List'!$C:AS,39,FALSE)))</f>
        <v/>
      </c>
      <c r="AP179" s="83" t="str">
        <f>IF($B179="","",(VLOOKUP($B179,'Price List'!$C:AS,40,FALSE)))</f>
        <v/>
      </c>
      <c r="AQ179" s="125" t="str">
        <f>IF($B179="","",(VLOOKUP($B179,'Price List'!$C:AS,41,FALSE)))</f>
        <v/>
      </c>
      <c r="AR179" s="135" t="str">
        <f>IF($B179="","",(VLOOKUP($B179,'Price List'!$C:AS,42,FALSE)))</f>
        <v/>
      </c>
      <c r="AS179" s="76" t="str">
        <f>IF($B179="","",(VLOOKUP($B179,'Price List'!$C:CO,43,FALSE)))</f>
        <v/>
      </c>
      <c r="AT179" s="151" t="str">
        <f t="shared" si="2"/>
        <v/>
      </c>
      <c r="AU179" s="76"/>
      <c r="AV179" s="76"/>
      <c r="AW179" s="76"/>
      <c r="AX179" s="76"/>
      <c r="AY179" s="76"/>
      <c r="AZ179" s="76"/>
      <c r="BA179" s="76"/>
    </row>
    <row r="180" spans="1:53" s="85" customFormat="1" x14ac:dyDescent="0.2">
      <c r="A180" s="79">
        <v>173</v>
      </c>
      <c r="B180" s="76" t="str">
        <f>IF(ISBLANK(Catalog!I406),"",Catalog!I406)</f>
        <v/>
      </c>
      <c r="C180" s="76"/>
      <c r="D180" s="76" t="str">
        <f>IF($B180="","",(VLOOKUP($B180,'Price List'!$C:BB,2,FALSE)))</f>
        <v/>
      </c>
      <c r="E180" s="77" t="str">
        <f>IF($B180="","",(VLOOKUP($B180,'Price List'!$C:BA,3,FALSE)))</f>
        <v/>
      </c>
      <c r="F180" s="78" t="str">
        <f>IF($B180="","",IF(ISBLANK(VLOOKUP($B180,'Price List'!$C:BB,5,FALSE)),VLOOKUP($B180,'Price List'!$C:BB,7,FALSE),VLOOKUP($B180,'Price List'!$C:BB,5,FALSE)))</f>
        <v/>
      </c>
      <c r="G180" s="76"/>
      <c r="H180" s="76"/>
      <c r="I180" s="77" t="str">
        <f>IF($B180="","",(VLOOKUP($B180,'Price List'!$C:BE,6,FALSE)))</f>
        <v/>
      </c>
      <c r="J180" s="76" t="str">
        <f>IF($B180="","",(VLOOKUP($B180,'Price List'!$C:BF,8,FALSE)))</f>
        <v/>
      </c>
      <c r="K180" s="76" t="str">
        <f>IF($B180="","",(VLOOKUP($B180,'Price List'!$C:BG,9,FALSE)))</f>
        <v/>
      </c>
      <c r="L180" s="79" t="str">
        <f>IF($B180="","",(VLOOKUP($B180,'Price List'!$C:BH,10,FALSE)))</f>
        <v/>
      </c>
      <c r="M180" s="80" t="str">
        <f>IF($B180="","",(VLOOKUP($B180,'Price List'!$C:BI,11,FALSE)))</f>
        <v/>
      </c>
      <c r="N180" s="81" t="str">
        <f>IF($B180="","",(VLOOKUP($B180,'Price List'!$C:BI,12,FALSE)))</f>
        <v/>
      </c>
      <c r="O180" s="82" t="str">
        <f>IF($B180="","",(VLOOKUP($B180,'Price List'!$C:AS,13,FALSE)))</f>
        <v/>
      </c>
      <c r="P180" s="83" t="str">
        <f>IF($B180="","",(VLOOKUP($B180,'Price List'!$C:AS,14,FALSE)))</f>
        <v/>
      </c>
      <c r="Q180" s="83" t="str">
        <f>IF($B180="","",(VLOOKUP($B180,'Price List'!$C:AS,15,FALSE)))</f>
        <v/>
      </c>
      <c r="R180" s="125" t="str">
        <f>IF($B180="","",(VLOOKUP($B180,'Price List'!$C:AS,16,FALSE)))</f>
        <v/>
      </c>
      <c r="S180" s="125" t="str">
        <f>IF($B180="","",(VLOOKUP($B180,'Price List'!$C:AS,17,FALSE)))</f>
        <v/>
      </c>
      <c r="T180" s="84" t="str">
        <f>IF($B180="","",(VLOOKUP($B180,'Price List'!$C:AS,18,FALSE)))</f>
        <v/>
      </c>
      <c r="U180" s="83" t="str">
        <f>IF($B180="","",(VLOOKUP($B180,'Price List'!$C:AS,19,FALSE)))</f>
        <v/>
      </c>
      <c r="V180" s="83" t="str">
        <f>IF($B180="","",(VLOOKUP($B180,'Price List'!$C:AS,20,FALSE)))</f>
        <v/>
      </c>
      <c r="W180" s="125" t="str">
        <f>IF($B180="","",(VLOOKUP($B180,'Price List'!$C:AS,21,FALSE)))</f>
        <v/>
      </c>
      <c r="X180" s="130" t="str">
        <f>IF($B180="","",(VLOOKUP($B180,'Price List'!$C:AS,22,FALSE)))</f>
        <v/>
      </c>
      <c r="Y180" s="83" t="str">
        <f>IF($B180="","",(VLOOKUP($B180,'Price List'!$C:AS,23,FALSE)))</f>
        <v/>
      </c>
      <c r="Z180" s="83" t="str">
        <f>IF($B180="","",(VLOOKUP($B180,'Price List'!$C:AS,24,FALSE)))</f>
        <v/>
      </c>
      <c r="AA180" s="83" t="str">
        <f>IF($B180="","",(VLOOKUP($B180,'Price List'!$C:AS,25,FALSE)))</f>
        <v/>
      </c>
      <c r="AB180" s="125" t="str">
        <f>IF($B180="","",(VLOOKUP($B180,'Price List'!$C:AS,26,FALSE)))</f>
        <v/>
      </c>
      <c r="AC180" s="125" t="str">
        <f>IF($B180="","",(VLOOKUP($B180,'Price List'!$C:AS,27,FALSE)))</f>
        <v/>
      </c>
      <c r="AD180" s="82" t="str">
        <f>IF($B180="","",(VLOOKUP($B180,'Price List'!$C:AS,28,FALSE)))</f>
        <v/>
      </c>
      <c r="AE180" s="83" t="str">
        <f>IF($B180="","",(VLOOKUP($B180,'Price List'!$C:AS,29,FALSE)))</f>
        <v/>
      </c>
      <c r="AF180" s="83" t="str">
        <f>IF($B180="","",(VLOOKUP($B180,'Price List'!$C:AS,30,FALSE)))</f>
        <v/>
      </c>
      <c r="AG180" s="125" t="str">
        <f>IF($B180="","",(VLOOKUP($B180,'Price List'!$C:AS,31,FALSE)))</f>
        <v/>
      </c>
      <c r="AH180" s="125" t="str">
        <f>IF($B180="","",(VLOOKUP($B180,'Price List'!$C:AS,32,FALSE)))</f>
        <v/>
      </c>
      <c r="AI180" s="84" t="str">
        <f>IF($B180="","",(VLOOKUP($B180,'Price List'!$C:AS,33,FALSE)))</f>
        <v/>
      </c>
      <c r="AJ180" s="83" t="str">
        <f>IF($B180="","",(VLOOKUP($B180,'Price List'!$C:AS,34,FALSE)))</f>
        <v/>
      </c>
      <c r="AK180" s="83" t="str">
        <f>IF($B180="","",(VLOOKUP($B180,'Price List'!$C:AS,35,FALSE)))</f>
        <v/>
      </c>
      <c r="AL180" s="125" t="str">
        <f>IF($B180="","",(VLOOKUP($B180,'Price List'!$C:AS,36,FALSE)))</f>
        <v/>
      </c>
      <c r="AM180" s="130" t="str">
        <f>IF($B180="","",(VLOOKUP($B180,'Price List'!$C:AS,37,FALSE)))</f>
        <v/>
      </c>
      <c r="AN180" s="83" t="str">
        <f>IF($B180="","",(VLOOKUP($B180,'Price List'!$C:AS,38,FALSE)))</f>
        <v/>
      </c>
      <c r="AO180" s="83" t="str">
        <f>IF($B180="","",(VLOOKUP($B180,'Price List'!$C:AS,39,FALSE)))</f>
        <v/>
      </c>
      <c r="AP180" s="83" t="str">
        <f>IF($B180="","",(VLOOKUP($B180,'Price List'!$C:AS,40,FALSE)))</f>
        <v/>
      </c>
      <c r="AQ180" s="125" t="str">
        <f>IF($B180="","",(VLOOKUP($B180,'Price List'!$C:AS,41,FALSE)))</f>
        <v/>
      </c>
      <c r="AR180" s="135" t="str">
        <f>IF($B180="","",(VLOOKUP($B180,'Price List'!$C:AS,42,FALSE)))</f>
        <v/>
      </c>
      <c r="AS180" s="76" t="str">
        <f>IF($B180="","",(VLOOKUP($B180,'Price List'!$C:CO,43,FALSE)))</f>
        <v/>
      </c>
      <c r="AT180" s="151" t="str">
        <f t="shared" si="2"/>
        <v/>
      </c>
      <c r="AU180" s="76"/>
      <c r="AV180" s="76"/>
      <c r="AW180" s="76"/>
      <c r="AX180" s="76"/>
      <c r="AY180" s="76"/>
      <c r="AZ180" s="76"/>
      <c r="BA180" s="76"/>
    </row>
    <row r="181" spans="1:53" s="85" customFormat="1" x14ac:dyDescent="0.2">
      <c r="A181" s="79">
        <v>174</v>
      </c>
      <c r="B181" s="76" t="str">
        <f>IF(ISBLANK(Catalog!A413),"",Catalog!A413)</f>
        <v/>
      </c>
      <c r="C181" s="76"/>
      <c r="D181" s="76" t="str">
        <f>IF($B181="","",(VLOOKUP($B181,'Price List'!$C:BB,2,FALSE)))</f>
        <v/>
      </c>
      <c r="E181" s="77" t="str">
        <f>IF($B181="","",(VLOOKUP($B181,'Price List'!$C:BA,3,FALSE)))</f>
        <v/>
      </c>
      <c r="F181" s="78" t="str">
        <f>IF($B181="","",IF(ISBLANK(VLOOKUP($B181,'Price List'!$C:BB,5,FALSE)),VLOOKUP($B181,'Price List'!$C:BB,7,FALSE),VLOOKUP($B181,'Price List'!$C:BB,5,FALSE)))</f>
        <v/>
      </c>
      <c r="G181" s="76"/>
      <c r="H181" s="76"/>
      <c r="I181" s="77" t="str">
        <f>IF($B181="","",(VLOOKUP($B181,'Price List'!$C:BE,6,FALSE)))</f>
        <v/>
      </c>
      <c r="J181" s="76" t="str">
        <f>IF($B181="","",(VLOOKUP($B181,'Price List'!$C:BF,8,FALSE)))</f>
        <v/>
      </c>
      <c r="K181" s="76" t="str">
        <f>IF($B181="","",(VLOOKUP($B181,'Price List'!$C:BG,9,FALSE)))</f>
        <v/>
      </c>
      <c r="L181" s="79" t="str">
        <f>IF($B181="","",(VLOOKUP($B181,'Price List'!$C:BH,10,FALSE)))</f>
        <v/>
      </c>
      <c r="M181" s="80" t="str">
        <f>IF($B181="","",(VLOOKUP($B181,'Price List'!$C:BI,11,FALSE)))</f>
        <v/>
      </c>
      <c r="N181" s="81" t="str">
        <f>IF($B181="","",(VLOOKUP($B181,'Price List'!$C:BI,12,FALSE)))</f>
        <v/>
      </c>
      <c r="O181" s="82" t="str">
        <f>IF($B181="","",(VLOOKUP($B181,'Price List'!$C:AS,13,FALSE)))</f>
        <v/>
      </c>
      <c r="P181" s="83" t="str">
        <f>IF($B181="","",(VLOOKUP($B181,'Price List'!$C:AS,14,FALSE)))</f>
        <v/>
      </c>
      <c r="Q181" s="83" t="str">
        <f>IF($B181="","",(VLOOKUP($B181,'Price List'!$C:AS,15,FALSE)))</f>
        <v/>
      </c>
      <c r="R181" s="125" t="str">
        <f>IF($B181="","",(VLOOKUP($B181,'Price List'!$C:AS,16,FALSE)))</f>
        <v/>
      </c>
      <c r="S181" s="125" t="str">
        <f>IF($B181="","",(VLOOKUP($B181,'Price List'!$C:AS,17,FALSE)))</f>
        <v/>
      </c>
      <c r="T181" s="84" t="str">
        <f>IF($B181="","",(VLOOKUP($B181,'Price List'!$C:AS,18,FALSE)))</f>
        <v/>
      </c>
      <c r="U181" s="83" t="str">
        <f>IF($B181="","",(VLOOKUP($B181,'Price List'!$C:AS,19,FALSE)))</f>
        <v/>
      </c>
      <c r="V181" s="83" t="str">
        <f>IF($B181="","",(VLOOKUP($B181,'Price List'!$C:AS,20,FALSE)))</f>
        <v/>
      </c>
      <c r="W181" s="125" t="str">
        <f>IF($B181="","",(VLOOKUP($B181,'Price List'!$C:AS,21,FALSE)))</f>
        <v/>
      </c>
      <c r="X181" s="130" t="str">
        <f>IF($B181="","",(VLOOKUP($B181,'Price List'!$C:AS,22,FALSE)))</f>
        <v/>
      </c>
      <c r="Y181" s="83" t="str">
        <f>IF($B181="","",(VLOOKUP($B181,'Price List'!$C:AS,23,FALSE)))</f>
        <v/>
      </c>
      <c r="Z181" s="83" t="str">
        <f>IF($B181="","",(VLOOKUP($B181,'Price List'!$C:AS,24,FALSE)))</f>
        <v/>
      </c>
      <c r="AA181" s="83" t="str">
        <f>IF($B181="","",(VLOOKUP($B181,'Price List'!$C:AS,25,FALSE)))</f>
        <v/>
      </c>
      <c r="AB181" s="125" t="str">
        <f>IF($B181="","",(VLOOKUP($B181,'Price List'!$C:AS,26,FALSE)))</f>
        <v/>
      </c>
      <c r="AC181" s="125" t="str">
        <f>IF($B181="","",(VLOOKUP($B181,'Price List'!$C:AS,27,FALSE)))</f>
        <v/>
      </c>
      <c r="AD181" s="82" t="str">
        <f>IF($B181="","",(VLOOKUP($B181,'Price List'!$C:AS,28,FALSE)))</f>
        <v/>
      </c>
      <c r="AE181" s="83" t="str">
        <f>IF($B181="","",(VLOOKUP($B181,'Price List'!$C:AS,29,FALSE)))</f>
        <v/>
      </c>
      <c r="AF181" s="83" t="str">
        <f>IF($B181="","",(VLOOKUP($B181,'Price List'!$C:AS,30,FALSE)))</f>
        <v/>
      </c>
      <c r="AG181" s="125" t="str">
        <f>IF($B181="","",(VLOOKUP($B181,'Price List'!$C:AS,31,FALSE)))</f>
        <v/>
      </c>
      <c r="AH181" s="125" t="str">
        <f>IF($B181="","",(VLOOKUP($B181,'Price List'!$C:AS,32,FALSE)))</f>
        <v/>
      </c>
      <c r="AI181" s="84" t="str">
        <f>IF($B181="","",(VLOOKUP($B181,'Price List'!$C:AS,33,FALSE)))</f>
        <v/>
      </c>
      <c r="AJ181" s="83" t="str">
        <f>IF($B181="","",(VLOOKUP($B181,'Price List'!$C:AS,34,FALSE)))</f>
        <v/>
      </c>
      <c r="AK181" s="83" t="str">
        <f>IF($B181="","",(VLOOKUP($B181,'Price List'!$C:AS,35,FALSE)))</f>
        <v/>
      </c>
      <c r="AL181" s="125" t="str">
        <f>IF($B181="","",(VLOOKUP($B181,'Price List'!$C:AS,36,FALSE)))</f>
        <v/>
      </c>
      <c r="AM181" s="130" t="str">
        <f>IF($B181="","",(VLOOKUP($B181,'Price List'!$C:AS,37,FALSE)))</f>
        <v/>
      </c>
      <c r="AN181" s="83" t="str">
        <f>IF($B181="","",(VLOOKUP($B181,'Price List'!$C:AS,38,FALSE)))</f>
        <v/>
      </c>
      <c r="AO181" s="83" t="str">
        <f>IF($B181="","",(VLOOKUP($B181,'Price List'!$C:AS,39,FALSE)))</f>
        <v/>
      </c>
      <c r="AP181" s="83" t="str">
        <f>IF($B181="","",(VLOOKUP($B181,'Price List'!$C:AS,40,FALSE)))</f>
        <v/>
      </c>
      <c r="AQ181" s="125" t="str">
        <f>IF($B181="","",(VLOOKUP($B181,'Price List'!$C:AS,41,FALSE)))</f>
        <v/>
      </c>
      <c r="AR181" s="135" t="str">
        <f>IF($B181="","",(VLOOKUP($B181,'Price List'!$C:AS,42,FALSE)))</f>
        <v/>
      </c>
      <c r="AS181" s="76" t="str">
        <f>IF($B181="","",(VLOOKUP($B181,'Price List'!$C:CO,43,FALSE)))</f>
        <v/>
      </c>
      <c r="AT181" s="151" t="str">
        <f t="shared" si="2"/>
        <v/>
      </c>
      <c r="AU181" s="76"/>
      <c r="AV181" s="76"/>
      <c r="AW181" s="76"/>
      <c r="AX181" s="76"/>
      <c r="AY181" s="76"/>
      <c r="AZ181" s="76"/>
      <c r="BA181" s="76"/>
    </row>
    <row r="182" spans="1:53" s="85" customFormat="1" x14ac:dyDescent="0.2">
      <c r="A182" s="79">
        <v>175</v>
      </c>
      <c r="B182" s="76" t="str">
        <f>IF(ISBLANK(Catalog!E413),"",Catalog!E413)</f>
        <v/>
      </c>
      <c r="C182" s="76"/>
      <c r="D182" s="76" t="str">
        <f>IF($B182="","",(VLOOKUP($B182,'Price List'!$C:BB,2,FALSE)))</f>
        <v/>
      </c>
      <c r="E182" s="77" t="str">
        <f>IF($B182="","",(VLOOKUP($B182,'Price List'!$C:BA,3,FALSE)))</f>
        <v/>
      </c>
      <c r="F182" s="78" t="str">
        <f>IF($B182="","",IF(ISBLANK(VLOOKUP($B182,'Price List'!$C:BB,5,FALSE)),VLOOKUP($B182,'Price List'!$C:BB,7,FALSE),VLOOKUP($B182,'Price List'!$C:BB,5,FALSE)))</f>
        <v/>
      </c>
      <c r="G182" s="76"/>
      <c r="H182" s="76"/>
      <c r="I182" s="77" t="str">
        <f>IF($B182="","",(VLOOKUP($B182,'Price List'!$C:BE,6,FALSE)))</f>
        <v/>
      </c>
      <c r="J182" s="76" t="str">
        <f>IF($B182="","",(VLOOKUP($B182,'Price List'!$C:BF,8,FALSE)))</f>
        <v/>
      </c>
      <c r="K182" s="76" t="str">
        <f>IF($B182="","",(VLOOKUP($B182,'Price List'!$C:BG,9,FALSE)))</f>
        <v/>
      </c>
      <c r="L182" s="79" t="str">
        <f>IF($B182="","",(VLOOKUP($B182,'Price List'!$C:BH,10,FALSE)))</f>
        <v/>
      </c>
      <c r="M182" s="80" t="str">
        <f>IF($B182="","",(VLOOKUP($B182,'Price List'!$C:BI,11,FALSE)))</f>
        <v/>
      </c>
      <c r="N182" s="81" t="str">
        <f>IF($B182="","",(VLOOKUP($B182,'Price List'!$C:BI,12,FALSE)))</f>
        <v/>
      </c>
      <c r="O182" s="82" t="str">
        <f>IF($B182="","",(VLOOKUP($B182,'Price List'!$C:AS,13,FALSE)))</f>
        <v/>
      </c>
      <c r="P182" s="83" t="str">
        <f>IF($B182="","",(VLOOKUP($B182,'Price List'!$C:AS,14,FALSE)))</f>
        <v/>
      </c>
      <c r="Q182" s="83" t="str">
        <f>IF($B182="","",(VLOOKUP($B182,'Price List'!$C:AS,15,FALSE)))</f>
        <v/>
      </c>
      <c r="R182" s="125" t="str">
        <f>IF($B182="","",(VLOOKUP($B182,'Price List'!$C:AS,16,FALSE)))</f>
        <v/>
      </c>
      <c r="S182" s="125" t="str">
        <f>IF($B182="","",(VLOOKUP($B182,'Price List'!$C:AS,17,FALSE)))</f>
        <v/>
      </c>
      <c r="T182" s="84" t="str">
        <f>IF($B182="","",(VLOOKUP($B182,'Price List'!$C:AS,18,FALSE)))</f>
        <v/>
      </c>
      <c r="U182" s="83" t="str">
        <f>IF($B182="","",(VLOOKUP($B182,'Price List'!$C:AS,19,FALSE)))</f>
        <v/>
      </c>
      <c r="V182" s="83" t="str">
        <f>IF($B182="","",(VLOOKUP($B182,'Price List'!$C:AS,20,FALSE)))</f>
        <v/>
      </c>
      <c r="W182" s="125" t="str">
        <f>IF($B182="","",(VLOOKUP($B182,'Price List'!$C:AS,21,FALSE)))</f>
        <v/>
      </c>
      <c r="X182" s="130" t="str">
        <f>IF($B182="","",(VLOOKUP($B182,'Price List'!$C:AS,22,FALSE)))</f>
        <v/>
      </c>
      <c r="Y182" s="83" t="str">
        <f>IF($B182="","",(VLOOKUP($B182,'Price List'!$C:AS,23,FALSE)))</f>
        <v/>
      </c>
      <c r="Z182" s="83" t="str">
        <f>IF($B182="","",(VLOOKUP($B182,'Price List'!$C:AS,24,FALSE)))</f>
        <v/>
      </c>
      <c r="AA182" s="83" t="str">
        <f>IF($B182="","",(VLOOKUP($B182,'Price List'!$C:AS,25,FALSE)))</f>
        <v/>
      </c>
      <c r="AB182" s="125" t="str">
        <f>IF($B182="","",(VLOOKUP($B182,'Price List'!$C:AS,26,FALSE)))</f>
        <v/>
      </c>
      <c r="AC182" s="125" t="str">
        <f>IF($B182="","",(VLOOKUP($B182,'Price List'!$C:AS,27,FALSE)))</f>
        <v/>
      </c>
      <c r="AD182" s="82" t="str">
        <f>IF($B182="","",(VLOOKUP($B182,'Price List'!$C:AS,28,FALSE)))</f>
        <v/>
      </c>
      <c r="AE182" s="83" t="str">
        <f>IF($B182="","",(VLOOKUP($B182,'Price List'!$C:AS,29,FALSE)))</f>
        <v/>
      </c>
      <c r="AF182" s="83" t="str">
        <f>IF($B182="","",(VLOOKUP($B182,'Price List'!$C:AS,30,FALSE)))</f>
        <v/>
      </c>
      <c r="AG182" s="125" t="str">
        <f>IF($B182="","",(VLOOKUP($B182,'Price List'!$C:AS,31,FALSE)))</f>
        <v/>
      </c>
      <c r="AH182" s="125" t="str">
        <f>IF($B182="","",(VLOOKUP($B182,'Price List'!$C:AS,32,FALSE)))</f>
        <v/>
      </c>
      <c r="AI182" s="84" t="str">
        <f>IF($B182="","",(VLOOKUP($B182,'Price List'!$C:AS,33,FALSE)))</f>
        <v/>
      </c>
      <c r="AJ182" s="83" t="str">
        <f>IF($B182="","",(VLOOKUP($B182,'Price List'!$C:AS,34,FALSE)))</f>
        <v/>
      </c>
      <c r="AK182" s="83" t="str">
        <f>IF($B182="","",(VLOOKUP($B182,'Price List'!$C:AS,35,FALSE)))</f>
        <v/>
      </c>
      <c r="AL182" s="125" t="str">
        <f>IF($B182="","",(VLOOKUP($B182,'Price List'!$C:AS,36,FALSE)))</f>
        <v/>
      </c>
      <c r="AM182" s="130" t="str">
        <f>IF($B182="","",(VLOOKUP($B182,'Price List'!$C:AS,37,FALSE)))</f>
        <v/>
      </c>
      <c r="AN182" s="83" t="str">
        <f>IF($B182="","",(VLOOKUP($B182,'Price List'!$C:AS,38,FALSE)))</f>
        <v/>
      </c>
      <c r="AO182" s="83" t="str">
        <f>IF($B182="","",(VLOOKUP($B182,'Price List'!$C:AS,39,FALSE)))</f>
        <v/>
      </c>
      <c r="AP182" s="83" t="str">
        <f>IF($B182="","",(VLOOKUP($B182,'Price List'!$C:AS,40,FALSE)))</f>
        <v/>
      </c>
      <c r="AQ182" s="125" t="str">
        <f>IF($B182="","",(VLOOKUP($B182,'Price List'!$C:AS,41,FALSE)))</f>
        <v/>
      </c>
      <c r="AR182" s="135" t="str">
        <f>IF($B182="","",(VLOOKUP($B182,'Price List'!$C:AS,42,FALSE)))</f>
        <v/>
      </c>
      <c r="AS182" s="76" t="str">
        <f>IF($B182="","",(VLOOKUP($B182,'Price List'!$C:CO,43,FALSE)))</f>
        <v/>
      </c>
      <c r="AT182" s="151" t="str">
        <f t="shared" si="2"/>
        <v/>
      </c>
      <c r="AU182" s="76"/>
      <c r="AV182" s="76"/>
      <c r="AW182" s="76"/>
      <c r="AX182" s="76"/>
      <c r="AY182" s="76"/>
      <c r="AZ182" s="76"/>
      <c r="BA182" s="76"/>
    </row>
    <row r="183" spans="1:53" s="85" customFormat="1" x14ac:dyDescent="0.2">
      <c r="A183" s="79">
        <v>176</v>
      </c>
      <c r="B183" s="76" t="str">
        <f>IF(ISBLANK(Catalog!I413),"",Catalog!I413)</f>
        <v/>
      </c>
      <c r="C183" s="76"/>
      <c r="D183" s="76" t="str">
        <f>IF($B183="","",(VLOOKUP($B183,'Price List'!$C:BB,2,FALSE)))</f>
        <v/>
      </c>
      <c r="E183" s="77" t="str">
        <f>IF($B183="","",(VLOOKUP($B183,'Price List'!$C:BA,3,FALSE)))</f>
        <v/>
      </c>
      <c r="F183" s="78" t="str">
        <f>IF($B183="","",IF(ISBLANK(VLOOKUP($B183,'Price List'!$C:BB,5,FALSE)),VLOOKUP($B183,'Price List'!$C:BB,7,FALSE),VLOOKUP($B183,'Price List'!$C:BB,5,FALSE)))</f>
        <v/>
      </c>
      <c r="G183" s="76"/>
      <c r="H183" s="76"/>
      <c r="I183" s="77" t="str">
        <f>IF($B183="","",(VLOOKUP($B183,'Price List'!$C:BE,6,FALSE)))</f>
        <v/>
      </c>
      <c r="J183" s="76" t="str">
        <f>IF($B183="","",(VLOOKUP($B183,'Price List'!$C:BF,8,FALSE)))</f>
        <v/>
      </c>
      <c r="K183" s="76" t="str">
        <f>IF($B183="","",(VLOOKUP($B183,'Price List'!$C:BG,9,FALSE)))</f>
        <v/>
      </c>
      <c r="L183" s="79" t="str">
        <f>IF($B183="","",(VLOOKUP($B183,'Price List'!$C:BH,10,FALSE)))</f>
        <v/>
      </c>
      <c r="M183" s="80" t="str">
        <f>IF($B183="","",(VLOOKUP($B183,'Price List'!$C:BI,11,FALSE)))</f>
        <v/>
      </c>
      <c r="N183" s="81" t="str">
        <f>IF($B183="","",(VLOOKUP($B183,'Price List'!$C:BI,12,FALSE)))</f>
        <v/>
      </c>
      <c r="O183" s="82" t="str">
        <f>IF($B183="","",(VLOOKUP($B183,'Price List'!$C:AS,13,FALSE)))</f>
        <v/>
      </c>
      <c r="P183" s="83" t="str">
        <f>IF($B183="","",(VLOOKUP($B183,'Price List'!$C:AS,14,FALSE)))</f>
        <v/>
      </c>
      <c r="Q183" s="83" t="str">
        <f>IF($B183="","",(VLOOKUP($B183,'Price List'!$C:AS,15,FALSE)))</f>
        <v/>
      </c>
      <c r="R183" s="125" t="str">
        <f>IF($B183="","",(VLOOKUP($B183,'Price List'!$C:AS,16,FALSE)))</f>
        <v/>
      </c>
      <c r="S183" s="125" t="str">
        <f>IF($B183="","",(VLOOKUP($B183,'Price List'!$C:AS,17,FALSE)))</f>
        <v/>
      </c>
      <c r="T183" s="84" t="str">
        <f>IF($B183="","",(VLOOKUP($B183,'Price List'!$C:AS,18,FALSE)))</f>
        <v/>
      </c>
      <c r="U183" s="83" t="str">
        <f>IF($B183="","",(VLOOKUP($B183,'Price List'!$C:AS,19,FALSE)))</f>
        <v/>
      </c>
      <c r="V183" s="83" t="str">
        <f>IF($B183="","",(VLOOKUP($B183,'Price List'!$C:AS,20,FALSE)))</f>
        <v/>
      </c>
      <c r="W183" s="125" t="str">
        <f>IF($B183="","",(VLOOKUP($B183,'Price List'!$C:AS,21,FALSE)))</f>
        <v/>
      </c>
      <c r="X183" s="130" t="str">
        <f>IF($B183="","",(VLOOKUP($B183,'Price List'!$C:AS,22,FALSE)))</f>
        <v/>
      </c>
      <c r="Y183" s="83" t="str">
        <f>IF($B183="","",(VLOOKUP($B183,'Price List'!$C:AS,23,FALSE)))</f>
        <v/>
      </c>
      <c r="Z183" s="83" t="str">
        <f>IF($B183="","",(VLOOKUP($B183,'Price List'!$C:AS,24,FALSE)))</f>
        <v/>
      </c>
      <c r="AA183" s="83" t="str">
        <f>IF($B183="","",(VLOOKUP($B183,'Price List'!$C:AS,25,FALSE)))</f>
        <v/>
      </c>
      <c r="AB183" s="125" t="str">
        <f>IF($B183="","",(VLOOKUP($B183,'Price List'!$C:AS,26,FALSE)))</f>
        <v/>
      </c>
      <c r="AC183" s="125" t="str">
        <f>IF($B183="","",(VLOOKUP($B183,'Price List'!$C:AS,27,FALSE)))</f>
        <v/>
      </c>
      <c r="AD183" s="82" t="str">
        <f>IF($B183="","",(VLOOKUP($B183,'Price List'!$C:AS,28,FALSE)))</f>
        <v/>
      </c>
      <c r="AE183" s="83" t="str">
        <f>IF($B183="","",(VLOOKUP($B183,'Price List'!$C:AS,29,FALSE)))</f>
        <v/>
      </c>
      <c r="AF183" s="83" t="str">
        <f>IF($B183="","",(VLOOKUP($B183,'Price List'!$C:AS,30,FALSE)))</f>
        <v/>
      </c>
      <c r="AG183" s="125" t="str">
        <f>IF($B183="","",(VLOOKUP($B183,'Price List'!$C:AS,31,FALSE)))</f>
        <v/>
      </c>
      <c r="AH183" s="125" t="str">
        <f>IF($B183="","",(VLOOKUP($B183,'Price List'!$C:AS,32,FALSE)))</f>
        <v/>
      </c>
      <c r="AI183" s="84" t="str">
        <f>IF($B183="","",(VLOOKUP($B183,'Price List'!$C:AS,33,FALSE)))</f>
        <v/>
      </c>
      <c r="AJ183" s="83" t="str">
        <f>IF($B183="","",(VLOOKUP($B183,'Price List'!$C:AS,34,FALSE)))</f>
        <v/>
      </c>
      <c r="AK183" s="83" t="str">
        <f>IF($B183="","",(VLOOKUP($B183,'Price List'!$C:AS,35,FALSE)))</f>
        <v/>
      </c>
      <c r="AL183" s="125" t="str">
        <f>IF($B183="","",(VLOOKUP($B183,'Price List'!$C:AS,36,FALSE)))</f>
        <v/>
      </c>
      <c r="AM183" s="130" t="str">
        <f>IF($B183="","",(VLOOKUP($B183,'Price List'!$C:AS,37,FALSE)))</f>
        <v/>
      </c>
      <c r="AN183" s="83" t="str">
        <f>IF($B183="","",(VLOOKUP($B183,'Price List'!$C:AS,38,FALSE)))</f>
        <v/>
      </c>
      <c r="AO183" s="83" t="str">
        <f>IF($B183="","",(VLOOKUP($B183,'Price List'!$C:AS,39,FALSE)))</f>
        <v/>
      </c>
      <c r="AP183" s="83" t="str">
        <f>IF($B183="","",(VLOOKUP($B183,'Price List'!$C:AS,40,FALSE)))</f>
        <v/>
      </c>
      <c r="AQ183" s="125" t="str">
        <f>IF($B183="","",(VLOOKUP($B183,'Price List'!$C:AS,41,FALSE)))</f>
        <v/>
      </c>
      <c r="AR183" s="135" t="str">
        <f>IF($B183="","",(VLOOKUP($B183,'Price List'!$C:AS,42,FALSE)))</f>
        <v/>
      </c>
      <c r="AS183" s="76" t="str">
        <f>IF($B183="","",(VLOOKUP($B183,'Price List'!$C:CO,43,FALSE)))</f>
        <v/>
      </c>
      <c r="AT183" s="151" t="str">
        <f t="shared" si="2"/>
        <v/>
      </c>
      <c r="AU183" s="76"/>
      <c r="AV183" s="76"/>
      <c r="AW183" s="76"/>
      <c r="AX183" s="76"/>
      <c r="AY183" s="76"/>
      <c r="AZ183" s="76"/>
      <c r="BA183" s="76"/>
    </row>
    <row r="184" spans="1:53" s="85" customFormat="1" x14ac:dyDescent="0.2">
      <c r="A184" s="79">
        <v>177</v>
      </c>
      <c r="B184" s="76" t="str">
        <f>IF(ISBLANK(Catalog!A420),"",Catalog!A420)</f>
        <v/>
      </c>
      <c r="C184" s="76"/>
      <c r="D184" s="76" t="str">
        <f>IF($B184="","",(VLOOKUP($B184,'Price List'!$C:BB,2,FALSE)))</f>
        <v/>
      </c>
      <c r="E184" s="77" t="str">
        <f>IF($B184="","",(VLOOKUP($B184,'Price List'!$C:BA,3,FALSE)))</f>
        <v/>
      </c>
      <c r="F184" s="78" t="str">
        <f>IF($B184="","",IF(ISBLANK(VLOOKUP($B184,'Price List'!$C:BB,5,FALSE)),VLOOKUP($B184,'Price List'!$C:BB,7,FALSE),VLOOKUP($B184,'Price List'!$C:BB,5,FALSE)))</f>
        <v/>
      </c>
      <c r="G184" s="76"/>
      <c r="H184" s="76"/>
      <c r="I184" s="77" t="str">
        <f>IF($B184="","",(VLOOKUP($B184,'Price List'!$C:BE,6,FALSE)))</f>
        <v/>
      </c>
      <c r="J184" s="76" t="str">
        <f>IF($B184="","",(VLOOKUP($B184,'Price List'!$C:BF,8,FALSE)))</f>
        <v/>
      </c>
      <c r="K184" s="76" t="str">
        <f>IF($B184="","",(VLOOKUP($B184,'Price List'!$C:BG,9,FALSE)))</f>
        <v/>
      </c>
      <c r="L184" s="79" t="str">
        <f>IF($B184="","",(VLOOKUP($B184,'Price List'!$C:BH,10,FALSE)))</f>
        <v/>
      </c>
      <c r="M184" s="80" t="str">
        <f>IF($B184="","",(VLOOKUP($B184,'Price List'!$C:BI,11,FALSE)))</f>
        <v/>
      </c>
      <c r="N184" s="81" t="str">
        <f>IF($B184="","",(VLOOKUP($B184,'Price List'!$C:BI,12,FALSE)))</f>
        <v/>
      </c>
      <c r="O184" s="82" t="str">
        <f>IF($B184="","",(VLOOKUP($B184,'Price List'!$C:AS,13,FALSE)))</f>
        <v/>
      </c>
      <c r="P184" s="83" t="str">
        <f>IF($B184="","",(VLOOKUP($B184,'Price List'!$C:AS,14,FALSE)))</f>
        <v/>
      </c>
      <c r="Q184" s="83" t="str">
        <f>IF($B184="","",(VLOOKUP($B184,'Price List'!$C:AS,15,FALSE)))</f>
        <v/>
      </c>
      <c r="R184" s="125" t="str">
        <f>IF($B184="","",(VLOOKUP($B184,'Price List'!$C:AS,16,FALSE)))</f>
        <v/>
      </c>
      <c r="S184" s="125" t="str">
        <f>IF($B184="","",(VLOOKUP($B184,'Price List'!$C:AS,17,FALSE)))</f>
        <v/>
      </c>
      <c r="T184" s="84" t="str">
        <f>IF($B184="","",(VLOOKUP($B184,'Price List'!$C:AS,18,FALSE)))</f>
        <v/>
      </c>
      <c r="U184" s="83" t="str">
        <f>IF($B184="","",(VLOOKUP($B184,'Price List'!$C:AS,19,FALSE)))</f>
        <v/>
      </c>
      <c r="V184" s="83" t="str">
        <f>IF($B184="","",(VLOOKUP($B184,'Price List'!$C:AS,20,FALSE)))</f>
        <v/>
      </c>
      <c r="W184" s="125" t="str">
        <f>IF($B184="","",(VLOOKUP($B184,'Price List'!$C:AS,21,FALSE)))</f>
        <v/>
      </c>
      <c r="X184" s="130" t="str">
        <f>IF($B184="","",(VLOOKUP($B184,'Price List'!$C:AS,22,FALSE)))</f>
        <v/>
      </c>
      <c r="Y184" s="83" t="str">
        <f>IF($B184="","",(VLOOKUP($B184,'Price List'!$C:AS,23,FALSE)))</f>
        <v/>
      </c>
      <c r="Z184" s="83" t="str">
        <f>IF($B184="","",(VLOOKUP($B184,'Price List'!$C:AS,24,FALSE)))</f>
        <v/>
      </c>
      <c r="AA184" s="83" t="str">
        <f>IF($B184="","",(VLOOKUP($B184,'Price List'!$C:AS,25,FALSE)))</f>
        <v/>
      </c>
      <c r="AB184" s="125" t="str">
        <f>IF($B184="","",(VLOOKUP($B184,'Price List'!$C:AS,26,FALSE)))</f>
        <v/>
      </c>
      <c r="AC184" s="125" t="str">
        <f>IF($B184="","",(VLOOKUP($B184,'Price List'!$C:AS,27,FALSE)))</f>
        <v/>
      </c>
      <c r="AD184" s="82" t="str">
        <f>IF($B184="","",(VLOOKUP($B184,'Price List'!$C:AS,28,FALSE)))</f>
        <v/>
      </c>
      <c r="AE184" s="83" t="str">
        <f>IF($B184="","",(VLOOKUP($B184,'Price List'!$C:AS,29,FALSE)))</f>
        <v/>
      </c>
      <c r="AF184" s="83" t="str">
        <f>IF($B184="","",(VLOOKUP($B184,'Price List'!$C:AS,30,FALSE)))</f>
        <v/>
      </c>
      <c r="AG184" s="125" t="str">
        <f>IF($B184="","",(VLOOKUP($B184,'Price List'!$C:AS,31,FALSE)))</f>
        <v/>
      </c>
      <c r="AH184" s="125" t="str">
        <f>IF($B184="","",(VLOOKUP($B184,'Price List'!$C:AS,32,FALSE)))</f>
        <v/>
      </c>
      <c r="AI184" s="84" t="str">
        <f>IF($B184="","",(VLOOKUP($B184,'Price List'!$C:AS,33,FALSE)))</f>
        <v/>
      </c>
      <c r="AJ184" s="83" t="str">
        <f>IF($B184="","",(VLOOKUP($B184,'Price List'!$C:AS,34,FALSE)))</f>
        <v/>
      </c>
      <c r="AK184" s="83" t="str">
        <f>IF($B184="","",(VLOOKUP($B184,'Price List'!$C:AS,35,FALSE)))</f>
        <v/>
      </c>
      <c r="AL184" s="125" t="str">
        <f>IF($B184="","",(VLOOKUP($B184,'Price List'!$C:AS,36,FALSE)))</f>
        <v/>
      </c>
      <c r="AM184" s="130" t="str">
        <f>IF($B184="","",(VLOOKUP($B184,'Price List'!$C:AS,37,FALSE)))</f>
        <v/>
      </c>
      <c r="AN184" s="83" t="str">
        <f>IF($B184="","",(VLOOKUP($B184,'Price List'!$C:AS,38,FALSE)))</f>
        <v/>
      </c>
      <c r="AO184" s="83" t="str">
        <f>IF($B184="","",(VLOOKUP($B184,'Price List'!$C:AS,39,FALSE)))</f>
        <v/>
      </c>
      <c r="AP184" s="83" t="str">
        <f>IF($B184="","",(VLOOKUP($B184,'Price List'!$C:AS,40,FALSE)))</f>
        <v/>
      </c>
      <c r="AQ184" s="125" t="str">
        <f>IF($B184="","",(VLOOKUP($B184,'Price List'!$C:AS,41,FALSE)))</f>
        <v/>
      </c>
      <c r="AR184" s="135" t="str">
        <f>IF($B184="","",(VLOOKUP($B184,'Price List'!$C:AS,42,FALSE)))</f>
        <v/>
      </c>
      <c r="AS184" s="76" t="str">
        <f>IF($B184="","",(VLOOKUP($B184,'Price List'!$C:CO,43,FALSE)))</f>
        <v/>
      </c>
      <c r="AT184" s="151" t="str">
        <f t="shared" si="2"/>
        <v/>
      </c>
      <c r="AU184" s="76"/>
      <c r="AV184" s="76"/>
      <c r="AW184" s="76"/>
      <c r="AX184" s="76"/>
      <c r="AY184" s="76"/>
      <c r="AZ184" s="76"/>
      <c r="BA184" s="76"/>
    </row>
    <row r="185" spans="1:53" s="85" customFormat="1" x14ac:dyDescent="0.2">
      <c r="A185" s="79">
        <v>178</v>
      </c>
      <c r="B185" s="76" t="str">
        <f>IF(ISBLANK(Catalog!E420),"",Catalog!E420)</f>
        <v/>
      </c>
      <c r="C185" s="76"/>
      <c r="D185" s="76" t="str">
        <f>IF($B185="","",(VLOOKUP($B185,'Price List'!$C:BB,2,FALSE)))</f>
        <v/>
      </c>
      <c r="E185" s="77" t="str">
        <f>IF($B185="","",(VLOOKUP($B185,'Price List'!$C:BA,3,FALSE)))</f>
        <v/>
      </c>
      <c r="F185" s="78" t="str">
        <f>IF($B185="","",IF(ISBLANK(VLOOKUP($B185,'Price List'!$C:BB,5,FALSE)),VLOOKUP($B185,'Price List'!$C:BB,7,FALSE),VLOOKUP($B185,'Price List'!$C:BB,5,FALSE)))</f>
        <v/>
      </c>
      <c r="G185" s="76"/>
      <c r="H185" s="76"/>
      <c r="I185" s="77" t="str">
        <f>IF($B185="","",(VLOOKUP($B185,'Price List'!$C:BE,6,FALSE)))</f>
        <v/>
      </c>
      <c r="J185" s="76" t="str">
        <f>IF($B185="","",(VLOOKUP($B185,'Price List'!$C:BF,8,FALSE)))</f>
        <v/>
      </c>
      <c r="K185" s="76" t="str">
        <f>IF($B185="","",(VLOOKUP($B185,'Price List'!$C:BG,9,FALSE)))</f>
        <v/>
      </c>
      <c r="L185" s="79" t="str">
        <f>IF($B185="","",(VLOOKUP($B185,'Price List'!$C:BH,10,FALSE)))</f>
        <v/>
      </c>
      <c r="M185" s="80" t="str">
        <f>IF($B185="","",(VLOOKUP($B185,'Price List'!$C:BI,11,FALSE)))</f>
        <v/>
      </c>
      <c r="N185" s="81" t="str">
        <f>IF($B185="","",(VLOOKUP($B185,'Price List'!$C:BI,12,FALSE)))</f>
        <v/>
      </c>
      <c r="O185" s="82" t="str">
        <f>IF($B185="","",(VLOOKUP($B185,'Price List'!$C:AS,13,FALSE)))</f>
        <v/>
      </c>
      <c r="P185" s="83" t="str">
        <f>IF($B185="","",(VLOOKUP($B185,'Price List'!$C:AS,14,FALSE)))</f>
        <v/>
      </c>
      <c r="Q185" s="83" t="str">
        <f>IF($B185="","",(VLOOKUP($B185,'Price List'!$C:AS,15,FALSE)))</f>
        <v/>
      </c>
      <c r="R185" s="125" t="str">
        <f>IF($B185="","",(VLOOKUP($B185,'Price List'!$C:AS,16,FALSE)))</f>
        <v/>
      </c>
      <c r="S185" s="125" t="str">
        <f>IF($B185="","",(VLOOKUP($B185,'Price List'!$C:AS,17,FALSE)))</f>
        <v/>
      </c>
      <c r="T185" s="84" t="str">
        <f>IF($B185="","",(VLOOKUP($B185,'Price List'!$C:AS,18,FALSE)))</f>
        <v/>
      </c>
      <c r="U185" s="83" t="str">
        <f>IF($B185="","",(VLOOKUP($B185,'Price List'!$C:AS,19,FALSE)))</f>
        <v/>
      </c>
      <c r="V185" s="83" t="str">
        <f>IF($B185="","",(VLOOKUP($B185,'Price List'!$C:AS,20,FALSE)))</f>
        <v/>
      </c>
      <c r="W185" s="125" t="str">
        <f>IF($B185="","",(VLOOKUP($B185,'Price List'!$C:AS,21,FALSE)))</f>
        <v/>
      </c>
      <c r="X185" s="130" t="str">
        <f>IF($B185="","",(VLOOKUP($B185,'Price List'!$C:AS,22,FALSE)))</f>
        <v/>
      </c>
      <c r="Y185" s="83" t="str">
        <f>IF($B185="","",(VLOOKUP($B185,'Price List'!$C:AS,23,FALSE)))</f>
        <v/>
      </c>
      <c r="Z185" s="83" t="str">
        <f>IF($B185="","",(VLOOKUP($B185,'Price List'!$C:AS,24,FALSE)))</f>
        <v/>
      </c>
      <c r="AA185" s="83" t="str">
        <f>IF($B185="","",(VLOOKUP($B185,'Price List'!$C:AS,25,FALSE)))</f>
        <v/>
      </c>
      <c r="AB185" s="125" t="str">
        <f>IF($B185="","",(VLOOKUP($B185,'Price List'!$C:AS,26,FALSE)))</f>
        <v/>
      </c>
      <c r="AC185" s="125" t="str">
        <f>IF($B185="","",(VLOOKUP($B185,'Price List'!$C:AS,27,FALSE)))</f>
        <v/>
      </c>
      <c r="AD185" s="82" t="str">
        <f>IF($B185="","",(VLOOKUP($B185,'Price List'!$C:AS,28,FALSE)))</f>
        <v/>
      </c>
      <c r="AE185" s="83" t="str">
        <f>IF($B185="","",(VLOOKUP($B185,'Price List'!$C:AS,29,FALSE)))</f>
        <v/>
      </c>
      <c r="AF185" s="83" t="str">
        <f>IF($B185="","",(VLOOKUP($B185,'Price List'!$C:AS,30,FALSE)))</f>
        <v/>
      </c>
      <c r="AG185" s="125" t="str">
        <f>IF($B185="","",(VLOOKUP($B185,'Price List'!$C:AS,31,FALSE)))</f>
        <v/>
      </c>
      <c r="AH185" s="125" t="str">
        <f>IF($B185="","",(VLOOKUP($B185,'Price List'!$C:AS,32,FALSE)))</f>
        <v/>
      </c>
      <c r="AI185" s="84" t="str">
        <f>IF($B185="","",(VLOOKUP($B185,'Price List'!$C:AS,33,FALSE)))</f>
        <v/>
      </c>
      <c r="AJ185" s="83" t="str">
        <f>IF($B185="","",(VLOOKUP($B185,'Price List'!$C:AS,34,FALSE)))</f>
        <v/>
      </c>
      <c r="AK185" s="83" t="str">
        <f>IF($B185="","",(VLOOKUP($B185,'Price List'!$C:AS,35,FALSE)))</f>
        <v/>
      </c>
      <c r="AL185" s="125" t="str">
        <f>IF($B185="","",(VLOOKUP($B185,'Price List'!$C:AS,36,FALSE)))</f>
        <v/>
      </c>
      <c r="AM185" s="130" t="str">
        <f>IF($B185="","",(VLOOKUP($B185,'Price List'!$C:AS,37,FALSE)))</f>
        <v/>
      </c>
      <c r="AN185" s="83" t="str">
        <f>IF($B185="","",(VLOOKUP($B185,'Price List'!$C:AS,38,FALSE)))</f>
        <v/>
      </c>
      <c r="AO185" s="83" t="str">
        <f>IF($B185="","",(VLOOKUP($B185,'Price List'!$C:AS,39,FALSE)))</f>
        <v/>
      </c>
      <c r="AP185" s="83" t="str">
        <f>IF($B185="","",(VLOOKUP($B185,'Price List'!$C:AS,40,FALSE)))</f>
        <v/>
      </c>
      <c r="AQ185" s="125" t="str">
        <f>IF($B185="","",(VLOOKUP($B185,'Price List'!$C:AS,41,FALSE)))</f>
        <v/>
      </c>
      <c r="AR185" s="135" t="str">
        <f>IF($B185="","",(VLOOKUP($B185,'Price List'!$C:AS,42,FALSE)))</f>
        <v/>
      </c>
      <c r="AS185" s="76" t="str">
        <f>IF($B185="","",(VLOOKUP($B185,'Price List'!$C:CO,43,FALSE)))</f>
        <v/>
      </c>
      <c r="AT185" s="151" t="str">
        <f t="shared" si="2"/>
        <v/>
      </c>
      <c r="AU185" s="76"/>
      <c r="AV185" s="76"/>
      <c r="AW185" s="76"/>
      <c r="AX185" s="76"/>
      <c r="AY185" s="76"/>
      <c r="AZ185" s="76"/>
      <c r="BA185" s="76"/>
    </row>
    <row r="186" spans="1:53" s="85" customFormat="1" x14ac:dyDescent="0.2">
      <c r="A186" s="79">
        <v>179</v>
      </c>
      <c r="B186" s="76" t="str">
        <f>IF(ISBLANK(Catalog!I420),"",Catalog!I420)</f>
        <v/>
      </c>
      <c r="C186" s="76"/>
      <c r="D186" s="76" t="str">
        <f>IF($B186="","",(VLOOKUP($B186,'Price List'!$C:BB,2,FALSE)))</f>
        <v/>
      </c>
      <c r="E186" s="77" t="str">
        <f>IF($B186="","",(VLOOKUP($B186,'Price List'!$C:BA,3,FALSE)))</f>
        <v/>
      </c>
      <c r="F186" s="78" t="str">
        <f>IF($B186="","",IF(ISBLANK(VLOOKUP($B186,'Price List'!$C:BB,5,FALSE)),VLOOKUP($B186,'Price List'!$C:BB,7,FALSE),VLOOKUP($B186,'Price List'!$C:BB,5,FALSE)))</f>
        <v/>
      </c>
      <c r="G186" s="76"/>
      <c r="H186" s="76"/>
      <c r="I186" s="77" t="str">
        <f>IF($B186="","",(VLOOKUP($B186,'Price List'!$C:BE,6,FALSE)))</f>
        <v/>
      </c>
      <c r="J186" s="76" t="str">
        <f>IF($B186="","",(VLOOKUP($B186,'Price List'!$C:BF,8,FALSE)))</f>
        <v/>
      </c>
      <c r="K186" s="76" t="str">
        <f>IF($B186="","",(VLOOKUP($B186,'Price List'!$C:BG,9,FALSE)))</f>
        <v/>
      </c>
      <c r="L186" s="79" t="str">
        <f>IF($B186="","",(VLOOKUP($B186,'Price List'!$C:BH,10,FALSE)))</f>
        <v/>
      </c>
      <c r="M186" s="80" t="str">
        <f>IF($B186="","",(VLOOKUP($B186,'Price List'!$C:BI,11,FALSE)))</f>
        <v/>
      </c>
      <c r="N186" s="81" t="str">
        <f>IF($B186="","",(VLOOKUP($B186,'Price List'!$C:BI,12,FALSE)))</f>
        <v/>
      </c>
      <c r="O186" s="82" t="str">
        <f>IF($B186="","",(VLOOKUP($B186,'Price List'!$C:AS,13,FALSE)))</f>
        <v/>
      </c>
      <c r="P186" s="83" t="str">
        <f>IF($B186="","",(VLOOKUP($B186,'Price List'!$C:AS,14,FALSE)))</f>
        <v/>
      </c>
      <c r="Q186" s="83" t="str">
        <f>IF($B186="","",(VLOOKUP($B186,'Price List'!$C:AS,15,FALSE)))</f>
        <v/>
      </c>
      <c r="R186" s="125" t="str">
        <f>IF($B186="","",(VLOOKUP($B186,'Price List'!$C:AS,16,FALSE)))</f>
        <v/>
      </c>
      <c r="S186" s="125" t="str">
        <f>IF($B186="","",(VLOOKUP($B186,'Price List'!$C:AS,17,FALSE)))</f>
        <v/>
      </c>
      <c r="T186" s="84" t="str">
        <f>IF($B186="","",(VLOOKUP($B186,'Price List'!$C:AS,18,FALSE)))</f>
        <v/>
      </c>
      <c r="U186" s="83" t="str">
        <f>IF($B186="","",(VLOOKUP($B186,'Price List'!$C:AS,19,FALSE)))</f>
        <v/>
      </c>
      <c r="V186" s="83" t="str">
        <f>IF($B186="","",(VLOOKUP($B186,'Price List'!$C:AS,20,FALSE)))</f>
        <v/>
      </c>
      <c r="W186" s="125" t="str">
        <f>IF($B186="","",(VLOOKUP($B186,'Price List'!$C:AS,21,FALSE)))</f>
        <v/>
      </c>
      <c r="X186" s="130" t="str">
        <f>IF($B186="","",(VLOOKUP($B186,'Price List'!$C:AS,22,FALSE)))</f>
        <v/>
      </c>
      <c r="Y186" s="83" t="str">
        <f>IF($B186="","",(VLOOKUP($B186,'Price List'!$C:AS,23,FALSE)))</f>
        <v/>
      </c>
      <c r="Z186" s="83" t="str">
        <f>IF($B186="","",(VLOOKUP($B186,'Price List'!$C:AS,24,FALSE)))</f>
        <v/>
      </c>
      <c r="AA186" s="83" t="str">
        <f>IF($B186="","",(VLOOKUP($B186,'Price List'!$C:AS,25,FALSE)))</f>
        <v/>
      </c>
      <c r="AB186" s="125" t="str">
        <f>IF($B186="","",(VLOOKUP($B186,'Price List'!$C:AS,26,FALSE)))</f>
        <v/>
      </c>
      <c r="AC186" s="125" t="str">
        <f>IF($B186="","",(VLOOKUP($B186,'Price List'!$C:AS,27,FALSE)))</f>
        <v/>
      </c>
      <c r="AD186" s="82" t="str">
        <f>IF($B186="","",(VLOOKUP($B186,'Price List'!$C:AS,28,FALSE)))</f>
        <v/>
      </c>
      <c r="AE186" s="83" t="str">
        <f>IF($B186="","",(VLOOKUP($B186,'Price List'!$C:AS,29,FALSE)))</f>
        <v/>
      </c>
      <c r="AF186" s="83" t="str">
        <f>IF($B186="","",(VLOOKUP($B186,'Price List'!$C:AS,30,FALSE)))</f>
        <v/>
      </c>
      <c r="AG186" s="125" t="str">
        <f>IF($B186="","",(VLOOKUP($B186,'Price List'!$C:AS,31,FALSE)))</f>
        <v/>
      </c>
      <c r="AH186" s="125" t="str">
        <f>IF($B186="","",(VLOOKUP($B186,'Price List'!$C:AS,32,FALSE)))</f>
        <v/>
      </c>
      <c r="AI186" s="84" t="str">
        <f>IF($B186="","",(VLOOKUP($B186,'Price List'!$C:AS,33,FALSE)))</f>
        <v/>
      </c>
      <c r="AJ186" s="83" t="str">
        <f>IF($B186="","",(VLOOKUP($B186,'Price List'!$C:AS,34,FALSE)))</f>
        <v/>
      </c>
      <c r="AK186" s="83" t="str">
        <f>IF($B186="","",(VLOOKUP($B186,'Price List'!$C:AS,35,FALSE)))</f>
        <v/>
      </c>
      <c r="AL186" s="125" t="str">
        <f>IF($B186="","",(VLOOKUP($B186,'Price List'!$C:AS,36,FALSE)))</f>
        <v/>
      </c>
      <c r="AM186" s="130" t="str">
        <f>IF($B186="","",(VLOOKUP($B186,'Price List'!$C:AS,37,FALSE)))</f>
        <v/>
      </c>
      <c r="AN186" s="83" t="str">
        <f>IF($B186="","",(VLOOKUP($B186,'Price List'!$C:AS,38,FALSE)))</f>
        <v/>
      </c>
      <c r="AO186" s="83" t="str">
        <f>IF($B186="","",(VLOOKUP($B186,'Price List'!$C:AS,39,FALSE)))</f>
        <v/>
      </c>
      <c r="AP186" s="83" t="str">
        <f>IF($B186="","",(VLOOKUP($B186,'Price List'!$C:AS,40,FALSE)))</f>
        <v/>
      </c>
      <c r="AQ186" s="125" t="str">
        <f>IF($B186="","",(VLOOKUP($B186,'Price List'!$C:AS,41,FALSE)))</f>
        <v/>
      </c>
      <c r="AR186" s="135" t="str">
        <f>IF($B186="","",(VLOOKUP($B186,'Price List'!$C:AS,42,FALSE)))</f>
        <v/>
      </c>
      <c r="AS186" s="76" t="str">
        <f>IF($B186="","",(VLOOKUP($B186,'Price List'!$C:CO,43,FALSE)))</f>
        <v/>
      </c>
      <c r="AT186" s="151" t="str">
        <f t="shared" si="2"/>
        <v/>
      </c>
      <c r="AU186" s="76"/>
      <c r="AV186" s="76"/>
      <c r="AW186" s="76"/>
      <c r="AX186" s="76"/>
      <c r="AY186" s="76"/>
      <c r="AZ186" s="76"/>
      <c r="BA186" s="76"/>
    </row>
    <row r="187" spans="1:53" s="85" customFormat="1" x14ac:dyDescent="0.2">
      <c r="A187" s="79">
        <v>180</v>
      </c>
      <c r="B187" s="76" t="str">
        <f>IF(ISBLANK(Catalog!A427),"",Catalog!A427)</f>
        <v/>
      </c>
      <c r="C187" s="76"/>
      <c r="D187" s="76" t="str">
        <f>IF($B187="","",(VLOOKUP($B187,'Price List'!$C:BB,2,FALSE)))</f>
        <v/>
      </c>
      <c r="E187" s="77" t="str">
        <f>IF($B187="","",(VLOOKUP($B187,'Price List'!$C:BA,3,FALSE)))</f>
        <v/>
      </c>
      <c r="F187" s="78" t="str">
        <f>IF($B187="","",IF(ISBLANK(VLOOKUP($B187,'Price List'!$C:BB,5,FALSE)),VLOOKUP($B187,'Price List'!$C:BB,7,FALSE),VLOOKUP($B187,'Price List'!$C:BB,5,FALSE)))</f>
        <v/>
      </c>
      <c r="G187" s="76"/>
      <c r="H187" s="76"/>
      <c r="I187" s="77" t="str">
        <f>IF($B187="","",(VLOOKUP($B187,'Price List'!$C:BE,6,FALSE)))</f>
        <v/>
      </c>
      <c r="J187" s="76" t="str">
        <f>IF($B187="","",(VLOOKUP($B187,'Price List'!$C:BF,8,FALSE)))</f>
        <v/>
      </c>
      <c r="K187" s="76" t="str">
        <f>IF($B187="","",(VLOOKUP($B187,'Price List'!$C:BG,9,FALSE)))</f>
        <v/>
      </c>
      <c r="L187" s="79" t="str">
        <f>IF($B187="","",(VLOOKUP($B187,'Price List'!$C:BH,10,FALSE)))</f>
        <v/>
      </c>
      <c r="M187" s="80" t="str">
        <f>IF($B187="","",(VLOOKUP($B187,'Price List'!$C:BI,11,FALSE)))</f>
        <v/>
      </c>
      <c r="N187" s="81" t="str">
        <f>IF($B187="","",(VLOOKUP($B187,'Price List'!$C:BI,12,FALSE)))</f>
        <v/>
      </c>
      <c r="O187" s="82" t="str">
        <f>IF($B187="","",(VLOOKUP($B187,'Price List'!$C:AS,13,FALSE)))</f>
        <v/>
      </c>
      <c r="P187" s="83" t="str">
        <f>IF($B187="","",(VLOOKUP($B187,'Price List'!$C:AS,14,FALSE)))</f>
        <v/>
      </c>
      <c r="Q187" s="83" t="str">
        <f>IF($B187="","",(VLOOKUP($B187,'Price List'!$C:AS,15,FALSE)))</f>
        <v/>
      </c>
      <c r="R187" s="125" t="str">
        <f>IF($B187="","",(VLOOKUP($B187,'Price List'!$C:AS,16,FALSE)))</f>
        <v/>
      </c>
      <c r="S187" s="125" t="str">
        <f>IF($B187="","",(VLOOKUP($B187,'Price List'!$C:AS,17,FALSE)))</f>
        <v/>
      </c>
      <c r="T187" s="84" t="str">
        <f>IF($B187="","",(VLOOKUP($B187,'Price List'!$C:AS,18,FALSE)))</f>
        <v/>
      </c>
      <c r="U187" s="83" t="str">
        <f>IF($B187="","",(VLOOKUP($B187,'Price List'!$C:AS,19,FALSE)))</f>
        <v/>
      </c>
      <c r="V187" s="83" t="str">
        <f>IF($B187="","",(VLOOKUP($B187,'Price List'!$C:AS,20,FALSE)))</f>
        <v/>
      </c>
      <c r="W187" s="125" t="str">
        <f>IF($B187="","",(VLOOKUP($B187,'Price List'!$C:AS,21,FALSE)))</f>
        <v/>
      </c>
      <c r="X187" s="130" t="str">
        <f>IF($B187="","",(VLOOKUP($B187,'Price List'!$C:AS,22,FALSE)))</f>
        <v/>
      </c>
      <c r="Y187" s="83" t="str">
        <f>IF($B187="","",(VLOOKUP($B187,'Price List'!$C:AS,23,FALSE)))</f>
        <v/>
      </c>
      <c r="Z187" s="83" t="str">
        <f>IF($B187="","",(VLOOKUP($B187,'Price List'!$C:AS,24,FALSE)))</f>
        <v/>
      </c>
      <c r="AA187" s="83" t="str">
        <f>IF($B187="","",(VLOOKUP($B187,'Price List'!$C:AS,25,FALSE)))</f>
        <v/>
      </c>
      <c r="AB187" s="125" t="str">
        <f>IF($B187="","",(VLOOKUP($B187,'Price List'!$C:AS,26,FALSE)))</f>
        <v/>
      </c>
      <c r="AC187" s="125" t="str">
        <f>IF($B187="","",(VLOOKUP($B187,'Price List'!$C:AS,27,FALSE)))</f>
        <v/>
      </c>
      <c r="AD187" s="82" t="str">
        <f>IF($B187="","",(VLOOKUP($B187,'Price List'!$C:AS,28,FALSE)))</f>
        <v/>
      </c>
      <c r="AE187" s="83" t="str">
        <f>IF($B187="","",(VLOOKUP($B187,'Price List'!$C:AS,29,FALSE)))</f>
        <v/>
      </c>
      <c r="AF187" s="83" t="str">
        <f>IF($B187="","",(VLOOKUP($B187,'Price List'!$C:AS,30,FALSE)))</f>
        <v/>
      </c>
      <c r="AG187" s="125" t="str">
        <f>IF($B187="","",(VLOOKUP($B187,'Price List'!$C:AS,31,FALSE)))</f>
        <v/>
      </c>
      <c r="AH187" s="125" t="str">
        <f>IF($B187="","",(VLOOKUP($B187,'Price List'!$C:AS,32,FALSE)))</f>
        <v/>
      </c>
      <c r="AI187" s="84" t="str">
        <f>IF($B187="","",(VLOOKUP($B187,'Price List'!$C:AS,33,FALSE)))</f>
        <v/>
      </c>
      <c r="AJ187" s="83" t="str">
        <f>IF($B187="","",(VLOOKUP($B187,'Price List'!$C:AS,34,FALSE)))</f>
        <v/>
      </c>
      <c r="AK187" s="83" t="str">
        <f>IF($B187="","",(VLOOKUP($B187,'Price List'!$C:AS,35,FALSE)))</f>
        <v/>
      </c>
      <c r="AL187" s="125" t="str">
        <f>IF($B187="","",(VLOOKUP($B187,'Price List'!$C:AS,36,FALSE)))</f>
        <v/>
      </c>
      <c r="AM187" s="130" t="str">
        <f>IF($B187="","",(VLOOKUP($B187,'Price List'!$C:AS,37,FALSE)))</f>
        <v/>
      </c>
      <c r="AN187" s="83" t="str">
        <f>IF($B187="","",(VLOOKUP($B187,'Price List'!$C:AS,38,FALSE)))</f>
        <v/>
      </c>
      <c r="AO187" s="83" t="str">
        <f>IF($B187="","",(VLOOKUP($B187,'Price List'!$C:AS,39,FALSE)))</f>
        <v/>
      </c>
      <c r="AP187" s="83" t="str">
        <f>IF($B187="","",(VLOOKUP($B187,'Price List'!$C:AS,40,FALSE)))</f>
        <v/>
      </c>
      <c r="AQ187" s="125" t="str">
        <f>IF($B187="","",(VLOOKUP($B187,'Price List'!$C:AS,41,FALSE)))</f>
        <v/>
      </c>
      <c r="AR187" s="135" t="str">
        <f>IF($B187="","",(VLOOKUP($B187,'Price List'!$C:AS,42,FALSE)))</f>
        <v/>
      </c>
      <c r="AS187" s="76" t="str">
        <f>IF($B187="","",(VLOOKUP($B187,'Price List'!$C:CO,43,FALSE)))</f>
        <v/>
      </c>
      <c r="AT187" s="151" t="str">
        <f t="shared" si="2"/>
        <v/>
      </c>
      <c r="AU187" s="76"/>
      <c r="AV187" s="76"/>
      <c r="AW187" s="76"/>
      <c r="AX187" s="76"/>
      <c r="AY187" s="76"/>
      <c r="AZ187" s="76"/>
      <c r="BA187" s="76"/>
    </row>
    <row r="188" spans="1:53" s="85" customFormat="1" x14ac:dyDescent="0.2">
      <c r="A188" s="79">
        <v>181</v>
      </c>
      <c r="B188" s="76" t="str">
        <f>IF(ISBLANK(Catalog!E427),"",Catalog!E427)</f>
        <v/>
      </c>
      <c r="C188" s="76"/>
      <c r="D188" s="76" t="str">
        <f>IF($B188="","",(VLOOKUP($B188,'Price List'!$C:BB,2,FALSE)))</f>
        <v/>
      </c>
      <c r="E188" s="77" t="str">
        <f>IF($B188="","",(VLOOKUP($B188,'Price List'!$C:BA,3,FALSE)))</f>
        <v/>
      </c>
      <c r="F188" s="78" t="str">
        <f>IF($B188="","",IF(ISBLANK(VLOOKUP($B188,'Price List'!$C:BB,5,FALSE)),VLOOKUP($B188,'Price List'!$C:BB,7,FALSE),VLOOKUP($B188,'Price List'!$C:BB,5,FALSE)))</f>
        <v/>
      </c>
      <c r="G188" s="76"/>
      <c r="H188" s="76"/>
      <c r="I188" s="77" t="str">
        <f>IF($B188="","",(VLOOKUP($B188,'Price List'!$C:BE,6,FALSE)))</f>
        <v/>
      </c>
      <c r="J188" s="76" t="str">
        <f>IF($B188="","",(VLOOKUP($B188,'Price List'!$C:BF,8,FALSE)))</f>
        <v/>
      </c>
      <c r="K188" s="76" t="str">
        <f>IF($B188="","",(VLOOKUP($B188,'Price List'!$C:BG,9,FALSE)))</f>
        <v/>
      </c>
      <c r="L188" s="79" t="str">
        <f>IF($B188="","",(VLOOKUP($B188,'Price List'!$C:BH,10,FALSE)))</f>
        <v/>
      </c>
      <c r="M188" s="80" t="str">
        <f>IF($B188="","",(VLOOKUP($B188,'Price List'!$C:BI,11,FALSE)))</f>
        <v/>
      </c>
      <c r="N188" s="81" t="str">
        <f>IF($B188="","",(VLOOKUP($B188,'Price List'!$C:BI,12,FALSE)))</f>
        <v/>
      </c>
      <c r="O188" s="82" t="str">
        <f>IF($B188="","",(VLOOKUP($B188,'Price List'!$C:AS,13,FALSE)))</f>
        <v/>
      </c>
      <c r="P188" s="83" t="str">
        <f>IF($B188="","",(VLOOKUP($B188,'Price List'!$C:AS,14,FALSE)))</f>
        <v/>
      </c>
      <c r="Q188" s="83" t="str">
        <f>IF($B188="","",(VLOOKUP($B188,'Price List'!$C:AS,15,FALSE)))</f>
        <v/>
      </c>
      <c r="R188" s="125" t="str">
        <f>IF($B188="","",(VLOOKUP($B188,'Price List'!$C:AS,16,FALSE)))</f>
        <v/>
      </c>
      <c r="S188" s="125" t="str">
        <f>IF($B188="","",(VLOOKUP($B188,'Price List'!$C:AS,17,FALSE)))</f>
        <v/>
      </c>
      <c r="T188" s="84" t="str">
        <f>IF($B188="","",(VLOOKUP($B188,'Price List'!$C:AS,18,FALSE)))</f>
        <v/>
      </c>
      <c r="U188" s="83" t="str">
        <f>IF($B188="","",(VLOOKUP($B188,'Price List'!$C:AS,19,FALSE)))</f>
        <v/>
      </c>
      <c r="V188" s="83" t="str">
        <f>IF($B188="","",(VLOOKUP($B188,'Price List'!$C:AS,20,FALSE)))</f>
        <v/>
      </c>
      <c r="W188" s="125" t="str">
        <f>IF($B188="","",(VLOOKUP($B188,'Price List'!$C:AS,21,FALSE)))</f>
        <v/>
      </c>
      <c r="X188" s="130" t="str">
        <f>IF($B188="","",(VLOOKUP($B188,'Price List'!$C:AS,22,FALSE)))</f>
        <v/>
      </c>
      <c r="Y188" s="83" t="str">
        <f>IF($B188="","",(VLOOKUP($B188,'Price List'!$C:AS,23,FALSE)))</f>
        <v/>
      </c>
      <c r="Z188" s="83" t="str">
        <f>IF($B188="","",(VLOOKUP($B188,'Price List'!$C:AS,24,FALSE)))</f>
        <v/>
      </c>
      <c r="AA188" s="83" t="str">
        <f>IF($B188="","",(VLOOKUP($B188,'Price List'!$C:AS,25,FALSE)))</f>
        <v/>
      </c>
      <c r="AB188" s="125" t="str">
        <f>IF($B188="","",(VLOOKUP($B188,'Price List'!$C:AS,26,FALSE)))</f>
        <v/>
      </c>
      <c r="AC188" s="125" t="str">
        <f>IF($B188="","",(VLOOKUP($B188,'Price List'!$C:AS,27,FALSE)))</f>
        <v/>
      </c>
      <c r="AD188" s="82" t="str">
        <f>IF($B188="","",(VLOOKUP($B188,'Price List'!$C:AS,28,FALSE)))</f>
        <v/>
      </c>
      <c r="AE188" s="83" t="str">
        <f>IF($B188="","",(VLOOKUP($B188,'Price List'!$C:AS,29,FALSE)))</f>
        <v/>
      </c>
      <c r="AF188" s="83" t="str">
        <f>IF($B188="","",(VLOOKUP($B188,'Price List'!$C:AS,30,FALSE)))</f>
        <v/>
      </c>
      <c r="AG188" s="125" t="str">
        <f>IF($B188="","",(VLOOKUP($B188,'Price List'!$C:AS,31,FALSE)))</f>
        <v/>
      </c>
      <c r="AH188" s="125" t="str">
        <f>IF($B188="","",(VLOOKUP($B188,'Price List'!$C:AS,32,FALSE)))</f>
        <v/>
      </c>
      <c r="AI188" s="84" t="str">
        <f>IF($B188="","",(VLOOKUP($B188,'Price List'!$C:AS,33,FALSE)))</f>
        <v/>
      </c>
      <c r="AJ188" s="83" t="str">
        <f>IF($B188="","",(VLOOKUP($B188,'Price List'!$C:AS,34,FALSE)))</f>
        <v/>
      </c>
      <c r="AK188" s="83" t="str">
        <f>IF($B188="","",(VLOOKUP($B188,'Price List'!$C:AS,35,FALSE)))</f>
        <v/>
      </c>
      <c r="AL188" s="125" t="str">
        <f>IF($B188="","",(VLOOKUP($B188,'Price List'!$C:AS,36,FALSE)))</f>
        <v/>
      </c>
      <c r="AM188" s="130" t="str">
        <f>IF($B188="","",(VLOOKUP($B188,'Price List'!$C:AS,37,FALSE)))</f>
        <v/>
      </c>
      <c r="AN188" s="83" t="str">
        <f>IF($B188="","",(VLOOKUP($B188,'Price List'!$C:AS,38,FALSE)))</f>
        <v/>
      </c>
      <c r="AO188" s="83" t="str">
        <f>IF($B188="","",(VLOOKUP($B188,'Price List'!$C:AS,39,FALSE)))</f>
        <v/>
      </c>
      <c r="AP188" s="83" t="str">
        <f>IF($B188="","",(VLOOKUP($B188,'Price List'!$C:AS,40,FALSE)))</f>
        <v/>
      </c>
      <c r="AQ188" s="125" t="str">
        <f>IF($B188="","",(VLOOKUP($B188,'Price List'!$C:AS,41,FALSE)))</f>
        <v/>
      </c>
      <c r="AR188" s="135" t="str">
        <f>IF($B188="","",(VLOOKUP($B188,'Price List'!$C:AS,42,FALSE)))</f>
        <v/>
      </c>
      <c r="AS188" s="76" t="str">
        <f>IF($B188="","",(VLOOKUP($B188,'Price List'!$C:CO,43,FALSE)))</f>
        <v/>
      </c>
      <c r="AT188" s="151" t="str">
        <f t="shared" si="2"/>
        <v/>
      </c>
      <c r="AU188" s="76"/>
      <c r="AV188" s="76"/>
      <c r="AW188" s="76"/>
      <c r="AX188" s="76"/>
      <c r="AY188" s="76"/>
      <c r="AZ188" s="76"/>
      <c r="BA188" s="76"/>
    </row>
    <row r="189" spans="1:53" s="85" customFormat="1" x14ac:dyDescent="0.2">
      <c r="A189" s="79">
        <v>182</v>
      </c>
      <c r="B189" s="76" t="str">
        <f>IF(ISBLANK(Catalog!I427),"",Catalog!I427)</f>
        <v/>
      </c>
      <c r="C189" s="76"/>
      <c r="D189" s="76" t="str">
        <f>IF($B189="","",(VLOOKUP($B189,'Price List'!$C:BB,2,FALSE)))</f>
        <v/>
      </c>
      <c r="E189" s="77" t="str">
        <f>IF($B189="","",(VLOOKUP($B189,'Price List'!$C:BA,3,FALSE)))</f>
        <v/>
      </c>
      <c r="F189" s="78" t="str">
        <f>IF($B189="","",IF(ISBLANK(VLOOKUP($B189,'Price List'!$C:BB,5,FALSE)),VLOOKUP($B189,'Price List'!$C:BB,7,FALSE),VLOOKUP($B189,'Price List'!$C:BB,5,FALSE)))</f>
        <v/>
      </c>
      <c r="G189" s="76"/>
      <c r="H189" s="76"/>
      <c r="I189" s="77" t="str">
        <f>IF($B189="","",(VLOOKUP($B189,'Price List'!$C:BE,6,FALSE)))</f>
        <v/>
      </c>
      <c r="J189" s="76" t="str">
        <f>IF($B189="","",(VLOOKUP($B189,'Price List'!$C:BF,8,FALSE)))</f>
        <v/>
      </c>
      <c r="K189" s="76" t="str">
        <f>IF($B189="","",(VLOOKUP($B189,'Price List'!$C:BG,9,FALSE)))</f>
        <v/>
      </c>
      <c r="L189" s="79" t="str">
        <f>IF($B189="","",(VLOOKUP($B189,'Price List'!$C:BH,10,FALSE)))</f>
        <v/>
      </c>
      <c r="M189" s="80" t="str">
        <f>IF($B189="","",(VLOOKUP($B189,'Price List'!$C:BI,11,FALSE)))</f>
        <v/>
      </c>
      <c r="N189" s="81" t="str">
        <f>IF($B189="","",(VLOOKUP($B189,'Price List'!$C:BI,12,FALSE)))</f>
        <v/>
      </c>
      <c r="O189" s="82" t="str">
        <f>IF($B189="","",(VLOOKUP($B189,'Price List'!$C:AS,13,FALSE)))</f>
        <v/>
      </c>
      <c r="P189" s="83" t="str">
        <f>IF($B189="","",(VLOOKUP($B189,'Price List'!$C:AS,14,FALSE)))</f>
        <v/>
      </c>
      <c r="Q189" s="83" t="str">
        <f>IF($B189="","",(VLOOKUP($B189,'Price List'!$C:AS,15,FALSE)))</f>
        <v/>
      </c>
      <c r="R189" s="125" t="str">
        <f>IF($B189="","",(VLOOKUP($B189,'Price List'!$C:AS,16,FALSE)))</f>
        <v/>
      </c>
      <c r="S189" s="125" t="str">
        <f>IF($B189="","",(VLOOKUP($B189,'Price List'!$C:AS,17,FALSE)))</f>
        <v/>
      </c>
      <c r="T189" s="84" t="str">
        <f>IF($B189="","",(VLOOKUP($B189,'Price List'!$C:AS,18,FALSE)))</f>
        <v/>
      </c>
      <c r="U189" s="83" t="str">
        <f>IF($B189="","",(VLOOKUP($B189,'Price List'!$C:AS,19,FALSE)))</f>
        <v/>
      </c>
      <c r="V189" s="83" t="str">
        <f>IF($B189="","",(VLOOKUP($B189,'Price List'!$C:AS,20,FALSE)))</f>
        <v/>
      </c>
      <c r="W189" s="125" t="str">
        <f>IF($B189="","",(VLOOKUP($B189,'Price List'!$C:AS,21,FALSE)))</f>
        <v/>
      </c>
      <c r="X189" s="130" t="str">
        <f>IF($B189="","",(VLOOKUP($B189,'Price List'!$C:AS,22,FALSE)))</f>
        <v/>
      </c>
      <c r="Y189" s="83" t="str">
        <f>IF($B189="","",(VLOOKUP($B189,'Price List'!$C:AS,23,FALSE)))</f>
        <v/>
      </c>
      <c r="Z189" s="83" t="str">
        <f>IF($B189="","",(VLOOKUP($B189,'Price List'!$C:AS,24,FALSE)))</f>
        <v/>
      </c>
      <c r="AA189" s="83" t="str">
        <f>IF($B189="","",(VLOOKUP($B189,'Price List'!$C:AS,25,FALSE)))</f>
        <v/>
      </c>
      <c r="AB189" s="125" t="str">
        <f>IF($B189="","",(VLOOKUP($B189,'Price List'!$C:AS,26,FALSE)))</f>
        <v/>
      </c>
      <c r="AC189" s="125" t="str">
        <f>IF($B189="","",(VLOOKUP($B189,'Price List'!$C:AS,27,FALSE)))</f>
        <v/>
      </c>
      <c r="AD189" s="82" t="str">
        <f>IF($B189="","",(VLOOKUP($B189,'Price List'!$C:AS,28,FALSE)))</f>
        <v/>
      </c>
      <c r="AE189" s="83" t="str">
        <f>IF($B189="","",(VLOOKUP($B189,'Price List'!$C:AS,29,FALSE)))</f>
        <v/>
      </c>
      <c r="AF189" s="83" t="str">
        <f>IF($B189="","",(VLOOKUP($B189,'Price List'!$C:AS,30,FALSE)))</f>
        <v/>
      </c>
      <c r="AG189" s="125" t="str">
        <f>IF($B189="","",(VLOOKUP($B189,'Price List'!$C:AS,31,FALSE)))</f>
        <v/>
      </c>
      <c r="AH189" s="125" t="str">
        <f>IF($B189="","",(VLOOKUP($B189,'Price List'!$C:AS,32,FALSE)))</f>
        <v/>
      </c>
      <c r="AI189" s="84" t="str">
        <f>IF($B189="","",(VLOOKUP($B189,'Price List'!$C:AS,33,FALSE)))</f>
        <v/>
      </c>
      <c r="AJ189" s="83" t="str">
        <f>IF($B189="","",(VLOOKUP($B189,'Price List'!$C:AS,34,FALSE)))</f>
        <v/>
      </c>
      <c r="AK189" s="83" t="str">
        <f>IF($B189="","",(VLOOKUP($B189,'Price List'!$C:AS,35,FALSE)))</f>
        <v/>
      </c>
      <c r="AL189" s="125" t="str">
        <f>IF($B189="","",(VLOOKUP($B189,'Price List'!$C:AS,36,FALSE)))</f>
        <v/>
      </c>
      <c r="AM189" s="130" t="str">
        <f>IF($B189="","",(VLOOKUP($B189,'Price List'!$C:AS,37,FALSE)))</f>
        <v/>
      </c>
      <c r="AN189" s="83" t="str">
        <f>IF($B189="","",(VLOOKUP($B189,'Price List'!$C:AS,38,FALSE)))</f>
        <v/>
      </c>
      <c r="AO189" s="83" t="str">
        <f>IF($B189="","",(VLOOKUP($B189,'Price List'!$C:AS,39,FALSE)))</f>
        <v/>
      </c>
      <c r="AP189" s="83" t="str">
        <f>IF($B189="","",(VLOOKUP($B189,'Price List'!$C:AS,40,FALSE)))</f>
        <v/>
      </c>
      <c r="AQ189" s="125" t="str">
        <f>IF($B189="","",(VLOOKUP($B189,'Price List'!$C:AS,41,FALSE)))</f>
        <v/>
      </c>
      <c r="AR189" s="135" t="str">
        <f>IF($B189="","",(VLOOKUP($B189,'Price List'!$C:AS,42,FALSE)))</f>
        <v/>
      </c>
      <c r="AS189" s="76" t="str">
        <f>IF($B189="","",(VLOOKUP($B189,'Price List'!$C:CO,43,FALSE)))</f>
        <v/>
      </c>
      <c r="AT189" s="151" t="str">
        <f t="shared" si="2"/>
        <v/>
      </c>
      <c r="AU189" s="76"/>
      <c r="AV189" s="76"/>
      <c r="AW189" s="76"/>
      <c r="AX189" s="76"/>
      <c r="AY189" s="76"/>
      <c r="AZ189" s="76"/>
      <c r="BA189" s="76"/>
    </row>
    <row r="190" spans="1:53" s="85" customFormat="1" x14ac:dyDescent="0.2">
      <c r="A190" s="79">
        <v>183</v>
      </c>
      <c r="B190" s="76" t="str">
        <f>IF(ISBLANK(Catalog!A434),"",Catalog!A434)</f>
        <v/>
      </c>
      <c r="C190" s="76"/>
      <c r="D190" s="76" t="str">
        <f>IF($B190="","",(VLOOKUP($B190,'Price List'!$C:BB,2,FALSE)))</f>
        <v/>
      </c>
      <c r="E190" s="77" t="str">
        <f>IF($B190="","",(VLOOKUP($B190,'Price List'!$C:BA,3,FALSE)))</f>
        <v/>
      </c>
      <c r="F190" s="78" t="str">
        <f>IF($B190="","",IF(ISBLANK(VLOOKUP($B190,'Price List'!$C:BB,5,FALSE)),VLOOKUP($B190,'Price List'!$C:BB,7,FALSE),VLOOKUP($B190,'Price List'!$C:BB,5,FALSE)))</f>
        <v/>
      </c>
      <c r="G190" s="76"/>
      <c r="H190" s="76"/>
      <c r="I190" s="77" t="str">
        <f>IF($B190="","",(VLOOKUP($B190,'Price List'!$C:BE,6,FALSE)))</f>
        <v/>
      </c>
      <c r="J190" s="76" t="str">
        <f>IF($B190="","",(VLOOKUP($B190,'Price List'!$C:BF,8,FALSE)))</f>
        <v/>
      </c>
      <c r="K190" s="76" t="str">
        <f>IF($B190="","",(VLOOKUP($B190,'Price List'!$C:BG,9,FALSE)))</f>
        <v/>
      </c>
      <c r="L190" s="79" t="str">
        <f>IF($B190="","",(VLOOKUP($B190,'Price List'!$C:BH,10,FALSE)))</f>
        <v/>
      </c>
      <c r="M190" s="80" t="str">
        <f>IF($B190="","",(VLOOKUP($B190,'Price List'!$C:BI,11,FALSE)))</f>
        <v/>
      </c>
      <c r="N190" s="81" t="str">
        <f>IF($B190="","",(VLOOKUP($B190,'Price List'!$C:BI,12,FALSE)))</f>
        <v/>
      </c>
      <c r="O190" s="82" t="str">
        <f>IF($B190="","",(VLOOKUP($B190,'Price List'!$C:AS,13,FALSE)))</f>
        <v/>
      </c>
      <c r="P190" s="83" t="str">
        <f>IF($B190="","",(VLOOKUP($B190,'Price List'!$C:AS,14,FALSE)))</f>
        <v/>
      </c>
      <c r="Q190" s="83" t="str">
        <f>IF($B190="","",(VLOOKUP($B190,'Price List'!$C:AS,15,FALSE)))</f>
        <v/>
      </c>
      <c r="R190" s="125" t="str">
        <f>IF($B190="","",(VLOOKUP($B190,'Price List'!$C:AS,16,FALSE)))</f>
        <v/>
      </c>
      <c r="S190" s="125" t="str">
        <f>IF($B190="","",(VLOOKUP($B190,'Price List'!$C:AS,17,FALSE)))</f>
        <v/>
      </c>
      <c r="T190" s="84" t="str">
        <f>IF($B190="","",(VLOOKUP($B190,'Price List'!$C:AS,18,FALSE)))</f>
        <v/>
      </c>
      <c r="U190" s="83" t="str">
        <f>IF($B190="","",(VLOOKUP($B190,'Price List'!$C:AS,19,FALSE)))</f>
        <v/>
      </c>
      <c r="V190" s="83" t="str">
        <f>IF($B190="","",(VLOOKUP($B190,'Price List'!$C:AS,20,FALSE)))</f>
        <v/>
      </c>
      <c r="W190" s="125" t="str">
        <f>IF($B190="","",(VLOOKUP($B190,'Price List'!$C:AS,21,FALSE)))</f>
        <v/>
      </c>
      <c r="X190" s="130" t="str">
        <f>IF($B190="","",(VLOOKUP($B190,'Price List'!$C:AS,22,FALSE)))</f>
        <v/>
      </c>
      <c r="Y190" s="83" t="str">
        <f>IF($B190="","",(VLOOKUP($B190,'Price List'!$C:AS,23,FALSE)))</f>
        <v/>
      </c>
      <c r="Z190" s="83" t="str">
        <f>IF($B190="","",(VLOOKUP($B190,'Price List'!$C:AS,24,FALSE)))</f>
        <v/>
      </c>
      <c r="AA190" s="83" t="str">
        <f>IF($B190="","",(VLOOKUP($B190,'Price List'!$C:AS,25,FALSE)))</f>
        <v/>
      </c>
      <c r="AB190" s="125" t="str">
        <f>IF($B190="","",(VLOOKUP($B190,'Price List'!$C:AS,26,FALSE)))</f>
        <v/>
      </c>
      <c r="AC190" s="125" t="str">
        <f>IF($B190="","",(VLOOKUP($B190,'Price List'!$C:AS,27,FALSE)))</f>
        <v/>
      </c>
      <c r="AD190" s="82" t="str">
        <f>IF($B190="","",(VLOOKUP($B190,'Price List'!$C:AS,28,FALSE)))</f>
        <v/>
      </c>
      <c r="AE190" s="83" t="str">
        <f>IF($B190="","",(VLOOKUP($B190,'Price List'!$C:AS,29,FALSE)))</f>
        <v/>
      </c>
      <c r="AF190" s="83" t="str">
        <f>IF($B190="","",(VLOOKUP($B190,'Price List'!$C:AS,30,FALSE)))</f>
        <v/>
      </c>
      <c r="AG190" s="125" t="str">
        <f>IF($B190="","",(VLOOKUP($B190,'Price List'!$C:AS,31,FALSE)))</f>
        <v/>
      </c>
      <c r="AH190" s="125" t="str">
        <f>IF($B190="","",(VLOOKUP($B190,'Price List'!$C:AS,32,FALSE)))</f>
        <v/>
      </c>
      <c r="AI190" s="84" t="str">
        <f>IF($B190="","",(VLOOKUP($B190,'Price List'!$C:AS,33,FALSE)))</f>
        <v/>
      </c>
      <c r="AJ190" s="83" t="str">
        <f>IF($B190="","",(VLOOKUP($B190,'Price List'!$C:AS,34,FALSE)))</f>
        <v/>
      </c>
      <c r="AK190" s="83" t="str">
        <f>IF($B190="","",(VLOOKUP($B190,'Price List'!$C:AS,35,FALSE)))</f>
        <v/>
      </c>
      <c r="AL190" s="125" t="str">
        <f>IF($B190="","",(VLOOKUP($B190,'Price List'!$C:AS,36,FALSE)))</f>
        <v/>
      </c>
      <c r="AM190" s="130" t="str">
        <f>IF($B190="","",(VLOOKUP($B190,'Price List'!$C:AS,37,FALSE)))</f>
        <v/>
      </c>
      <c r="AN190" s="83" t="str">
        <f>IF($B190="","",(VLOOKUP($B190,'Price List'!$C:AS,38,FALSE)))</f>
        <v/>
      </c>
      <c r="AO190" s="83" t="str">
        <f>IF($B190="","",(VLOOKUP($B190,'Price List'!$C:AS,39,FALSE)))</f>
        <v/>
      </c>
      <c r="AP190" s="83" t="str">
        <f>IF($B190="","",(VLOOKUP($B190,'Price List'!$C:AS,40,FALSE)))</f>
        <v/>
      </c>
      <c r="AQ190" s="125" t="str">
        <f>IF($B190="","",(VLOOKUP($B190,'Price List'!$C:AS,41,FALSE)))</f>
        <v/>
      </c>
      <c r="AR190" s="135" t="str">
        <f>IF($B190="","",(VLOOKUP($B190,'Price List'!$C:AS,42,FALSE)))</f>
        <v/>
      </c>
      <c r="AS190" s="76" t="str">
        <f>IF($B190="","",(VLOOKUP($B190,'Price List'!$C:CO,43,FALSE)))</f>
        <v/>
      </c>
      <c r="AT190" s="151" t="str">
        <f t="shared" si="2"/>
        <v/>
      </c>
      <c r="AU190" s="76"/>
      <c r="AV190" s="76"/>
      <c r="AW190" s="76"/>
      <c r="AX190" s="76"/>
      <c r="AY190" s="76"/>
      <c r="AZ190" s="76"/>
      <c r="BA190" s="76"/>
    </row>
    <row r="191" spans="1:53" s="85" customFormat="1" x14ac:dyDescent="0.2">
      <c r="A191" s="79">
        <v>184</v>
      </c>
      <c r="B191" s="76" t="str">
        <f>IF(ISBLANK(Catalog!E434),"",Catalog!E434)</f>
        <v/>
      </c>
      <c r="C191" s="76"/>
      <c r="D191" s="76" t="str">
        <f>IF($B191="","",(VLOOKUP($B191,'Price List'!$C:BB,2,FALSE)))</f>
        <v/>
      </c>
      <c r="E191" s="77" t="str">
        <f>IF($B191="","",(VLOOKUP($B191,'Price List'!$C:BA,3,FALSE)))</f>
        <v/>
      </c>
      <c r="F191" s="78" t="str">
        <f>IF($B191="","",IF(ISBLANK(VLOOKUP($B191,'Price List'!$C:BB,5,FALSE)),VLOOKUP($B191,'Price List'!$C:BB,7,FALSE),VLOOKUP($B191,'Price List'!$C:BB,5,FALSE)))</f>
        <v/>
      </c>
      <c r="G191" s="76"/>
      <c r="H191" s="76"/>
      <c r="I191" s="77" t="str">
        <f>IF($B191="","",(VLOOKUP($B191,'Price List'!$C:BE,6,FALSE)))</f>
        <v/>
      </c>
      <c r="J191" s="76" t="str">
        <f>IF($B191="","",(VLOOKUP($B191,'Price List'!$C:BF,8,FALSE)))</f>
        <v/>
      </c>
      <c r="K191" s="76" t="str">
        <f>IF($B191="","",(VLOOKUP($B191,'Price List'!$C:BG,9,FALSE)))</f>
        <v/>
      </c>
      <c r="L191" s="79" t="str">
        <f>IF($B191="","",(VLOOKUP($B191,'Price List'!$C:BH,10,FALSE)))</f>
        <v/>
      </c>
      <c r="M191" s="80" t="str">
        <f>IF($B191="","",(VLOOKUP($B191,'Price List'!$C:BI,11,FALSE)))</f>
        <v/>
      </c>
      <c r="N191" s="81" t="str">
        <f>IF($B191="","",(VLOOKUP($B191,'Price List'!$C:BI,12,FALSE)))</f>
        <v/>
      </c>
      <c r="O191" s="82" t="str">
        <f>IF($B191="","",(VLOOKUP($B191,'Price List'!$C:AS,13,FALSE)))</f>
        <v/>
      </c>
      <c r="P191" s="83" t="str">
        <f>IF($B191="","",(VLOOKUP($B191,'Price List'!$C:AS,14,FALSE)))</f>
        <v/>
      </c>
      <c r="Q191" s="83" t="str">
        <f>IF($B191="","",(VLOOKUP($B191,'Price List'!$C:AS,15,FALSE)))</f>
        <v/>
      </c>
      <c r="R191" s="125" t="str">
        <f>IF($B191="","",(VLOOKUP($B191,'Price List'!$C:AS,16,FALSE)))</f>
        <v/>
      </c>
      <c r="S191" s="125" t="str">
        <f>IF($B191="","",(VLOOKUP($B191,'Price List'!$C:AS,17,FALSE)))</f>
        <v/>
      </c>
      <c r="T191" s="84" t="str">
        <f>IF($B191="","",(VLOOKUP($B191,'Price List'!$C:AS,18,FALSE)))</f>
        <v/>
      </c>
      <c r="U191" s="83" t="str">
        <f>IF($B191="","",(VLOOKUP($B191,'Price List'!$C:AS,19,FALSE)))</f>
        <v/>
      </c>
      <c r="V191" s="83" t="str">
        <f>IF($B191="","",(VLOOKUP($B191,'Price List'!$C:AS,20,FALSE)))</f>
        <v/>
      </c>
      <c r="W191" s="125" t="str">
        <f>IF($B191="","",(VLOOKUP($B191,'Price List'!$C:AS,21,FALSE)))</f>
        <v/>
      </c>
      <c r="X191" s="130" t="str">
        <f>IF($B191="","",(VLOOKUP($B191,'Price List'!$C:AS,22,FALSE)))</f>
        <v/>
      </c>
      <c r="Y191" s="83" t="str">
        <f>IF($B191="","",(VLOOKUP($B191,'Price List'!$C:AS,23,FALSE)))</f>
        <v/>
      </c>
      <c r="Z191" s="83" t="str">
        <f>IF($B191="","",(VLOOKUP($B191,'Price List'!$C:AS,24,FALSE)))</f>
        <v/>
      </c>
      <c r="AA191" s="83" t="str">
        <f>IF($B191="","",(VLOOKUP($B191,'Price List'!$C:AS,25,FALSE)))</f>
        <v/>
      </c>
      <c r="AB191" s="125" t="str">
        <f>IF($B191="","",(VLOOKUP($B191,'Price List'!$C:AS,26,FALSE)))</f>
        <v/>
      </c>
      <c r="AC191" s="125" t="str">
        <f>IF($B191="","",(VLOOKUP($B191,'Price List'!$C:AS,27,FALSE)))</f>
        <v/>
      </c>
      <c r="AD191" s="82" t="str">
        <f>IF($B191="","",(VLOOKUP($B191,'Price List'!$C:AS,28,FALSE)))</f>
        <v/>
      </c>
      <c r="AE191" s="83" t="str">
        <f>IF($B191="","",(VLOOKUP($B191,'Price List'!$C:AS,29,FALSE)))</f>
        <v/>
      </c>
      <c r="AF191" s="83" t="str">
        <f>IF($B191="","",(VLOOKUP($B191,'Price List'!$C:AS,30,FALSE)))</f>
        <v/>
      </c>
      <c r="AG191" s="125" t="str">
        <f>IF($B191="","",(VLOOKUP($B191,'Price List'!$C:AS,31,FALSE)))</f>
        <v/>
      </c>
      <c r="AH191" s="125" t="str">
        <f>IF($B191="","",(VLOOKUP($B191,'Price List'!$C:AS,32,FALSE)))</f>
        <v/>
      </c>
      <c r="AI191" s="84" t="str">
        <f>IF($B191="","",(VLOOKUP($B191,'Price List'!$C:AS,33,FALSE)))</f>
        <v/>
      </c>
      <c r="AJ191" s="83" t="str">
        <f>IF($B191="","",(VLOOKUP($B191,'Price List'!$C:AS,34,FALSE)))</f>
        <v/>
      </c>
      <c r="AK191" s="83" t="str">
        <f>IF($B191="","",(VLOOKUP($B191,'Price List'!$C:AS,35,FALSE)))</f>
        <v/>
      </c>
      <c r="AL191" s="125" t="str">
        <f>IF($B191="","",(VLOOKUP($B191,'Price List'!$C:AS,36,FALSE)))</f>
        <v/>
      </c>
      <c r="AM191" s="130" t="str">
        <f>IF($B191="","",(VLOOKUP($B191,'Price List'!$C:AS,37,FALSE)))</f>
        <v/>
      </c>
      <c r="AN191" s="83" t="str">
        <f>IF($B191="","",(VLOOKUP($B191,'Price List'!$C:AS,38,FALSE)))</f>
        <v/>
      </c>
      <c r="AO191" s="83" t="str">
        <f>IF($B191="","",(VLOOKUP($B191,'Price List'!$C:AS,39,FALSE)))</f>
        <v/>
      </c>
      <c r="AP191" s="83" t="str">
        <f>IF($B191="","",(VLOOKUP($B191,'Price List'!$C:AS,40,FALSE)))</f>
        <v/>
      </c>
      <c r="AQ191" s="125" t="str">
        <f>IF($B191="","",(VLOOKUP($B191,'Price List'!$C:AS,41,FALSE)))</f>
        <v/>
      </c>
      <c r="AR191" s="135" t="str">
        <f>IF($B191="","",(VLOOKUP($B191,'Price List'!$C:AS,42,FALSE)))</f>
        <v/>
      </c>
      <c r="AS191" s="76" t="str">
        <f>IF($B191="","",(VLOOKUP($B191,'Price List'!$C:CO,43,FALSE)))</f>
        <v/>
      </c>
      <c r="AT191" s="151" t="str">
        <f t="shared" si="2"/>
        <v/>
      </c>
      <c r="AU191" s="76"/>
      <c r="AV191" s="76"/>
      <c r="AW191" s="76"/>
      <c r="AX191" s="76"/>
      <c r="AY191" s="76"/>
      <c r="AZ191" s="76"/>
      <c r="BA191" s="76"/>
    </row>
    <row r="192" spans="1:53" s="85" customFormat="1" x14ac:dyDescent="0.2">
      <c r="A192" s="79">
        <v>185</v>
      </c>
      <c r="B192" s="76" t="str">
        <f>IF(ISBLANK(Catalog!I434),"",Catalog!I434)</f>
        <v/>
      </c>
      <c r="C192" s="76"/>
      <c r="D192" s="76" t="str">
        <f>IF($B192="","",(VLOOKUP($B192,'Price List'!$C:BB,2,FALSE)))</f>
        <v/>
      </c>
      <c r="E192" s="77" t="str">
        <f>IF($B192="","",(VLOOKUP($B192,'Price List'!$C:BA,3,FALSE)))</f>
        <v/>
      </c>
      <c r="F192" s="78" t="str">
        <f>IF($B192="","",IF(ISBLANK(VLOOKUP($B192,'Price List'!$C:BB,5,FALSE)),VLOOKUP($B192,'Price List'!$C:BB,7,FALSE),VLOOKUP($B192,'Price List'!$C:BB,5,FALSE)))</f>
        <v/>
      </c>
      <c r="G192" s="76"/>
      <c r="H192" s="76"/>
      <c r="I192" s="77" t="str">
        <f>IF($B192="","",(VLOOKUP($B192,'Price List'!$C:BE,6,FALSE)))</f>
        <v/>
      </c>
      <c r="J192" s="76" t="str">
        <f>IF($B192="","",(VLOOKUP($B192,'Price List'!$C:BF,8,FALSE)))</f>
        <v/>
      </c>
      <c r="K192" s="76" t="str">
        <f>IF($B192="","",(VLOOKUP($B192,'Price List'!$C:BG,9,FALSE)))</f>
        <v/>
      </c>
      <c r="L192" s="79" t="str">
        <f>IF($B192="","",(VLOOKUP($B192,'Price List'!$C:BH,10,FALSE)))</f>
        <v/>
      </c>
      <c r="M192" s="80" t="str">
        <f>IF($B192="","",(VLOOKUP($B192,'Price List'!$C:BI,11,FALSE)))</f>
        <v/>
      </c>
      <c r="N192" s="81" t="str">
        <f>IF($B192="","",(VLOOKUP($B192,'Price List'!$C:BI,12,FALSE)))</f>
        <v/>
      </c>
      <c r="O192" s="82" t="str">
        <f>IF($B192="","",(VLOOKUP($B192,'Price List'!$C:AS,13,FALSE)))</f>
        <v/>
      </c>
      <c r="P192" s="83" t="str">
        <f>IF($B192="","",(VLOOKUP($B192,'Price List'!$C:AS,14,FALSE)))</f>
        <v/>
      </c>
      <c r="Q192" s="83" t="str">
        <f>IF($B192="","",(VLOOKUP($B192,'Price List'!$C:AS,15,FALSE)))</f>
        <v/>
      </c>
      <c r="R192" s="125" t="str">
        <f>IF($B192="","",(VLOOKUP($B192,'Price List'!$C:AS,16,FALSE)))</f>
        <v/>
      </c>
      <c r="S192" s="125" t="str">
        <f>IF($B192="","",(VLOOKUP($B192,'Price List'!$C:AS,17,FALSE)))</f>
        <v/>
      </c>
      <c r="T192" s="84" t="str">
        <f>IF($B192="","",(VLOOKUP($B192,'Price List'!$C:AS,18,FALSE)))</f>
        <v/>
      </c>
      <c r="U192" s="83" t="str">
        <f>IF($B192="","",(VLOOKUP($B192,'Price List'!$C:AS,19,FALSE)))</f>
        <v/>
      </c>
      <c r="V192" s="83" t="str">
        <f>IF($B192="","",(VLOOKUP($B192,'Price List'!$C:AS,20,FALSE)))</f>
        <v/>
      </c>
      <c r="W192" s="125" t="str">
        <f>IF($B192="","",(VLOOKUP($B192,'Price List'!$C:AS,21,FALSE)))</f>
        <v/>
      </c>
      <c r="X192" s="130" t="str">
        <f>IF($B192="","",(VLOOKUP($B192,'Price List'!$C:AS,22,FALSE)))</f>
        <v/>
      </c>
      <c r="Y192" s="83" t="str">
        <f>IF($B192="","",(VLOOKUP($B192,'Price List'!$C:AS,23,FALSE)))</f>
        <v/>
      </c>
      <c r="Z192" s="83" t="str">
        <f>IF($B192="","",(VLOOKUP($B192,'Price List'!$C:AS,24,FALSE)))</f>
        <v/>
      </c>
      <c r="AA192" s="83" t="str">
        <f>IF($B192="","",(VLOOKUP($B192,'Price List'!$C:AS,25,FALSE)))</f>
        <v/>
      </c>
      <c r="AB192" s="125" t="str">
        <f>IF($B192="","",(VLOOKUP($B192,'Price List'!$C:AS,26,FALSE)))</f>
        <v/>
      </c>
      <c r="AC192" s="125" t="str">
        <f>IF($B192="","",(VLOOKUP($B192,'Price List'!$C:AS,27,FALSE)))</f>
        <v/>
      </c>
      <c r="AD192" s="82" t="str">
        <f>IF($B192="","",(VLOOKUP($B192,'Price List'!$C:AS,28,FALSE)))</f>
        <v/>
      </c>
      <c r="AE192" s="83" t="str">
        <f>IF($B192="","",(VLOOKUP($B192,'Price List'!$C:AS,29,FALSE)))</f>
        <v/>
      </c>
      <c r="AF192" s="83" t="str">
        <f>IF($B192="","",(VLOOKUP($B192,'Price List'!$C:AS,30,FALSE)))</f>
        <v/>
      </c>
      <c r="AG192" s="125" t="str">
        <f>IF($B192="","",(VLOOKUP($B192,'Price List'!$C:AS,31,FALSE)))</f>
        <v/>
      </c>
      <c r="AH192" s="125" t="str">
        <f>IF($B192="","",(VLOOKUP($B192,'Price List'!$C:AS,32,FALSE)))</f>
        <v/>
      </c>
      <c r="AI192" s="84" t="str">
        <f>IF($B192="","",(VLOOKUP($B192,'Price List'!$C:AS,33,FALSE)))</f>
        <v/>
      </c>
      <c r="AJ192" s="83" t="str">
        <f>IF($B192="","",(VLOOKUP($B192,'Price List'!$C:AS,34,FALSE)))</f>
        <v/>
      </c>
      <c r="AK192" s="83" t="str">
        <f>IF($B192="","",(VLOOKUP($B192,'Price List'!$C:AS,35,FALSE)))</f>
        <v/>
      </c>
      <c r="AL192" s="125" t="str">
        <f>IF($B192="","",(VLOOKUP($B192,'Price List'!$C:AS,36,FALSE)))</f>
        <v/>
      </c>
      <c r="AM192" s="130" t="str">
        <f>IF($B192="","",(VLOOKUP($B192,'Price List'!$C:AS,37,FALSE)))</f>
        <v/>
      </c>
      <c r="AN192" s="83" t="str">
        <f>IF($B192="","",(VLOOKUP($B192,'Price List'!$C:AS,38,FALSE)))</f>
        <v/>
      </c>
      <c r="AO192" s="83" t="str">
        <f>IF($B192="","",(VLOOKUP($B192,'Price List'!$C:AS,39,FALSE)))</f>
        <v/>
      </c>
      <c r="AP192" s="83" t="str">
        <f>IF($B192="","",(VLOOKUP($B192,'Price List'!$C:AS,40,FALSE)))</f>
        <v/>
      </c>
      <c r="AQ192" s="125" t="str">
        <f>IF($B192="","",(VLOOKUP($B192,'Price List'!$C:AS,41,FALSE)))</f>
        <v/>
      </c>
      <c r="AR192" s="135" t="str">
        <f>IF($B192="","",(VLOOKUP($B192,'Price List'!$C:AS,42,FALSE)))</f>
        <v/>
      </c>
      <c r="AS192" s="76" t="str">
        <f>IF($B192="","",(VLOOKUP($B192,'Price List'!$C:CO,43,FALSE)))</f>
        <v/>
      </c>
      <c r="AT192" s="151" t="str">
        <f t="shared" si="2"/>
        <v/>
      </c>
      <c r="AU192" s="76"/>
      <c r="AV192" s="76"/>
      <c r="AW192" s="76"/>
      <c r="AX192" s="76"/>
      <c r="AY192" s="76"/>
      <c r="AZ192" s="76"/>
      <c r="BA192" s="76"/>
    </row>
    <row r="193" spans="1:53" s="85" customFormat="1" x14ac:dyDescent="0.2">
      <c r="A193" s="79">
        <v>186</v>
      </c>
      <c r="B193" s="76" t="str">
        <f>IF(ISBLANK(Catalog!A441),"",Catalog!A441)</f>
        <v/>
      </c>
      <c r="C193" s="76"/>
      <c r="D193" s="76" t="str">
        <f>IF($B193="","",(VLOOKUP($B193,'Price List'!$C:BB,2,FALSE)))</f>
        <v/>
      </c>
      <c r="E193" s="77" t="str">
        <f>IF($B193="","",(VLOOKUP($B193,'Price List'!$C:BA,3,FALSE)))</f>
        <v/>
      </c>
      <c r="F193" s="78" t="str">
        <f>IF($B193="","",IF(ISBLANK(VLOOKUP($B193,'Price List'!$C:BB,5,FALSE)),VLOOKUP($B193,'Price List'!$C:BB,7,FALSE),VLOOKUP($B193,'Price List'!$C:BB,5,FALSE)))</f>
        <v/>
      </c>
      <c r="G193" s="76"/>
      <c r="H193" s="76"/>
      <c r="I193" s="77" t="str">
        <f>IF($B193="","",(VLOOKUP($B193,'Price List'!$C:BE,6,FALSE)))</f>
        <v/>
      </c>
      <c r="J193" s="76" t="str">
        <f>IF($B193="","",(VLOOKUP($B193,'Price List'!$C:BF,8,FALSE)))</f>
        <v/>
      </c>
      <c r="K193" s="76" t="str">
        <f>IF($B193="","",(VLOOKUP($B193,'Price List'!$C:BG,9,FALSE)))</f>
        <v/>
      </c>
      <c r="L193" s="79" t="str">
        <f>IF($B193="","",(VLOOKUP($B193,'Price List'!$C:BH,10,FALSE)))</f>
        <v/>
      </c>
      <c r="M193" s="80" t="str">
        <f>IF($B193="","",(VLOOKUP($B193,'Price List'!$C:BI,11,FALSE)))</f>
        <v/>
      </c>
      <c r="N193" s="81" t="str">
        <f>IF($B193="","",(VLOOKUP($B193,'Price List'!$C:BI,12,FALSE)))</f>
        <v/>
      </c>
      <c r="O193" s="82" t="str">
        <f>IF($B193="","",(VLOOKUP($B193,'Price List'!$C:AS,13,FALSE)))</f>
        <v/>
      </c>
      <c r="P193" s="83" t="str">
        <f>IF($B193="","",(VLOOKUP($B193,'Price List'!$C:AS,14,FALSE)))</f>
        <v/>
      </c>
      <c r="Q193" s="83" t="str">
        <f>IF($B193="","",(VLOOKUP($B193,'Price List'!$C:AS,15,FALSE)))</f>
        <v/>
      </c>
      <c r="R193" s="125" t="str">
        <f>IF($B193="","",(VLOOKUP($B193,'Price List'!$C:AS,16,FALSE)))</f>
        <v/>
      </c>
      <c r="S193" s="125" t="str">
        <f>IF($B193="","",(VLOOKUP($B193,'Price List'!$C:AS,17,FALSE)))</f>
        <v/>
      </c>
      <c r="T193" s="84" t="str">
        <f>IF($B193="","",(VLOOKUP($B193,'Price List'!$C:AS,18,FALSE)))</f>
        <v/>
      </c>
      <c r="U193" s="83" t="str">
        <f>IF($B193="","",(VLOOKUP($B193,'Price List'!$C:AS,19,FALSE)))</f>
        <v/>
      </c>
      <c r="V193" s="83" t="str">
        <f>IF($B193="","",(VLOOKUP($B193,'Price List'!$C:AS,20,FALSE)))</f>
        <v/>
      </c>
      <c r="W193" s="125" t="str">
        <f>IF($B193="","",(VLOOKUP($B193,'Price List'!$C:AS,21,FALSE)))</f>
        <v/>
      </c>
      <c r="X193" s="130" t="str">
        <f>IF($B193="","",(VLOOKUP($B193,'Price List'!$C:AS,22,FALSE)))</f>
        <v/>
      </c>
      <c r="Y193" s="83" t="str">
        <f>IF($B193="","",(VLOOKUP($B193,'Price List'!$C:AS,23,FALSE)))</f>
        <v/>
      </c>
      <c r="Z193" s="83" t="str">
        <f>IF($B193="","",(VLOOKUP($B193,'Price List'!$C:AS,24,FALSE)))</f>
        <v/>
      </c>
      <c r="AA193" s="83" t="str">
        <f>IF($B193="","",(VLOOKUP($B193,'Price List'!$C:AS,25,FALSE)))</f>
        <v/>
      </c>
      <c r="AB193" s="125" t="str">
        <f>IF($B193="","",(VLOOKUP($B193,'Price List'!$C:AS,26,FALSE)))</f>
        <v/>
      </c>
      <c r="AC193" s="125" t="str">
        <f>IF($B193="","",(VLOOKUP($B193,'Price List'!$C:AS,27,FALSE)))</f>
        <v/>
      </c>
      <c r="AD193" s="82" t="str">
        <f>IF($B193="","",(VLOOKUP($B193,'Price List'!$C:AS,28,FALSE)))</f>
        <v/>
      </c>
      <c r="AE193" s="83" t="str">
        <f>IF($B193="","",(VLOOKUP($B193,'Price List'!$C:AS,29,FALSE)))</f>
        <v/>
      </c>
      <c r="AF193" s="83" t="str">
        <f>IF($B193="","",(VLOOKUP($B193,'Price List'!$C:AS,30,FALSE)))</f>
        <v/>
      </c>
      <c r="AG193" s="125" t="str">
        <f>IF($B193="","",(VLOOKUP($B193,'Price List'!$C:AS,31,FALSE)))</f>
        <v/>
      </c>
      <c r="AH193" s="125" t="str">
        <f>IF($B193="","",(VLOOKUP($B193,'Price List'!$C:AS,32,FALSE)))</f>
        <v/>
      </c>
      <c r="AI193" s="84" t="str">
        <f>IF($B193="","",(VLOOKUP($B193,'Price List'!$C:AS,33,FALSE)))</f>
        <v/>
      </c>
      <c r="AJ193" s="83" t="str">
        <f>IF($B193="","",(VLOOKUP($B193,'Price List'!$C:AS,34,FALSE)))</f>
        <v/>
      </c>
      <c r="AK193" s="83" t="str">
        <f>IF($B193="","",(VLOOKUP($B193,'Price List'!$C:AS,35,FALSE)))</f>
        <v/>
      </c>
      <c r="AL193" s="125" t="str">
        <f>IF($B193="","",(VLOOKUP($B193,'Price List'!$C:AS,36,FALSE)))</f>
        <v/>
      </c>
      <c r="AM193" s="130" t="str">
        <f>IF($B193="","",(VLOOKUP($B193,'Price List'!$C:AS,37,FALSE)))</f>
        <v/>
      </c>
      <c r="AN193" s="83" t="str">
        <f>IF($B193="","",(VLOOKUP($B193,'Price List'!$C:AS,38,FALSE)))</f>
        <v/>
      </c>
      <c r="AO193" s="83" t="str">
        <f>IF($B193="","",(VLOOKUP($B193,'Price List'!$C:AS,39,FALSE)))</f>
        <v/>
      </c>
      <c r="AP193" s="83" t="str">
        <f>IF($B193="","",(VLOOKUP($B193,'Price List'!$C:AS,40,FALSE)))</f>
        <v/>
      </c>
      <c r="AQ193" s="125" t="str">
        <f>IF($B193="","",(VLOOKUP($B193,'Price List'!$C:AS,41,FALSE)))</f>
        <v/>
      </c>
      <c r="AR193" s="135" t="str">
        <f>IF($B193="","",(VLOOKUP($B193,'Price List'!$C:AS,42,FALSE)))</f>
        <v/>
      </c>
      <c r="AS193" s="76" t="str">
        <f>IF($B193="","",(VLOOKUP($B193,'Price List'!$C:CO,43,FALSE)))</f>
        <v/>
      </c>
      <c r="AT193" s="151" t="str">
        <f t="shared" si="2"/>
        <v/>
      </c>
      <c r="AU193" s="76"/>
      <c r="AV193" s="76"/>
      <c r="AW193" s="76"/>
      <c r="AX193" s="76"/>
      <c r="AY193" s="76"/>
      <c r="AZ193" s="76"/>
      <c r="BA193" s="76"/>
    </row>
    <row r="194" spans="1:53" s="85" customFormat="1" x14ac:dyDescent="0.2">
      <c r="A194" s="79">
        <v>187</v>
      </c>
      <c r="B194" s="76" t="str">
        <f>IF(ISBLANK(Catalog!E441),"",Catalog!E441)</f>
        <v/>
      </c>
      <c r="C194" s="76"/>
      <c r="D194" s="76" t="str">
        <f>IF($B194="","",(VLOOKUP($B194,'Price List'!$C:BB,2,FALSE)))</f>
        <v/>
      </c>
      <c r="E194" s="77" t="str">
        <f>IF($B194="","",(VLOOKUP($B194,'Price List'!$C:BA,3,FALSE)))</f>
        <v/>
      </c>
      <c r="F194" s="78" t="str">
        <f>IF($B194="","",IF(ISBLANK(VLOOKUP($B194,'Price List'!$C:BB,5,FALSE)),VLOOKUP($B194,'Price List'!$C:BB,7,FALSE),VLOOKUP($B194,'Price List'!$C:BB,5,FALSE)))</f>
        <v/>
      </c>
      <c r="G194" s="76"/>
      <c r="H194" s="76"/>
      <c r="I194" s="77" t="str">
        <f>IF($B194="","",(VLOOKUP($B194,'Price List'!$C:BE,6,FALSE)))</f>
        <v/>
      </c>
      <c r="J194" s="76" t="str">
        <f>IF($B194="","",(VLOOKUP($B194,'Price List'!$C:BF,8,FALSE)))</f>
        <v/>
      </c>
      <c r="K194" s="76" t="str">
        <f>IF($B194="","",(VLOOKUP($B194,'Price List'!$C:BG,9,FALSE)))</f>
        <v/>
      </c>
      <c r="L194" s="79" t="str">
        <f>IF($B194="","",(VLOOKUP($B194,'Price List'!$C:BH,10,FALSE)))</f>
        <v/>
      </c>
      <c r="M194" s="80" t="str">
        <f>IF($B194="","",(VLOOKUP($B194,'Price List'!$C:BI,11,FALSE)))</f>
        <v/>
      </c>
      <c r="N194" s="81" t="str">
        <f>IF($B194="","",(VLOOKUP($B194,'Price List'!$C:BI,12,FALSE)))</f>
        <v/>
      </c>
      <c r="O194" s="82" t="str">
        <f>IF($B194="","",(VLOOKUP($B194,'Price List'!$C:AS,13,FALSE)))</f>
        <v/>
      </c>
      <c r="P194" s="83" t="str">
        <f>IF($B194="","",(VLOOKUP($B194,'Price List'!$C:AS,14,FALSE)))</f>
        <v/>
      </c>
      <c r="Q194" s="83" t="str">
        <f>IF($B194="","",(VLOOKUP($B194,'Price List'!$C:AS,15,FALSE)))</f>
        <v/>
      </c>
      <c r="R194" s="125" t="str">
        <f>IF($B194="","",(VLOOKUP($B194,'Price List'!$C:AS,16,FALSE)))</f>
        <v/>
      </c>
      <c r="S194" s="125" t="str">
        <f>IF($B194="","",(VLOOKUP($B194,'Price List'!$C:AS,17,FALSE)))</f>
        <v/>
      </c>
      <c r="T194" s="84" t="str">
        <f>IF($B194="","",(VLOOKUP($B194,'Price List'!$C:AS,18,FALSE)))</f>
        <v/>
      </c>
      <c r="U194" s="83" t="str">
        <f>IF($B194="","",(VLOOKUP($B194,'Price List'!$C:AS,19,FALSE)))</f>
        <v/>
      </c>
      <c r="V194" s="83" t="str">
        <f>IF($B194="","",(VLOOKUP($B194,'Price List'!$C:AS,20,FALSE)))</f>
        <v/>
      </c>
      <c r="W194" s="125" t="str">
        <f>IF($B194="","",(VLOOKUP($B194,'Price List'!$C:AS,21,FALSE)))</f>
        <v/>
      </c>
      <c r="X194" s="130" t="str">
        <f>IF($B194="","",(VLOOKUP($B194,'Price List'!$C:AS,22,FALSE)))</f>
        <v/>
      </c>
      <c r="Y194" s="83" t="str">
        <f>IF($B194="","",(VLOOKUP($B194,'Price List'!$C:AS,23,FALSE)))</f>
        <v/>
      </c>
      <c r="Z194" s="83" t="str">
        <f>IF($B194="","",(VLOOKUP($B194,'Price List'!$C:AS,24,FALSE)))</f>
        <v/>
      </c>
      <c r="AA194" s="83" t="str">
        <f>IF($B194="","",(VLOOKUP($B194,'Price List'!$C:AS,25,FALSE)))</f>
        <v/>
      </c>
      <c r="AB194" s="125" t="str">
        <f>IF($B194="","",(VLOOKUP($B194,'Price List'!$C:AS,26,FALSE)))</f>
        <v/>
      </c>
      <c r="AC194" s="125" t="str">
        <f>IF($B194="","",(VLOOKUP($B194,'Price List'!$C:AS,27,FALSE)))</f>
        <v/>
      </c>
      <c r="AD194" s="82" t="str">
        <f>IF($B194="","",(VLOOKUP($B194,'Price List'!$C:AS,28,FALSE)))</f>
        <v/>
      </c>
      <c r="AE194" s="83" t="str">
        <f>IF($B194="","",(VLOOKUP($B194,'Price List'!$C:AS,29,FALSE)))</f>
        <v/>
      </c>
      <c r="AF194" s="83" t="str">
        <f>IF($B194="","",(VLOOKUP($B194,'Price List'!$C:AS,30,FALSE)))</f>
        <v/>
      </c>
      <c r="AG194" s="125" t="str">
        <f>IF($B194="","",(VLOOKUP($B194,'Price List'!$C:AS,31,FALSE)))</f>
        <v/>
      </c>
      <c r="AH194" s="125" t="str">
        <f>IF($B194="","",(VLOOKUP($B194,'Price List'!$C:AS,32,FALSE)))</f>
        <v/>
      </c>
      <c r="AI194" s="84" t="str">
        <f>IF($B194="","",(VLOOKUP($B194,'Price List'!$C:AS,33,FALSE)))</f>
        <v/>
      </c>
      <c r="AJ194" s="83" t="str">
        <f>IF($B194="","",(VLOOKUP($B194,'Price List'!$C:AS,34,FALSE)))</f>
        <v/>
      </c>
      <c r="AK194" s="83" t="str">
        <f>IF($B194="","",(VLOOKUP($B194,'Price List'!$C:AS,35,FALSE)))</f>
        <v/>
      </c>
      <c r="AL194" s="125" t="str">
        <f>IF($B194="","",(VLOOKUP($B194,'Price List'!$C:AS,36,FALSE)))</f>
        <v/>
      </c>
      <c r="AM194" s="130" t="str">
        <f>IF($B194="","",(VLOOKUP($B194,'Price List'!$C:AS,37,FALSE)))</f>
        <v/>
      </c>
      <c r="AN194" s="83" t="str">
        <f>IF($B194="","",(VLOOKUP($B194,'Price List'!$C:AS,38,FALSE)))</f>
        <v/>
      </c>
      <c r="AO194" s="83" t="str">
        <f>IF($B194="","",(VLOOKUP($B194,'Price List'!$C:AS,39,FALSE)))</f>
        <v/>
      </c>
      <c r="AP194" s="83" t="str">
        <f>IF($B194="","",(VLOOKUP($B194,'Price List'!$C:AS,40,FALSE)))</f>
        <v/>
      </c>
      <c r="AQ194" s="125" t="str">
        <f>IF($B194="","",(VLOOKUP($B194,'Price List'!$C:AS,41,FALSE)))</f>
        <v/>
      </c>
      <c r="AR194" s="135" t="str">
        <f>IF($B194="","",(VLOOKUP($B194,'Price List'!$C:AS,42,FALSE)))</f>
        <v/>
      </c>
      <c r="AS194" s="76" t="str">
        <f>IF($B194="","",(VLOOKUP($B194,'Price List'!$C:CO,43,FALSE)))</f>
        <v/>
      </c>
      <c r="AT194" s="151" t="str">
        <f t="shared" si="2"/>
        <v/>
      </c>
      <c r="AU194" s="76"/>
      <c r="AV194" s="76"/>
      <c r="AW194" s="76"/>
      <c r="AX194" s="76"/>
      <c r="AY194" s="76"/>
      <c r="AZ194" s="76"/>
      <c r="BA194" s="76"/>
    </row>
    <row r="195" spans="1:53" s="85" customFormat="1" x14ac:dyDescent="0.2">
      <c r="A195" s="79">
        <v>188</v>
      </c>
      <c r="B195" s="76" t="str">
        <f>IF(ISBLANK(Catalog!I441),"",Catalog!I441)</f>
        <v/>
      </c>
      <c r="C195" s="76"/>
      <c r="D195" s="76" t="str">
        <f>IF($B195="","",(VLOOKUP($B195,'Price List'!$C:BB,2,FALSE)))</f>
        <v/>
      </c>
      <c r="E195" s="77" t="str">
        <f>IF($B195="","",(VLOOKUP($B195,'Price List'!$C:BA,3,FALSE)))</f>
        <v/>
      </c>
      <c r="F195" s="78" t="str">
        <f>IF($B195="","",IF(ISBLANK(VLOOKUP($B195,'Price List'!$C:BB,5,FALSE)),VLOOKUP($B195,'Price List'!$C:BB,7,FALSE),VLOOKUP($B195,'Price List'!$C:BB,5,FALSE)))</f>
        <v/>
      </c>
      <c r="G195" s="76"/>
      <c r="H195" s="76"/>
      <c r="I195" s="77" t="str">
        <f>IF($B195="","",(VLOOKUP($B195,'Price List'!$C:BE,6,FALSE)))</f>
        <v/>
      </c>
      <c r="J195" s="76" t="str">
        <f>IF($B195="","",(VLOOKUP($B195,'Price List'!$C:BF,8,FALSE)))</f>
        <v/>
      </c>
      <c r="K195" s="76" t="str">
        <f>IF($B195="","",(VLOOKUP($B195,'Price List'!$C:BG,9,FALSE)))</f>
        <v/>
      </c>
      <c r="L195" s="79" t="str">
        <f>IF($B195="","",(VLOOKUP($B195,'Price List'!$C:BH,10,FALSE)))</f>
        <v/>
      </c>
      <c r="M195" s="80" t="str">
        <f>IF($B195="","",(VLOOKUP($B195,'Price List'!$C:BI,11,FALSE)))</f>
        <v/>
      </c>
      <c r="N195" s="81" t="str">
        <f>IF($B195="","",(VLOOKUP($B195,'Price List'!$C:BI,12,FALSE)))</f>
        <v/>
      </c>
      <c r="O195" s="82" t="str">
        <f>IF($B195="","",(VLOOKUP($B195,'Price List'!$C:AS,13,FALSE)))</f>
        <v/>
      </c>
      <c r="P195" s="83" t="str">
        <f>IF($B195="","",(VLOOKUP($B195,'Price List'!$C:AS,14,FALSE)))</f>
        <v/>
      </c>
      <c r="Q195" s="83" t="str">
        <f>IF($B195="","",(VLOOKUP($B195,'Price List'!$C:AS,15,FALSE)))</f>
        <v/>
      </c>
      <c r="R195" s="125" t="str">
        <f>IF($B195="","",(VLOOKUP($B195,'Price List'!$C:AS,16,FALSE)))</f>
        <v/>
      </c>
      <c r="S195" s="125" t="str">
        <f>IF($B195="","",(VLOOKUP($B195,'Price List'!$C:AS,17,FALSE)))</f>
        <v/>
      </c>
      <c r="T195" s="84" t="str">
        <f>IF($B195="","",(VLOOKUP($B195,'Price List'!$C:AS,18,FALSE)))</f>
        <v/>
      </c>
      <c r="U195" s="83" t="str">
        <f>IF($B195="","",(VLOOKUP($B195,'Price List'!$C:AS,19,FALSE)))</f>
        <v/>
      </c>
      <c r="V195" s="83" t="str">
        <f>IF($B195="","",(VLOOKUP($B195,'Price List'!$C:AS,20,FALSE)))</f>
        <v/>
      </c>
      <c r="W195" s="125" t="str">
        <f>IF($B195="","",(VLOOKUP($B195,'Price List'!$C:AS,21,FALSE)))</f>
        <v/>
      </c>
      <c r="X195" s="130" t="str">
        <f>IF($B195="","",(VLOOKUP($B195,'Price List'!$C:AS,22,FALSE)))</f>
        <v/>
      </c>
      <c r="Y195" s="83" t="str">
        <f>IF($B195="","",(VLOOKUP($B195,'Price List'!$C:AS,23,FALSE)))</f>
        <v/>
      </c>
      <c r="Z195" s="83" t="str">
        <f>IF($B195="","",(VLOOKUP($B195,'Price List'!$C:AS,24,FALSE)))</f>
        <v/>
      </c>
      <c r="AA195" s="83" t="str">
        <f>IF($B195="","",(VLOOKUP($B195,'Price List'!$C:AS,25,FALSE)))</f>
        <v/>
      </c>
      <c r="AB195" s="125" t="str">
        <f>IF($B195="","",(VLOOKUP($B195,'Price List'!$C:AS,26,FALSE)))</f>
        <v/>
      </c>
      <c r="AC195" s="125" t="str">
        <f>IF($B195="","",(VLOOKUP($B195,'Price List'!$C:AS,27,FALSE)))</f>
        <v/>
      </c>
      <c r="AD195" s="82" t="str">
        <f>IF($B195="","",(VLOOKUP($B195,'Price List'!$C:AS,28,FALSE)))</f>
        <v/>
      </c>
      <c r="AE195" s="83" t="str">
        <f>IF($B195="","",(VLOOKUP($B195,'Price List'!$C:AS,29,FALSE)))</f>
        <v/>
      </c>
      <c r="AF195" s="83" t="str">
        <f>IF($B195="","",(VLOOKUP($B195,'Price List'!$C:AS,30,FALSE)))</f>
        <v/>
      </c>
      <c r="AG195" s="125" t="str">
        <f>IF($B195="","",(VLOOKUP($B195,'Price List'!$C:AS,31,FALSE)))</f>
        <v/>
      </c>
      <c r="AH195" s="125" t="str">
        <f>IF($B195="","",(VLOOKUP($B195,'Price List'!$C:AS,32,FALSE)))</f>
        <v/>
      </c>
      <c r="AI195" s="84" t="str">
        <f>IF($B195="","",(VLOOKUP($B195,'Price List'!$C:AS,33,FALSE)))</f>
        <v/>
      </c>
      <c r="AJ195" s="83" t="str">
        <f>IF($B195="","",(VLOOKUP($B195,'Price List'!$C:AS,34,FALSE)))</f>
        <v/>
      </c>
      <c r="AK195" s="83" t="str">
        <f>IF($B195="","",(VLOOKUP($B195,'Price List'!$C:AS,35,FALSE)))</f>
        <v/>
      </c>
      <c r="AL195" s="125" t="str">
        <f>IF($B195="","",(VLOOKUP($B195,'Price List'!$C:AS,36,FALSE)))</f>
        <v/>
      </c>
      <c r="AM195" s="130" t="str">
        <f>IF($B195="","",(VLOOKUP($B195,'Price List'!$C:AS,37,FALSE)))</f>
        <v/>
      </c>
      <c r="AN195" s="83" t="str">
        <f>IF($B195="","",(VLOOKUP($B195,'Price List'!$C:AS,38,FALSE)))</f>
        <v/>
      </c>
      <c r="AO195" s="83" t="str">
        <f>IF($B195="","",(VLOOKUP($B195,'Price List'!$C:AS,39,FALSE)))</f>
        <v/>
      </c>
      <c r="AP195" s="83" t="str">
        <f>IF($B195="","",(VLOOKUP($B195,'Price List'!$C:AS,40,FALSE)))</f>
        <v/>
      </c>
      <c r="AQ195" s="125" t="str">
        <f>IF($B195="","",(VLOOKUP($B195,'Price List'!$C:AS,41,FALSE)))</f>
        <v/>
      </c>
      <c r="AR195" s="135" t="str">
        <f>IF($B195="","",(VLOOKUP($B195,'Price List'!$C:AS,42,FALSE)))</f>
        <v/>
      </c>
      <c r="AS195" s="76" t="str">
        <f>IF($B195="","",(VLOOKUP($B195,'Price List'!$C:CO,43,FALSE)))</f>
        <v/>
      </c>
      <c r="AT195" s="151" t="str">
        <f t="shared" si="2"/>
        <v/>
      </c>
      <c r="AU195" s="76"/>
      <c r="AV195" s="76"/>
      <c r="AW195" s="76"/>
      <c r="AX195" s="76"/>
      <c r="AY195" s="76"/>
      <c r="AZ195" s="76"/>
      <c r="BA195" s="76"/>
    </row>
    <row r="196" spans="1:53" s="85" customFormat="1" x14ac:dyDescent="0.2">
      <c r="A196" s="79">
        <v>189</v>
      </c>
      <c r="B196" s="76" t="str">
        <f>IF(ISBLANK(Catalog!A448),"",Catalog!A448)</f>
        <v/>
      </c>
      <c r="C196" s="76"/>
      <c r="D196" s="76" t="str">
        <f>IF($B196="","",(VLOOKUP($B196,'Price List'!$C:BB,2,FALSE)))</f>
        <v/>
      </c>
      <c r="E196" s="77" t="str">
        <f>IF($B196="","",(VLOOKUP($B196,'Price List'!$C:BA,3,FALSE)))</f>
        <v/>
      </c>
      <c r="F196" s="78" t="str">
        <f>IF($B196="","",IF(ISBLANK(VLOOKUP($B196,'Price List'!$C:BB,5,FALSE)),VLOOKUP($B196,'Price List'!$C:BB,7,FALSE),VLOOKUP($B196,'Price List'!$C:BB,5,FALSE)))</f>
        <v/>
      </c>
      <c r="G196" s="76"/>
      <c r="H196" s="76"/>
      <c r="I196" s="77" t="str">
        <f>IF($B196="","",(VLOOKUP($B196,'Price List'!$C:BE,6,FALSE)))</f>
        <v/>
      </c>
      <c r="J196" s="76" t="str">
        <f>IF($B196="","",(VLOOKUP($B196,'Price List'!$C:BF,8,FALSE)))</f>
        <v/>
      </c>
      <c r="K196" s="76" t="str">
        <f>IF($B196="","",(VLOOKUP($B196,'Price List'!$C:BG,9,FALSE)))</f>
        <v/>
      </c>
      <c r="L196" s="79" t="str">
        <f>IF($B196="","",(VLOOKUP($B196,'Price List'!$C:BH,10,FALSE)))</f>
        <v/>
      </c>
      <c r="M196" s="80" t="str">
        <f>IF($B196="","",(VLOOKUP($B196,'Price List'!$C:BI,11,FALSE)))</f>
        <v/>
      </c>
      <c r="N196" s="81" t="str">
        <f>IF($B196="","",(VLOOKUP($B196,'Price List'!$C:BI,12,FALSE)))</f>
        <v/>
      </c>
      <c r="O196" s="82" t="str">
        <f>IF($B196="","",(VLOOKUP($B196,'Price List'!$C:AS,13,FALSE)))</f>
        <v/>
      </c>
      <c r="P196" s="83" t="str">
        <f>IF($B196="","",(VLOOKUP($B196,'Price List'!$C:AS,14,FALSE)))</f>
        <v/>
      </c>
      <c r="Q196" s="83" t="str">
        <f>IF($B196="","",(VLOOKUP($B196,'Price List'!$C:AS,15,FALSE)))</f>
        <v/>
      </c>
      <c r="R196" s="125" t="str">
        <f>IF($B196="","",(VLOOKUP($B196,'Price List'!$C:AS,16,FALSE)))</f>
        <v/>
      </c>
      <c r="S196" s="125" t="str">
        <f>IF($B196="","",(VLOOKUP($B196,'Price List'!$C:AS,17,FALSE)))</f>
        <v/>
      </c>
      <c r="T196" s="84" t="str">
        <f>IF($B196="","",(VLOOKUP($B196,'Price List'!$C:AS,18,FALSE)))</f>
        <v/>
      </c>
      <c r="U196" s="83" t="str">
        <f>IF($B196="","",(VLOOKUP($B196,'Price List'!$C:AS,19,FALSE)))</f>
        <v/>
      </c>
      <c r="V196" s="83" t="str">
        <f>IF($B196="","",(VLOOKUP($B196,'Price List'!$C:AS,20,FALSE)))</f>
        <v/>
      </c>
      <c r="W196" s="125" t="str">
        <f>IF($B196="","",(VLOOKUP($B196,'Price List'!$C:AS,21,FALSE)))</f>
        <v/>
      </c>
      <c r="X196" s="130" t="str">
        <f>IF($B196="","",(VLOOKUP($B196,'Price List'!$C:AS,22,FALSE)))</f>
        <v/>
      </c>
      <c r="Y196" s="83" t="str">
        <f>IF($B196="","",(VLOOKUP($B196,'Price List'!$C:AS,23,FALSE)))</f>
        <v/>
      </c>
      <c r="Z196" s="83" t="str">
        <f>IF($B196="","",(VLOOKUP($B196,'Price List'!$C:AS,24,FALSE)))</f>
        <v/>
      </c>
      <c r="AA196" s="83" t="str">
        <f>IF($B196="","",(VLOOKUP($B196,'Price List'!$C:AS,25,FALSE)))</f>
        <v/>
      </c>
      <c r="AB196" s="125" t="str">
        <f>IF($B196="","",(VLOOKUP($B196,'Price List'!$C:AS,26,FALSE)))</f>
        <v/>
      </c>
      <c r="AC196" s="125" t="str">
        <f>IF($B196="","",(VLOOKUP($B196,'Price List'!$C:AS,27,FALSE)))</f>
        <v/>
      </c>
      <c r="AD196" s="82" t="str">
        <f>IF($B196="","",(VLOOKUP($B196,'Price List'!$C:AS,28,FALSE)))</f>
        <v/>
      </c>
      <c r="AE196" s="83" t="str">
        <f>IF($B196="","",(VLOOKUP($B196,'Price List'!$C:AS,29,FALSE)))</f>
        <v/>
      </c>
      <c r="AF196" s="83" t="str">
        <f>IF($B196="","",(VLOOKUP($B196,'Price List'!$C:AS,30,FALSE)))</f>
        <v/>
      </c>
      <c r="AG196" s="125" t="str">
        <f>IF($B196="","",(VLOOKUP($B196,'Price List'!$C:AS,31,FALSE)))</f>
        <v/>
      </c>
      <c r="AH196" s="125" t="str">
        <f>IF($B196="","",(VLOOKUP($B196,'Price List'!$C:AS,32,FALSE)))</f>
        <v/>
      </c>
      <c r="AI196" s="84" t="str">
        <f>IF($B196="","",(VLOOKUP($B196,'Price List'!$C:AS,33,FALSE)))</f>
        <v/>
      </c>
      <c r="AJ196" s="83" t="str">
        <f>IF($B196="","",(VLOOKUP($B196,'Price List'!$C:AS,34,FALSE)))</f>
        <v/>
      </c>
      <c r="AK196" s="83" t="str">
        <f>IF($B196="","",(VLOOKUP($B196,'Price List'!$C:AS,35,FALSE)))</f>
        <v/>
      </c>
      <c r="AL196" s="125" t="str">
        <f>IF($B196="","",(VLOOKUP($B196,'Price List'!$C:AS,36,FALSE)))</f>
        <v/>
      </c>
      <c r="AM196" s="130" t="str">
        <f>IF($B196="","",(VLOOKUP($B196,'Price List'!$C:AS,37,FALSE)))</f>
        <v/>
      </c>
      <c r="AN196" s="83" t="str">
        <f>IF($B196="","",(VLOOKUP($B196,'Price List'!$C:AS,38,FALSE)))</f>
        <v/>
      </c>
      <c r="AO196" s="83" t="str">
        <f>IF($B196="","",(VLOOKUP($B196,'Price List'!$C:AS,39,FALSE)))</f>
        <v/>
      </c>
      <c r="AP196" s="83" t="str">
        <f>IF($B196="","",(VLOOKUP($B196,'Price List'!$C:AS,40,FALSE)))</f>
        <v/>
      </c>
      <c r="AQ196" s="125" t="str">
        <f>IF($B196="","",(VLOOKUP($B196,'Price List'!$C:AS,41,FALSE)))</f>
        <v/>
      </c>
      <c r="AR196" s="135" t="str">
        <f>IF($B196="","",(VLOOKUP($B196,'Price List'!$C:AS,42,FALSE)))</f>
        <v/>
      </c>
      <c r="AS196" s="76" t="str">
        <f>IF($B196="","",(VLOOKUP($B196,'Price List'!$C:CO,43,FALSE)))</f>
        <v/>
      </c>
      <c r="AT196" s="151" t="str">
        <f t="shared" si="2"/>
        <v/>
      </c>
      <c r="AU196" s="76"/>
      <c r="AV196" s="76"/>
      <c r="AW196" s="76"/>
      <c r="AX196" s="76"/>
      <c r="AY196" s="76"/>
      <c r="AZ196" s="76"/>
      <c r="BA196" s="76"/>
    </row>
    <row r="197" spans="1:53" s="85" customFormat="1" x14ac:dyDescent="0.2">
      <c r="A197" s="79">
        <v>190</v>
      </c>
      <c r="B197" s="76" t="str">
        <f>IF(ISBLANK(Catalog!E448),"",Catalog!E448)</f>
        <v/>
      </c>
      <c r="C197" s="76"/>
      <c r="D197" s="76" t="str">
        <f>IF($B197="","",(VLOOKUP($B197,'Price List'!$C:BB,2,FALSE)))</f>
        <v/>
      </c>
      <c r="E197" s="77" t="str">
        <f>IF($B197="","",(VLOOKUP($B197,'Price List'!$C:BA,3,FALSE)))</f>
        <v/>
      </c>
      <c r="F197" s="78" t="str">
        <f>IF($B197="","",IF(ISBLANK(VLOOKUP($B197,'Price List'!$C:BB,5,FALSE)),VLOOKUP($B197,'Price List'!$C:BB,7,FALSE),VLOOKUP($B197,'Price List'!$C:BB,5,FALSE)))</f>
        <v/>
      </c>
      <c r="G197" s="76"/>
      <c r="H197" s="76"/>
      <c r="I197" s="77" t="str">
        <f>IF($B197="","",(VLOOKUP($B197,'Price List'!$C:BE,6,FALSE)))</f>
        <v/>
      </c>
      <c r="J197" s="76" t="str">
        <f>IF($B197="","",(VLOOKUP($B197,'Price List'!$C:BF,8,FALSE)))</f>
        <v/>
      </c>
      <c r="K197" s="76" t="str">
        <f>IF($B197="","",(VLOOKUP($B197,'Price List'!$C:BG,9,FALSE)))</f>
        <v/>
      </c>
      <c r="L197" s="79" t="str">
        <f>IF($B197="","",(VLOOKUP($B197,'Price List'!$C:BH,10,FALSE)))</f>
        <v/>
      </c>
      <c r="M197" s="80" t="str">
        <f>IF($B197="","",(VLOOKUP($B197,'Price List'!$C:BI,11,FALSE)))</f>
        <v/>
      </c>
      <c r="N197" s="81" t="str">
        <f>IF($B197="","",(VLOOKUP($B197,'Price List'!$C:BI,12,FALSE)))</f>
        <v/>
      </c>
      <c r="O197" s="82" t="str">
        <f>IF($B197="","",(VLOOKUP($B197,'Price List'!$C:AS,13,FALSE)))</f>
        <v/>
      </c>
      <c r="P197" s="83" t="str">
        <f>IF($B197="","",(VLOOKUP($B197,'Price List'!$C:AS,14,FALSE)))</f>
        <v/>
      </c>
      <c r="Q197" s="83" t="str">
        <f>IF($B197="","",(VLOOKUP($B197,'Price List'!$C:AS,15,FALSE)))</f>
        <v/>
      </c>
      <c r="R197" s="125" t="str">
        <f>IF($B197="","",(VLOOKUP($B197,'Price List'!$C:AS,16,FALSE)))</f>
        <v/>
      </c>
      <c r="S197" s="125" t="str">
        <f>IF($B197="","",(VLOOKUP($B197,'Price List'!$C:AS,17,FALSE)))</f>
        <v/>
      </c>
      <c r="T197" s="84" t="str">
        <f>IF($B197="","",(VLOOKUP($B197,'Price List'!$C:AS,18,FALSE)))</f>
        <v/>
      </c>
      <c r="U197" s="83" t="str">
        <f>IF($B197="","",(VLOOKUP($B197,'Price List'!$C:AS,19,FALSE)))</f>
        <v/>
      </c>
      <c r="V197" s="83" t="str">
        <f>IF($B197="","",(VLOOKUP($B197,'Price List'!$C:AS,20,FALSE)))</f>
        <v/>
      </c>
      <c r="W197" s="125" t="str">
        <f>IF($B197="","",(VLOOKUP($B197,'Price List'!$C:AS,21,FALSE)))</f>
        <v/>
      </c>
      <c r="X197" s="130" t="str">
        <f>IF($B197="","",(VLOOKUP($B197,'Price List'!$C:AS,22,FALSE)))</f>
        <v/>
      </c>
      <c r="Y197" s="83" t="str">
        <f>IF($B197="","",(VLOOKUP($B197,'Price List'!$C:AS,23,FALSE)))</f>
        <v/>
      </c>
      <c r="Z197" s="83" t="str">
        <f>IF($B197="","",(VLOOKUP($B197,'Price List'!$C:AS,24,FALSE)))</f>
        <v/>
      </c>
      <c r="AA197" s="83" t="str">
        <f>IF($B197="","",(VLOOKUP($B197,'Price List'!$C:AS,25,FALSE)))</f>
        <v/>
      </c>
      <c r="AB197" s="125" t="str">
        <f>IF($B197="","",(VLOOKUP($B197,'Price List'!$C:AS,26,FALSE)))</f>
        <v/>
      </c>
      <c r="AC197" s="125" t="str">
        <f>IF($B197="","",(VLOOKUP($B197,'Price List'!$C:AS,27,FALSE)))</f>
        <v/>
      </c>
      <c r="AD197" s="82" t="str">
        <f>IF($B197="","",(VLOOKUP($B197,'Price List'!$C:AS,28,FALSE)))</f>
        <v/>
      </c>
      <c r="AE197" s="83" t="str">
        <f>IF($B197="","",(VLOOKUP($B197,'Price List'!$C:AS,29,FALSE)))</f>
        <v/>
      </c>
      <c r="AF197" s="83" t="str">
        <f>IF($B197="","",(VLOOKUP($B197,'Price List'!$C:AS,30,FALSE)))</f>
        <v/>
      </c>
      <c r="AG197" s="125" t="str">
        <f>IF($B197="","",(VLOOKUP($B197,'Price List'!$C:AS,31,FALSE)))</f>
        <v/>
      </c>
      <c r="AH197" s="125" t="str">
        <f>IF($B197="","",(VLOOKUP($B197,'Price List'!$C:AS,32,FALSE)))</f>
        <v/>
      </c>
      <c r="AI197" s="84" t="str">
        <f>IF($B197="","",(VLOOKUP($B197,'Price List'!$C:AS,33,FALSE)))</f>
        <v/>
      </c>
      <c r="AJ197" s="83" t="str">
        <f>IF($B197="","",(VLOOKUP($B197,'Price List'!$C:AS,34,FALSE)))</f>
        <v/>
      </c>
      <c r="AK197" s="83" t="str">
        <f>IF($B197="","",(VLOOKUP($B197,'Price List'!$C:AS,35,FALSE)))</f>
        <v/>
      </c>
      <c r="AL197" s="125" t="str">
        <f>IF($B197="","",(VLOOKUP($B197,'Price List'!$C:AS,36,FALSE)))</f>
        <v/>
      </c>
      <c r="AM197" s="130" t="str">
        <f>IF($B197="","",(VLOOKUP($B197,'Price List'!$C:AS,37,FALSE)))</f>
        <v/>
      </c>
      <c r="AN197" s="83" t="str">
        <f>IF($B197="","",(VLOOKUP($B197,'Price List'!$C:AS,38,FALSE)))</f>
        <v/>
      </c>
      <c r="AO197" s="83" t="str">
        <f>IF($B197="","",(VLOOKUP($B197,'Price List'!$C:AS,39,FALSE)))</f>
        <v/>
      </c>
      <c r="AP197" s="83" t="str">
        <f>IF($B197="","",(VLOOKUP($B197,'Price List'!$C:AS,40,FALSE)))</f>
        <v/>
      </c>
      <c r="AQ197" s="125" t="str">
        <f>IF($B197="","",(VLOOKUP($B197,'Price List'!$C:AS,41,FALSE)))</f>
        <v/>
      </c>
      <c r="AR197" s="135" t="str">
        <f>IF($B197="","",(VLOOKUP($B197,'Price List'!$C:AS,42,FALSE)))</f>
        <v/>
      </c>
      <c r="AS197" s="76" t="str">
        <f>IF($B197="","",(VLOOKUP($B197,'Price List'!$C:CO,43,FALSE)))</f>
        <v/>
      </c>
      <c r="AT197" s="151" t="str">
        <f t="shared" si="2"/>
        <v/>
      </c>
      <c r="AU197" s="76"/>
      <c r="AV197" s="76"/>
      <c r="AW197" s="76"/>
      <c r="AX197" s="76"/>
      <c r="AY197" s="76"/>
      <c r="AZ197" s="76"/>
      <c r="BA197" s="76"/>
    </row>
    <row r="198" spans="1:53" s="85" customFormat="1" x14ac:dyDescent="0.2">
      <c r="A198" s="79">
        <v>191</v>
      </c>
      <c r="B198" s="76" t="str">
        <f>IF(ISBLANK(Catalog!I448),"",Catalog!I448)</f>
        <v/>
      </c>
      <c r="C198" s="76"/>
      <c r="D198" s="76" t="str">
        <f>IF($B198="","",(VLOOKUP($B198,'Price List'!$C:BB,2,FALSE)))</f>
        <v/>
      </c>
      <c r="E198" s="77" t="str">
        <f>IF($B198="","",(VLOOKUP($B198,'Price List'!$C:BA,3,FALSE)))</f>
        <v/>
      </c>
      <c r="F198" s="78" t="str">
        <f>IF($B198="","",IF(ISBLANK(VLOOKUP($B198,'Price List'!$C:BB,5,FALSE)),VLOOKUP($B198,'Price List'!$C:BB,7,FALSE),VLOOKUP($B198,'Price List'!$C:BB,5,FALSE)))</f>
        <v/>
      </c>
      <c r="G198" s="76"/>
      <c r="H198" s="76"/>
      <c r="I198" s="77" t="str">
        <f>IF($B198="","",(VLOOKUP($B198,'Price List'!$C:BE,6,FALSE)))</f>
        <v/>
      </c>
      <c r="J198" s="76" t="str">
        <f>IF($B198="","",(VLOOKUP($B198,'Price List'!$C:BF,8,FALSE)))</f>
        <v/>
      </c>
      <c r="K198" s="76" t="str">
        <f>IF($B198="","",(VLOOKUP($B198,'Price List'!$C:BG,9,FALSE)))</f>
        <v/>
      </c>
      <c r="L198" s="79" t="str">
        <f>IF($B198="","",(VLOOKUP($B198,'Price List'!$C:BH,10,FALSE)))</f>
        <v/>
      </c>
      <c r="M198" s="80" t="str">
        <f>IF($B198="","",(VLOOKUP($B198,'Price List'!$C:BI,11,FALSE)))</f>
        <v/>
      </c>
      <c r="N198" s="81" t="str">
        <f>IF($B198="","",(VLOOKUP($B198,'Price List'!$C:BI,12,FALSE)))</f>
        <v/>
      </c>
      <c r="O198" s="82" t="str">
        <f>IF($B198="","",(VLOOKUP($B198,'Price List'!$C:AS,13,FALSE)))</f>
        <v/>
      </c>
      <c r="P198" s="83" t="str">
        <f>IF($B198="","",(VLOOKUP($B198,'Price List'!$C:AS,14,FALSE)))</f>
        <v/>
      </c>
      <c r="Q198" s="83" t="str">
        <f>IF($B198="","",(VLOOKUP($B198,'Price List'!$C:AS,15,FALSE)))</f>
        <v/>
      </c>
      <c r="R198" s="125" t="str">
        <f>IF($B198="","",(VLOOKUP($B198,'Price List'!$C:AS,16,FALSE)))</f>
        <v/>
      </c>
      <c r="S198" s="125" t="str">
        <f>IF($B198="","",(VLOOKUP($B198,'Price List'!$C:AS,17,FALSE)))</f>
        <v/>
      </c>
      <c r="T198" s="84" t="str">
        <f>IF($B198="","",(VLOOKUP($B198,'Price List'!$C:AS,18,FALSE)))</f>
        <v/>
      </c>
      <c r="U198" s="83" t="str">
        <f>IF($B198="","",(VLOOKUP($B198,'Price List'!$C:AS,19,FALSE)))</f>
        <v/>
      </c>
      <c r="V198" s="83" t="str">
        <f>IF($B198="","",(VLOOKUP($B198,'Price List'!$C:AS,20,FALSE)))</f>
        <v/>
      </c>
      <c r="W198" s="125" t="str">
        <f>IF($B198="","",(VLOOKUP($B198,'Price List'!$C:AS,21,FALSE)))</f>
        <v/>
      </c>
      <c r="X198" s="130" t="str">
        <f>IF($B198="","",(VLOOKUP($B198,'Price List'!$C:AS,22,FALSE)))</f>
        <v/>
      </c>
      <c r="Y198" s="83" t="str">
        <f>IF($B198="","",(VLOOKUP($B198,'Price List'!$C:AS,23,FALSE)))</f>
        <v/>
      </c>
      <c r="Z198" s="83" t="str">
        <f>IF($B198="","",(VLOOKUP($B198,'Price List'!$C:AS,24,FALSE)))</f>
        <v/>
      </c>
      <c r="AA198" s="83" t="str">
        <f>IF($B198="","",(VLOOKUP($B198,'Price List'!$C:AS,25,FALSE)))</f>
        <v/>
      </c>
      <c r="AB198" s="125" t="str">
        <f>IF($B198="","",(VLOOKUP($B198,'Price List'!$C:AS,26,FALSE)))</f>
        <v/>
      </c>
      <c r="AC198" s="125" t="str">
        <f>IF($B198="","",(VLOOKUP($B198,'Price List'!$C:AS,27,FALSE)))</f>
        <v/>
      </c>
      <c r="AD198" s="82" t="str">
        <f>IF($B198="","",(VLOOKUP($B198,'Price List'!$C:AS,28,FALSE)))</f>
        <v/>
      </c>
      <c r="AE198" s="83" t="str">
        <f>IF($B198="","",(VLOOKUP($B198,'Price List'!$C:AS,29,FALSE)))</f>
        <v/>
      </c>
      <c r="AF198" s="83" t="str">
        <f>IF($B198="","",(VLOOKUP($B198,'Price List'!$C:AS,30,FALSE)))</f>
        <v/>
      </c>
      <c r="AG198" s="125" t="str">
        <f>IF($B198="","",(VLOOKUP($B198,'Price List'!$C:AS,31,FALSE)))</f>
        <v/>
      </c>
      <c r="AH198" s="125" t="str">
        <f>IF($B198="","",(VLOOKUP($B198,'Price List'!$C:AS,32,FALSE)))</f>
        <v/>
      </c>
      <c r="AI198" s="84" t="str">
        <f>IF($B198="","",(VLOOKUP($B198,'Price List'!$C:AS,33,FALSE)))</f>
        <v/>
      </c>
      <c r="AJ198" s="83" t="str">
        <f>IF($B198="","",(VLOOKUP($B198,'Price List'!$C:AS,34,FALSE)))</f>
        <v/>
      </c>
      <c r="AK198" s="83" t="str">
        <f>IF($B198="","",(VLOOKUP($B198,'Price List'!$C:AS,35,FALSE)))</f>
        <v/>
      </c>
      <c r="AL198" s="125" t="str">
        <f>IF($B198="","",(VLOOKUP($B198,'Price List'!$C:AS,36,FALSE)))</f>
        <v/>
      </c>
      <c r="AM198" s="130" t="str">
        <f>IF($B198="","",(VLOOKUP($B198,'Price List'!$C:AS,37,FALSE)))</f>
        <v/>
      </c>
      <c r="AN198" s="83" t="str">
        <f>IF($B198="","",(VLOOKUP($B198,'Price List'!$C:AS,38,FALSE)))</f>
        <v/>
      </c>
      <c r="AO198" s="83" t="str">
        <f>IF($B198="","",(VLOOKUP($B198,'Price List'!$C:AS,39,FALSE)))</f>
        <v/>
      </c>
      <c r="AP198" s="83" t="str">
        <f>IF($B198="","",(VLOOKUP($B198,'Price List'!$C:AS,40,FALSE)))</f>
        <v/>
      </c>
      <c r="AQ198" s="125" t="str">
        <f>IF($B198="","",(VLOOKUP($B198,'Price List'!$C:AS,41,FALSE)))</f>
        <v/>
      </c>
      <c r="AR198" s="135" t="str">
        <f>IF($B198="","",(VLOOKUP($B198,'Price List'!$C:AS,42,FALSE)))</f>
        <v/>
      </c>
      <c r="AS198" s="76" t="str">
        <f>IF($B198="","",(VLOOKUP($B198,'Price List'!$C:CO,43,FALSE)))</f>
        <v/>
      </c>
      <c r="AT198" s="151" t="str">
        <f t="shared" si="2"/>
        <v/>
      </c>
      <c r="AU198" s="76"/>
      <c r="AV198" s="76"/>
      <c r="AW198" s="76"/>
      <c r="AX198" s="76"/>
      <c r="AY198" s="76"/>
      <c r="AZ198" s="76"/>
      <c r="BA198" s="76"/>
    </row>
    <row r="199" spans="1:53" s="85" customFormat="1" x14ac:dyDescent="0.2">
      <c r="A199" s="79">
        <v>192</v>
      </c>
      <c r="B199" s="76" t="str">
        <f>IF(ISBLANK(Catalog!A455),"",Catalog!A455)</f>
        <v/>
      </c>
      <c r="C199" s="76"/>
      <c r="D199" s="76" t="str">
        <f>IF($B199="","",(VLOOKUP($B199,'Price List'!$C:BB,2,FALSE)))</f>
        <v/>
      </c>
      <c r="E199" s="77" t="str">
        <f>IF($B199="","",(VLOOKUP($B199,'Price List'!$C:BA,3,FALSE)))</f>
        <v/>
      </c>
      <c r="F199" s="78" t="str">
        <f>IF($B199="","",IF(ISBLANK(VLOOKUP($B199,'Price List'!$C:BB,5,FALSE)),VLOOKUP($B199,'Price List'!$C:BB,7,FALSE),VLOOKUP($B199,'Price List'!$C:BB,5,FALSE)))</f>
        <v/>
      </c>
      <c r="G199" s="76"/>
      <c r="H199" s="76"/>
      <c r="I199" s="77" t="str">
        <f>IF($B199="","",(VLOOKUP($B199,'Price List'!$C:BE,6,FALSE)))</f>
        <v/>
      </c>
      <c r="J199" s="76" t="str">
        <f>IF($B199="","",(VLOOKUP($B199,'Price List'!$C:BF,8,FALSE)))</f>
        <v/>
      </c>
      <c r="K199" s="76" t="str">
        <f>IF($B199="","",(VLOOKUP($B199,'Price List'!$C:BG,9,FALSE)))</f>
        <v/>
      </c>
      <c r="L199" s="79" t="str">
        <f>IF($B199="","",(VLOOKUP($B199,'Price List'!$C:BH,10,FALSE)))</f>
        <v/>
      </c>
      <c r="M199" s="80" t="str">
        <f>IF($B199="","",(VLOOKUP($B199,'Price List'!$C:BI,11,FALSE)))</f>
        <v/>
      </c>
      <c r="N199" s="81" t="str">
        <f>IF($B199="","",(VLOOKUP($B199,'Price List'!$C:BI,12,FALSE)))</f>
        <v/>
      </c>
      <c r="O199" s="82" t="str">
        <f>IF($B199="","",(VLOOKUP($B199,'Price List'!$C:AS,13,FALSE)))</f>
        <v/>
      </c>
      <c r="P199" s="83" t="str">
        <f>IF($B199="","",(VLOOKUP($B199,'Price List'!$C:AS,14,FALSE)))</f>
        <v/>
      </c>
      <c r="Q199" s="83" t="str">
        <f>IF($B199="","",(VLOOKUP($B199,'Price List'!$C:AS,15,FALSE)))</f>
        <v/>
      </c>
      <c r="R199" s="125" t="str">
        <f>IF($B199="","",(VLOOKUP($B199,'Price List'!$C:AS,16,FALSE)))</f>
        <v/>
      </c>
      <c r="S199" s="125" t="str">
        <f>IF($B199="","",(VLOOKUP($B199,'Price List'!$C:AS,17,FALSE)))</f>
        <v/>
      </c>
      <c r="T199" s="84" t="str">
        <f>IF($B199="","",(VLOOKUP($B199,'Price List'!$C:AS,18,FALSE)))</f>
        <v/>
      </c>
      <c r="U199" s="83" t="str">
        <f>IF($B199="","",(VLOOKUP($B199,'Price List'!$C:AS,19,FALSE)))</f>
        <v/>
      </c>
      <c r="V199" s="83" t="str">
        <f>IF($B199="","",(VLOOKUP($B199,'Price List'!$C:AS,20,FALSE)))</f>
        <v/>
      </c>
      <c r="W199" s="125" t="str">
        <f>IF($B199="","",(VLOOKUP($B199,'Price List'!$C:AS,21,FALSE)))</f>
        <v/>
      </c>
      <c r="X199" s="130" t="str">
        <f>IF($B199="","",(VLOOKUP($B199,'Price List'!$C:AS,22,FALSE)))</f>
        <v/>
      </c>
      <c r="Y199" s="83" t="str">
        <f>IF($B199="","",(VLOOKUP($B199,'Price List'!$C:AS,23,FALSE)))</f>
        <v/>
      </c>
      <c r="Z199" s="83" t="str">
        <f>IF($B199="","",(VLOOKUP($B199,'Price List'!$C:AS,24,FALSE)))</f>
        <v/>
      </c>
      <c r="AA199" s="83" t="str">
        <f>IF($B199="","",(VLOOKUP($B199,'Price List'!$C:AS,25,FALSE)))</f>
        <v/>
      </c>
      <c r="AB199" s="125" t="str">
        <f>IF($B199="","",(VLOOKUP($B199,'Price List'!$C:AS,26,FALSE)))</f>
        <v/>
      </c>
      <c r="AC199" s="125" t="str">
        <f>IF($B199="","",(VLOOKUP($B199,'Price List'!$C:AS,27,FALSE)))</f>
        <v/>
      </c>
      <c r="AD199" s="82" t="str">
        <f>IF($B199="","",(VLOOKUP($B199,'Price List'!$C:AS,28,FALSE)))</f>
        <v/>
      </c>
      <c r="AE199" s="83" t="str">
        <f>IF($B199="","",(VLOOKUP($B199,'Price List'!$C:AS,29,FALSE)))</f>
        <v/>
      </c>
      <c r="AF199" s="83" t="str">
        <f>IF($B199="","",(VLOOKUP($B199,'Price List'!$C:AS,30,FALSE)))</f>
        <v/>
      </c>
      <c r="AG199" s="125" t="str">
        <f>IF($B199="","",(VLOOKUP($B199,'Price List'!$C:AS,31,FALSE)))</f>
        <v/>
      </c>
      <c r="AH199" s="125" t="str">
        <f>IF($B199="","",(VLOOKUP($B199,'Price List'!$C:AS,32,FALSE)))</f>
        <v/>
      </c>
      <c r="AI199" s="84" t="str">
        <f>IF($B199="","",(VLOOKUP($B199,'Price List'!$C:AS,33,FALSE)))</f>
        <v/>
      </c>
      <c r="AJ199" s="83" t="str">
        <f>IF($B199="","",(VLOOKUP($B199,'Price List'!$C:AS,34,FALSE)))</f>
        <v/>
      </c>
      <c r="AK199" s="83" t="str">
        <f>IF($B199="","",(VLOOKUP($B199,'Price List'!$C:AS,35,FALSE)))</f>
        <v/>
      </c>
      <c r="AL199" s="125" t="str">
        <f>IF($B199="","",(VLOOKUP($B199,'Price List'!$C:AS,36,FALSE)))</f>
        <v/>
      </c>
      <c r="AM199" s="130" t="str">
        <f>IF($B199="","",(VLOOKUP($B199,'Price List'!$C:AS,37,FALSE)))</f>
        <v/>
      </c>
      <c r="AN199" s="83" t="str">
        <f>IF($B199="","",(VLOOKUP($B199,'Price List'!$C:AS,38,FALSE)))</f>
        <v/>
      </c>
      <c r="AO199" s="83" t="str">
        <f>IF($B199="","",(VLOOKUP($B199,'Price List'!$C:AS,39,FALSE)))</f>
        <v/>
      </c>
      <c r="AP199" s="83" t="str">
        <f>IF($B199="","",(VLOOKUP($B199,'Price List'!$C:AS,40,FALSE)))</f>
        <v/>
      </c>
      <c r="AQ199" s="125" t="str">
        <f>IF($B199="","",(VLOOKUP($B199,'Price List'!$C:AS,41,FALSE)))</f>
        <v/>
      </c>
      <c r="AR199" s="135" t="str">
        <f>IF($B199="","",(VLOOKUP($B199,'Price List'!$C:AS,42,FALSE)))</f>
        <v/>
      </c>
      <c r="AS199" s="76" t="str">
        <f>IF($B199="","",(VLOOKUP($B199,'Price List'!$C:CO,43,FALSE)))</f>
        <v/>
      </c>
      <c r="AT199" s="151" t="str">
        <f t="shared" ref="AT199:AT262" si="3">IF(B199="","",(1943/AP199)*K199)</f>
        <v/>
      </c>
      <c r="AU199" s="76"/>
      <c r="AV199" s="76"/>
      <c r="AW199" s="76"/>
      <c r="AX199" s="76"/>
      <c r="AY199" s="76"/>
      <c r="AZ199" s="76"/>
      <c r="BA199" s="76"/>
    </row>
    <row r="200" spans="1:53" s="85" customFormat="1" x14ac:dyDescent="0.2">
      <c r="A200" s="79">
        <v>193</v>
      </c>
      <c r="B200" s="76" t="str">
        <f>IF(ISBLANK(Catalog!E455),"",Catalog!E455)</f>
        <v/>
      </c>
      <c r="C200" s="76"/>
      <c r="D200" s="76" t="str">
        <f>IF($B200="","",(VLOOKUP($B200,'Price List'!$C:BB,2,FALSE)))</f>
        <v/>
      </c>
      <c r="E200" s="77" t="str">
        <f>IF($B200="","",(VLOOKUP($B200,'Price List'!$C:BA,3,FALSE)))</f>
        <v/>
      </c>
      <c r="F200" s="78" t="str">
        <f>IF($B200="","",IF(ISBLANK(VLOOKUP($B200,'Price List'!$C:BB,5,FALSE)),VLOOKUP($B200,'Price List'!$C:BB,7,FALSE),VLOOKUP($B200,'Price List'!$C:BB,5,FALSE)))</f>
        <v/>
      </c>
      <c r="G200" s="76"/>
      <c r="H200" s="76"/>
      <c r="I200" s="77" t="str">
        <f>IF($B200="","",(VLOOKUP($B200,'Price List'!$C:BE,6,FALSE)))</f>
        <v/>
      </c>
      <c r="J200" s="76" t="str">
        <f>IF($B200="","",(VLOOKUP($B200,'Price List'!$C:BF,8,FALSE)))</f>
        <v/>
      </c>
      <c r="K200" s="76" t="str">
        <f>IF($B200="","",(VLOOKUP($B200,'Price List'!$C:BG,9,FALSE)))</f>
        <v/>
      </c>
      <c r="L200" s="79" t="str">
        <f>IF($B200="","",(VLOOKUP($B200,'Price List'!$C:BH,10,FALSE)))</f>
        <v/>
      </c>
      <c r="M200" s="80" t="str">
        <f>IF($B200="","",(VLOOKUP($B200,'Price List'!$C:BI,11,FALSE)))</f>
        <v/>
      </c>
      <c r="N200" s="81" t="str">
        <f>IF($B200="","",(VLOOKUP($B200,'Price List'!$C:BI,12,FALSE)))</f>
        <v/>
      </c>
      <c r="O200" s="82" t="str">
        <f>IF($B200="","",(VLOOKUP($B200,'Price List'!$C:AS,13,FALSE)))</f>
        <v/>
      </c>
      <c r="P200" s="83" t="str">
        <f>IF($B200="","",(VLOOKUP($B200,'Price List'!$C:AS,14,FALSE)))</f>
        <v/>
      </c>
      <c r="Q200" s="83" t="str">
        <f>IF($B200="","",(VLOOKUP($B200,'Price List'!$C:AS,15,FALSE)))</f>
        <v/>
      </c>
      <c r="R200" s="125" t="str">
        <f>IF($B200="","",(VLOOKUP($B200,'Price List'!$C:AS,16,FALSE)))</f>
        <v/>
      </c>
      <c r="S200" s="125" t="str">
        <f>IF($B200="","",(VLOOKUP($B200,'Price List'!$C:AS,17,FALSE)))</f>
        <v/>
      </c>
      <c r="T200" s="84" t="str">
        <f>IF($B200="","",(VLOOKUP($B200,'Price List'!$C:AS,18,FALSE)))</f>
        <v/>
      </c>
      <c r="U200" s="83" t="str">
        <f>IF($B200="","",(VLOOKUP($B200,'Price List'!$C:AS,19,FALSE)))</f>
        <v/>
      </c>
      <c r="V200" s="83" t="str">
        <f>IF($B200="","",(VLOOKUP($B200,'Price List'!$C:AS,20,FALSE)))</f>
        <v/>
      </c>
      <c r="W200" s="125" t="str">
        <f>IF($B200="","",(VLOOKUP($B200,'Price List'!$C:AS,21,FALSE)))</f>
        <v/>
      </c>
      <c r="X200" s="130" t="str">
        <f>IF($B200="","",(VLOOKUP($B200,'Price List'!$C:AS,22,FALSE)))</f>
        <v/>
      </c>
      <c r="Y200" s="83" t="str">
        <f>IF($B200="","",(VLOOKUP($B200,'Price List'!$C:AS,23,FALSE)))</f>
        <v/>
      </c>
      <c r="Z200" s="83" t="str">
        <f>IF($B200="","",(VLOOKUP($B200,'Price List'!$C:AS,24,FALSE)))</f>
        <v/>
      </c>
      <c r="AA200" s="83" t="str">
        <f>IF($B200="","",(VLOOKUP($B200,'Price List'!$C:AS,25,FALSE)))</f>
        <v/>
      </c>
      <c r="AB200" s="125" t="str">
        <f>IF($B200="","",(VLOOKUP($B200,'Price List'!$C:AS,26,FALSE)))</f>
        <v/>
      </c>
      <c r="AC200" s="125" t="str">
        <f>IF($B200="","",(VLOOKUP($B200,'Price List'!$C:AS,27,FALSE)))</f>
        <v/>
      </c>
      <c r="AD200" s="82" t="str">
        <f>IF($B200="","",(VLOOKUP($B200,'Price List'!$C:AS,28,FALSE)))</f>
        <v/>
      </c>
      <c r="AE200" s="83" t="str">
        <f>IF($B200="","",(VLOOKUP($B200,'Price List'!$C:AS,29,FALSE)))</f>
        <v/>
      </c>
      <c r="AF200" s="83" t="str">
        <f>IF($B200="","",(VLOOKUP($B200,'Price List'!$C:AS,30,FALSE)))</f>
        <v/>
      </c>
      <c r="AG200" s="125" t="str">
        <f>IF($B200="","",(VLOOKUP($B200,'Price List'!$C:AS,31,FALSE)))</f>
        <v/>
      </c>
      <c r="AH200" s="125" t="str">
        <f>IF($B200="","",(VLOOKUP($B200,'Price List'!$C:AS,32,FALSE)))</f>
        <v/>
      </c>
      <c r="AI200" s="84" t="str">
        <f>IF($B200="","",(VLOOKUP($B200,'Price List'!$C:AS,33,FALSE)))</f>
        <v/>
      </c>
      <c r="AJ200" s="83" t="str">
        <f>IF($B200="","",(VLOOKUP($B200,'Price List'!$C:AS,34,FALSE)))</f>
        <v/>
      </c>
      <c r="AK200" s="83" t="str">
        <f>IF($B200="","",(VLOOKUP($B200,'Price List'!$C:AS,35,FALSE)))</f>
        <v/>
      </c>
      <c r="AL200" s="125" t="str">
        <f>IF($B200="","",(VLOOKUP($B200,'Price List'!$C:AS,36,FALSE)))</f>
        <v/>
      </c>
      <c r="AM200" s="130" t="str">
        <f>IF($B200="","",(VLOOKUP($B200,'Price List'!$C:AS,37,FALSE)))</f>
        <v/>
      </c>
      <c r="AN200" s="83" t="str">
        <f>IF($B200="","",(VLOOKUP($B200,'Price List'!$C:AS,38,FALSE)))</f>
        <v/>
      </c>
      <c r="AO200" s="83" t="str">
        <f>IF($B200="","",(VLOOKUP($B200,'Price List'!$C:AS,39,FALSE)))</f>
        <v/>
      </c>
      <c r="AP200" s="83" t="str">
        <f>IF($B200="","",(VLOOKUP($B200,'Price List'!$C:AS,40,FALSE)))</f>
        <v/>
      </c>
      <c r="AQ200" s="125" t="str">
        <f>IF($B200="","",(VLOOKUP($B200,'Price List'!$C:AS,41,FALSE)))</f>
        <v/>
      </c>
      <c r="AR200" s="135" t="str">
        <f>IF($B200="","",(VLOOKUP($B200,'Price List'!$C:AS,42,FALSE)))</f>
        <v/>
      </c>
      <c r="AS200" s="76" t="str">
        <f>IF($B200="","",(VLOOKUP($B200,'Price List'!$C:CO,43,FALSE)))</f>
        <v/>
      </c>
      <c r="AT200" s="151" t="str">
        <f t="shared" si="3"/>
        <v/>
      </c>
      <c r="AU200" s="76"/>
      <c r="AV200" s="76"/>
      <c r="AW200" s="76"/>
      <c r="AX200" s="76"/>
      <c r="AY200" s="76"/>
      <c r="AZ200" s="76"/>
      <c r="BA200" s="76"/>
    </row>
    <row r="201" spans="1:53" s="85" customFormat="1" x14ac:dyDescent="0.2">
      <c r="A201" s="79">
        <v>194</v>
      </c>
      <c r="B201" s="76" t="str">
        <f>IF(ISBLANK(Catalog!I455),"",Catalog!I455)</f>
        <v/>
      </c>
      <c r="C201" s="76"/>
      <c r="D201" s="76" t="str">
        <f>IF($B201="","",(VLOOKUP($B201,'Price List'!$C:BB,2,FALSE)))</f>
        <v/>
      </c>
      <c r="E201" s="77" t="str">
        <f>IF($B201="","",(VLOOKUP($B201,'Price List'!$C:BA,3,FALSE)))</f>
        <v/>
      </c>
      <c r="F201" s="78" t="str">
        <f>IF($B201="","",IF(ISBLANK(VLOOKUP($B201,'Price List'!$C:BB,5,FALSE)),VLOOKUP($B201,'Price List'!$C:BB,7,FALSE),VLOOKUP($B201,'Price List'!$C:BB,5,FALSE)))</f>
        <v/>
      </c>
      <c r="G201" s="76"/>
      <c r="H201" s="76"/>
      <c r="I201" s="77" t="str">
        <f>IF($B201="","",(VLOOKUP($B201,'Price List'!$C:BE,6,FALSE)))</f>
        <v/>
      </c>
      <c r="J201" s="76" t="str">
        <f>IF($B201="","",(VLOOKUP($B201,'Price List'!$C:BF,8,FALSE)))</f>
        <v/>
      </c>
      <c r="K201" s="76" t="str">
        <f>IF($B201="","",(VLOOKUP($B201,'Price List'!$C:BG,9,FALSE)))</f>
        <v/>
      </c>
      <c r="L201" s="79" t="str">
        <f>IF($B201="","",(VLOOKUP($B201,'Price List'!$C:BH,10,FALSE)))</f>
        <v/>
      </c>
      <c r="M201" s="80" t="str">
        <f>IF($B201="","",(VLOOKUP($B201,'Price List'!$C:BI,11,FALSE)))</f>
        <v/>
      </c>
      <c r="N201" s="81" t="str">
        <f>IF($B201="","",(VLOOKUP($B201,'Price List'!$C:BI,12,FALSE)))</f>
        <v/>
      </c>
      <c r="O201" s="82" t="str">
        <f>IF($B201="","",(VLOOKUP($B201,'Price List'!$C:AS,13,FALSE)))</f>
        <v/>
      </c>
      <c r="P201" s="83" t="str">
        <f>IF($B201="","",(VLOOKUP($B201,'Price List'!$C:AS,14,FALSE)))</f>
        <v/>
      </c>
      <c r="Q201" s="83" t="str">
        <f>IF($B201="","",(VLOOKUP($B201,'Price List'!$C:AS,15,FALSE)))</f>
        <v/>
      </c>
      <c r="R201" s="125" t="str">
        <f>IF($B201="","",(VLOOKUP($B201,'Price List'!$C:AS,16,FALSE)))</f>
        <v/>
      </c>
      <c r="S201" s="125" t="str">
        <f>IF($B201="","",(VLOOKUP($B201,'Price List'!$C:AS,17,FALSE)))</f>
        <v/>
      </c>
      <c r="T201" s="84" t="str">
        <f>IF($B201="","",(VLOOKUP($B201,'Price List'!$C:AS,18,FALSE)))</f>
        <v/>
      </c>
      <c r="U201" s="83" t="str">
        <f>IF($B201="","",(VLOOKUP($B201,'Price List'!$C:AS,19,FALSE)))</f>
        <v/>
      </c>
      <c r="V201" s="83" t="str">
        <f>IF($B201="","",(VLOOKUP($B201,'Price List'!$C:AS,20,FALSE)))</f>
        <v/>
      </c>
      <c r="W201" s="125" t="str">
        <f>IF($B201="","",(VLOOKUP($B201,'Price List'!$C:AS,21,FALSE)))</f>
        <v/>
      </c>
      <c r="X201" s="130" t="str">
        <f>IF($B201="","",(VLOOKUP($B201,'Price List'!$C:AS,22,FALSE)))</f>
        <v/>
      </c>
      <c r="Y201" s="83" t="str">
        <f>IF($B201="","",(VLOOKUP($B201,'Price List'!$C:AS,23,FALSE)))</f>
        <v/>
      </c>
      <c r="Z201" s="83" t="str">
        <f>IF($B201="","",(VLOOKUP($B201,'Price List'!$C:AS,24,FALSE)))</f>
        <v/>
      </c>
      <c r="AA201" s="83" t="str">
        <f>IF($B201="","",(VLOOKUP($B201,'Price List'!$C:AS,25,FALSE)))</f>
        <v/>
      </c>
      <c r="AB201" s="125" t="str">
        <f>IF($B201="","",(VLOOKUP($B201,'Price List'!$C:AS,26,FALSE)))</f>
        <v/>
      </c>
      <c r="AC201" s="125" t="str">
        <f>IF($B201="","",(VLOOKUP($B201,'Price List'!$C:AS,27,FALSE)))</f>
        <v/>
      </c>
      <c r="AD201" s="82" t="str">
        <f>IF($B201="","",(VLOOKUP($B201,'Price List'!$C:AS,28,FALSE)))</f>
        <v/>
      </c>
      <c r="AE201" s="83" t="str">
        <f>IF($B201="","",(VLOOKUP($B201,'Price List'!$C:AS,29,FALSE)))</f>
        <v/>
      </c>
      <c r="AF201" s="83" t="str">
        <f>IF($B201="","",(VLOOKUP($B201,'Price List'!$C:AS,30,FALSE)))</f>
        <v/>
      </c>
      <c r="AG201" s="125" t="str">
        <f>IF($B201="","",(VLOOKUP($B201,'Price List'!$C:AS,31,FALSE)))</f>
        <v/>
      </c>
      <c r="AH201" s="125" t="str">
        <f>IF($B201="","",(VLOOKUP($B201,'Price List'!$C:AS,32,FALSE)))</f>
        <v/>
      </c>
      <c r="AI201" s="84" t="str">
        <f>IF($B201="","",(VLOOKUP($B201,'Price List'!$C:AS,33,FALSE)))</f>
        <v/>
      </c>
      <c r="AJ201" s="83" t="str">
        <f>IF($B201="","",(VLOOKUP($B201,'Price List'!$C:AS,34,FALSE)))</f>
        <v/>
      </c>
      <c r="AK201" s="83" t="str">
        <f>IF($B201="","",(VLOOKUP($B201,'Price List'!$C:AS,35,FALSE)))</f>
        <v/>
      </c>
      <c r="AL201" s="125" t="str">
        <f>IF($B201="","",(VLOOKUP($B201,'Price List'!$C:AS,36,FALSE)))</f>
        <v/>
      </c>
      <c r="AM201" s="130" t="str">
        <f>IF($B201="","",(VLOOKUP($B201,'Price List'!$C:AS,37,FALSE)))</f>
        <v/>
      </c>
      <c r="AN201" s="83" t="str">
        <f>IF($B201="","",(VLOOKUP($B201,'Price List'!$C:AS,38,FALSE)))</f>
        <v/>
      </c>
      <c r="AO201" s="83" t="str">
        <f>IF($B201="","",(VLOOKUP($B201,'Price List'!$C:AS,39,FALSE)))</f>
        <v/>
      </c>
      <c r="AP201" s="83" t="str">
        <f>IF($B201="","",(VLOOKUP($B201,'Price List'!$C:AS,40,FALSE)))</f>
        <v/>
      </c>
      <c r="AQ201" s="125" t="str">
        <f>IF($B201="","",(VLOOKUP($B201,'Price List'!$C:AS,41,FALSE)))</f>
        <v/>
      </c>
      <c r="AR201" s="135" t="str">
        <f>IF($B201="","",(VLOOKUP($B201,'Price List'!$C:AS,42,FALSE)))</f>
        <v/>
      </c>
      <c r="AS201" s="76" t="str">
        <f>IF($B201="","",(VLOOKUP($B201,'Price List'!$C:CO,43,FALSE)))</f>
        <v/>
      </c>
      <c r="AT201" s="151" t="str">
        <f t="shared" si="3"/>
        <v/>
      </c>
      <c r="AU201" s="76"/>
      <c r="AV201" s="76"/>
      <c r="AW201" s="76"/>
      <c r="AX201" s="76"/>
      <c r="AY201" s="76"/>
      <c r="AZ201" s="76"/>
      <c r="BA201" s="76"/>
    </row>
    <row r="202" spans="1:53" s="85" customFormat="1" x14ac:dyDescent="0.2">
      <c r="A202" s="79">
        <v>195</v>
      </c>
      <c r="B202" s="76" t="str">
        <f>IF(ISBLANK(Catalog!A462),"",Catalog!A462)</f>
        <v/>
      </c>
      <c r="C202" s="76"/>
      <c r="D202" s="76" t="str">
        <f>IF($B202="","",(VLOOKUP($B202,'Price List'!$C:BB,2,FALSE)))</f>
        <v/>
      </c>
      <c r="E202" s="77" t="str">
        <f>IF($B202="","",(VLOOKUP($B202,'Price List'!$C:BA,3,FALSE)))</f>
        <v/>
      </c>
      <c r="F202" s="78" t="str">
        <f>IF($B202="","",IF(ISBLANK(VLOOKUP($B202,'Price List'!$C:BB,5,FALSE)),VLOOKUP($B202,'Price List'!$C:BB,7,FALSE),VLOOKUP($B202,'Price List'!$C:BB,5,FALSE)))</f>
        <v/>
      </c>
      <c r="G202" s="76"/>
      <c r="H202" s="76"/>
      <c r="I202" s="77" t="str">
        <f>IF($B202="","",(VLOOKUP($B202,'Price List'!$C:BE,6,FALSE)))</f>
        <v/>
      </c>
      <c r="J202" s="76" t="str">
        <f>IF($B202="","",(VLOOKUP($B202,'Price List'!$C:BF,8,FALSE)))</f>
        <v/>
      </c>
      <c r="K202" s="76" t="str">
        <f>IF($B202="","",(VLOOKUP($B202,'Price List'!$C:BG,9,FALSE)))</f>
        <v/>
      </c>
      <c r="L202" s="79" t="str">
        <f>IF($B202="","",(VLOOKUP($B202,'Price List'!$C:BH,10,FALSE)))</f>
        <v/>
      </c>
      <c r="M202" s="80" t="str">
        <f>IF($B202="","",(VLOOKUP($B202,'Price List'!$C:BI,11,FALSE)))</f>
        <v/>
      </c>
      <c r="N202" s="81" t="str">
        <f>IF($B202="","",(VLOOKUP($B202,'Price List'!$C:BI,12,FALSE)))</f>
        <v/>
      </c>
      <c r="O202" s="82" t="str">
        <f>IF($B202="","",(VLOOKUP($B202,'Price List'!$C:AS,13,FALSE)))</f>
        <v/>
      </c>
      <c r="P202" s="83" t="str">
        <f>IF($B202="","",(VLOOKUP($B202,'Price List'!$C:AS,14,FALSE)))</f>
        <v/>
      </c>
      <c r="Q202" s="83" t="str">
        <f>IF($B202="","",(VLOOKUP($B202,'Price List'!$C:AS,15,FALSE)))</f>
        <v/>
      </c>
      <c r="R202" s="125" t="str">
        <f>IF($B202="","",(VLOOKUP($B202,'Price List'!$C:AS,16,FALSE)))</f>
        <v/>
      </c>
      <c r="S202" s="125" t="str">
        <f>IF($B202="","",(VLOOKUP($B202,'Price List'!$C:AS,17,FALSE)))</f>
        <v/>
      </c>
      <c r="T202" s="84" t="str">
        <f>IF($B202="","",(VLOOKUP($B202,'Price List'!$C:AS,18,FALSE)))</f>
        <v/>
      </c>
      <c r="U202" s="83" t="str">
        <f>IF($B202="","",(VLOOKUP($B202,'Price List'!$C:AS,19,FALSE)))</f>
        <v/>
      </c>
      <c r="V202" s="83" t="str">
        <f>IF($B202="","",(VLOOKUP($B202,'Price List'!$C:AS,20,FALSE)))</f>
        <v/>
      </c>
      <c r="W202" s="125" t="str">
        <f>IF($B202="","",(VLOOKUP($B202,'Price List'!$C:AS,21,FALSE)))</f>
        <v/>
      </c>
      <c r="X202" s="130" t="str">
        <f>IF($B202="","",(VLOOKUP($B202,'Price List'!$C:AS,22,FALSE)))</f>
        <v/>
      </c>
      <c r="Y202" s="83" t="str">
        <f>IF($B202="","",(VLOOKUP($B202,'Price List'!$C:AS,23,FALSE)))</f>
        <v/>
      </c>
      <c r="Z202" s="83" t="str">
        <f>IF($B202="","",(VLOOKUP($B202,'Price List'!$C:AS,24,FALSE)))</f>
        <v/>
      </c>
      <c r="AA202" s="83" t="str">
        <f>IF($B202="","",(VLOOKUP($B202,'Price List'!$C:AS,25,FALSE)))</f>
        <v/>
      </c>
      <c r="AB202" s="125" t="str">
        <f>IF($B202="","",(VLOOKUP($B202,'Price List'!$C:AS,26,FALSE)))</f>
        <v/>
      </c>
      <c r="AC202" s="125" t="str">
        <f>IF($B202="","",(VLOOKUP($B202,'Price List'!$C:AS,27,FALSE)))</f>
        <v/>
      </c>
      <c r="AD202" s="82" t="str">
        <f>IF($B202="","",(VLOOKUP($B202,'Price List'!$C:AS,28,FALSE)))</f>
        <v/>
      </c>
      <c r="AE202" s="83" t="str">
        <f>IF($B202="","",(VLOOKUP($B202,'Price List'!$C:AS,29,FALSE)))</f>
        <v/>
      </c>
      <c r="AF202" s="83" t="str">
        <f>IF($B202="","",(VLOOKUP($B202,'Price List'!$C:AS,30,FALSE)))</f>
        <v/>
      </c>
      <c r="AG202" s="125" t="str">
        <f>IF($B202="","",(VLOOKUP($B202,'Price List'!$C:AS,31,FALSE)))</f>
        <v/>
      </c>
      <c r="AH202" s="125" t="str">
        <f>IF($B202="","",(VLOOKUP($B202,'Price List'!$C:AS,32,FALSE)))</f>
        <v/>
      </c>
      <c r="AI202" s="84" t="str">
        <f>IF($B202="","",(VLOOKUP($B202,'Price List'!$C:AS,33,FALSE)))</f>
        <v/>
      </c>
      <c r="AJ202" s="83" t="str">
        <f>IF($B202="","",(VLOOKUP($B202,'Price List'!$C:AS,34,FALSE)))</f>
        <v/>
      </c>
      <c r="AK202" s="83" t="str">
        <f>IF($B202="","",(VLOOKUP($B202,'Price List'!$C:AS,35,FALSE)))</f>
        <v/>
      </c>
      <c r="AL202" s="125" t="str">
        <f>IF($B202="","",(VLOOKUP($B202,'Price List'!$C:AS,36,FALSE)))</f>
        <v/>
      </c>
      <c r="AM202" s="130" t="str">
        <f>IF($B202="","",(VLOOKUP($B202,'Price List'!$C:AS,37,FALSE)))</f>
        <v/>
      </c>
      <c r="AN202" s="83" t="str">
        <f>IF($B202="","",(VLOOKUP($B202,'Price List'!$C:AS,38,FALSE)))</f>
        <v/>
      </c>
      <c r="AO202" s="83" t="str">
        <f>IF($B202="","",(VLOOKUP($B202,'Price List'!$C:AS,39,FALSE)))</f>
        <v/>
      </c>
      <c r="AP202" s="83" t="str">
        <f>IF($B202="","",(VLOOKUP($B202,'Price List'!$C:AS,40,FALSE)))</f>
        <v/>
      </c>
      <c r="AQ202" s="125" t="str">
        <f>IF($B202="","",(VLOOKUP($B202,'Price List'!$C:AS,41,FALSE)))</f>
        <v/>
      </c>
      <c r="AR202" s="135" t="str">
        <f>IF($B202="","",(VLOOKUP($B202,'Price List'!$C:AS,42,FALSE)))</f>
        <v/>
      </c>
      <c r="AS202" s="76" t="str">
        <f>IF($B202="","",(VLOOKUP($B202,'Price List'!$C:CO,43,FALSE)))</f>
        <v/>
      </c>
      <c r="AT202" s="151" t="str">
        <f t="shared" si="3"/>
        <v/>
      </c>
      <c r="AU202" s="76"/>
      <c r="AV202" s="76"/>
      <c r="AW202" s="76"/>
      <c r="AX202" s="76"/>
      <c r="AY202" s="76"/>
      <c r="AZ202" s="76"/>
      <c r="BA202" s="76"/>
    </row>
    <row r="203" spans="1:53" s="85" customFormat="1" x14ac:dyDescent="0.2">
      <c r="A203" s="79">
        <v>196</v>
      </c>
      <c r="B203" s="76" t="str">
        <f>IF(ISBLANK(Catalog!E462),"",Catalog!E462)</f>
        <v/>
      </c>
      <c r="C203" s="76"/>
      <c r="D203" s="76" t="str">
        <f>IF($B203="","",(VLOOKUP($B203,'Price List'!$C:BB,2,FALSE)))</f>
        <v/>
      </c>
      <c r="E203" s="77" t="str">
        <f>IF($B203="","",(VLOOKUP($B203,'Price List'!$C:BA,3,FALSE)))</f>
        <v/>
      </c>
      <c r="F203" s="78" t="str">
        <f>IF($B203="","",IF(ISBLANK(VLOOKUP($B203,'Price List'!$C:BB,5,FALSE)),VLOOKUP($B203,'Price List'!$C:BB,7,FALSE),VLOOKUP($B203,'Price List'!$C:BB,5,FALSE)))</f>
        <v/>
      </c>
      <c r="G203" s="76"/>
      <c r="H203" s="76"/>
      <c r="I203" s="77" t="str">
        <f>IF($B203="","",(VLOOKUP($B203,'Price List'!$C:BE,6,FALSE)))</f>
        <v/>
      </c>
      <c r="J203" s="76" t="str">
        <f>IF($B203="","",(VLOOKUP($B203,'Price List'!$C:BF,8,FALSE)))</f>
        <v/>
      </c>
      <c r="K203" s="76" t="str">
        <f>IF($B203="","",(VLOOKUP($B203,'Price List'!$C:BG,9,FALSE)))</f>
        <v/>
      </c>
      <c r="L203" s="79" t="str">
        <f>IF($B203="","",(VLOOKUP($B203,'Price List'!$C:BH,10,FALSE)))</f>
        <v/>
      </c>
      <c r="M203" s="80" t="str">
        <f>IF($B203="","",(VLOOKUP($B203,'Price List'!$C:BI,11,FALSE)))</f>
        <v/>
      </c>
      <c r="N203" s="81" t="str">
        <f>IF($B203="","",(VLOOKUP($B203,'Price List'!$C:BI,12,FALSE)))</f>
        <v/>
      </c>
      <c r="O203" s="82" t="str">
        <f>IF($B203="","",(VLOOKUP($B203,'Price List'!$C:AS,13,FALSE)))</f>
        <v/>
      </c>
      <c r="P203" s="83" t="str">
        <f>IF($B203="","",(VLOOKUP($B203,'Price List'!$C:AS,14,FALSE)))</f>
        <v/>
      </c>
      <c r="Q203" s="83" t="str">
        <f>IF($B203="","",(VLOOKUP($B203,'Price List'!$C:AS,15,FALSE)))</f>
        <v/>
      </c>
      <c r="R203" s="125" t="str">
        <f>IF($B203="","",(VLOOKUP($B203,'Price List'!$C:AS,16,FALSE)))</f>
        <v/>
      </c>
      <c r="S203" s="125" t="str">
        <f>IF($B203="","",(VLOOKUP($B203,'Price List'!$C:AS,17,FALSE)))</f>
        <v/>
      </c>
      <c r="T203" s="84" t="str">
        <f>IF($B203="","",(VLOOKUP($B203,'Price List'!$C:AS,18,FALSE)))</f>
        <v/>
      </c>
      <c r="U203" s="83" t="str">
        <f>IF($B203="","",(VLOOKUP($B203,'Price List'!$C:AS,19,FALSE)))</f>
        <v/>
      </c>
      <c r="V203" s="83" t="str">
        <f>IF($B203="","",(VLOOKUP($B203,'Price List'!$C:AS,20,FALSE)))</f>
        <v/>
      </c>
      <c r="W203" s="125" t="str">
        <f>IF($B203="","",(VLOOKUP($B203,'Price List'!$C:AS,21,FALSE)))</f>
        <v/>
      </c>
      <c r="X203" s="130" t="str">
        <f>IF($B203="","",(VLOOKUP($B203,'Price List'!$C:AS,22,FALSE)))</f>
        <v/>
      </c>
      <c r="Y203" s="83" t="str">
        <f>IF($B203="","",(VLOOKUP($B203,'Price List'!$C:AS,23,FALSE)))</f>
        <v/>
      </c>
      <c r="Z203" s="83" t="str">
        <f>IF($B203="","",(VLOOKUP($B203,'Price List'!$C:AS,24,FALSE)))</f>
        <v/>
      </c>
      <c r="AA203" s="83" t="str">
        <f>IF($B203="","",(VLOOKUP($B203,'Price List'!$C:AS,25,FALSE)))</f>
        <v/>
      </c>
      <c r="AB203" s="125" t="str">
        <f>IF($B203="","",(VLOOKUP($B203,'Price List'!$C:AS,26,FALSE)))</f>
        <v/>
      </c>
      <c r="AC203" s="125" t="str">
        <f>IF($B203="","",(VLOOKUP($B203,'Price List'!$C:AS,27,FALSE)))</f>
        <v/>
      </c>
      <c r="AD203" s="82" t="str">
        <f>IF($B203="","",(VLOOKUP($B203,'Price List'!$C:AS,28,FALSE)))</f>
        <v/>
      </c>
      <c r="AE203" s="83" t="str">
        <f>IF($B203="","",(VLOOKUP($B203,'Price List'!$C:AS,29,FALSE)))</f>
        <v/>
      </c>
      <c r="AF203" s="83" t="str">
        <f>IF($B203="","",(VLOOKUP($B203,'Price List'!$C:AS,30,FALSE)))</f>
        <v/>
      </c>
      <c r="AG203" s="125" t="str">
        <f>IF($B203="","",(VLOOKUP($B203,'Price List'!$C:AS,31,FALSE)))</f>
        <v/>
      </c>
      <c r="AH203" s="125" t="str">
        <f>IF($B203="","",(VLOOKUP($B203,'Price List'!$C:AS,32,FALSE)))</f>
        <v/>
      </c>
      <c r="AI203" s="84" t="str">
        <f>IF($B203="","",(VLOOKUP($B203,'Price List'!$C:AS,33,FALSE)))</f>
        <v/>
      </c>
      <c r="AJ203" s="83" t="str">
        <f>IF($B203="","",(VLOOKUP($B203,'Price List'!$C:AS,34,FALSE)))</f>
        <v/>
      </c>
      <c r="AK203" s="83" t="str">
        <f>IF($B203="","",(VLOOKUP($B203,'Price List'!$C:AS,35,FALSE)))</f>
        <v/>
      </c>
      <c r="AL203" s="125" t="str">
        <f>IF($B203="","",(VLOOKUP($B203,'Price List'!$C:AS,36,FALSE)))</f>
        <v/>
      </c>
      <c r="AM203" s="130" t="str">
        <f>IF($B203="","",(VLOOKUP($B203,'Price List'!$C:AS,37,FALSE)))</f>
        <v/>
      </c>
      <c r="AN203" s="83" t="str">
        <f>IF($B203="","",(VLOOKUP($B203,'Price List'!$C:AS,38,FALSE)))</f>
        <v/>
      </c>
      <c r="AO203" s="83" t="str">
        <f>IF($B203="","",(VLOOKUP($B203,'Price List'!$C:AS,39,FALSE)))</f>
        <v/>
      </c>
      <c r="AP203" s="83" t="str">
        <f>IF($B203="","",(VLOOKUP($B203,'Price List'!$C:AS,40,FALSE)))</f>
        <v/>
      </c>
      <c r="AQ203" s="125" t="str">
        <f>IF($B203="","",(VLOOKUP($B203,'Price List'!$C:AS,41,FALSE)))</f>
        <v/>
      </c>
      <c r="AR203" s="135" t="str">
        <f>IF($B203="","",(VLOOKUP($B203,'Price List'!$C:AS,42,FALSE)))</f>
        <v/>
      </c>
      <c r="AS203" s="76" t="str">
        <f>IF($B203="","",(VLOOKUP($B203,'Price List'!$C:CO,43,FALSE)))</f>
        <v/>
      </c>
      <c r="AT203" s="151" t="str">
        <f t="shared" si="3"/>
        <v/>
      </c>
      <c r="AU203" s="76"/>
      <c r="AV203" s="76"/>
      <c r="AW203" s="76"/>
      <c r="AX203" s="76"/>
      <c r="AY203" s="76"/>
      <c r="AZ203" s="76"/>
      <c r="BA203" s="76"/>
    </row>
    <row r="204" spans="1:53" s="85" customFormat="1" x14ac:dyDescent="0.2">
      <c r="A204" s="79">
        <v>197</v>
      </c>
      <c r="B204" s="76" t="str">
        <f>IF(ISBLANK(Catalog!I462),"",Catalog!I462)</f>
        <v/>
      </c>
      <c r="C204" s="76"/>
      <c r="D204" s="76" t="str">
        <f>IF($B204="","",(VLOOKUP($B204,'Price List'!$C:BB,2,FALSE)))</f>
        <v/>
      </c>
      <c r="E204" s="77" t="str">
        <f>IF($B204="","",(VLOOKUP($B204,'Price List'!$C:BA,3,FALSE)))</f>
        <v/>
      </c>
      <c r="F204" s="78" t="str">
        <f>IF($B204="","",IF(ISBLANK(VLOOKUP($B204,'Price List'!$C:BB,5,FALSE)),VLOOKUP($B204,'Price List'!$C:BB,7,FALSE),VLOOKUP($B204,'Price List'!$C:BB,5,FALSE)))</f>
        <v/>
      </c>
      <c r="G204" s="76"/>
      <c r="H204" s="76"/>
      <c r="I204" s="77" t="str">
        <f>IF($B204="","",(VLOOKUP($B204,'Price List'!$C:BE,6,FALSE)))</f>
        <v/>
      </c>
      <c r="J204" s="76" t="str">
        <f>IF($B204="","",(VLOOKUP($B204,'Price List'!$C:BF,8,FALSE)))</f>
        <v/>
      </c>
      <c r="K204" s="76" t="str">
        <f>IF($B204="","",(VLOOKUP($B204,'Price List'!$C:BG,9,FALSE)))</f>
        <v/>
      </c>
      <c r="L204" s="79" t="str">
        <f>IF($B204="","",(VLOOKUP($B204,'Price List'!$C:BH,10,FALSE)))</f>
        <v/>
      </c>
      <c r="M204" s="80" t="str">
        <f>IF($B204="","",(VLOOKUP($B204,'Price List'!$C:BI,11,FALSE)))</f>
        <v/>
      </c>
      <c r="N204" s="81" t="str">
        <f>IF($B204="","",(VLOOKUP($B204,'Price List'!$C:BI,12,FALSE)))</f>
        <v/>
      </c>
      <c r="O204" s="82" t="str">
        <f>IF($B204="","",(VLOOKUP($B204,'Price List'!$C:AS,13,FALSE)))</f>
        <v/>
      </c>
      <c r="P204" s="83" t="str">
        <f>IF($B204="","",(VLOOKUP($B204,'Price List'!$C:AS,14,FALSE)))</f>
        <v/>
      </c>
      <c r="Q204" s="83" t="str">
        <f>IF($B204="","",(VLOOKUP($B204,'Price List'!$C:AS,15,FALSE)))</f>
        <v/>
      </c>
      <c r="R204" s="125" t="str">
        <f>IF($B204="","",(VLOOKUP($B204,'Price List'!$C:AS,16,FALSE)))</f>
        <v/>
      </c>
      <c r="S204" s="125" t="str">
        <f>IF($B204="","",(VLOOKUP($B204,'Price List'!$C:AS,17,FALSE)))</f>
        <v/>
      </c>
      <c r="T204" s="84" t="str">
        <f>IF($B204="","",(VLOOKUP($B204,'Price List'!$C:AS,18,FALSE)))</f>
        <v/>
      </c>
      <c r="U204" s="83" t="str">
        <f>IF($B204="","",(VLOOKUP($B204,'Price List'!$C:AS,19,FALSE)))</f>
        <v/>
      </c>
      <c r="V204" s="83" t="str">
        <f>IF($B204="","",(VLOOKUP($B204,'Price List'!$C:AS,20,FALSE)))</f>
        <v/>
      </c>
      <c r="W204" s="125" t="str">
        <f>IF($B204="","",(VLOOKUP($B204,'Price List'!$C:AS,21,FALSE)))</f>
        <v/>
      </c>
      <c r="X204" s="130" t="str">
        <f>IF($B204="","",(VLOOKUP($B204,'Price List'!$C:AS,22,FALSE)))</f>
        <v/>
      </c>
      <c r="Y204" s="83" t="str">
        <f>IF($B204="","",(VLOOKUP($B204,'Price List'!$C:AS,23,FALSE)))</f>
        <v/>
      </c>
      <c r="Z204" s="83" t="str">
        <f>IF($B204="","",(VLOOKUP($B204,'Price List'!$C:AS,24,FALSE)))</f>
        <v/>
      </c>
      <c r="AA204" s="83" t="str">
        <f>IF($B204="","",(VLOOKUP($B204,'Price List'!$C:AS,25,FALSE)))</f>
        <v/>
      </c>
      <c r="AB204" s="125" t="str">
        <f>IF($B204="","",(VLOOKUP($B204,'Price List'!$C:AS,26,FALSE)))</f>
        <v/>
      </c>
      <c r="AC204" s="125" t="str">
        <f>IF($B204="","",(VLOOKUP($B204,'Price List'!$C:AS,27,FALSE)))</f>
        <v/>
      </c>
      <c r="AD204" s="82" t="str">
        <f>IF($B204="","",(VLOOKUP($B204,'Price List'!$C:AS,28,FALSE)))</f>
        <v/>
      </c>
      <c r="AE204" s="83" t="str">
        <f>IF($B204="","",(VLOOKUP($B204,'Price List'!$C:AS,29,FALSE)))</f>
        <v/>
      </c>
      <c r="AF204" s="83" t="str">
        <f>IF($B204="","",(VLOOKUP($B204,'Price List'!$C:AS,30,FALSE)))</f>
        <v/>
      </c>
      <c r="AG204" s="125" t="str">
        <f>IF($B204="","",(VLOOKUP($B204,'Price List'!$C:AS,31,FALSE)))</f>
        <v/>
      </c>
      <c r="AH204" s="125" t="str">
        <f>IF($B204="","",(VLOOKUP($B204,'Price List'!$C:AS,32,FALSE)))</f>
        <v/>
      </c>
      <c r="AI204" s="84" t="str">
        <f>IF($B204="","",(VLOOKUP($B204,'Price List'!$C:AS,33,FALSE)))</f>
        <v/>
      </c>
      <c r="AJ204" s="83" t="str">
        <f>IF($B204="","",(VLOOKUP($B204,'Price List'!$C:AS,34,FALSE)))</f>
        <v/>
      </c>
      <c r="AK204" s="83" t="str">
        <f>IF($B204="","",(VLOOKUP($B204,'Price List'!$C:AS,35,FALSE)))</f>
        <v/>
      </c>
      <c r="AL204" s="125" t="str">
        <f>IF($B204="","",(VLOOKUP($B204,'Price List'!$C:AS,36,FALSE)))</f>
        <v/>
      </c>
      <c r="AM204" s="130" t="str">
        <f>IF($B204="","",(VLOOKUP($B204,'Price List'!$C:AS,37,FALSE)))</f>
        <v/>
      </c>
      <c r="AN204" s="83" t="str">
        <f>IF($B204="","",(VLOOKUP($B204,'Price List'!$C:AS,38,FALSE)))</f>
        <v/>
      </c>
      <c r="AO204" s="83" t="str">
        <f>IF($B204="","",(VLOOKUP($B204,'Price List'!$C:AS,39,FALSE)))</f>
        <v/>
      </c>
      <c r="AP204" s="83" t="str">
        <f>IF($B204="","",(VLOOKUP($B204,'Price List'!$C:AS,40,FALSE)))</f>
        <v/>
      </c>
      <c r="AQ204" s="125" t="str">
        <f>IF($B204="","",(VLOOKUP($B204,'Price List'!$C:AS,41,FALSE)))</f>
        <v/>
      </c>
      <c r="AR204" s="135" t="str">
        <f>IF($B204="","",(VLOOKUP($B204,'Price List'!$C:AS,42,FALSE)))</f>
        <v/>
      </c>
      <c r="AS204" s="76" t="str">
        <f>IF($B204="","",(VLOOKUP($B204,'Price List'!$C:CO,43,FALSE)))</f>
        <v/>
      </c>
      <c r="AT204" s="151" t="str">
        <f t="shared" si="3"/>
        <v/>
      </c>
      <c r="AU204" s="76"/>
      <c r="AV204" s="76"/>
      <c r="AW204" s="76"/>
      <c r="AX204" s="76"/>
      <c r="AY204" s="76"/>
      <c r="AZ204" s="76"/>
      <c r="BA204" s="76"/>
    </row>
    <row r="205" spans="1:53" s="85" customFormat="1" x14ac:dyDescent="0.2">
      <c r="A205" s="79">
        <v>198</v>
      </c>
      <c r="B205" s="76" t="str">
        <f>IF(ISBLANK(Catalog!A469),"",Catalog!A469)</f>
        <v/>
      </c>
      <c r="C205" s="76"/>
      <c r="D205" s="76" t="str">
        <f>IF($B205="","",(VLOOKUP($B205,'Price List'!$C:BB,2,FALSE)))</f>
        <v/>
      </c>
      <c r="E205" s="77" t="str">
        <f>IF($B205="","",(VLOOKUP($B205,'Price List'!$C:BA,3,FALSE)))</f>
        <v/>
      </c>
      <c r="F205" s="78" t="str">
        <f>IF($B205="","",IF(ISBLANK(VLOOKUP($B205,'Price List'!$C:BB,5,FALSE)),VLOOKUP($B205,'Price List'!$C:BB,7,FALSE),VLOOKUP($B205,'Price List'!$C:BB,5,FALSE)))</f>
        <v/>
      </c>
      <c r="G205" s="76"/>
      <c r="H205" s="76"/>
      <c r="I205" s="77" t="str">
        <f>IF($B205="","",(VLOOKUP($B205,'Price List'!$C:BE,6,FALSE)))</f>
        <v/>
      </c>
      <c r="J205" s="76" t="str">
        <f>IF($B205="","",(VLOOKUP($B205,'Price List'!$C:BF,8,FALSE)))</f>
        <v/>
      </c>
      <c r="K205" s="76" t="str">
        <f>IF($B205="","",(VLOOKUP($B205,'Price List'!$C:BG,9,FALSE)))</f>
        <v/>
      </c>
      <c r="L205" s="79" t="str">
        <f>IF($B205="","",(VLOOKUP($B205,'Price List'!$C:BH,10,FALSE)))</f>
        <v/>
      </c>
      <c r="M205" s="80" t="str">
        <f>IF($B205="","",(VLOOKUP($B205,'Price List'!$C:BI,11,FALSE)))</f>
        <v/>
      </c>
      <c r="N205" s="81" t="str">
        <f>IF($B205="","",(VLOOKUP($B205,'Price List'!$C:BI,12,FALSE)))</f>
        <v/>
      </c>
      <c r="O205" s="82" t="str">
        <f>IF($B205="","",(VLOOKUP($B205,'Price List'!$C:AS,13,FALSE)))</f>
        <v/>
      </c>
      <c r="P205" s="83" t="str">
        <f>IF($B205="","",(VLOOKUP($B205,'Price List'!$C:AS,14,FALSE)))</f>
        <v/>
      </c>
      <c r="Q205" s="83" t="str">
        <f>IF($B205="","",(VLOOKUP($B205,'Price List'!$C:AS,15,FALSE)))</f>
        <v/>
      </c>
      <c r="R205" s="125" t="str">
        <f>IF($B205="","",(VLOOKUP($B205,'Price List'!$C:AS,16,FALSE)))</f>
        <v/>
      </c>
      <c r="S205" s="125" t="str">
        <f>IF($B205="","",(VLOOKUP($B205,'Price List'!$C:AS,17,FALSE)))</f>
        <v/>
      </c>
      <c r="T205" s="84" t="str">
        <f>IF($B205="","",(VLOOKUP($B205,'Price List'!$C:AS,18,FALSE)))</f>
        <v/>
      </c>
      <c r="U205" s="83" t="str">
        <f>IF($B205="","",(VLOOKUP($B205,'Price List'!$C:AS,19,FALSE)))</f>
        <v/>
      </c>
      <c r="V205" s="83" t="str">
        <f>IF($B205="","",(VLOOKUP($B205,'Price List'!$C:AS,20,FALSE)))</f>
        <v/>
      </c>
      <c r="W205" s="125" t="str">
        <f>IF($B205="","",(VLOOKUP($B205,'Price List'!$C:AS,21,FALSE)))</f>
        <v/>
      </c>
      <c r="X205" s="130" t="str">
        <f>IF($B205="","",(VLOOKUP($B205,'Price List'!$C:AS,22,FALSE)))</f>
        <v/>
      </c>
      <c r="Y205" s="83" t="str">
        <f>IF($B205="","",(VLOOKUP($B205,'Price List'!$C:AS,23,FALSE)))</f>
        <v/>
      </c>
      <c r="Z205" s="83" t="str">
        <f>IF($B205="","",(VLOOKUP($B205,'Price List'!$C:AS,24,FALSE)))</f>
        <v/>
      </c>
      <c r="AA205" s="83" t="str">
        <f>IF($B205="","",(VLOOKUP($B205,'Price List'!$C:AS,25,FALSE)))</f>
        <v/>
      </c>
      <c r="AB205" s="125" t="str">
        <f>IF($B205="","",(VLOOKUP($B205,'Price List'!$C:AS,26,FALSE)))</f>
        <v/>
      </c>
      <c r="AC205" s="125" t="str">
        <f>IF($B205="","",(VLOOKUP($B205,'Price List'!$C:AS,27,FALSE)))</f>
        <v/>
      </c>
      <c r="AD205" s="82" t="str">
        <f>IF($B205="","",(VLOOKUP($B205,'Price List'!$C:AS,28,FALSE)))</f>
        <v/>
      </c>
      <c r="AE205" s="83" t="str">
        <f>IF($B205="","",(VLOOKUP($B205,'Price List'!$C:AS,29,FALSE)))</f>
        <v/>
      </c>
      <c r="AF205" s="83" t="str">
        <f>IF($B205="","",(VLOOKUP($B205,'Price List'!$C:AS,30,FALSE)))</f>
        <v/>
      </c>
      <c r="AG205" s="125" t="str">
        <f>IF($B205="","",(VLOOKUP($B205,'Price List'!$C:AS,31,FALSE)))</f>
        <v/>
      </c>
      <c r="AH205" s="125" t="str">
        <f>IF($B205="","",(VLOOKUP($B205,'Price List'!$C:AS,32,FALSE)))</f>
        <v/>
      </c>
      <c r="AI205" s="84" t="str">
        <f>IF($B205="","",(VLOOKUP($B205,'Price List'!$C:AS,33,FALSE)))</f>
        <v/>
      </c>
      <c r="AJ205" s="83" t="str">
        <f>IF($B205="","",(VLOOKUP($B205,'Price List'!$C:AS,34,FALSE)))</f>
        <v/>
      </c>
      <c r="AK205" s="83" t="str">
        <f>IF($B205="","",(VLOOKUP($B205,'Price List'!$C:AS,35,FALSE)))</f>
        <v/>
      </c>
      <c r="AL205" s="125" t="str">
        <f>IF($B205="","",(VLOOKUP($B205,'Price List'!$C:AS,36,FALSE)))</f>
        <v/>
      </c>
      <c r="AM205" s="130" t="str">
        <f>IF($B205="","",(VLOOKUP($B205,'Price List'!$C:AS,37,FALSE)))</f>
        <v/>
      </c>
      <c r="AN205" s="83" t="str">
        <f>IF($B205="","",(VLOOKUP($B205,'Price List'!$C:AS,38,FALSE)))</f>
        <v/>
      </c>
      <c r="AO205" s="83" t="str">
        <f>IF($B205="","",(VLOOKUP($B205,'Price List'!$C:AS,39,FALSE)))</f>
        <v/>
      </c>
      <c r="AP205" s="83" t="str">
        <f>IF($B205="","",(VLOOKUP($B205,'Price List'!$C:AS,40,FALSE)))</f>
        <v/>
      </c>
      <c r="AQ205" s="125" t="str">
        <f>IF($B205="","",(VLOOKUP($B205,'Price List'!$C:AS,41,FALSE)))</f>
        <v/>
      </c>
      <c r="AR205" s="135" t="str">
        <f>IF($B205="","",(VLOOKUP($B205,'Price List'!$C:AS,42,FALSE)))</f>
        <v/>
      </c>
      <c r="AS205" s="76" t="str">
        <f>IF($B205="","",(VLOOKUP($B205,'Price List'!$C:CO,43,FALSE)))</f>
        <v/>
      </c>
      <c r="AT205" s="151" t="str">
        <f t="shared" si="3"/>
        <v/>
      </c>
      <c r="AU205" s="76"/>
      <c r="AV205" s="76"/>
      <c r="AW205" s="76"/>
      <c r="AX205" s="76"/>
      <c r="AY205" s="76"/>
      <c r="AZ205" s="76"/>
      <c r="BA205" s="76"/>
    </row>
    <row r="206" spans="1:53" s="85" customFormat="1" x14ac:dyDescent="0.2">
      <c r="A206" s="79">
        <v>199</v>
      </c>
      <c r="B206" s="76" t="str">
        <f>IF(ISBLANK(Catalog!E469),"",Catalog!E469)</f>
        <v/>
      </c>
      <c r="C206" s="76"/>
      <c r="D206" s="76" t="str">
        <f>IF($B206="","",(VLOOKUP($B206,'Price List'!$C:BB,2,FALSE)))</f>
        <v/>
      </c>
      <c r="E206" s="77" t="str">
        <f>IF($B206="","",(VLOOKUP($B206,'Price List'!$C:BA,3,FALSE)))</f>
        <v/>
      </c>
      <c r="F206" s="78" t="str">
        <f>IF($B206="","",IF(ISBLANK(VLOOKUP($B206,'Price List'!$C:BB,5,FALSE)),VLOOKUP($B206,'Price List'!$C:BB,7,FALSE),VLOOKUP($B206,'Price List'!$C:BB,5,FALSE)))</f>
        <v/>
      </c>
      <c r="G206" s="76"/>
      <c r="H206" s="76"/>
      <c r="I206" s="77" t="str">
        <f>IF($B206="","",(VLOOKUP($B206,'Price List'!$C:BE,6,FALSE)))</f>
        <v/>
      </c>
      <c r="J206" s="76" t="str">
        <f>IF($B206="","",(VLOOKUP($B206,'Price List'!$C:BF,8,FALSE)))</f>
        <v/>
      </c>
      <c r="K206" s="76" t="str">
        <f>IF($B206="","",(VLOOKUP($B206,'Price List'!$C:BG,9,FALSE)))</f>
        <v/>
      </c>
      <c r="L206" s="79" t="str">
        <f>IF($B206="","",(VLOOKUP($B206,'Price List'!$C:BH,10,FALSE)))</f>
        <v/>
      </c>
      <c r="M206" s="80" t="str">
        <f>IF($B206="","",(VLOOKUP($B206,'Price List'!$C:BI,11,FALSE)))</f>
        <v/>
      </c>
      <c r="N206" s="81" t="str">
        <f>IF($B206="","",(VLOOKUP($B206,'Price List'!$C:BI,12,FALSE)))</f>
        <v/>
      </c>
      <c r="O206" s="82" t="str">
        <f>IF($B206="","",(VLOOKUP($B206,'Price List'!$C:AS,13,FALSE)))</f>
        <v/>
      </c>
      <c r="P206" s="83" t="str">
        <f>IF($B206="","",(VLOOKUP($B206,'Price List'!$C:AS,14,FALSE)))</f>
        <v/>
      </c>
      <c r="Q206" s="83" t="str">
        <f>IF($B206="","",(VLOOKUP($B206,'Price List'!$C:AS,15,FALSE)))</f>
        <v/>
      </c>
      <c r="R206" s="125" t="str">
        <f>IF($B206="","",(VLOOKUP($B206,'Price List'!$C:AS,16,FALSE)))</f>
        <v/>
      </c>
      <c r="S206" s="125" t="str">
        <f>IF($B206="","",(VLOOKUP($B206,'Price List'!$C:AS,17,FALSE)))</f>
        <v/>
      </c>
      <c r="T206" s="84" t="str">
        <f>IF($B206="","",(VLOOKUP($B206,'Price List'!$C:AS,18,FALSE)))</f>
        <v/>
      </c>
      <c r="U206" s="83" t="str">
        <f>IF($B206="","",(VLOOKUP($B206,'Price List'!$C:AS,19,FALSE)))</f>
        <v/>
      </c>
      <c r="V206" s="83" t="str">
        <f>IF($B206="","",(VLOOKUP($B206,'Price List'!$C:AS,20,FALSE)))</f>
        <v/>
      </c>
      <c r="W206" s="125" t="str">
        <f>IF($B206="","",(VLOOKUP($B206,'Price List'!$C:AS,21,FALSE)))</f>
        <v/>
      </c>
      <c r="X206" s="130" t="str">
        <f>IF($B206="","",(VLOOKUP($B206,'Price List'!$C:AS,22,FALSE)))</f>
        <v/>
      </c>
      <c r="Y206" s="83" t="str">
        <f>IF($B206="","",(VLOOKUP($B206,'Price List'!$C:AS,23,FALSE)))</f>
        <v/>
      </c>
      <c r="Z206" s="83" t="str">
        <f>IF($B206="","",(VLOOKUP($B206,'Price List'!$C:AS,24,FALSE)))</f>
        <v/>
      </c>
      <c r="AA206" s="83" t="str">
        <f>IF($B206="","",(VLOOKUP($B206,'Price List'!$C:AS,25,FALSE)))</f>
        <v/>
      </c>
      <c r="AB206" s="125" t="str">
        <f>IF($B206="","",(VLOOKUP($B206,'Price List'!$C:AS,26,FALSE)))</f>
        <v/>
      </c>
      <c r="AC206" s="125" t="str">
        <f>IF($B206="","",(VLOOKUP($B206,'Price List'!$C:AS,27,FALSE)))</f>
        <v/>
      </c>
      <c r="AD206" s="82" t="str">
        <f>IF($B206="","",(VLOOKUP($B206,'Price List'!$C:AS,28,FALSE)))</f>
        <v/>
      </c>
      <c r="AE206" s="83" t="str">
        <f>IF($B206="","",(VLOOKUP($B206,'Price List'!$C:AS,29,FALSE)))</f>
        <v/>
      </c>
      <c r="AF206" s="83" t="str">
        <f>IF($B206="","",(VLOOKUP($B206,'Price List'!$C:AS,30,FALSE)))</f>
        <v/>
      </c>
      <c r="AG206" s="125" t="str">
        <f>IF($B206="","",(VLOOKUP($B206,'Price List'!$C:AS,31,FALSE)))</f>
        <v/>
      </c>
      <c r="AH206" s="125" t="str">
        <f>IF($B206="","",(VLOOKUP($B206,'Price List'!$C:AS,32,FALSE)))</f>
        <v/>
      </c>
      <c r="AI206" s="84" t="str">
        <f>IF($B206="","",(VLOOKUP($B206,'Price List'!$C:AS,33,FALSE)))</f>
        <v/>
      </c>
      <c r="AJ206" s="83" t="str">
        <f>IF($B206="","",(VLOOKUP($B206,'Price List'!$C:AS,34,FALSE)))</f>
        <v/>
      </c>
      <c r="AK206" s="83" t="str">
        <f>IF($B206="","",(VLOOKUP($B206,'Price List'!$C:AS,35,FALSE)))</f>
        <v/>
      </c>
      <c r="AL206" s="125" t="str">
        <f>IF($B206="","",(VLOOKUP($B206,'Price List'!$C:AS,36,FALSE)))</f>
        <v/>
      </c>
      <c r="AM206" s="130" t="str">
        <f>IF($B206="","",(VLOOKUP($B206,'Price List'!$C:AS,37,FALSE)))</f>
        <v/>
      </c>
      <c r="AN206" s="83" t="str">
        <f>IF($B206="","",(VLOOKUP($B206,'Price List'!$C:AS,38,FALSE)))</f>
        <v/>
      </c>
      <c r="AO206" s="83" t="str">
        <f>IF($B206="","",(VLOOKUP($B206,'Price List'!$C:AS,39,FALSE)))</f>
        <v/>
      </c>
      <c r="AP206" s="83" t="str">
        <f>IF($B206="","",(VLOOKUP($B206,'Price List'!$C:AS,40,FALSE)))</f>
        <v/>
      </c>
      <c r="AQ206" s="125" t="str">
        <f>IF($B206="","",(VLOOKUP($B206,'Price List'!$C:AS,41,FALSE)))</f>
        <v/>
      </c>
      <c r="AR206" s="135" t="str">
        <f>IF($B206="","",(VLOOKUP($B206,'Price List'!$C:AS,42,FALSE)))</f>
        <v/>
      </c>
      <c r="AS206" s="76" t="str">
        <f>IF($B206="","",(VLOOKUP($B206,'Price List'!$C:CO,43,FALSE)))</f>
        <v/>
      </c>
      <c r="AT206" s="151" t="str">
        <f t="shared" si="3"/>
        <v/>
      </c>
      <c r="AU206" s="76"/>
      <c r="AV206" s="76"/>
      <c r="AW206" s="76"/>
      <c r="AX206" s="76"/>
      <c r="AY206" s="76"/>
      <c r="AZ206" s="76"/>
      <c r="BA206" s="76"/>
    </row>
    <row r="207" spans="1:53" s="85" customFormat="1" x14ac:dyDescent="0.2">
      <c r="A207" s="79">
        <v>200</v>
      </c>
      <c r="B207" s="76" t="str">
        <f>IF(ISBLANK(Catalog!I469),"",Catalog!I469)</f>
        <v/>
      </c>
      <c r="C207" s="76"/>
      <c r="D207" s="76" t="str">
        <f>IF($B207="","",(VLOOKUP($B207,'Price List'!$C:BB,2,FALSE)))</f>
        <v/>
      </c>
      <c r="E207" s="77" t="str">
        <f>IF($B207="","",(VLOOKUP($B207,'Price List'!$C:BA,3,FALSE)))</f>
        <v/>
      </c>
      <c r="F207" s="78" t="str">
        <f>IF($B207="","",IF(ISBLANK(VLOOKUP($B207,'Price List'!$C:BB,5,FALSE)),VLOOKUP($B207,'Price List'!$C:BB,7,FALSE),VLOOKUP($B207,'Price List'!$C:BB,5,FALSE)))</f>
        <v/>
      </c>
      <c r="G207" s="76"/>
      <c r="H207" s="76"/>
      <c r="I207" s="77" t="str">
        <f>IF($B207="","",(VLOOKUP($B207,'Price List'!$C:BE,6,FALSE)))</f>
        <v/>
      </c>
      <c r="J207" s="76" t="str">
        <f>IF($B207="","",(VLOOKUP($B207,'Price List'!$C:BF,8,FALSE)))</f>
        <v/>
      </c>
      <c r="K207" s="76" t="str">
        <f>IF($B207="","",(VLOOKUP($B207,'Price List'!$C:BG,9,FALSE)))</f>
        <v/>
      </c>
      <c r="L207" s="79" t="str">
        <f>IF($B207="","",(VLOOKUP($B207,'Price List'!$C:BH,10,FALSE)))</f>
        <v/>
      </c>
      <c r="M207" s="80" t="str">
        <f>IF($B207="","",(VLOOKUP($B207,'Price List'!$C:BI,11,FALSE)))</f>
        <v/>
      </c>
      <c r="N207" s="81" t="str">
        <f>IF($B207="","",(VLOOKUP($B207,'Price List'!$C:BI,12,FALSE)))</f>
        <v/>
      </c>
      <c r="O207" s="82" t="str">
        <f>IF($B207="","",(VLOOKUP($B207,'Price List'!$C:AS,13,FALSE)))</f>
        <v/>
      </c>
      <c r="P207" s="83" t="str">
        <f>IF($B207="","",(VLOOKUP($B207,'Price List'!$C:AS,14,FALSE)))</f>
        <v/>
      </c>
      <c r="Q207" s="83" t="str">
        <f>IF($B207="","",(VLOOKUP($B207,'Price List'!$C:AS,15,FALSE)))</f>
        <v/>
      </c>
      <c r="R207" s="125" t="str">
        <f>IF($B207="","",(VLOOKUP($B207,'Price List'!$C:AS,16,FALSE)))</f>
        <v/>
      </c>
      <c r="S207" s="125" t="str">
        <f>IF($B207="","",(VLOOKUP($B207,'Price List'!$C:AS,17,FALSE)))</f>
        <v/>
      </c>
      <c r="T207" s="84" t="str">
        <f>IF($B207="","",(VLOOKUP($B207,'Price List'!$C:AS,18,FALSE)))</f>
        <v/>
      </c>
      <c r="U207" s="83" t="str">
        <f>IF($B207="","",(VLOOKUP($B207,'Price List'!$C:AS,19,FALSE)))</f>
        <v/>
      </c>
      <c r="V207" s="83" t="str">
        <f>IF($B207="","",(VLOOKUP($B207,'Price List'!$C:AS,20,FALSE)))</f>
        <v/>
      </c>
      <c r="W207" s="125" t="str">
        <f>IF($B207="","",(VLOOKUP($B207,'Price List'!$C:AS,21,FALSE)))</f>
        <v/>
      </c>
      <c r="X207" s="130" t="str">
        <f>IF($B207="","",(VLOOKUP($B207,'Price List'!$C:AS,22,FALSE)))</f>
        <v/>
      </c>
      <c r="Y207" s="83" t="str">
        <f>IF($B207="","",(VLOOKUP($B207,'Price List'!$C:AS,23,FALSE)))</f>
        <v/>
      </c>
      <c r="Z207" s="83" t="str">
        <f>IF($B207="","",(VLOOKUP($B207,'Price List'!$C:AS,24,FALSE)))</f>
        <v/>
      </c>
      <c r="AA207" s="83" t="str">
        <f>IF($B207="","",(VLOOKUP($B207,'Price List'!$C:AS,25,FALSE)))</f>
        <v/>
      </c>
      <c r="AB207" s="125" t="str">
        <f>IF($B207="","",(VLOOKUP($B207,'Price List'!$C:AS,26,FALSE)))</f>
        <v/>
      </c>
      <c r="AC207" s="125" t="str">
        <f>IF($B207="","",(VLOOKUP($B207,'Price List'!$C:AS,27,FALSE)))</f>
        <v/>
      </c>
      <c r="AD207" s="82" t="str">
        <f>IF($B207="","",(VLOOKUP($B207,'Price List'!$C:AS,28,FALSE)))</f>
        <v/>
      </c>
      <c r="AE207" s="83" t="str">
        <f>IF($B207="","",(VLOOKUP($B207,'Price List'!$C:AS,29,FALSE)))</f>
        <v/>
      </c>
      <c r="AF207" s="83" t="str">
        <f>IF($B207="","",(VLOOKUP($B207,'Price List'!$C:AS,30,FALSE)))</f>
        <v/>
      </c>
      <c r="AG207" s="125" t="str">
        <f>IF($B207="","",(VLOOKUP($B207,'Price List'!$C:AS,31,FALSE)))</f>
        <v/>
      </c>
      <c r="AH207" s="125" t="str">
        <f>IF($B207="","",(VLOOKUP($B207,'Price List'!$C:AS,32,FALSE)))</f>
        <v/>
      </c>
      <c r="AI207" s="84" t="str">
        <f>IF($B207="","",(VLOOKUP($B207,'Price List'!$C:AS,33,FALSE)))</f>
        <v/>
      </c>
      <c r="AJ207" s="83" t="str">
        <f>IF($B207="","",(VLOOKUP($B207,'Price List'!$C:AS,34,FALSE)))</f>
        <v/>
      </c>
      <c r="AK207" s="83" t="str">
        <f>IF($B207="","",(VLOOKUP($B207,'Price List'!$C:AS,35,FALSE)))</f>
        <v/>
      </c>
      <c r="AL207" s="125" t="str">
        <f>IF($B207="","",(VLOOKUP($B207,'Price List'!$C:AS,36,FALSE)))</f>
        <v/>
      </c>
      <c r="AM207" s="130" t="str">
        <f>IF($B207="","",(VLOOKUP($B207,'Price List'!$C:AS,37,FALSE)))</f>
        <v/>
      </c>
      <c r="AN207" s="83" t="str">
        <f>IF($B207="","",(VLOOKUP($B207,'Price List'!$C:AS,38,FALSE)))</f>
        <v/>
      </c>
      <c r="AO207" s="83" t="str">
        <f>IF($B207="","",(VLOOKUP($B207,'Price List'!$C:AS,39,FALSE)))</f>
        <v/>
      </c>
      <c r="AP207" s="83" t="str">
        <f>IF($B207="","",(VLOOKUP($B207,'Price List'!$C:AS,40,FALSE)))</f>
        <v/>
      </c>
      <c r="AQ207" s="125" t="str">
        <f>IF($B207="","",(VLOOKUP($B207,'Price List'!$C:AS,41,FALSE)))</f>
        <v/>
      </c>
      <c r="AR207" s="135" t="str">
        <f>IF($B207="","",(VLOOKUP($B207,'Price List'!$C:AS,42,FALSE)))</f>
        <v/>
      </c>
      <c r="AS207" s="76" t="str">
        <f>IF($B207="","",(VLOOKUP($B207,'Price List'!$C:CO,43,FALSE)))</f>
        <v/>
      </c>
      <c r="AT207" s="151" t="str">
        <f t="shared" si="3"/>
        <v/>
      </c>
      <c r="AU207" s="76"/>
      <c r="AV207" s="76"/>
      <c r="AW207" s="76"/>
      <c r="AX207" s="76"/>
      <c r="AY207" s="76"/>
      <c r="AZ207" s="76"/>
      <c r="BA207" s="76"/>
    </row>
    <row r="208" spans="1:53" s="85" customFormat="1" x14ac:dyDescent="0.2">
      <c r="A208" s="79">
        <v>201</v>
      </c>
      <c r="B208" s="76" t="str">
        <f>IF(ISBLANK(Catalog!A476),"",Catalog!A476)</f>
        <v/>
      </c>
      <c r="C208" s="76"/>
      <c r="D208" s="76" t="str">
        <f>IF($B208="","",(VLOOKUP($B208,'Price List'!$C:BB,2,FALSE)))</f>
        <v/>
      </c>
      <c r="E208" s="77" t="str">
        <f>IF($B208="","",(VLOOKUP($B208,'Price List'!$C:BA,3,FALSE)))</f>
        <v/>
      </c>
      <c r="F208" s="78" t="str">
        <f>IF($B208="","",IF(ISBLANK(VLOOKUP($B208,'Price List'!$C:BB,5,FALSE)),VLOOKUP($B208,'Price List'!$C:BB,7,FALSE),VLOOKUP($B208,'Price List'!$C:BB,5,FALSE)))</f>
        <v/>
      </c>
      <c r="G208" s="76"/>
      <c r="H208" s="76"/>
      <c r="I208" s="77" t="str">
        <f>IF($B208="","",(VLOOKUP($B208,'Price List'!$C:BE,6,FALSE)))</f>
        <v/>
      </c>
      <c r="J208" s="76" t="str">
        <f>IF($B208="","",(VLOOKUP($B208,'Price List'!$C:BF,8,FALSE)))</f>
        <v/>
      </c>
      <c r="K208" s="76" t="str">
        <f>IF($B208="","",(VLOOKUP($B208,'Price List'!$C:BG,9,FALSE)))</f>
        <v/>
      </c>
      <c r="L208" s="79" t="str">
        <f>IF($B208="","",(VLOOKUP($B208,'Price List'!$C:BH,10,FALSE)))</f>
        <v/>
      </c>
      <c r="M208" s="80" t="str">
        <f>IF($B208="","",(VLOOKUP($B208,'Price List'!$C:BI,11,FALSE)))</f>
        <v/>
      </c>
      <c r="N208" s="81" t="str">
        <f>IF($B208="","",(VLOOKUP($B208,'Price List'!$C:BI,12,FALSE)))</f>
        <v/>
      </c>
      <c r="O208" s="82" t="str">
        <f>IF($B208="","",(VLOOKUP($B208,'Price List'!$C:AS,13,FALSE)))</f>
        <v/>
      </c>
      <c r="P208" s="83" t="str">
        <f>IF($B208="","",(VLOOKUP($B208,'Price List'!$C:AS,14,FALSE)))</f>
        <v/>
      </c>
      <c r="Q208" s="83" t="str">
        <f>IF($B208="","",(VLOOKUP($B208,'Price List'!$C:AS,15,FALSE)))</f>
        <v/>
      </c>
      <c r="R208" s="125" t="str">
        <f>IF($B208="","",(VLOOKUP($B208,'Price List'!$C:AS,16,FALSE)))</f>
        <v/>
      </c>
      <c r="S208" s="125" t="str">
        <f>IF($B208="","",(VLOOKUP($B208,'Price List'!$C:AS,17,FALSE)))</f>
        <v/>
      </c>
      <c r="T208" s="84" t="str">
        <f>IF($B208="","",(VLOOKUP($B208,'Price List'!$C:AS,18,FALSE)))</f>
        <v/>
      </c>
      <c r="U208" s="83" t="str">
        <f>IF($B208="","",(VLOOKUP($B208,'Price List'!$C:AS,19,FALSE)))</f>
        <v/>
      </c>
      <c r="V208" s="83" t="str">
        <f>IF($B208="","",(VLOOKUP($B208,'Price List'!$C:AS,20,FALSE)))</f>
        <v/>
      </c>
      <c r="W208" s="125" t="str">
        <f>IF($B208="","",(VLOOKUP($B208,'Price List'!$C:AS,21,FALSE)))</f>
        <v/>
      </c>
      <c r="X208" s="130" t="str">
        <f>IF($B208="","",(VLOOKUP($B208,'Price List'!$C:AS,22,FALSE)))</f>
        <v/>
      </c>
      <c r="Y208" s="83" t="str">
        <f>IF($B208="","",(VLOOKUP($B208,'Price List'!$C:AS,23,FALSE)))</f>
        <v/>
      </c>
      <c r="Z208" s="83" t="str">
        <f>IF($B208="","",(VLOOKUP($B208,'Price List'!$C:AS,24,FALSE)))</f>
        <v/>
      </c>
      <c r="AA208" s="83" t="str">
        <f>IF($B208="","",(VLOOKUP($B208,'Price List'!$C:AS,25,FALSE)))</f>
        <v/>
      </c>
      <c r="AB208" s="125" t="str">
        <f>IF($B208="","",(VLOOKUP($B208,'Price List'!$C:AS,26,FALSE)))</f>
        <v/>
      </c>
      <c r="AC208" s="125" t="str">
        <f>IF($B208="","",(VLOOKUP($B208,'Price List'!$C:AS,27,FALSE)))</f>
        <v/>
      </c>
      <c r="AD208" s="82" t="str">
        <f>IF($B208="","",(VLOOKUP($B208,'Price List'!$C:AS,28,FALSE)))</f>
        <v/>
      </c>
      <c r="AE208" s="83" t="str">
        <f>IF($B208="","",(VLOOKUP($B208,'Price List'!$C:AS,29,FALSE)))</f>
        <v/>
      </c>
      <c r="AF208" s="83" t="str">
        <f>IF($B208="","",(VLOOKUP($B208,'Price List'!$C:AS,30,FALSE)))</f>
        <v/>
      </c>
      <c r="AG208" s="125" t="str">
        <f>IF($B208="","",(VLOOKUP($B208,'Price List'!$C:AS,31,FALSE)))</f>
        <v/>
      </c>
      <c r="AH208" s="125" t="str">
        <f>IF($B208="","",(VLOOKUP($B208,'Price List'!$C:AS,32,FALSE)))</f>
        <v/>
      </c>
      <c r="AI208" s="84" t="str">
        <f>IF($B208="","",(VLOOKUP($B208,'Price List'!$C:AS,33,FALSE)))</f>
        <v/>
      </c>
      <c r="AJ208" s="83" t="str">
        <f>IF($B208="","",(VLOOKUP($B208,'Price List'!$C:AS,34,FALSE)))</f>
        <v/>
      </c>
      <c r="AK208" s="83" t="str">
        <f>IF($B208="","",(VLOOKUP($B208,'Price List'!$C:AS,35,FALSE)))</f>
        <v/>
      </c>
      <c r="AL208" s="125" t="str">
        <f>IF($B208="","",(VLOOKUP($B208,'Price List'!$C:AS,36,FALSE)))</f>
        <v/>
      </c>
      <c r="AM208" s="130" t="str">
        <f>IF($B208="","",(VLOOKUP($B208,'Price List'!$C:AS,37,FALSE)))</f>
        <v/>
      </c>
      <c r="AN208" s="83" t="str">
        <f>IF($B208="","",(VLOOKUP($B208,'Price List'!$C:AS,38,FALSE)))</f>
        <v/>
      </c>
      <c r="AO208" s="83" t="str">
        <f>IF($B208="","",(VLOOKUP($B208,'Price List'!$C:AS,39,FALSE)))</f>
        <v/>
      </c>
      <c r="AP208" s="83" t="str">
        <f>IF($B208="","",(VLOOKUP($B208,'Price List'!$C:AS,40,FALSE)))</f>
        <v/>
      </c>
      <c r="AQ208" s="125" t="str">
        <f>IF($B208="","",(VLOOKUP($B208,'Price List'!$C:AS,41,FALSE)))</f>
        <v/>
      </c>
      <c r="AR208" s="135" t="str">
        <f>IF($B208="","",(VLOOKUP($B208,'Price List'!$C:AS,42,FALSE)))</f>
        <v/>
      </c>
      <c r="AS208" s="76" t="str">
        <f>IF($B208="","",(VLOOKUP($B208,'Price List'!$C:CO,43,FALSE)))</f>
        <v/>
      </c>
      <c r="AT208" s="151" t="str">
        <f t="shared" si="3"/>
        <v/>
      </c>
      <c r="AU208" s="76"/>
      <c r="AV208" s="76"/>
      <c r="AW208" s="76"/>
      <c r="AX208" s="76"/>
      <c r="AY208" s="76"/>
      <c r="AZ208" s="76"/>
      <c r="BA208" s="76"/>
    </row>
    <row r="209" spans="1:53" s="85" customFormat="1" x14ac:dyDescent="0.2">
      <c r="A209" s="79">
        <v>202</v>
      </c>
      <c r="B209" s="76" t="str">
        <f>IF(ISBLANK(Catalog!E476),"",Catalog!E476)</f>
        <v/>
      </c>
      <c r="C209" s="76"/>
      <c r="D209" s="76" t="str">
        <f>IF($B209="","",(VLOOKUP($B209,'Price List'!$C:BB,2,FALSE)))</f>
        <v/>
      </c>
      <c r="E209" s="77" t="str">
        <f>IF($B209="","",(VLOOKUP($B209,'Price List'!$C:BA,3,FALSE)))</f>
        <v/>
      </c>
      <c r="F209" s="78" t="str">
        <f>IF($B209="","",IF(ISBLANK(VLOOKUP($B209,'Price List'!$C:BB,5,FALSE)),VLOOKUP($B209,'Price List'!$C:BB,7,FALSE),VLOOKUP($B209,'Price List'!$C:BB,5,FALSE)))</f>
        <v/>
      </c>
      <c r="G209" s="76"/>
      <c r="H209" s="76"/>
      <c r="I209" s="77" t="str">
        <f>IF($B209="","",(VLOOKUP($B209,'Price List'!$C:BE,6,FALSE)))</f>
        <v/>
      </c>
      <c r="J209" s="76" t="str">
        <f>IF($B209="","",(VLOOKUP($B209,'Price List'!$C:BF,8,FALSE)))</f>
        <v/>
      </c>
      <c r="K209" s="76" t="str">
        <f>IF($B209="","",(VLOOKUP($B209,'Price List'!$C:BG,9,FALSE)))</f>
        <v/>
      </c>
      <c r="L209" s="79" t="str">
        <f>IF($B209="","",(VLOOKUP($B209,'Price List'!$C:BH,10,FALSE)))</f>
        <v/>
      </c>
      <c r="M209" s="80" t="str">
        <f>IF($B209="","",(VLOOKUP($B209,'Price List'!$C:BI,11,FALSE)))</f>
        <v/>
      </c>
      <c r="N209" s="81" t="str">
        <f>IF($B209="","",(VLOOKUP($B209,'Price List'!$C:BI,12,FALSE)))</f>
        <v/>
      </c>
      <c r="O209" s="82" t="str">
        <f>IF($B209="","",(VLOOKUP($B209,'Price List'!$C:AS,13,FALSE)))</f>
        <v/>
      </c>
      <c r="P209" s="83" t="str">
        <f>IF($B209="","",(VLOOKUP($B209,'Price List'!$C:AS,14,FALSE)))</f>
        <v/>
      </c>
      <c r="Q209" s="83" t="str">
        <f>IF($B209="","",(VLOOKUP($B209,'Price List'!$C:AS,15,FALSE)))</f>
        <v/>
      </c>
      <c r="R209" s="125" t="str">
        <f>IF($B209="","",(VLOOKUP($B209,'Price List'!$C:AS,16,FALSE)))</f>
        <v/>
      </c>
      <c r="S209" s="125" t="str">
        <f>IF($B209="","",(VLOOKUP($B209,'Price List'!$C:AS,17,FALSE)))</f>
        <v/>
      </c>
      <c r="T209" s="84" t="str">
        <f>IF($B209="","",(VLOOKUP($B209,'Price List'!$C:AS,18,FALSE)))</f>
        <v/>
      </c>
      <c r="U209" s="83" t="str">
        <f>IF($B209="","",(VLOOKUP($B209,'Price List'!$C:AS,19,FALSE)))</f>
        <v/>
      </c>
      <c r="V209" s="83" t="str">
        <f>IF($B209="","",(VLOOKUP($B209,'Price List'!$C:AS,20,FALSE)))</f>
        <v/>
      </c>
      <c r="W209" s="125" t="str">
        <f>IF($B209="","",(VLOOKUP($B209,'Price List'!$C:AS,21,FALSE)))</f>
        <v/>
      </c>
      <c r="X209" s="130" t="str">
        <f>IF($B209="","",(VLOOKUP($B209,'Price List'!$C:AS,22,FALSE)))</f>
        <v/>
      </c>
      <c r="Y209" s="83" t="str">
        <f>IF($B209="","",(VLOOKUP($B209,'Price List'!$C:AS,23,FALSE)))</f>
        <v/>
      </c>
      <c r="Z209" s="83" t="str">
        <f>IF($B209="","",(VLOOKUP($B209,'Price List'!$C:AS,24,FALSE)))</f>
        <v/>
      </c>
      <c r="AA209" s="83" t="str">
        <f>IF($B209="","",(VLOOKUP($B209,'Price List'!$C:AS,25,FALSE)))</f>
        <v/>
      </c>
      <c r="AB209" s="125" t="str">
        <f>IF($B209="","",(VLOOKUP($B209,'Price List'!$C:AS,26,FALSE)))</f>
        <v/>
      </c>
      <c r="AC209" s="125" t="str">
        <f>IF($B209="","",(VLOOKUP($B209,'Price List'!$C:AS,27,FALSE)))</f>
        <v/>
      </c>
      <c r="AD209" s="82" t="str">
        <f>IF($B209="","",(VLOOKUP($B209,'Price List'!$C:AS,28,FALSE)))</f>
        <v/>
      </c>
      <c r="AE209" s="83" t="str">
        <f>IF($B209="","",(VLOOKUP($B209,'Price List'!$C:AS,29,FALSE)))</f>
        <v/>
      </c>
      <c r="AF209" s="83" t="str">
        <f>IF($B209="","",(VLOOKUP($B209,'Price List'!$C:AS,30,FALSE)))</f>
        <v/>
      </c>
      <c r="AG209" s="125" t="str">
        <f>IF($B209="","",(VLOOKUP($B209,'Price List'!$C:AS,31,FALSE)))</f>
        <v/>
      </c>
      <c r="AH209" s="125" t="str">
        <f>IF($B209="","",(VLOOKUP($B209,'Price List'!$C:AS,32,FALSE)))</f>
        <v/>
      </c>
      <c r="AI209" s="84" t="str">
        <f>IF($B209="","",(VLOOKUP($B209,'Price List'!$C:AS,33,FALSE)))</f>
        <v/>
      </c>
      <c r="AJ209" s="83" t="str">
        <f>IF($B209="","",(VLOOKUP($B209,'Price List'!$C:AS,34,FALSE)))</f>
        <v/>
      </c>
      <c r="AK209" s="83" t="str">
        <f>IF($B209="","",(VLOOKUP($B209,'Price List'!$C:AS,35,FALSE)))</f>
        <v/>
      </c>
      <c r="AL209" s="125" t="str">
        <f>IF($B209="","",(VLOOKUP($B209,'Price List'!$C:AS,36,FALSE)))</f>
        <v/>
      </c>
      <c r="AM209" s="130" t="str">
        <f>IF($B209="","",(VLOOKUP($B209,'Price List'!$C:AS,37,FALSE)))</f>
        <v/>
      </c>
      <c r="AN209" s="83" t="str">
        <f>IF($B209="","",(VLOOKUP($B209,'Price List'!$C:AS,38,FALSE)))</f>
        <v/>
      </c>
      <c r="AO209" s="83" t="str">
        <f>IF($B209="","",(VLOOKUP($B209,'Price List'!$C:AS,39,FALSE)))</f>
        <v/>
      </c>
      <c r="AP209" s="83" t="str">
        <f>IF($B209="","",(VLOOKUP($B209,'Price List'!$C:AS,40,FALSE)))</f>
        <v/>
      </c>
      <c r="AQ209" s="125" t="str">
        <f>IF($B209="","",(VLOOKUP($B209,'Price List'!$C:AS,41,FALSE)))</f>
        <v/>
      </c>
      <c r="AR209" s="135" t="str">
        <f>IF($B209="","",(VLOOKUP($B209,'Price List'!$C:AS,42,FALSE)))</f>
        <v/>
      </c>
      <c r="AS209" s="76" t="str">
        <f>IF($B209="","",(VLOOKUP($B209,'Price List'!$C:CO,43,FALSE)))</f>
        <v/>
      </c>
      <c r="AT209" s="151" t="str">
        <f t="shared" si="3"/>
        <v/>
      </c>
      <c r="AU209" s="76"/>
      <c r="AV209" s="76"/>
      <c r="AW209" s="76"/>
      <c r="AX209" s="76"/>
      <c r="AY209" s="76"/>
      <c r="AZ209" s="76"/>
      <c r="BA209" s="76"/>
    </row>
    <row r="210" spans="1:53" s="85" customFormat="1" x14ac:dyDescent="0.2">
      <c r="A210" s="79">
        <v>203</v>
      </c>
      <c r="B210" s="76" t="str">
        <f>IF(ISBLANK(Catalog!I476),"",Catalog!I476)</f>
        <v/>
      </c>
      <c r="C210" s="76"/>
      <c r="D210" s="76" t="str">
        <f>IF($B210="","",(VLOOKUP($B210,'Price List'!$C:BB,2,FALSE)))</f>
        <v/>
      </c>
      <c r="E210" s="77" t="str">
        <f>IF($B210="","",(VLOOKUP($B210,'Price List'!$C:BA,3,FALSE)))</f>
        <v/>
      </c>
      <c r="F210" s="78" t="str">
        <f>IF($B210="","",IF(ISBLANK(VLOOKUP($B210,'Price List'!$C:BB,5,FALSE)),VLOOKUP($B210,'Price List'!$C:BB,7,FALSE),VLOOKUP($B210,'Price List'!$C:BB,5,FALSE)))</f>
        <v/>
      </c>
      <c r="G210" s="76"/>
      <c r="H210" s="76"/>
      <c r="I210" s="77" t="str">
        <f>IF($B210="","",(VLOOKUP($B210,'Price List'!$C:BE,6,FALSE)))</f>
        <v/>
      </c>
      <c r="J210" s="76" t="str">
        <f>IF($B210="","",(VLOOKUP($B210,'Price List'!$C:BF,8,FALSE)))</f>
        <v/>
      </c>
      <c r="K210" s="76" t="str">
        <f>IF($B210="","",(VLOOKUP($B210,'Price List'!$C:BG,9,FALSE)))</f>
        <v/>
      </c>
      <c r="L210" s="79" t="str">
        <f>IF($B210="","",(VLOOKUP($B210,'Price List'!$C:BH,10,FALSE)))</f>
        <v/>
      </c>
      <c r="M210" s="80" t="str">
        <f>IF($B210="","",(VLOOKUP($B210,'Price List'!$C:BI,11,FALSE)))</f>
        <v/>
      </c>
      <c r="N210" s="81" t="str">
        <f>IF($B210="","",(VLOOKUP($B210,'Price List'!$C:BI,12,FALSE)))</f>
        <v/>
      </c>
      <c r="O210" s="82" t="str">
        <f>IF($B210="","",(VLOOKUP($B210,'Price List'!$C:AS,13,FALSE)))</f>
        <v/>
      </c>
      <c r="P210" s="83" t="str">
        <f>IF($B210="","",(VLOOKUP($B210,'Price List'!$C:AS,14,FALSE)))</f>
        <v/>
      </c>
      <c r="Q210" s="83" t="str">
        <f>IF($B210="","",(VLOOKUP($B210,'Price List'!$C:AS,15,FALSE)))</f>
        <v/>
      </c>
      <c r="R210" s="125" t="str">
        <f>IF($B210="","",(VLOOKUP($B210,'Price List'!$C:AS,16,FALSE)))</f>
        <v/>
      </c>
      <c r="S210" s="125" t="str">
        <f>IF($B210="","",(VLOOKUP($B210,'Price List'!$C:AS,17,FALSE)))</f>
        <v/>
      </c>
      <c r="T210" s="84" t="str">
        <f>IF($B210="","",(VLOOKUP($B210,'Price List'!$C:AS,18,FALSE)))</f>
        <v/>
      </c>
      <c r="U210" s="83" t="str">
        <f>IF($B210="","",(VLOOKUP($B210,'Price List'!$C:AS,19,FALSE)))</f>
        <v/>
      </c>
      <c r="V210" s="83" t="str">
        <f>IF($B210="","",(VLOOKUP($B210,'Price List'!$C:AS,20,FALSE)))</f>
        <v/>
      </c>
      <c r="W210" s="125" t="str">
        <f>IF($B210="","",(VLOOKUP($B210,'Price List'!$C:AS,21,FALSE)))</f>
        <v/>
      </c>
      <c r="X210" s="130" t="str">
        <f>IF($B210="","",(VLOOKUP($B210,'Price List'!$C:AS,22,FALSE)))</f>
        <v/>
      </c>
      <c r="Y210" s="83" t="str">
        <f>IF($B210="","",(VLOOKUP($B210,'Price List'!$C:AS,23,FALSE)))</f>
        <v/>
      </c>
      <c r="Z210" s="83" t="str">
        <f>IF($B210="","",(VLOOKUP($B210,'Price List'!$C:AS,24,FALSE)))</f>
        <v/>
      </c>
      <c r="AA210" s="83" t="str">
        <f>IF($B210="","",(VLOOKUP($B210,'Price List'!$C:AS,25,FALSE)))</f>
        <v/>
      </c>
      <c r="AB210" s="125" t="str">
        <f>IF($B210="","",(VLOOKUP($B210,'Price List'!$C:AS,26,FALSE)))</f>
        <v/>
      </c>
      <c r="AC210" s="125" t="str">
        <f>IF($B210="","",(VLOOKUP($B210,'Price List'!$C:AS,27,FALSE)))</f>
        <v/>
      </c>
      <c r="AD210" s="82" t="str">
        <f>IF($B210="","",(VLOOKUP($B210,'Price List'!$C:AS,28,FALSE)))</f>
        <v/>
      </c>
      <c r="AE210" s="83" t="str">
        <f>IF($B210="","",(VLOOKUP($B210,'Price List'!$C:AS,29,FALSE)))</f>
        <v/>
      </c>
      <c r="AF210" s="83" t="str">
        <f>IF($B210="","",(VLOOKUP($B210,'Price List'!$C:AS,30,FALSE)))</f>
        <v/>
      </c>
      <c r="AG210" s="125" t="str">
        <f>IF($B210="","",(VLOOKUP($B210,'Price List'!$C:AS,31,FALSE)))</f>
        <v/>
      </c>
      <c r="AH210" s="125" t="str">
        <f>IF($B210="","",(VLOOKUP($B210,'Price List'!$C:AS,32,FALSE)))</f>
        <v/>
      </c>
      <c r="AI210" s="84" t="str">
        <f>IF($B210="","",(VLOOKUP($B210,'Price List'!$C:AS,33,FALSE)))</f>
        <v/>
      </c>
      <c r="AJ210" s="83" t="str">
        <f>IF($B210="","",(VLOOKUP($B210,'Price List'!$C:AS,34,FALSE)))</f>
        <v/>
      </c>
      <c r="AK210" s="83" t="str">
        <f>IF($B210="","",(VLOOKUP($B210,'Price List'!$C:AS,35,FALSE)))</f>
        <v/>
      </c>
      <c r="AL210" s="125" t="str">
        <f>IF($B210="","",(VLOOKUP($B210,'Price List'!$C:AS,36,FALSE)))</f>
        <v/>
      </c>
      <c r="AM210" s="130" t="str">
        <f>IF($B210="","",(VLOOKUP($B210,'Price List'!$C:AS,37,FALSE)))</f>
        <v/>
      </c>
      <c r="AN210" s="83" t="str">
        <f>IF($B210="","",(VLOOKUP($B210,'Price List'!$C:AS,38,FALSE)))</f>
        <v/>
      </c>
      <c r="AO210" s="83" t="str">
        <f>IF($B210="","",(VLOOKUP($B210,'Price List'!$C:AS,39,FALSE)))</f>
        <v/>
      </c>
      <c r="AP210" s="83" t="str">
        <f>IF($B210="","",(VLOOKUP($B210,'Price List'!$C:AS,40,FALSE)))</f>
        <v/>
      </c>
      <c r="AQ210" s="125" t="str">
        <f>IF($B210="","",(VLOOKUP($B210,'Price List'!$C:AS,41,FALSE)))</f>
        <v/>
      </c>
      <c r="AR210" s="135" t="str">
        <f>IF($B210="","",(VLOOKUP($B210,'Price List'!$C:AS,42,FALSE)))</f>
        <v/>
      </c>
      <c r="AS210" s="76" t="str">
        <f>IF($B210="","",(VLOOKUP($B210,'Price List'!$C:CO,43,FALSE)))</f>
        <v/>
      </c>
      <c r="AT210" s="151" t="str">
        <f t="shared" si="3"/>
        <v/>
      </c>
      <c r="AU210" s="76"/>
      <c r="AV210" s="76"/>
      <c r="AW210" s="76"/>
      <c r="AX210" s="76"/>
      <c r="AY210" s="76"/>
      <c r="AZ210" s="76"/>
      <c r="BA210" s="76"/>
    </row>
    <row r="211" spans="1:53" s="85" customFormat="1" x14ac:dyDescent="0.2">
      <c r="A211" s="79">
        <v>204</v>
      </c>
      <c r="B211" s="76" t="str">
        <f>IF(ISBLANK(Catalog!A483),"",Catalog!A483)</f>
        <v/>
      </c>
      <c r="C211" s="76"/>
      <c r="D211" s="76" t="str">
        <f>IF($B211="","",(VLOOKUP($B211,'Price List'!$C:BB,2,FALSE)))</f>
        <v/>
      </c>
      <c r="E211" s="77" t="str">
        <f>IF($B211="","",(VLOOKUP($B211,'Price List'!$C:BA,3,FALSE)))</f>
        <v/>
      </c>
      <c r="F211" s="78" t="str">
        <f>IF($B211="","",IF(ISBLANK(VLOOKUP($B211,'Price List'!$C:BB,5,FALSE)),VLOOKUP($B211,'Price List'!$C:BB,7,FALSE),VLOOKUP($B211,'Price List'!$C:BB,5,FALSE)))</f>
        <v/>
      </c>
      <c r="G211" s="76"/>
      <c r="H211" s="76"/>
      <c r="I211" s="77" t="str">
        <f>IF($B211="","",(VLOOKUP($B211,'Price List'!$C:BE,6,FALSE)))</f>
        <v/>
      </c>
      <c r="J211" s="76" t="str">
        <f>IF($B211="","",(VLOOKUP($B211,'Price List'!$C:BF,8,FALSE)))</f>
        <v/>
      </c>
      <c r="K211" s="76" t="str">
        <f>IF($B211="","",(VLOOKUP($B211,'Price List'!$C:BG,9,FALSE)))</f>
        <v/>
      </c>
      <c r="L211" s="79" t="str">
        <f>IF($B211="","",(VLOOKUP($B211,'Price List'!$C:BH,10,FALSE)))</f>
        <v/>
      </c>
      <c r="M211" s="80" t="str">
        <f>IF($B211="","",(VLOOKUP($B211,'Price List'!$C:BI,11,FALSE)))</f>
        <v/>
      </c>
      <c r="N211" s="81" t="str">
        <f>IF($B211="","",(VLOOKUP($B211,'Price List'!$C:BI,12,FALSE)))</f>
        <v/>
      </c>
      <c r="O211" s="82" t="str">
        <f>IF($B211="","",(VLOOKUP($B211,'Price List'!$C:AS,13,FALSE)))</f>
        <v/>
      </c>
      <c r="P211" s="83" t="str">
        <f>IF($B211="","",(VLOOKUP($B211,'Price List'!$C:AS,14,FALSE)))</f>
        <v/>
      </c>
      <c r="Q211" s="83" t="str">
        <f>IF($B211="","",(VLOOKUP($B211,'Price List'!$C:AS,15,FALSE)))</f>
        <v/>
      </c>
      <c r="R211" s="125" t="str">
        <f>IF($B211="","",(VLOOKUP($B211,'Price List'!$C:AS,16,FALSE)))</f>
        <v/>
      </c>
      <c r="S211" s="125" t="str">
        <f>IF($B211="","",(VLOOKUP($B211,'Price List'!$C:AS,17,FALSE)))</f>
        <v/>
      </c>
      <c r="T211" s="84" t="str">
        <f>IF($B211="","",(VLOOKUP($B211,'Price List'!$C:AS,18,FALSE)))</f>
        <v/>
      </c>
      <c r="U211" s="83" t="str">
        <f>IF($B211="","",(VLOOKUP($B211,'Price List'!$C:AS,19,FALSE)))</f>
        <v/>
      </c>
      <c r="V211" s="83" t="str">
        <f>IF($B211="","",(VLOOKUP($B211,'Price List'!$C:AS,20,FALSE)))</f>
        <v/>
      </c>
      <c r="W211" s="125" t="str">
        <f>IF($B211="","",(VLOOKUP($B211,'Price List'!$C:AS,21,FALSE)))</f>
        <v/>
      </c>
      <c r="X211" s="130" t="str">
        <f>IF($B211="","",(VLOOKUP($B211,'Price List'!$C:AS,22,FALSE)))</f>
        <v/>
      </c>
      <c r="Y211" s="83" t="str">
        <f>IF($B211="","",(VLOOKUP($B211,'Price List'!$C:AS,23,FALSE)))</f>
        <v/>
      </c>
      <c r="Z211" s="83" t="str">
        <f>IF($B211="","",(VLOOKUP($B211,'Price List'!$C:AS,24,FALSE)))</f>
        <v/>
      </c>
      <c r="AA211" s="83" t="str">
        <f>IF($B211="","",(VLOOKUP($B211,'Price List'!$C:AS,25,FALSE)))</f>
        <v/>
      </c>
      <c r="AB211" s="125" t="str">
        <f>IF($B211="","",(VLOOKUP($B211,'Price List'!$C:AS,26,FALSE)))</f>
        <v/>
      </c>
      <c r="AC211" s="125" t="str">
        <f>IF($B211="","",(VLOOKUP($B211,'Price List'!$C:AS,27,FALSE)))</f>
        <v/>
      </c>
      <c r="AD211" s="82" t="str">
        <f>IF($B211="","",(VLOOKUP($B211,'Price List'!$C:AS,28,FALSE)))</f>
        <v/>
      </c>
      <c r="AE211" s="83" t="str">
        <f>IF($B211="","",(VLOOKUP($B211,'Price List'!$C:AS,29,FALSE)))</f>
        <v/>
      </c>
      <c r="AF211" s="83" t="str">
        <f>IF($B211="","",(VLOOKUP($B211,'Price List'!$C:AS,30,FALSE)))</f>
        <v/>
      </c>
      <c r="AG211" s="125" t="str">
        <f>IF($B211="","",(VLOOKUP($B211,'Price List'!$C:AS,31,FALSE)))</f>
        <v/>
      </c>
      <c r="AH211" s="125" t="str">
        <f>IF($B211="","",(VLOOKUP($B211,'Price List'!$C:AS,32,FALSE)))</f>
        <v/>
      </c>
      <c r="AI211" s="84" t="str">
        <f>IF($B211="","",(VLOOKUP($B211,'Price List'!$C:AS,33,FALSE)))</f>
        <v/>
      </c>
      <c r="AJ211" s="83" t="str">
        <f>IF($B211="","",(VLOOKUP($B211,'Price List'!$C:AS,34,FALSE)))</f>
        <v/>
      </c>
      <c r="AK211" s="83" t="str">
        <f>IF($B211="","",(VLOOKUP($B211,'Price List'!$C:AS,35,FALSE)))</f>
        <v/>
      </c>
      <c r="AL211" s="125" t="str">
        <f>IF($B211="","",(VLOOKUP($B211,'Price List'!$C:AS,36,FALSE)))</f>
        <v/>
      </c>
      <c r="AM211" s="130" t="str">
        <f>IF($B211="","",(VLOOKUP($B211,'Price List'!$C:AS,37,FALSE)))</f>
        <v/>
      </c>
      <c r="AN211" s="83" t="str">
        <f>IF($B211="","",(VLOOKUP($B211,'Price List'!$C:AS,38,FALSE)))</f>
        <v/>
      </c>
      <c r="AO211" s="83" t="str">
        <f>IF($B211="","",(VLOOKUP($B211,'Price List'!$C:AS,39,FALSE)))</f>
        <v/>
      </c>
      <c r="AP211" s="83" t="str">
        <f>IF($B211="","",(VLOOKUP($B211,'Price List'!$C:AS,40,FALSE)))</f>
        <v/>
      </c>
      <c r="AQ211" s="125" t="str">
        <f>IF($B211="","",(VLOOKUP($B211,'Price List'!$C:AS,41,FALSE)))</f>
        <v/>
      </c>
      <c r="AR211" s="135" t="str">
        <f>IF($B211="","",(VLOOKUP($B211,'Price List'!$C:AS,42,FALSE)))</f>
        <v/>
      </c>
      <c r="AS211" s="76" t="str">
        <f>IF($B211="","",(VLOOKUP($B211,'Price List'!$C:CO,43,FALSE)))</f>
        <v/>
      </c>
      <c r="AT211" s="151" t="str">
        <f t="shared" si="3"/>
        <v/>
      </c>
      <c r="AU211" s="76"/>
      <c r="AV211" s="76"/>
      <c r="AW211" s="76"/>
      <c r="AX211" s="76"/>
      <c r="AY211" s="76"/>
      <c r="AZ211" s="76"/>
      <c r="BA211" s="76"/>
    </row>
    <row r="212" spans="1:53" s="85" customFormat="1" x14ac:dyDescent="0.2">
      <c r="A212" s="79">
        <v>205</v>
      </c>
      <c r="B212" s="76" t="str">
        <f>IF(ISBLANK(Catalog!E483),"",Catalog!E483)</f>
        <v/>
      </c>
      <c r="C212" s="76"/>
      <c r="D212" s="76" t="str">
        <f>IF($B212="","",(VLOOKUP($B212,'Price List'!$C:BB,2,FALSE)))</f>
        <v/>
      </c>
      <c r="E212" s="77" t="str">
        <f>IF($B212="","",(VLOOKUP($B212,'Price List'!$C:BA,3,FALSE)))</f>
        <v/>
      </c>
      <c r="F212" s="78" t="str">
        <f>IF($B212="","",IF(ISBLANK(VLOOKUP($B212,'Price List'!$C:BB,5,FALSE)),VLOOKUP($B212,'Price List'!$C:BB,7,FALSE),VLOOKUP($B212,'Price List'!$C:BB,5,FALSE)))</f>
        <v/>
      </c>
      <c r="G212" s="76"/>
      <c r="H212" s="76"/>
      <c r="I212" s="77" t="str">
        <f>IF($B212="","",(VLOOKUP($B212,'Price List'!$C:BE,6,FALSE)))</f>
        <v/>
      </c>
      <c r="J212" s="76" t="str">
        <f>IF($B212="","",(VLOOKUP($B212,'Price List'!$C:BF,8,FALSE)))</f>
        <v/>
      </c>
      <c r="K212" s="76" t="str">
        <f>IF($B212="","",(VLOOKUP($B212,'Price List'!$C:BG,9,FALSE)))</f>
        <v/>
      </c>
      <c r="L212" s="79" t="str">
        <f>IF($B212="","",(VLOOKUP($B212,'Price List'!$C:BH,10,FALSE)))</f>
        <v/>
      </c>
      <c r="M212" s="80" t="str">
        <f>IF($B212="","",(VLOOKUP($B212,'Price List'!$C:BI,11,FALSE)))</f>
        <v/>
      </c>
      <c r="N212" s="81" t="str">
        <f>IF($B212="","",(VLOOKUP($B212,'Price List'!$C:BI,12,FALSE)))</f>
        <v/>
      </c>
      <c r="O212" s="82" t="str">
        <f>IF($B212="","",(VLOOKUP($B212,'Price List'!$C:AS,13,FALSE)))</f>
        <v/>
      </c>
      <c r="P212" s="83" t="str">
        <f>IF($B212="","",(VLOOKUP($B212,'Price List'!$C:AS,14,FALSE)))</f>
        <v/>
      </c>
      <c r="Q212" s="83" t="str">
        <f>IF($B212="","",(VLOOKUP($B212,'Price List'!$C:AS,15,FALSE)))</f>
        <v/>
      </c>
      <c r="R212" s="125" t="str">
        <f>IF($B212="","",(VLOOKUP($B212,'Price List'!$C:AS,16,FALSE)))</f>
        <v/>
      </c>
      <c r="S212" s="125" t="str">
        <f>IF($B212="","",(VLOOKUP($B212,'Price List'!$C:AS,17,FALSE)))</f>
        <v/>
      </c>
      <c r="T212" s="84" t="str">
        <f>IF($B212="","",(VLOOKUP($B212,'Price List'!$C:AS,18,FALSE)))</f>
        <v/>
      </c>
      <c r="U212" s="83" t="str">
        <f>IF($B212="","",(VLOOKUP($B212,'Price List'!$C:AS,19,FALSE)))</f>
        <v/>
      </c>
      <c r="V212" s="83" t="str">
        <f>IF($B212="","",(VLOOKUP($B212,'Price List'!$C:AS,20,FALSE)))</f>
        <v/>
      </c>
      <c r="W212" s="125" t="str">
        <f>IF($B212="","",(VLOOKUP($B212,'Price List'!$C:AS,21,FALSE)))</f>
        <v/>
      </c>
      <c r="X212" s="130" t="str">
        <f>IF($B212="","",(VLOOKUP($B212,'Price List'!$C:AS,22,FALSE)))</f>
        <v/>
      </c>
      <c r="Y212" s="83" t="str">
        <f>IF($B212="","",(VLOOKUP($B212,'Price List'!$C:AS,23,FALSE)))</f>
        <v/>
      </c>
      <c r="Z212" s="83" t="str">
        <f>IF($B212="","",(VLOOKUP($B212,'Price List'!$C:AS,24,FALSE)))</f>
        <v/>
      </c>
      <c r="AA212" s="83" t="str">
        <f>IF($B212="","",(VLOOKUP($B212,'Price List'!$C:AS,25,FALSE)))</f>
        <v/>
      </c>
      <c r="AB212" s="125" t="str">
        <f>IF($B212="","",(VLOOKUP($B212,'Price List'!$C:AS,26,FALSE)))</f>
        <v/>
      </c>
      <c r="AC212" s="125" t="str">
        <f>IF($B212="","",(VLOOKUP($B212,'Price List'!$C:AS,27,FALSE)))</f>
        <v/>
      </c>
      <c r="AD212" s="82" t="str">
        <f>IF($B212="","",(VLOOKUP($B212,'Price List'!$C:AS,28,FALSE)))</f>
        <v/>
      </c>
      <c r="AE212" s="83" t="str">
        <f>IF($B212="","",(VLOOKUP($B212,'Price List'!$C:AS,29,FALSE)))</f>
        <v/>
      </c>
      <c r="AF212" s="83" t="str">
        <f>IF($B212="","",(VLOOKUP($B212,'Price List'!$C:AS,30,FALSE)))</f>
        <v/>
      </c>
      <c r="AG212" s="125" t="str">
        <f>IF($B212="","",(VLOOKUP($B212,'Price List'!$C:AS,31,FALSE)))</f>
        <v/>
      </c>
      <c r="AH212" s="125" t="str">
        <f>IF($B212="","",(VLOOKUP($B212,'Price List'!$C:AS,32,FALSE)))</f>
        <v/>
      </c>
      <c r="AI212" s="84" t="str">
        <f>IF($B212="","",(VLOOKUP($B212,'Price List'!$C:AS,33,FALSE)))</f>
        <v/>
      </c>
      <c r="AJ212" s="83" t="str">
        <f>IF($B212="","",(VLOOKUP($B212,'Price List'!$C:AS,34,FALSE)))</f>
        <v/>
      </c>
      <c r="AK212" s="83" t="str">
        <f>IF($B212="","",(VLOOKUP($B212,'Price List'!$C:AS,35,FALSE)))</f>
        <v/>
      </c>
      <c r="AL212" s="125" t="str">
        <f>IF($B212="","",(VLOOKUP($B212,'Price List'!$C:AS,36,FALSE)))</f>
        <v/>
      </c>
      <c r="AM212" s="130" t="str">
        <f>IF($B212="","",(VLOOKUP($B212,'Price List'!$C:AS,37,FALSE)))</f>
        <v/>
      </c>
      <c r="AN212" s="83" t="str">
        <f>IF($B212="","",(VLOOKUP($B212,'Price List'!$C:AS,38,FALSE)))</f>
        <v/>
      </c>
      <c r="AO212" s="83" t="str">
        <f>IF($B212="","",(VLOOKUP($B212,'Price List'!$C:AS,39,FALSE)))</f>
        <v/>
      </c>
      <c r="AP212" s="83" t="str">
        <f>IF($B212="","",(VLOOKUP($B212,'Price List'!$C:AS,40,FALSE)))</f>
        <v/>
      </c>
      <c r="AQ212" s="125" t="str">
        <f>IF($B212="","",(VLOOKUP($B212,'Price List'!$C:AS,41,FALSE)))</f>
        <v/>
      </c>
      <c r="AR212" s="135" t="str">
        <f>IF($B212="","",(VLOOKUP($B212,'Price List'!$C:AS,42,FALSE)))</f>
        <v/>
      </c>
      <c r="AS212" s="76" t="str">
        <f>IF($B212="","",(VLOOKUP($B212,'Price List'!$C:CO,43,FALSE)))</f>
        <v/>
      </c>
      <c r="AT212" s="151" t="str">
        <f t="shared" si="3"/>
        <v/>
      </c>
      <c r="AU212" s="76"/>
      <c r="AV212" s="76"/>
      <c r="AW212" s="76"/>
      <c r="AX212" s="76"/>
      <c r="AY212" s="76"/>
      <c r="AZ212" s="76"/>
      <c r="BA212" s="76"/>
    </row>
    <row r="213" spans="1:53" s="85" customFormat="1" x14ac:dyDescent="0.2">
      <c r="A213" s="79">
        <v>206</v>
      </c>
      <c r="B213" s="76" t="str">
        <f>IF(ISBLANK(Catalog!I483),"",Catalog!I483)</f>
        <v/>
      </c>
      <c r="C213" s="76"/>
      <c r="D213" s="76" t="str">
        <f>IF($B213="","",(VLOOKUP($B213,'Price List'!$C:BB,2,FALSE)))</f>
        <v/>
      </c>
      <c r="E213" s="77" t="str">
        <f>IF($B213="","",(VLOOKUP($B213,'Price List'!$C:BA,3,FALSE)))</f>
        <v/>
      </c>
      <c r="F213" s="78" t="str">
        <f>IF($B213="","",IF(ISBLANK(VLOOKUP($B213,'Price List'!$C:BB,5,FALSE)),VLOOKUP($B213,'Price List'!$C:BB,7,FALSE),VLOOKUP($B213,'Price List'!$C:BB,5,FALSE)))</f>
        <v/>
      </c>
      <c r="G213" s="76"/>
      <c r="H213" s="76"/>
      <c r="I213" s="77" t="str">
        <f>IF($B213="","",(VLOOKUP($B213,'Price List'!$C:BE,6,FALSE)))</f>
        <v/>
      </c>
      <c r="J213" s="76" t="str">
        <f>IF($B213="","",(VLOOKUP($B213,'Price List'!$C:BF,8,FALSE)))</f>
        <v/>
      </c>
      <c r="K213" s="76" t="str">
        <f>IF($B213="","",(VLOOKUP($B213,'Price List'!$C:BG,9,FALSE)))</f>
        <v/>
      </c>
      <c r="L213" s="79" t="str">
        <f>IF($B213="","",(VLOOKUP($B213,'Price List'!$C:BH,10,FALSE)))</f>
        <v/>
      </c>
      <c r="M213" s="80" t="str">
        <f>IF($B213="","",(VLOOKUP($B213,'Price List'!$C:BI,11,FALSE)))</f>
        <v/>
      </c>
      <c r="N213" s="81" t="str">
        <f>IF($B213="","",(VLOOKUP($B213,'Price List'!$C:BI,12,FALSE)))</f>
        <v/>
      </c>
      <c r="O213" s="82" t="str">
        <f>IF($B213="","",(VLOOKUP($B213,'Price List'!$C:AS,13,FALSE)))</f>
        <v/>
      </c>
      <c r="P213" s="83" t="str">
        <f>IF($B213="","",(VLOOKUP($B213,'Price List'!$C:AS,14,FALSE)))</f>
        <v/>
      </c>
      <c r="Q213" s="83" t="str">
        <f>IF($B213="","",(VLOOKUP($B213,'Price List'!$C:AS,15,FALSE)))</f>
        <v/>
      </c>
      <c r="R213" s="125" t="str">
        <f>IF($B213="","",(VLOOKUP($B213,'Price List'!$C:AS,16,FALSE)))</f>
        <v/>
      </c>
      <c r="S213" s="125" t="str">
        <f>IF($B213="","",(VLOOKUP($B213,'Price List'!$C:AS,17,FALSE)))</f>
        <v/>
      </c>
      <c r="T213" s="84" t="str">
        <f>IF($B213="","",(VLOOKUP($B213,'Price List'!$C:AS,18,FALSE)))</f>
        <v/>
      </c>
      <c r="U213" s="83" t="str">
        <f>IF($B213="","",(VLOOKUP($B213,'Price List'!$C:AS,19,FALSE)))</f>
        <v/>
      </c>
      <c r="V213" s="83" t="str">
        <f>IF($B213="","",(VLOOKUP($B213,'Price List'!$C:AS,20,FALSE)))</f>
        <v/>
      </c>
      <c r="W213" s="125" t="str">
        <f>IF($B213="","",(VLOOKUP($B213,'Price List'!$C:AS,21,FALSE)))</f>
        <v/>
      </c>
      <c r="X213" s="130" t="str">
        <f>IF($B213="","",(VLOOKUP($B213,'Price List'!$C:AS,22,FALSE)))</f>
        <v/>
      </c>
      <c r="Y213" s="83" t="str">
        <f>IF($B213="","",(VLOOKUP($B213,'Price List'!$C:AS,23,FALSE)))</f>
        <v/>
      </c>
      <c r="Z213" s="83" t="str">
        <f>IF($B213="","",(VLOOKUP($B213,'Price List'!$C:AS,24,FALSE)))</f>
        <v/>
      </c>
      <c r="AA213" s="83" t="str">
        <f>IF($B213="","",(VLOOKUP($B213,'Price List'!$C:AS,25,FALSE)))</f>
        <v/>
      </c>
      <c r="AB213" s="125" t="str">
        <f>IF($B213="","",(VLOOKUP($B213,'Price List'!$C:AS,26,FALSE)))</f>
        <v/>
      </c>
      <c r="AC213" s="125" t="str">
        <f>IF($B213="","",(VLOOKUP($B213,'Price List'!$C:AS,27,FALSE)))</f>
        <v/>
      </c>
      <c r="AD213" s="82" t="str">
        <f>IF($B213="","",(VLOOKUP($B213,'Price List'!$C:AS,28,FALSE)))</f>
        <v/>
      </c>
      <c r="AE213" s="83" t="str">
        <f>IF($B213="","",(VLOOKUP($B213,'Price List'!$C:AS,29,FALSE)))</f>
        <v/>
      </c>
      <c r="AF213" s="83" t="str">
        <f>IF($B213="","",(VLOOKUP($B213,'Price List'!$C:AS,30,FALSE)))</f>
        <v/>
      </c>
      <c r="AG213" s="125" t="str">
        <f>IF($B213="","",(VLOOKUP($B213,'Price List'!$C:AS,31,FALSE)))</f>
        <v/>
      </c>
      <c r="AH213" s="125" t="str">
        <f>IF($B213="","",(VLOOKUP($B213,'Price List'!$C:AS,32,FALSE)))</f>
        <v/>
      </c>
      <c r="AI213" s="84" t="str">
        <f>IF($B213="","",(VLOOKUP($B213,'Price List'!$C:AS,33,FALSE)))</f>
        <v/>
      </c>
      <c r="AJ213" s="83" t="str">
        <f>IF($B213="","",(VLOOKUP($B213,'Price List'!$C:AS,34,FALSE)))</f>
        <v/>
      </c>
      <c r="AK213" s="83" t="str">
        <f>IF($B213="","",(VLOOKUP($B213,'Price List'!$C:AS,35,FALSE)))</f>
        <v/>
      </c>
      <c r="AL213" s="125" t="str">
        <f>IF($B213="","",(VLOOKUP($B213,'Price List'!$C:AS,36,FALSE)))</f>
        <v/>
      </c>
      <c r="AM213" s="130" t="str">
        <f>IF($B213="","",(VLOOKUP($B213,'Price List'!$C:AS,37,FALSE)))</f>
        <v/>
      </c>
      <c r="AN213" s="83" t="str">
        <f>IF($B213="","",(VLOOKUP($B213,'Price List'!$C:AS,38,FALSE)))</f>
        <v/>
      </c>
      <c r="AO213" s="83" t="str">
        <f>IF($B213="","",(VLOOKUP($B213,'Price List'!$C:AS,39,FALSE)))</f>
        <v/>
      </c>
      <c r="AP213" s="83" t="str">
        <f>IF($B213="","",(VLOOKUP($B213,'Price List'!$C:AS,40,FALSE)))</f>
        <v/>
      </c>
      <c r="AQ213" s="125" t="str">
        <f>IF($B213="","",(VLOOKUP($B213,'Price List'!$C:AS,41,FALSE)))</f>
        <v/>
      </c>
      <c r="AR213" s="135" t="str">
        <f>IF($B213="","",(VLOOKUP($B213,'Price List'!$C:AS,42,FALSE)))</f>
        <v/>
      </c>
      <c r="AS213" s="76" t="str">
        <f>IF($B213="","",(VLOOKUP($B213,'Price List'!$C:CO,43,FALSE)))</f>
        <v/>
      </c>
      <c r="AT213" s="151" t="str">
        <f t="shared" si="3"/>
        <v/>
      </c>
      <c r="AU213" s="76"/>
      <c r="AV213" s="76"/>
      <c r="AW213" s="76"/>
      <c r="AX213" s="76"/>
      <c r="AY213" s="76"/>
      <c r="AZ213" s="76"/>
      <c r="BA213" s="76"/>
    </row>
    <row r="214" spans="1:53" s="85" customFormat="1" x14ac:dyDescent="0.2">
      <c r="A214" s="79">
        <v>207</v>
      </c>
      <c r="B214" s="76" t="str">
        <f>IF(ISBLANK(Catalog!A490),"",Catalog!A490)</f>
        <v/>
      </c>
      <c r="C214" s="76"/>
      <c r="D214" s="76" t="str">
        <f>IF($B214="","",(VLOOKUP($B214,'Price List'!$C:BB,2,FALSE)))</f>
        <v/>
      </c>
      <c r="E214" s="77" t="str">
        <f>IF($B214="","",(VLOOKUP($B214,'Price List'!$C:BA,3,FALSE)))</f>
        <v/>
      </c>
      <c r="F214" s="78" t="str">
        <f>IF($B214="","",IF(ISBLANK(VLOOKUP($B214,'Price List'!$C:BB,5,FALSE)),VLOOKUP($B214,'Price List'!$C:BB,7,FALSE),VLOOKUP($B214,'Price List'!$C:BB,5,FALSE)))</f>
        <v/>
      </c>
      <c r="G214" s="76"/>
      <c r="H214" s="76"/>
      <c r="I214" s="77" t="str">
        <f>IF($B214="","",(VLOOKUP($B214,'Price List'!$C:BE,6,FALSE)))</f>
        <v/>
      </c>
      <c r="J214" s="76" t="str">
        <f>IF($B214="","",(VLOOKUP($B214,'Price List'!$C:BF,8,FALSE)))</f>
        <v/>
      </c>
      <c r="K214" s="76" t="str">
        <f>IF($B214="","",(VLOOKUP($B214,'Price List'!$C:BG,9,FALSE)))</f>
        <v/>
      </c>
      <c r="L214" s="79" t="str">
        <f>IF($B214="","",(VLOOKUP($B214,'Price List'!$C:BH,10,FALSE)))</f>
        <v/>
      </c>
      <c r="M214" s="80" t="str">
        <f>IF($B214="","",(VLOOKUP($B214,'Price List'!$C:BI,11,FALSE)))</f>
        <v/>
      </c>
      <c r="N214" s="81" t="str">
        <f>IF($B214="","",(VLOOKUP($B214,'Price List'!$C:BI,12,FALSE)))</f>
        <v/>
      </c>
      <c r="O214" s="82" t="str">
        <f>IF($B214="","",(VLOOKUP($B214,'Price List'!$C:AS,13,FALSE)))</f>
        <v/>
      </c>
      <c r="P214" s="83" t="str">
        <f>IF($B214="","",(VLOOKUP($B214,'Price List'!$C:AS,14,FALSE)))</f>
        <v/>
      </c>
      <c r="Q214" s="83" t="str">
        <f>IF($B214="","",(VLOOKUP($B214,'Price List'!$C:AS,15,FALSE)))</f>
        <v/>
      </c>
      <c r="R214" s="125" t="str">
        <f>IF($B214="","",(VLOOKUP($B214,'Price List'!$C:AS,16,FALSE)))</f>
        <v/>
      </c>
      <c r="S214" s="125" t="str">
        <f>IF($B214="","",(VLOOKUP($B214,'Price List'!$C:AS,17,FALSE)))</f>
        <v/>
      </c>
      <c r="T214" s="84" t="str">
        <f>IF($B214="","",(VLOOKUP($B214,'Price List'!$C:AS,18,FALSE)))</f>
        <v/>
      </c>
      <c r="U214" s="83" t="str">
        <f>IF($B214="","",(VLOOKUP($B214,'Price List'!$C:AS,19,FALSE)))</f>
        <v/>
      </c>
      <c r="V214" s="83" t="str">
        <f>IF($B214="","",(VLOOKUP($B214,'Price List'!$C:AS,20,FALSE)))</f>
        <v/>
      </c>
      <c r="W214" s="125" t="str">
        <f>IF($B214="","",(VLOOKUP($B214,'Price List'!$C:AS,21,FALSE)))</f>
        <v/>
      </c>
      <c r="X214" s="130" t="str">
        <f>IF($B214="","",(VLOOKUP($B214,'Price List'!$C:AS,22,FALSE)))</f>
        <v/>
      </c>
      <c r="Y214" s="83" t="str">
        <f>IF($B214="","",(VLOOKUP($B214,'Price List'!$C:AS,23,FALSE)))</f>
        <v/>
      </c>
      <c r="Z214" s="83" t="str">
        <f>IF($B214="","",(VLOOKUP($B214,'Price List'!$C:AS,24,FALSE)))</f>
        <v/>
      </c>
      <c r="AA214" s="83" t="str">
        <f>IF($B214="","",(VLOOKUP($B214,'Price List'!$C:AS,25,FALSE)))</f>
        <v/>
      </c>
      <c r="AB214" s="125" t="str">
        <f>IF($B214="","",(VLOOKUP($B214,'Price List'!$C:AS,26,FALSE)))</f>
        <v/>
      </c>
      <c r="AC214" s="125" t="str">
        <f>IF($B214="","",(VLOOKUP($B214,'Price List'!$C:AS,27,FALSE)))</f>
        <v/>
      </c>
      <c r="AD214" s="82" t="str">
        <f>IF($B214="","",(VLOOKUP($B214,'Price List'!$C:AS,28,FALSE)))</f>
        <v/>
      </c>
      <c r="AE214" s="83" t="str">
        <f>IF($B214="","",(VLOOKUP($B214,'Price List'!$C:AS,29,FALSE)))</f>
        <v/>
      </c>
      <c r="AF214" s="83" t="str">
        <f>IF($B214="","",(VLOOKUP($B214,'Price List'!$C:AS,30,FALSE)))</f>
        <v/>
      </c>
      <c r="AG214" s="125" t="str">
        <f>IF($B214="","",(VLOOKUP($B214,'Price List'!$C:AS,31,FALSE)))</f>
        <v/>
      </c>
      <c r="AH214" s="125" t="str">
        <f>IF($B214="","",(VLOOKUP($B214,'Price List'!$C:AS,32,FALSE)))</f>
        <v/>
      </c>
      <c r="AI214" s="84" t="str">
        <f>IF($B214="","",(VLOOKUP($B214,'Price List'!$C:AS,33,FALSE)))</f>
        <v/>
      </c>
      <c r="AJ214" s="83" t="str">
        <f>IF($B214="","",(VLOOKUP($B214,'Price List'!$C:AS,34,FALSE)))</f>
        <v/>
      </c>
      <c r="AK214" s="83" t="str">
        <f>IF($B214="","",(VLOOKUP($B214,'Price List'!$C:AS,35,FALSE)))</f>
        <v/>
      </c>
      <c r="AL214" s="125" t="str">
        <f>IF($B214="","",(VLOOKUP($B214,'Price List'!$C:AS,36,FALSE)))</f>
        <v/>
      </c>
      <c r="AM214" s="130" t="str">
        <f>IF($B214="","",(VLOOKUP($B214,'Price List'!$C:AS,37,FALSE)))</f>
        <v/>
      </c>
      <c r="AN214" s="83" t="str">
        <f>IF($B214="","",(VLOOKUP($B214,'Price List'!$C:AS,38,FALSE)))</f>
        <v/>
      </c>
      <c r="AO214" s="83" t="str">
        <f>IF($B214="","",(VLOOKUP($B214,'Price List'!$C:AS,39,FALSE)))</f>
        <v/>
      </c>
      <c r="AP214" s="83" t="str">
        <f>IF($B214="","",(VLOOKUP($B214,'Price List'!$C:AS,40,FALSE)))</f>
        <v/>
      </c>
      <c r="AQ214" s="125" t="str">
        <f>IF($B214="","",(VLOOKUP($B214,'Price List'!$C:AS,41,FALSE)))</f>
        <v/>
      </c>
      <c r="AR214" s="135" t="str">
        <f>IF($B214="","",(VLOOKUP($B214,'Price List'!$C:AS,42,FALSE)))</f>
        <v/>
      </c>
      <c r="AS214" s="76" t="str">
        <f>IF($B214="","",(VLOOKUP($B214,'Price List'!$C:CO,43,FALSE)))</f>
        <v/>
      </c>
      <c r="AT214" s="151" t="str">
        <f t="shared" si="3"/>
        <v/>
      </c>
      <c r="AU214" s="76"/>
      <c r="AV214" s="76"/>
      <c r="AW214" s="76"/>
      <c r="AX214" s="76"/>
      <c r="AY214" s="76"/>
      <c r="AZ214" s="76"/>
      <c r="BA214" s="76"/>
    </row>
    <row r="215" spans="1:53" s="85" customFormat="1" x14ac:dyDescent="0.2">
      <c r="A215" s="79">
        <v>208</v>
      </c>
      <c r="B215" s="76" t="str">
        <f>IF(ISBLANK(Catalog!E490),"",Catalog!E490)</f>
        <v/>
      </c>
      <c r="C215" s="76"/>
      <c r="D215" s="76" t="str">
        <f>IF($B215="","",(VLOOKUP($B215,'Price List'!$C:BB,2,FALSE)))</f>
        <v/>
      </c>
      <c r="E215" s="77" t="str">
        <f>IF($B215="","",(VLOOKUP($B215,'Price List'!$C:BA,3,FALSE)))</f>
        <v/>
      </c>
      <c r="F215" s="78" t="str">
        <f>IF($B215="","",IF(ISBLANK(VLOOKUP($B215,'Price List'!$C:BB,5,FALSE)),VLOOKUP($B215,'Price List'!$C:BB,7,FALSE),VLOOKUP($B215,'Price List'!$C:BB,5,FALSE)))</f>
        <v/>
      </c>
      <c r="G215" s="76"/>
      <c r="H215" s="76"/>
      <c r="I215" s="77" t="str">
        <f>IF($B215="","",(VLOOKUP($B215,'Price List'!$C:BE,6,FALSE)))</f>
        <v/>
      </c>
      <c r="J215" s="76" t="str">
        <f>IF($B215="","",(VLOOKUP($B215,'Price List'!$C:BF,8,FALSE)))</f>
        <v/>
      </c>
      <c r="K215" s="76" t="str">
        <f>IF($B215="","",(VLOOKUP($B215,'Price List'!$C:BG,9,FALSE)))</f>
        <v/>
      </c>
      <c r="L215" s="79" t="str">
        <f>IF($B215="","",(VLOOKUP($B215,'Price List'!$C:BH,10,FALSE)))</f>
        <v/>
      </c>
      <c r="M215" s="80" t="str">
        <f>IF($B215="","",(VLOOKUP($B215,'Price List'!$C:BI,11,FALSE)))</f>
        <v/>
      </c>
      <c r="N215" s="81" t="str">
        <f>IF($B215="","",(VLOOKUP($B215,'Price List'!$C:BI,12,FALSE)))</f>
        <v/>
      </c>
      <c r="O215" s="82" t="str">
        <f>IF($B215="","",(VLOOKUP($B215,'Price List'!$C:AS,13,FALSE)))</f>
        <v/>
      </c>
      <c r="P215" s="83" t="str">
        <f>IF($B215="","",(VLOOKUP($B215,'Price List'!$C:AS,14,FALSE)))</f>
        <v/>
      </c>
      <c r="Q215" s="83" t="str">
        <f>IF($B215="","",(VLOOKUP($B215,'Price List'!$C:AS,15,FALSE)))</f>
        <v/>
      </c>
      <c r="R215" s="125" t="str">
        <f>IF($B215="","",(VLOOKUP($B215,'Price List'!$C:AS,16,FALSE)))</f>
        <v/>
      </c>
      <c r="S215" s="125" t="str">
        <f>IF($B215="","",(VLOOKUP($B215,'Price List'!$C:AS,17,FALSE)))</f>
        <v/>
      </c>
      <c r="T215" s="84" t="str">
        <f>IF($B215="","",(VLOOKUP($B215,'Price List'!$C:AS,18,FALSE)))</f>
        <v/>
      </c>
      <c r="U215" s="83" t="str">
        <f>IF($B215="","",(VLOOKUP($B215,'Price List'!$C:AS,19,FALSE)))</f>
        <v/>
      </c>
      <c r="V215" s="83" t="str">
        <f>IF($B215="","",(VLOOKUP($B215,'Price List'!$C:AS,20,FALSE)))</f>
        <v/>
      </c>
      <c r="W215" s="125" t="str">
        <f>IF($B215="","",(VLOOKUP($B215,'Price List'!$C:AS,21,FALSE)))</f>
        <v/>
      </c>
      <c r="X215" s="130" t="str">
        <f>IF($B215="","",(VLOOKUP($B215,'Price List'!$C:AS,22,FALSE)))</f>
        <v/>
      </c>
      <c r="Y215" s="83" t="str">
        <f>IF($B215="","",(VLOOKUP($B215,'Price List'!$C:AS,23,FALSE)))</f>
        <v/>
      </c>
      <c r="Z215" s="83" t="str">
        <f>IF($B215="","",(VLOOKUP($B215,'Price List'!$C:AS,24,FALSE)))</f>
        <v/>
      </c>
      <c r="AA215" s="83" t="str">
        <f>IF($B215="","",(VLOOKUP($B215,'Price List'!$C:AS,25,FALSE)))</f>
        <v/>
      </c>
      <c r="AB215" s="125" t="str">
        <f>IF($B215="","",(VLOOKUP($B215,'Price List'!$C:AS,26,FALSE)))</f>
        <v/>
      </c>
      <c r="AC215" s="125" t="str">
        <f>IF($B215="","",(VLOOKUP($B215,'Price List'!$C:AS,27,FALSE)))</f>
        <v/>
      </c>
      <c r="AD215" s="82" t="str">
        <f>IF($B215="","",(VLOOKUP($B215,'Price List'!$C:AS,28,FALSE)))</f>
        <v/>
      </c>
      <c r="AE215" s="83" t="str">
        <f>IF($B215="","",(VLOOKUP($B215,'Price List'!$C:AS,29,FALSE)))</f>
        <v/>
      </c>
      <c r="AF215" s="83" t="str">
        <f>IF($B215="","",(VLOOKUP($B215,'Price List'!$C:AS,30,FALSE)))</f>
        <v/>
      </c>
      <c r="AG215" s="125" t="str">
        <f>IF($B215="","",(VLOOKUP($B215,'Price List'!$C:AS,31,FALSE)))</f>
        <v/>
      </c>
      <c r="AH215" s="125" t="str">
        <f>IF($B215="","",(VLOOKUP($B215,'Price List'!$C:AS,32,FALSE)))</f>
        <v/>
      </c>
      <c r="AI215" s="84" t="str">
        <f>IF($B215="","",(VLOOKUP($B215,'Price List'!$C:AS,33,FALSE)))</f>
        <v/>
      </c>
      <c r="AJ215" s="83" t="str">
        <f>IF($B215="","",(VLOOKUP($B215,'Price List'!$C:AS,34,FALSE)))</f>
        <v/>
      </c>
      <c r="AK215" s="83" t="str">
        <f>IF($B215="","",(VLOOKUP($B215,'Price List'!$C:AS,35,FALSE)))</f>
        <v/>
      </c>
      <c r="AL215" s="125" t="str">
        <f>IF($B215="","",(VLOOKUP($B215,'Price List'!$C:AS,36,FALSE)))</f>
        <v/>
      </c>
      <c r="AM215" s="130" t="str">
        <f>IF($B215="","",(VLOOKUP($B215,'Price List'!$C:AS,37,FALSE)))</f>
        <v/>
      </c>
      <c r="AN215" s="83" t="str">
        <f>IF($B215="","",(VLOOKUP($B215,'Price List'!$C:AS,38,FALSE)))</f>
        <v/>
      </c>
      <c r="AO215" s="83" t="str">
        <f>IF($B215="","",(VLOOKUP($B215,'Price List'!$C:AS,39,FALSE)))</f>
        <v/>
      </c>
      <c r="AP215" s="83" t="str">
        <f>IF($B215="","",(VLOOKUP($B215,'Price List'!$C:AS,40,FALSE)))</f>
        <v/>
      </c>
      <c r="AQ215" s="125" t="str">
        <f>IF($B215="","",(VLOOKUP($B215,'Price List'!$C:AS,41,FALSE)))</f>
        <v/>
      </c>
      <c r="AR215" s="135" t="str">
        <f>IF($B215="","",(VLOOKUP($B215,'Price List'!$C:AS,42,FALSE)))</f>
        <v/>
      </c>
      <c r="AS215" s="76" t="str">
        <f>IF($B215="","",(VLOOKUP($B215,'Price List'!$C:CO,43,FALSE)))</f>
        <v/>
      </c>
      <c r="AT215" s="151" t="str">
        <f t="shared" si="3"/>
        <v/>
      </c>
      <c r="AU215" s="76"/>
      <c r="AV215" s="76"/>
      <c r="AW215" s="76"/>
      <c r="AX215" s="76"/>
      <c r="AY215" s="76"/>
      <c r="AZ215" s="76"/>
      <c r="BA215" s="76"/>
    </row>
    <row r="216" spans="1:53" s="85" customFormat="1" x14ac:dyDescent="0.2">
      <c r="A216" s="79">
        <v>209</v>
      </c>
      <c r="B216" s="76" t="str">
        <f>IF(ISBLANK(Catalog!I490),"",Catalog!I490)</f>
        <v/>
      </c>
      <c r="C216" s="76"/>
      <c r="D216" s="76" t="str">
        <f>IF($B216="","",(VLOOKUP($B216,'Price List'!$C:BB,2,FALSE)))</f>
        <v/>
      </c>
      <c r="E216" s="77" t="str">
        <f>IF($B216="","",(VLOOKUP($B216,'Price List'!$C:BA,3,FALSE)))</f>
        <v/>
      </c>
      <c r="F216" s="78" t="str">
        <f>IF($B216="","",IF(ISBLANK(VLOOKUP($B216,'Price List'!$C:BB,5,FALSE)),VLOOKUP($B216,'Price List'!$C:BB,7,FALSE),VLOOKUP($B216,'Price List'!$C:BB,5,FALSE)))</f>
        <v/>
      </c>
      <c r="G216" s="76"/>
      <c r="H216" s="76"/>
      <c r="I216" s="77" t="str">
        <f>IF($B216="","",(VLOOKUP($B216,'Price List'!$C:BE,6,FALSE)))</f>
        <v/>
      </c>
      <c r="J216" s="76" t="str">
        <f>IF($B216="","",(VLOOKUP($B216,'Price List'!$C:BF,8,FALSE)))</f>
        <v/>
      </c>
      <c r="K216" s="76" t="str">
        <f>IF($B216="","",(VLOOKUP($B216,'Price List'!$C:BG,9,FALSE)))</f>
        <v/>
      </c>
      <c r="L216" s="79" t="str">
        <f>IF($B216="","",(VLOOKUP($B216,'Price List'!$C:BH,10,FALSE)))</f>
        <v/>
      </c>
      <c r="M216" s="80" t="str">
        <f>IF($B216="","",(VLOOKUP($B216,'Price List'!$C:BI,11,FALSE)))</f>
        <v/>
      </c>
      <c r="N216" s="81" t="str">
        <f>IF($B216="","",(VLOOKUP($B216,'Price List'!$C:BI,12,FALSE)))</f>
        <v/>
      </c>
      <c r="O216" s="82" t="str">
        <f>IF($B216="","",(VLOOKUP($B216,'Price List'!$C:AS,13,FALSE)))</f>
        <v/>
      </c>
      <c r="P216" s="83" t="str">
        <f>IF($B216="","",(VLOOKUP($B216,'Price List'!$C:AS,14,FALSE)))</f>
        <v/>
      </c>
      <c r="Q216" s="83" t="str">
        <f>IF($B216="","",(VLOOKUP($B216,'Price List'!$C:AS,15,FALSE)))</f>
        <v/>
      </c>
      <c r="R216" s="125" t="str">
        <f>IF($B216="","",(VLOOKUP($B216,'Price List'!$C:AS,16,FALSE)))</f>
        <v/>
      </c>
      <c r="S216" s="125" t="str">
        <f>IF($B216="","",(VLOOKUP($B216,'Price List'!$C:AS,17,FALSE)))</f>
        <v/>
      </c>
      <c r="T216" s="84" t="str">
        <f>IF($B216="","",(VLOOKUP($B216,'Price List'!$C:AS,18,FALSE)))</f>
        <v/>
      </c>
      <c r="U216" s="83" t="str">
        <f>IF($B216="","",(VLOOKUP($B216,'Price List'!$C:AS,19,FALSE)))</f>
        <v/>
      </c>
      <c r="V216" s="83" t="str">
        <f>IF($B216="","",(VLOOKUP($B216,'Price List'!$C:AS,20,FALSE)))</f>
        <v/>
      </c>
      <c r="W216" s="125" t="str">
        <f>IF($B216="","",(VLOOKUP($B216,'Price List'!$C:AS,21,FALSE)))</f>
        <v/>
      </c>
      <c r="X216" s="130" t="str">
        <f>IF($B216="","",(VLOOKUP($B216,'Price List'!$C:AS,22,FALSE)))</f>
        <v/>
      </c>
      <c r="Y216" s="83" t="str">
        <f>IF($B216="","",(VLOOKUP($B216,'Price List'!$C:AS,23,FALSE)))</f>
        <v/>
      </c>
      <c r="Z216" s="83" t="str">
        <f>IF($B216="","",(VLOOKUP($B216,'Price List'!$C:AS,24,FALSE)))</f>
        <v/>
      </c>
      <c r="AA216" s="83" t="str">
        <f>IF($B216="","",(VLOOKUP($B216,'Price List'!$C:AS,25,FALSE)))</f>
        <v/>
      </c>
      <c r="AB216" s="125" t="str">
        <f>IF($B216="","",(VLOOKUP($B216,'Price List'!$C:AS,26,FALSE)))</f>
        <v/>
      </c>
      <c r="AC216" s="125" t="str">
        <f>IF($B216="","",(VLOOKUP($B216,'Price List'!$C:AS,27,FALSE)))</f>
        <v/>
      </c>
      <c r="AD216" s="82" t="str">
        <f>IF($B216="","",(VLOOKUP($B216,'Price List'!$C:AS,28,FALSE)))</f>
        <v/>
      </c>
      <c r="AE216" s="83" t="str">
        <f>IF($B216="","",(VLOOKUP($B216,'Price List'!$C:AS,29,FALSE)))</f>
        <v/>
      </c>
      <c r="AF216" s="83" t="str">
        <f>IF($B216="","",(VLOOKUP($B216,'Price List'!$C:AS,30,FALSE)))</f>
        <v/>
      </c>
      <c r="AG216" s="125" t="str">
        <f>IF($B216="","",(VLOOKUP($B216,'Price List'!$C:AS,31,FALSE)))</f>
        <v/>
      </c>
      <c r="AH216" s="125" t="str">
        <f>IF($B216="","",(VLOOKUP($B216,'Price List'!$C:AS,32,FALSE)))</f>
        <v/>
      </c>
      <c r="AI216" s="84" t="str">
        <f>IF($B216="","",(VLOOKUP($B216,'Price List'!$C:AS,33,FALSE)))</f>
        <v/>
      </c>
      <c r="AJ216" s="83" t="str">
        <f>IF($B216="","",(VLOOKUP($B216,'Price List'!$C:AS,34,FALSE)))</f>
        <v/>
      </c>
      <c r="AK216" s="83" t="str">
        <f>IF($B216="","",(VLOOKUP($B216,'Price List'!$C:AS,35,FALSE)))</f>
        <v/>
      </c>
      <c r="AL216" s="125" t="str">
        <f>IF($B216="","",(VLOOKUP($B216,'Price List'!$C:AS,36,FALSE)))</f>
        <v/>
      </c>
      <c r="AM216" s="130" t="str">
        <f>IF($B216="","",(VLOOKUP($B216,'Price List'!$C:AS,37,FALSE)))</f>
        <v/>
      </c>
      <c r="AN216" s="83" t="str">
        <f>IF($B216="","",(VLOOKUP($B216,'Price List'!$C:AS,38,FALSE)))</f>
        <v/>
      </c>
      <c r="AO216" s="83" t="str">
        <f>IF($B216="","",(VLOOKUP($B216,'Price List'!$C:AS,39,FALSE)))</f>
        <v/>
      </c>
      <c r="AP216" s="83" t="str">
        <f>IF($B216="","",(VLOOKUP($B216,'Price List'!$C:AS,40,FALSE)))</f>
        <v/>
      </c>
      <c r="AQ216" s="125" t="str">
        <f>IF($B216="","",(VLOOKUP($B216,'Price List'!$C:AS,41,FALSE)))</f>
        <v/>
      </c>
      <c r="AR216" s="135" t="str">
        <f>IF($B216="","",(VLOOKUP($B216,'Price List'!$C:AS,42,FALSE)))</f>
        <v/>
      </c>
      <c r="AS216" s="76" t="str">
        <f>IF($B216="","",(VLOOKUP($B216,'Price List'!$C:CO,43,FALSE)))</f>
        <v/>
      </c>
      <c r="AT216" s="151" t="str">
        <f t="shared" si="3"/>
        <v/>
      </c>
      <c r="AU216" s="76"/>
      <c r="AV216" s="76"/>
      <c r="AW216" s="76"/>
      <c r="AX216" s="76"/>
      <c r="AY216" s="76"/>
      <c r="AZ216" s="76"/>
      <c r="BA216" s="76"/>
    </row>
    <row r="217" spans="1:53" s="85" customFormat="1" x14ac:dyDescent="0.2">
      <c r="A217" s="79">
        <v>210</v>
      </c>
      <c r="B217" s="76" t="str">
        <f>IF(ISBLANK(Catalog!A497),"",Catalog!A497)</f>
        <v/>
      </c>
      <c r="C217" s="76"/>
      <c r="D217" s="76" t="str">
        <f>IF($B217="","",(VLOOKUP($B217,'Price List'!$C:BB,2,FALSE)))</f>
        <v/>
      </c>
      <c r="E217" s="77" t="str">
        <f>IF($B217="","",(VLOOKUP($B217,'Price List'!$C:BA,3,FALSE)))</f>
        <v/>
      </c>
      <c r="F217" s="78" t="str">
        <f>IF($B217="","",IF(ISBLANK(VLOOKUP($B217,'Price List'!$C:BB,5,FALSE)),VLOOKUP($B217,'Price List'!$C:BB,7,FALSE),VLOOKUP($B217,'Price List'!$C:BB,5,FALSE)))</f>
        <v/>
      </c>
      <c r="G217" s="76"/>
      <c r="H217" s="76"/>
      <c r="I217" s="77" t="str">
        <f>IF($B217="","",(VLOOKUP($B217,'Price List'!$C:BE,6,FALSE)))</f>
        <v/>
      </c>
      <c r="J217" s="76" t="str">
        <f>IF($B217="","",(VLOOKUP($B217,'Price List'!$C:BF,8,FALSE)))</f>
        <v/>
      </c>
      <c r="K217" s="76" t="str">
        <f>IF($B217="","",(VLOOKUP($B217,'Price List'!$C:BG,9,FALSE)))</f>
        <v/>
      </c>
      <c r="L217" s="79" t="str">
        <f>IF($B217="","",(VLOOKUP($B217,'Price List'!$C:BH,10,FALSE)))</f>
        <v/>
      </c>
      <c r="M217" s="80" t="str">
        <f>IF($B217="","",(VLOOKUP($B217,'Price List'!$C:BI,11,FALSE)))</f>
        <v/>
      </c>
      <c r="N217" s="81" t="str">
        <f>IF($B217="","",(VLOOKUP($B217,'Price List'!$C:BI,12,FALSE)))</f>
        <v/>
      </c>
      <c r="O217" s="82" t="str">
        <f>IF($B217="","",(VLOOKUP($B217,'Price List'!$C:AS,13,FALSE)))</f>
        <v/>
      </c>
      <c r="P217" s="83" t="str">
        <f>IF($B217="","",(VLOOKUP($B217,'Price List'!$C:AS,14,FALSE)))</f>
        <v/>
      </c>
      <c r="Q217" s="83" t="str">
        <f>IF($B217="","",(VLOOKUP($B217,'Price List'!$C:AS,15,FALSE)))</f>
        <v/>
      </c>
      <c r="R217" s="125" t="str">
        <f>IF($B217="","",(VLOOKUP($B217,'Price List'!$C:AS,16,FALSE)))</f>
        <v/>
      </c>
      <c r="S217" s="125" t="str">
        <f>IF($B217="","",(VLOOKUP($B217,'Price List'!$C:AS,17,FALSE)))</f>
        <v/>
      </c>
      <c r="T217" s="84" t="str">
        <f>IF($B217="","",(VLOOKUP($B217,'Price List'!$C:AS,18,FALSE)))</f>
        <v/>
      </c>
      <c r="U217" s="83" t="str">
        <f>IF($B217="","",(VLOOKUP($B217,'Price List'!$C:AS,19,FALSE)))</f>
        <v/>
      </c>
      <c r="V217" s="83" t="str">
        <f>IF($B217="","",(VLOOKUP($B217,'Price List'!$C:AS,20,FALSE)))</f>
        <v/>
      </c>
      <c r="W217" s="125" t="str">
        <f>IF($B217="","",(VLOOKUP($B217,'Price List'!$C:AS,21,FALSE)))</f>
        <v/>
      </c>
      <c r="X217" s="130" t="str">
        <f>IF($B217="","",(VLOOKUP($B217,'Price List'!$C:AS,22,FALSE)))</f>
        <v/>
      </c>
      <c r="Y217" s="83" t="str">
        <f>IF($B217="","",(VLOOKUP($B217,'Price List'!$C:AS,23,FALSE)))</f>
        <v/>
      </c>
      <c r="Z217" s="83" t="str">
        <f>IF($B217="","",(VLOOKUP($B217,'Price List'!$C:AS,24,FALSE)))</f>
        <v/>
      </c>
      <c r="AA217" s="83" t="str">
        <f>IF($B217="","",(VLOOKUP($B217,'Price List'!$C:AS,25,FALSE)))</f>
        <v/>
      </c>
      <c r="AB217" s="125" t="str">
        <f>IF($B217="","",(VLOOKUP($B217,'Price List'!$C:AS,26,FALSE)))</f>
        <v/>
      </c>
      <c r="AC217" s="125" t="str">
        <f>IF($B217="","",(VLOOKUP($B217,'Price List'!$C:AS,27,FALSE)))</f>
        <v/>
      </c>
      <c r="AD217" s="82" t="str">
        <f>IF($B217="","",(VLOOKUP($B217,'Price List'!$C:AS,28,FALSE)))</f>
        <v/>
      </c>
      <c r="AE217" s="83" t="str">
        <f>IF($B217="","",(VLOOKUP($B217,'Price List'!$C:AS,29,FALSE)))</f>
        <v/>
      </c>
      <c r="AF217" s="83" t="str">
        <f>IF($B217="","",(VLOOKUP($B217,'Price List'!$C:AS,30,FALSE)))</f>
        <v/>
      </c>
      <c r="AG217" s="125" t="str">
        <f>IF($B217="","",(VLOOKUP($B217,'Price List'!$C:AS,31,FALSE)))</f>
        <v/>
      </c>
      <c r="AH217" s="125" t="str">
        <f>IF($B217="","",(VLOOKUP($B217,'Price List'!$C:AS,32,FALSE)))</f>
        <v/>
      </c>
      <c r="AI217" s="84" t="str">
        <f>IF($B217="","",(VLOOKUP($B217,'Price List'!$C:AS,33,FALSE)))</f>
        <v/>
      </c>
      <c r="AJ217" s="83" t="str">
        <f>IF($B217="","",(VLOOKUP($B217,'Price List'!$C:AS,34,FALSE)))</f>
        <v/>
      </c>
      <c r="AK217" s="83" t="str">
        <f>IF($B217="","",(VLOOKUP($B217,'Price List'!$C:AS,35,FALSE)))</f>
        <v/>
      </c>
      <c r="AL217" s="125" t="str">
        <f>IF($B217="","",(VLOOKUP($B217,'Price List'!$C:AS,36,FALSE)))</f>
        <v/>
      </c>
      <c r="AM217" s="130" t="str">
        <f>IF($B217="","",(VLOOKUP($B217,'Price List'!$C:AS,37,FALSE)))</f>
        <v/>
      </c>
      <c r="AN217" s="83" t="str">
        <f>IF($B217="","",(VLOOKUP($B217,'Price List'!$C:AS,38,FALSE)))</f>
        <v/>
      </c>
      <c r="AO217" s="83" t="str">
        <f>IF($B217="","",(VLOOKUP($B217,'Price List'!$C:AS,39,FALSE)))</f>
        <v/>
      </c>
      <c r="AP217" s="83" t="str">
        <f>IF($B217="","",(VLOOKUP($B217,'Price List'!$C:AS,40,FALSE)))</f>
        <v/>
      </c>
      <c r="AQ217" s="125" t="str">
        <f>IF($B217="","",(VLOOKUP($B217,'Price List'!$C:AS,41,FALSE)))</f>
        <v/>
      </c>
      <c r="AR217" s="135" t="str">
        <f>IF($B217="","",(VLOOKUP($B217,'Price List'!$C:AS,42,FALSE)))</f>
        <v/>
      </c>
      <c r="AS217" s="76" t="str">
        <f>IF($B217="","",(VLOOKUP($B217,'Price List'!$C:CO,43,FALSE)))</f>
        <v/>
      </c>
      <c r="AT217" s="151" t="str">
        <f t="shared" si="3"/>
        <v/>
      </c>
      <c r="AU217" s="76"/>
      <c r="AV217" s="76"/>
      <c r="AW217" s="76"/>
      <c r="AX217" s="76"/>
      <c r="AY217" s="76"/>
      <c r="AZ217" s="76"/>
      <c r="BA217" s="76"/>
    </row>
    <row r="218" spans="1:53" s="85" customFormat="1" x14ac:dyDescent="0.2">
      <c r="A218" s="79">
        <v>211</v>
      </c>
      <c r="B218" s="76" t="str">
        <f>IF(ISBLANK(Catalog!E497),"",Catalog!E497)</f>
        <v/>
      </c>
      <c r="C218" s="76"/>
      <c r="D218" s="76" t="str">
        <f>IF($B218="","",(VLOOKUP($B218,'Price List'!$C:BB,2,FALSE)))</f>
        <v/>
      </c>
      <c r="E218" s="77" t="str">
        <f>IF($B218="","",(VLOOKUP($B218,'Price List'!$C:BA,3,FALSE)))</f>
        <v/>
      </c>
      <c r="F218" s="78" t="str">
        <f>IF($B218="","",IF(ISBLANK(VLOOKUP($B218,'Price List'!$C:BB,5,FALSE)),VLOOKUP($B218,'Price List'!$C:BB,7,FALSE),VLOOKUP($B218,'Price List'!$C:BB,5,FALSE)))</f>
        <v/>
      </c>
      <c r="G218" s="76"/>
      <c r="H218" s="76"/>
      <c r="I218" s="77" t="str">
        <f>IF($B218="","",(VLOOKUP($B218,'Price List'!$C:BE,6,FALSE)))</f>
        <v/>
      </c>
      <c r="J218" s="76" t="str">
        <f>IF($B218="","",(VLOOKUP($B218,'Price List'!$C:BF,8,FALSE)))</f>
        <v/>
      </c>
      <c r="K218" s="76" t="str">
        <f>IF($B218="","",(VLOOKUP($B218,'Price List'!$C:BG,9,FALSE)))</f>
        <v/>
      </c>
      <c r="L218" s="79" t="str">
        <f>IF($B218="","",(VLOOKUP($B218,'Price List'!$C:BH,10,FALSE)))</f>
        <v/>
      </c>
      <c r="M218" s="80" t="str">
        <f>IF($B218="","",(VLOOKUP($B218,'Price List'!$C:BI,11,FALSE)))</f>
        <v/>
      </c>
      <c r="N218" s="81" t="str">
        <f>IF($B218="","",(VLOOKUP($B218,'Price List'!$C:BI,12,FALSE)))</f>
        <v/>
      </c>
      <c r="O218" s="82" t="str">
        <f>IF($B218="","",(VLOOKUP($B218,'Price List'!$C:AS,13,FALSE)))</f>
        <v/>
      </c>
      <c r="P218" s="83" t="str">
        <f>IF($B218="","",(VLOOKUP($B218,'Price List'!$C:AS,14,FALSE)))</f>
        <v/>
      </c>
      <c r="Q218" s="83" t="str">
        <f>IF($B218="","",(VLOOKUP($B218,'Price List'!$C:AS,15,FALSE)))</f>
        <v/>
      </c>
      <c r="R218" s="125" t="str">
        <f>IF($B218="","",(VLOOKUP($B218,'Price List'!$C:AS,16,FALSE)))</f>
        <v/>
      </c>
      <c r="S218" s="125" t="str">
        <f>IF($B218="","",(VLOOKUP($B218,'Price List'!$C:AS,17,FALSE)))</f>
        <v/>
      </c>
      <c r="T218" s="84" t="str">
        <f>IF($B218="","",(VLOOKUP($B218,'Price List'!$C:AS,18,FALSE)))</f>
        <v/>
      </c>
      <c r="U218" s="83" t="str">
        <f>IF($B218="","",(VLOOKUP($B218,'Price List'!$C:AS,19,FALSE)))</f>
        <v/>
      </c>
      <c r="V218" s="83" t="str">
        <f>IF($B218="","",(VLOOKUP($B218,'Price List'!$C:AS,20,FALSE)))</f>
        <v/>
      </c>
      <c r="W218" s="125" t="str">
        <f>IF($B218="","",(VLOOKUP($B218,'Price List'!$C:AS,21,FALSE)))</f>
        <v/>
      </c>
      <c r="X218" s="130" t="str">
        <f>IF($B218="","",(VLOOKUP($B218,'Price List'!$C:AS,22,FALSE)))</f>
        <v/>
      </c>
      <c r="Y218" s="83" t="str">
        <f>IF($B218="","",(VLOOKUP($B218,'Price List'!$C:AS,23,FALSE)))</f>
        <v/>
      </c>
      <c r="Z218" s="83" t="str">
        <f>IF($B218="","",(VLOOKUP($B218,'Price List'!$C:AS,24,FALSE)))</f>
        <v/>
      </c>
      <c r="AA218" s="83" t="str">
        <f>IF($B218="","",(VLOOKUP($B218,'Price List'!$C:AS,25,FALSE)))</f>
        <v/>
      </c>
      <c r="AB218" s="125" t="str">
        <f>IF($B218="","",(VLOOKUP($B218,'Price List'!$C:AS,26,FALSE)))</f>
        <v/>
      </c>
      <c r="AC218" s="125" t="str">
        <f>IF($B218="","",(VLOOKUP($B218,'Price List'!$C:AS,27,FALSE)))</f>
        <v/>
      </c>
      <c r="AD218" s="82" t="str">
        <f>IF($B218="","",(VLOOKUP($B218,'Price List'!$C:AS,28,FALSE)))</f>
        <v/>
      </c>
      <c r="AE218" s="83" t="str">
        <f>IF($B218="","",(VLOOKUP($B218,'Price List'!$C:AS,29,FALSE)))</f>
        <v/>
      </c>
      <c r="AF218" s="83" t="str">
        <f>IF($B218="","",(VLOOKUP($B218,'Price List'!$C:AS,30,FALSE)))</f>
        <v/>
      </c>
      <c r="AG218" s="125" t="str">
        <f>IF($B218="","",(VLOOKUP($B218,'Price List'!$C:AS,31,FALSE)))</f>
        <v/>
      </c>
      <c r="AH218" s="125" t="str">
        <f>IF($B218="","",(VLOOKUP($B218,'Price List'!$C:AS,32,FALSE)))</f>
        <v/>
      </c>
      <c r="AI218" s="84" t="str">
        <f>IF($B218="","",(VLOOKUP($B218,'Price List'!$C:AS,33,FALSE)))</f>
        <v/>
      </c>
      <c r="AJ218" s="83" t="str">
        <f>IF($B218="","",(VLOOKUP($B218,'Price List'!$C:AS,34,FALSE)))</f>
        <v/>
      </c>
      <c r="AK218" s="83" t="str">
        <f>IF($B218="","",(VLOOKUP($B218,'Price List'!$C:AS,35,FALSE)))</f>
        <v/>
      </c>
      <c r="AL218" s="125" t="str">
        <f>IF($B218="","",(VLOOKUP($B218,'Price List'!$C:AS,36,FALSE)))</f>
        <v/>
      </c>
      <c r="AM218" s="130" t="str">
        <f>IF($B218="","",(VLOOKUP($B218,'Price List'!$C:AS,37,FALSE)))</f>
        <v/>
      </c>
      <c r="AN218" s="83" t="str">
        <f>IF($B218="","",(VLOOKUP($B218,'Price List'!$C:AS,38,FALSE)))</f>
        <v/>
      </c>
      <c r="AO218" s="83" t="str">
        <f>IF($B218="","",(VLOOKUP($B218,'Price List'!$C:AS,39,FALSE)))</f>
        <v/>
      </c>
      <c r="AP218" s="83" t="str">
        <f>IF($B218="","",(VLOOKUP($B218,'Price List'!$C:AS,40,FALSE)))</f>
        <v/>
      </c>
      <c r="AQ218" s="125" t="str">
        <f>IF($B218="","",(VLOOKUP($B218,'Price List'!$C:AS,41,FALSE)))</f>
        <v/>
      </c>
      <c r="AR218" s="135" t="str">
        <f>IF($B218="","",(VLOOKUP($B218,'Price List'!$C:AS,42,FALSE)))</f>
        <v/>
      </c>
      <c r="AS218" s="76" t="str">
        <f>IF($B218="","",(VLOOKUP($B218,'Price List'!$C:CO,43,FALSE)))</f>
        <v/>
      </c>
      <c r="AT218" s="151" t="str">
        <f t="shared" si="3"/>
        <v/>
      </c>
      <c r="AU218" s="76"/>
      <c r="AV218" s="76"/>
      <c r="AW218" s="76"/>
      <c r="AX218" s="76"/>
      <c r="AY218" s="76"/>
      <c r="AZ218" s="76"/>
      <c r="BA218" s="76"/>
    </row>
    <row r="219" spans="1:53" s="85" customFormat="1" x14ac:dyDescent="0.2">
      <c r="A219" s="79">
        <v>212</v>
      </c>
      <c r="B219" s="76" t="str">
        <f>IF(ISBLANK(Catalog!I497),"",Catalog!I497)</f>
        <v/>
      </c>
      <c r="C219" s="76"/>
      <c r="D219" s="76" t="str">
        <f>IF($B219="","",(VLOOKUP($B219,'Price List'!$C:BB,2,FALSE)))</f>
        <v/>
      </c>
      <c r="E219" s="77" t="str">
        <f>IF($B219="","",(VLOOKUP($B219,'Price List'!$C:BA,3,FALSE)))</f>
        <v/>
      </c>
      <c r="F219" s="78" t="str">
        <f>IF($B219="","",IF(ISBLANK(VLOOKUP($B219,'Price List'!$C:BB,5,FALSE)),VLOOKUP($B219,'Price List'!$C:BB,7,FALSE),VLOOKUP($B219,'Price List'!$C:BB,5,FALSE)))</f>
        <v/>
      </c>
      <c r="G219" s="76"/>
      <c r="H219" s="76"/>
      <c r="I219" s="77" t="str">
        <f>IF($B219="","",(VLOOKUP($B219,'Price List'!$C:BE,6,FALSE)))</f>
        <v/>
      </c>
      <c r="J219" s="76" t="str">
        <f>IF($B219="","",(VLOOKUP($B219,'Price List'!$C:BF,8,FALSE)))</f>
        <v/>
      </c>
      <c r="K219" s="76" t="str">
        <f>IF($B219="","",(VLOOKUP($B219,'Price List'!$C:BG,9,FALSE)))</f>
        <v/>
      </c>
      <c r="L219" s="79" t="str">
        <f>IF($B219="","",(VLOOKUP($B219,'Price List'!$C:BH,10,FALSE)))</f>
        <v/>
      </c>
      <c r="M219" s="80" t="str">
        <f>IF($B219="","",(VLOOKUP($B219,'Price List'!$C:BI,11,FALSE)))</f>
        <v/>
      </c>
      <c r="N219" s="81" t="str">
        <f>IF($B219="","",(VLOOKUP($B219,'Price List'!$C:BI,12,FALSE)))</f>
        <v/>
      </c>
      <c r="O219" s="82" t="str">
        <f>IF($B219="","",(VLOOKUP($B219,'Price List'!$C:AS,13,FALSE)))</f>
        <v/>
      </c>
      <c r="P219" s="83" t="str">
        <f>IF($B219="","",(VLOOKUP($B219,'Price List'!$C:AS,14,FALSE)))</f>
        <v/>
      </c>
      <c r="Q219" s="83" t="str">
        <f>IF($B219="","",(VLOOKUP($B219,'Price List'!$C:AS,15,FALSE)))</f>
        <v/>
      </c>
      <c r="R219" s="125" t="str">
        <f>IF($B219="","",(VLOOKUP($B219,'Price List'!$C:AS,16,FALSE)))</f>
        <v/>
      </c>
      <c r="S219" s="125" t="str">
        <f>IF($B219="","",(VLOOKUP($B219,'Price List'!$C:AS,17,FALSE)))</f>
        <v/>
      </c>
      <c r="T219" s="84" t="str">
        <f>IF($B219="","",(VLOOKUP($B219,'Price List'!$C:AS,18,FALSE)))</f>
        <v/>
      </c>
      <c r="U219" s="83" t="str">
        <f>IF($B219="","",(VLOOKUP($B219,'Price List'!$C:AS,19,FALSE)))</f>
        <v/>
      </c>
      <c r="V219" s="83" t="str">
        <f>IF($B219="","",(VLOOKUP($B219,'Price List'!$C:AS,20,FALSE)))</f>
        <v/>
      </c>
      <c r="W219" s="125" t="str">
        <f>IF($B219="","",(VLOOKUP($B219,'Price List'!$C:AS,21,FALSE)))</f>
        <v/>
      </c>
      <c r="X219" s="130" t="str">
        <f>IF($B219="","",(VLOOKUP($B219,'Price List'!$C:AS,22,FALSE)))</f>
        <v/>
      </c>
      <c r="Y219" s="83" t="str">
        <f>IF($B219="","",(VLOOKUP($B219,'Price List'!$C:AS,23,FALSE)))</f>
        <v/>
      </c>
      <c r="Z219" s="83" t="str">
        <f>IF($B219="","",(VLOOKUP($B219,'Price List'!$C:AS,24,FALSE)))</f>
        <v/>
      </c>
      <c r="AA219" s="83" t="str">
        <f>IF($B219="","",(VLOOKUP($B219,'Price List'!$C:AS,25,FALSE)))</f>
        <v/>
      </c>
      <c r="AB219" s="125" t="str">
        <f>IF($B219="","",(VLOOKUP($B219,'Price List'!$C:AS,26,FALSE)))</f>
        <v/>
      </c>
      <c r="AC219" s="125" t="str">
        <f>IF($B219="","",(VLOOKUP($B219,'Price List'!$C:AS,27,FALSE)))</f>
        <v/>
      </c>
      <c r="AD219" s="82" t="str">
        <f>IF($B219="","",(VLOOKUP($B219,'Price List'!$C:AS,28,FALSE)))</f>
        <v/>
      </c>
      <c r="AE219" s="83" t="str">
        <f>IF($B219="","",(VLOOKUP($B219,'Price List'!$C:AS,29,FALSE)))</f>
        <v/>
      </c>
      <c r="AF219" s="83" t="str">
        <f>IF($B219="","",(VLOOKUP($B219,'Price List'!$C:AS,30,FALSE)))</f>
        <v/>
      </c>
      <c r="AG219" s="125" t="str">
        <f>IF($B219="","",(VLOOKUP($B219,'Price List'!$C:AS,31,FALSE)))</f>
        <v/>
      </c>
      <c r="AH219" s="125" t="str">
        <f>IF($B219="","",(VLOOKUP($B219,'Price List'!$C:AS,32,FALSE)))</f>
        <v/>
      </c>
      <c r="AI219" s="84" t="str">
        <f>IF($B219="","",(VLOOKUP($B219,'Price List'!$C:AS,33,FALSE)))</f>
        <v/>
      </c>
      <c r="AJ219" s="83" t="str">
        <f>IF($B219="","",(VLOOKUP($B219,'Price List'!$C:AS,34,FALSE)))</f>
        <v/>
      </c>
      <c r="AK219" s="83" t="str">
        <f>IF($B219="","",(VLOOKUP($B219,'Price List'!$C:AS,35,FALSE)))</f>
        <v/>
      </c>
      <c r="AL219" s="125" t="str">
        <f>IF($B219="","",(VLOOKUP($B219,'Price List'!$C:AS,36,FALSE)))</f>
        <v/>
      </c>
      <c r="AM219" s="130" t="str">
        <f>IF($B219="","",(VLOOKUP($B219,'Price List'!$C:AS,37,FALSE)))</f>
        <v/>
      </c>
      <c r="AN219" s="83" t="str">
        <f>IF($B219="","",(VLOOKUP($B219,'Price List'!$C:AS,38,FALSE)))</f>
        <v/>
      </c>
      <c r="AO219" s="83" t="str">
        <f>IF($B219="","",(VLOOKUP($B219,'Price List'!$C:AS,39,FALSE)))</f>
        <v/>
      </c>
      <c r="AP219" s="83" t="str">
        <f>IF($B219="","",(VLOOKUP($B219,'Price List'!$C:AS,40,FALSE)))</f>
        <v/>
      </c>
      <c r="AQ219" s="125" t="str">
        <f>IF($B219="","",(VLOOKUP($B219,'Price List'!$C:AS,41,FALSE)))</f>
        <v/>
      </c>
      <c r="AR219" s="135" t="str">
        <f>IF($B219="","",(VLOOKUP($B219,'Price List'!$C:AS,42,FALSE)))</f>
        <v/>
      </c>
      <c r="AS219" s="76" t="str">
        <f>IF($B219="","",(VLOOKUP($B219,'Price List'!$C:CO,43,FALSE)))</f>
        <v/>
      </c>
      <c r="AT219" s="151" t="str">
        <f t="shared" si="3"/>
        <v/>
      </c>
      <c r="AU219" s="76"/>
      <c r="AV219" s="76"/>
      <c r="AW219" s="76"/>
      <c r="AX219" s="76"/>
      <c r="AY219" s="76"/>
      <c r="AZ219" s="76"/>
      <c r="BA219" s="76"/>
    </row>
    <row r="220" spans="1:53" s="85" customFormat="1" x14ac:dyDescent="0.2">
      <c r="A220" s="79">
        <v>213</v>
      </c>
      <c r="B220" s="76" t="str">
        <f>IF(ISBLANK(Catalog!A504),"",Catalog!A504)</f>
        <v/>
      </c>
      <c r="C220" s="76"/>
      <c r="D220" s="76" t="str">
        <f>IF($B220="","",(VLOOKUP($B220,'Price List'!$C:BB,2,FALSE)))</f>
        <v/>
      </c>
      <c r="E220" s="77" t="str">
        <f>IF($B220="","",(VLOOKUP($B220,'Price List'!$C:BA,3,FALSE)))</f>
        <v/>
      </c>
      <c r="F220" s="78" t="str">
        <f>IF($B220="","",IF(ISBLANK(VLOOKUP($B220,'Price List'!$C:BB,5,FALSE)),VLOOKUP($B220,'Price List'!$C:BB,7,FALSE),VLOOKUP($B220,'Price List'!$C:BB,5,FALSE)))</f>
        <v/>
      </c>
      <c r="G220" s="76"/>
      <c r="H220" s="76"/>
      <c r="I220" s="77" t="str">
        <f>IF($B220="","",(VLOOKUP($B220,'Price List'!$C:BE,6,FALSE)))</f>
        <v/>
      </c>
      <c r="J220" s="76" t="str">
        <f>IF($B220="","",(VLOOKUP($B220,'Price List'!$C:BF,8,FALSE)))</f>
        <v/>
      </c>
      <c r="K220" s="76" t="str">
        <f>IF($B220="","",(VLOOKUP($B220,'Price List'!$C:BG,9,FALSE)))</f>
        <v/>
      </c>
      <c r="L220" s="79" t="str">
        <f>IF($B220="","",(VLOOKUP($B220,'Price List'!$C:BH,10,FALSE)))</f>
        <v/>
      </c>
      <c r="M220" s="80" t="str">
        <f>IF($B220="","",(VLOOKUP($B220,'Price List'!$C:BI,11,FALSE)))</f>
        <v/>
      </c>
      <c r="N220" s="81" t="str">
        <f>IF($B220="","",(VLOOKUP($B220,'Price List'!$C:BI,12,FALSE)))</f>
        <v/>
      </c>
      <c r="O220" s="82" t="str">
        <f>IF($B220="","",(VLOOKUP($B220,'Price List'!$C:AS,13,FALSE)))</f>
        <v/>
      </c>
      <c r="P220" s="83" t="str">
        <f>IF($B220="","",(VLOOKUP($B220,'Price List'!$C:AS,14,FALSE)))</f>
        <v/>
      </c>
      <c r="Q220" s="83" t="str">
        <f>IF($B220="","",(VLOOKUP($B220,'Price List'!$C:AS,15,FALSE)))</f>
        <v/>
      </c>
      <c r="R220" s="125" t="str">
        <f>IF($B220="","",(VLOOKUP($B220,'Price List'!$C:AS,16,FALSE)))</f>
        <v/>
      </c>
      <c r="S220" s="125" t="str">
        <f>IF($B220="","",(VLOOKUP($B220,'Price List'!$C:AS,17,FALSE)))</f>
        <v/>
      </c>
      <c r="T220" s="84" t="str">
        <f>IF($B220="","",(VLOOKUP($B220,'Price List'!$C:AS,18,FALSE)))</f>
        <v/>
      </c>
      <c r="U220" s="83" t="str">
        <f>IF($B220="","",(VLOOKUP($B220,'Price List'!$C:AS,19,FALSE)))</f>
        <v/>
      </c>
      <c r="V220" s="83" t="str">
        <f>IF($B220="","",(VLOOKUP($B220,'Price List'!$C:AS,20,FALSE)))</f>
        <v/>
      </c>
      <c r="W220" s="125" t="str">
        <f>IF($B220="","",(VLOOKUP($B220,'Price List'!$C:AS,21,FALSE)))</f>
        <v/>
      </c>
      <c r="X220" s="130" t="str">
        <f>IF($B220="","",(VLOOKUP($B220,'Price List'!$C:AS,22,FALSE)))</f>
        <v/>
      </c>
      <c r="Y220" s="83" t="str">
        <f>IF($B220="","",(VLOOKUP($B220,'Price List'!$C:AS,23,FALSE)))</f>
        <v/>
      </c>
      <c r="Z220" s="83" t="str">
        <f>IF($B220="","",(VLOOKUP($B220,'Price List'!$C:AS,24,FALSE)))</f>
        <v/>
      </c>
      <c r="AA220" s="83" t="str">
        <f>IF($B220="","",(VLOOKUP($B220,'Price List'!$C:AS,25,FALSE)))</f>
        <v/>
      </c>
      <c r="AB220" s="125" t="str">
        <f>IF($B220="","",(VLOOKUP($B220,'Price List'!$C:AS,26,FALSE)))</f>
        <v/>
      </c>
      <c r="AC220" s="125" t="str">
        <f>IF($B220="","",(VLOOKUP($B220,'Price List'!$C:AS,27,FALSE)))</f>
        <v/>
      </c>
      <c r="AD220" s="82" t="str">
        <f>IF($B220="","",(VLOOKUP($B220,'Price List'!$C:AS,28,FALSE)))</f>
        <v/>
      </c>
      <c r="AE220" s="83" t="str">
        <f>IF($B220="","",(VLOOKUP($B220,'Price List'!$C:AS,29,FALSE)))</f>
        <v/>
      </c>
      <c r="AF220" s="83" t="str">
        <f>IF($B220="","",(VLOOKUP($B220,'Price List'!$C:AS,30,FALSE)))</f>
        <v/>
      </c>
      <c r="AG220" s="125" t="str">
        <f>IF($B220="","",(VLOOKUP($B220,'Price List'!$C:AS,31,FALSE)))</f>
        <v/>
      </c>
      <c r="AH220" s="125" t="str">
        <f>IF($B220="","",(VLOOKUP($B220,'Price List'!$C:AS,32,FALSE)))</f>
        <v/>
      </c>
      <c r="AI220" s="84" t="str">
        <f>IF($B220="","",(VLOOKUP($B220,'Price List'!$C:AS,33,FALSE)))</f>
        <v/>
      </c>
      <c r="AJ220" s="83" t="str">
        <f>IF($B220="","",(VLOOKUP($B220,'Price List'!$C:AS,34,FALSE)))</f>
        <v/>
      </c>
      <c r="AK220" s="83" t="str">
        <f>IF($B220="","",(VLOOKUP($B220,'Price List'!$C:AS,35,FALSE)))</f>
        <v/>
      </c>
      <c r="AL220" s="125" t="str">
        <f>IF($B220="","",(VLOOKUP($B220,'Price List'!$C:AS,36,FALSE)))</f>
        <v/>
      </c>
      <c r="AM220" s="130" t="str">
        <f>IF($B220="","",(VLOOKUP($B220,'Price List'!$C:AS,37,FALSE)))</f>
        <v/>
      </c>
      <c r="AN220" s="83" t="str">
        <f>IF($B220="","",(VLOOKUP($B220,'Price List'!$C:AS,38,FALSE)))</f>
        <v/>
      </c>
      <c r="AO220" s="83" t="str">
        <f>IF($B220="","",(VLOOKUP($B220,'Price List'!$C:AS,39,FALSE)))</f>
        <v/>
      </c>
      <c r="AP220" s="83" t="str">
        <f>IF($B220="","",(VLOOKUP($B220,'Price List'!$C:AS,40,FALSE)))</f>
        <v/>
      </c>
      <c r="AQ220" s="125" t="str">
        <f>IF($B220="","",(VLOOKUP($B220,'Price List'!$C:AS,41,FALSE)))</f>
        <v/>
      </c>
      <c r="AR220" s="135" t="str">
        <f>IF($B220="","",(VLOOKUP($B220,'Price List'!$C:AS,42,FALSE)))</f>
        <v/>
      </c>
      <c r="AS220" s="76" t="str">
        <f>IF($B220="","",(VLOOKUP($B220,'Price List'!$C:CO,43,FALSE)))</f>
        <v/>
      </c>
      <c r="AT220" s="151" t="str">
        <f t="shared" si="3"/>
        <v/>
      </c>
      <c r="AU220" s="76"/>
      <c r="AV220" s="76"/>
      <c r="AW220" s="76"/>
      <c r="AX220" s="76"/>
      <c r="AY220" s="76"/>
      <c r="AZ220" s="76"/>
      <c r="BA220" s="76"/>
    </row>
    <row r="221" spans="1:53" s="85" customFormat="1" x14ac:dyDescent="0.2">
      <c r="A221" s="79">
        <v>214</v>
      </c>
      <c r="B221" s="76" t="str">
        <f>IF(ISBLANK(Catalog!E504),"",Catalog!E504)</f>
        <v/>
      </c>
      <c r="C221" s="76"/>
      <c r="D221" s="76" t="str">
        <f>IF($B221="","",(VLOOKUP($B221,'Price List'!$C:BB,2,FALSE)))</f>
        <v/>
      </c>
      <c r="E221" s="77" t="str">
        <f>IF($B221="","",(VLOOKUP($B221,'Price List'!$C:BA,3,FALSE)))</f>
        <v/>
      </c>
      <c r="F221" s="78" t="str">
        <f>IF($B221="","",IF(ISBLANK(VLOOKUP($B221,'Price List'!$C:BB,5,FALSE)),VLOOKUP($B221,'Price List'!$C:BB,7,FALSE),VLOOKUP($B221,'Price List'!$C:BB,5,FALSE)))</f>
        <v/>
      </c>
      <c r="G221" s="76"/>
      <c r="H221" s="76"/>
      <c r="I221" s="77" t="str">
        <f>IF($B221="","",(VLOOKUP($B221,'Price List'!$C:BE,6,FALSE)))</f>
        <v/>
      </c>
      <c r="J221" s="76" t="str">
        <f>IF($B221="","",(VLOOKUP($B221,'Price List'!$C:BF,8,FALSE)))</f>
        <v/>
      </c>
      <c r="K221" s="76" t="str">
        <f>IF($B221="","",(VLOOKUP($B221,'Price List'!$C:BG,9,FALSE)))</f>
        <v/>
      </c>
      <c r="L221" s="79" t="str">
        <f>IF($B221="","",(VLOOKUP($B221,'Price List'!$C:BH,10,FALSE)))</f>
        <v/>
      </c>
      <c r="M221" s="80" t="str">
        <f>IF($B221="","",(VLOOKUP($B221,'Price List'!$C:BI,11,FALSE)))</f>
        <v/>
      </c>
      <c r="N221" s="81" t="str">
        <f>IF($B221="","",(VLOOKUP($B221,'Price List'!$C:BI,12,FALSE)))</f>
        <v/>
      </c>
      <c r="O221" s="82" t="str">
        <f>IF($B221="","",(VLOOKUP($B221,'Price List'!$C:AS,13,FALSE)))</f>
        <v/>
      </c>
      <c r="P221" s="83" t="str">
        <f>IF($B221="","",(VLOOKUP($B221,'Price List'!$C:AS,14,FALSE)))</f>
        <v/>
      </c>
      <c r="Q221" s="83" t="str">
        <f>IF($B221="","",(VLOOKUP($B221,'Price List'!$C:AS,15,FALSE)))</f>
        <v/>
      </c>
      <c r="R221" s="125" t="str">
        <f>IF($B221="","",(VLOOKUP($B221,'Price List'!$C:AS,16,FALSE)))</f>
        <v/>
      </c>
      <c r="S221" s="125" t="str">
        <f>IF($B221="","",(VLOOKUP($B221,'Price List'!$C:AS,17,FALSE)))</f>
        <v/>
      </c>
      <c r="T221" s="84" t="str">
        <f>IF($B221="","",(VLOOKUP($B221,'Price List'!$C:AS,18,FALSE)))</f>
        <v/>
      </c>
      <c r="U221" s="83" t="str">
        <f>IF($B221="","",(VLOOKUP($B221,'Price List'!$C:AS,19,FALSE)))</f>
        <v/>
      </c>
      <c r="V221" s="83" t="str">
        <f>IF($B221="","",(VLOOKUP($B221,'Price List'!$C:AS,20,FALSE)))</f>
        <v/>
      </c>
      <c r="W221" s="125" t="str">
        <f>IF($B221="","",(VLOOKUP($B221,'Price List'!$C:AS,21,FALSE)))</f>
        <v/>
      </c>
      <c r="X221" s="130" t="str">
        <f>IF($B221="","",(VLOOKUP($B221,'Price List'!$C:AS,22,FALSE)))</f>
        <v/>
      </c>
      <c r="Y221" s="83" t="str">
        <f>IF($B221="","",(VLOOKUP($B221,'Price List'!$C:AS,23,FALSE)))</f>
        <v/>
      </c>
      <c r="Z221" s="83" t="str">
        <f>IF($B221="","",(VLOOKUP($B221,'Price List'!$C:AS,24,FALSE)))</f>
        <v/>
      </c>
      <c r="AA221" s="83" t="str">
        <f>IF($B221="","",(VLOOKUP($B221,'Price List'!$C:AS,25,FALSE)))</f>
        <v/>
      </c>
      <c r="AB221" s="125" t="str">
        <f>IF($B221="","",(VLOOKUP($B221,'Price List'!$C:AS,26,FALSE)))</f>
        <v/>
      </c>
      <c r="AC221" s="125" t="str">
        <f>IF($B221="","",(VLOOKUP($B221,'Price List'!$C:AS,27,FALSE)))</f>
        <v/>
      </c>
      <c r="AD221" s="82" t="str">
        <f>IF($B221="","",(VLOOKUP($B221,'Price List'!$C:AS,28,FALSE)))</f>
        <v/>
      </c>
      <c r="AE221" s="83" t="str">
        <f>IF($B221="","",(VLOOKUP($B221,'Price List'!$C:AS,29,FALSE)))</f>
        <v/>
      </c>
      <c r="AF221" s="83" t="str">
        <f>IF($B221="","",(VLOOKUP($B221,'Price List'!$C:AS,30,FALSE)))</f>
        <v/>
      </c>
      <c r="AG221" s="125" t="str">
        <f>IF($B221="","",(VLOOKUP($B221,'Price List'!$C:AS,31,FALSE)))</f>
        <v/>
      </c>
      <c r="AH221" s="125" t="str">
        <f>IF($B221="","",(VLOOKUP($B221,'Price List'!$C:AS,32,FALSE)))</f>
        <v/>
      </c>
      <c r="AI221" s="84" t="str">
        <f>IF($B221="","",(VLOOKUP($B221,'Price List'!$C:AS,33,FALSE)))</f>
        <v/>
      </c>
      <c r="AJ221" s="83" t="str">
        <f>IF($B221="","",(VLOOKUP($B221,'Price List'!$C:AS,34,FALSE)))</f>
        <v/>
      </c>
      <c r="AK221" s="83" t="str">
        <f>IF($B221="","",(VLOOKUP($B221,'Price List'!$C:AS,35,FALSE)))</f>
        <v/>
      </c>
      <c r="AL221" s="125" t="str">
        <f>IF($B221="","",(VLOOKUP($B221,'Price List'!$C:AS,36,FALSE)))</f>
        <v/>
      </c>
      <c r="AM221" s="130" t="str">
        <f>IF($B221="","",(VLOOKUP($B221,'Price List'!$C:AS,37,FALSE)))</f>
        <v/>
      </c>
      <c r="AN221" s="83" t="str">
        <f>IF($B221="","",(VLOOKUP($B221,'Price List'!$C:AS,38,FALSE)))</f>
        <v/>
      </c>
      <c r="AO221" s="83" t="str">
        <f>IF($B221="","",(VLOOKUP($B221,'Price List'!$C:AS,39,FALSE)))</f>
        <v/>
      </c>
      <c r="AP221" s="83" t="str">
        <f>IF($B221="","",(VLOOKUP($B221,'Price List'!$C:AS,40,FALSE)))</f>
        <v/>
      </c>
      <c r="AQ221" s="125" t="str">
        <f>IF($B221="","",(VLOOKUP($B221,'Price List'!$C:AS,41,FALSE)))</f>
        <v/>
      </c>
      <c r="AR221" s="135" t="str">
        <f>IF($B221="","",(VLOOKUP($B221,'Price List'!$C:AS,42,FALSE)))</f>
        <v/>
      </c>
      <c r="AS221" s="76" t="str">
        <f>IF($B221="","",(VLOOKUP($B221,'Price List'!$C:CO,43,FALSE)))</f>
        <v/>
      </c>
      <c r="AT221" s="151" t="str">
        <f t="shared" si="3"/>
        <v/>
      </c>
      <c r="AU221" s="76"/>
      <c r="AV221" s="76"/>
      <c r="AW221" s="76"/>
      <c r="AX221" s="76"/>
      <c r="AY221" s="76"/>
      <c r="AZ221" s="76"/>
      <c r="BA221" s="76"/>
    </row>
    <row r="222" spans="1:53" s="85" customFormat="1" x14ac:dyDescent="0.2">
      <c r="A222" s="79">
        <v>215</v>
      </c>
      <c r="B222" s="76" t="str">
        <f>IF(ISBLANK(Catalog!I504),"",Catalog!I504)</f>
        <v/>
      </c>
      <c r="C222" s="76"/>
      <c r="D222" s="76" t="str">
        <f>IF($B222="","",(VLOOKUP($B222,'Price List'!$C:BB,2,FALSE)))</f>
        <v/>
      </c>
      <c r="E222" s="77" t="str">
        <f>IF($B222="","",(VLOOKUP($B222,'Price List'!$C:BA,3,FALSE)))</f>
        <v/>
      </c>
      <c r="F222" s="78" t="str">
        <f>IF($B222="","",IF(ISBLANK(VLOOKUP($B222,'Price List'!$C:BB,5,FALSE)),VLOOKUP($B222,'Price List'!$C:BB,7,FALSE),VLOOKUP($B222,'Price List'!$C:BB,5,FALSE)))</f>
        <v/>
      </c>
      <c r="G222" s="76"/>
      <c r="H222" s="76"/>
      <c r="I222" s="77" t="str">
        <f>IF($B222="","",(VLOOKUP($B222,'Price List'!$C:BE,6,FALSE)))</f>
        <v/>
      </c>
      <c r="J222" s="76" t="str">
        <f>IF($B222="","",(VLOOKUP($B222,'Price List'!$C:BF,8,FALSE)))</f>
        <v/>
      </c>
      <c r="K222" s="76" t="str">
        <f>IF($B222="","",(VLOOKUP($B222,'Price List'!$C:BG,9,FALSE)))</f>
        <v/>
      </c>
      <c r="L222" s="79" t="str">
        <f>IF($B222="","",(VLOOKUP($B222,'Price List'!$C:BH,10,FALSE)))</f>
        <v/>
      </c>
      <c r="M222" s="80" t="str">
        <f>IF($B222="","",(VLOOKUP($B222,'Price List'!$C:BI,11,FALSE)))</f>
        <v/>
      </c>
      <c r="N222" s="81" t="str">
        <f>IF($B222="","",(VLOOKUP($B222,'Price List'!$C:BI,12,FALSE)))</f>
        <v/>
      </c>
      <c r="O222" s="82" t="str">
        <f>IF($B222="","",(VLOOKUP($B222,'Price List'!$C:AS,13,FALSE)))</f>
        <v/>
      </c>
      <c r="P222" s="83" t="str">
        <f>IF($B222="","",(VLOOKUP($B222,'Price List'!$C:AS,14,FALSE)))</f>
        <v/>
      </c>
      <c r="Q222" s="83" t="str">
        <f>IF($B222="","",(VLOOKUP($B222,'Price List'!$C:AS,15,FALSE)))</f>
        <v/>
      </c>
      <c r="R222" s="125" t="str">
        <f>IF($B222="","",(VLOOKUP($B222,'Price List'!$C:AS,16,FALSE)))</f>
        <v/>
      </c>
      <c r="S222" s="125" t="str">
        <f>IF($B222="","",(VLOOKUP($B222,'Price List'!$C:AS,17,FALSE)))</f>
        <v/>
      </c>
      <c r="T222" s="84" t="str">
        <f>IF($B222="","",(VLOOKUP($B222,'Price List'!$C:AS,18,FALSE)))</f>
        <v/>
      </c>
      <c r="U222" s="83" t="str">
        <f>IF($B222="","",(VLOOKUP($B222,'Price List'!$C:AS,19,FALSE)))</f>
        <v/>
      </c>
      <c r="V222" s="83" t="str">
        <f>IF($B222="","",(VLOOKUP($B222,'Price List'!$C:AS,20,FALSE)))</f>
        <v/>
      </c>
      <c r="W222" s="125" t="str">
        <f>IF($B222="","",(VLOOKUP($B222,'Price List'!$C:AS,21,FALSE)))</f>
        <v/>
      </c>
      <c r="X222" s="130" t="str">
        <f>IF($B222="","",(VLOOKUP($B222,'Price List'!$C:AS,22,FALSE)))</f>
        <v/>
      </c>
      <c r="Y222" s="83" t="str">
        <f>IF($B222="","",(VLOOKUP($B222,'Price List'!$C:AS,23,FALSE)))</f>
        <v/>
      </c>
      <c r="Z222" s="83" t="str">
        <f>IF($B222="","",(VLOOKUP($B222,'Price List'!$C:AS,24,FALSE)))</f>
        <v/>
      </c>
      <c r="AA222" s="83" t="str">
        <f>IF($B222="","",(VLOOKUP($B222,'Price List'!$C:AS,25,FALSE)))</f>
        <v/>
      </c>
      <c r="AB222" s="125" t="str">
        <f>IF($B222="","",(VLOOKUP($B222,'Price List'!$C:AS,26,FALSE)))</f>
        <v/>
      </c>
      <c r="AC222" s="125" t="str">
        <f>IF($B222="","",(VLOOKUP($B222,'Price List'!$C:AS,27,FALSE)))</f>
        <v/>
      </c>
      <c r="AD222" s="82" t="str">
        <f>IF($B222="","",(VLOOKUP($B222,'Price List'!$C:AS,28,FALSE)))</f>
        <v/>
      </c>
      <c r="AE222" s="83" t="str">
        <f>IF($B222="","",(VLOOKUP($B222,'Price List'!$C:AS,29,FALSE)))</f>
        <v/>
      </c>
      <c r="AF222" s="83" t="str">
        <f>IF($B222="","",(VLOOKUP($B222,'Price List'!$C:AS,30,FALSE)))</f>
        <v/>
      </c>
      <c r="AG222" s="125" t="str">
        <f>IF($B222="","",(VLOOKUP($B222,'Price List'!$C:AS,31,FALSE)))</f>
        <v/>
      </c>
      <c r="AH222" s="125" t="str">
        <f>IF($B222="","",(VLOOKUP($B222,'Price List'!$C:AS,32,FALSE)))</f>
        <v/>
      </c>
      <c r="AI222" s="84" t="str">
        <f>IF($B222="","",(VLOOKUP($B222,'Price List'!$C:AS,33,FALSE)))</f>
        <v/>
      </c>
      <c r="AJ222" s="83" t="str">
        <f>IF($B222="","",(VLOOKUP($B222,'Price List'!$C:AS,34,FALSE)))</f>
        <v/>
      </c>
      <c r="AK222" s="83" t="str">
        <f>IF($B222="","",(VLOOKUP($B222,'Price List'!$C:AS,35,FALSE)))</f>
        <v/>
      </c>
      <c r="AL222" s="125" t="str">
        <f>IF($B222="","",(VLOOKUP($B222,'Price List'!$C:AS,36,FALSE)))</f>
        <v/>
      </c>
      <c r="AM222" s="130" t="str">
        <f>IF($B222="","",(VLOOKUP($B222,'Price List'!$C:AS,37,FALSE)))</f>
        <v/>
      </c>
      <c r="AN222" s="83" t="str">
        <f>IF($B222="","",(VLOOKUP($B222,'Price List'!$C:AS,38,FALSE)))</f>
        <v/>
      </c>
      <c r="AO222" s="83" t="str">
        <f>IF($B222="","",(VLOOKUP($B222,'Price List'!$C:AS,39,FALSE)))</f>
        <v/>
      </c>
      <c r="AP222" s="83" t="str">
        <f>IF($B222="","",(VLOOKUP($B222,'Price List'!$C:AS,40,FALSE)))</f>
        <v/>
      </c>
      <c r="AQ222" s="125" t="str">
        <f>IF($B222="","",(VLOOKUP($B222,'Price List'!$C:AS,41,FALSE)))</f>
        <v/>
      </c>
      <c r="AR222" s="135" t="str">
        <f>IF($B222="","",(VLOOKUP($B222,'Price List'!$C:AS,42,FALSE)))</f>
        <v/>
      </c>
      <c r="AS222" s="76" t="str">
        <f>IF($B222="","",(VLOOKUP($B222,'Price List'!$C:CO,43,FALSE)))</f>
        <v/>
      </c>
      <c r="AT222" s="151" t="str">
        <f t="shared" si="3"/>
        <v/>
      </c>
      <c r="AU222" s="76"/>
      <c r="AV222" s="76"/>
      <c r="AW222" s="76"/>
      <c r="AX222" s="76"/>
      <c r="AY222" s="76"/>
      <c r="AZ222" s="76"/>
      <c r="BA222" s="76"/>
    </row>
    <row r="223" spans="1:53" s="85" customFormat="1" x14ac:dyDescent="0.2">
      <c r="A223" s="79">
        <v>216</v>
      </c>
      <c r="B223" s="76" t="str">
        <f>IF(ISBLANK(Catalog!A511),"",Catalog!A511)</f>
        <v/>
      </c>
      <c r="C223" s="76"/>
      <c r="D223" s="76" t="str">
        <f>IF($B223="","",(VLOOKUP($B223,'Price List'!$C:BB,2,FALSE)))</f>
        <v/>
      </c>
      <c r="E223" s="77" t="str">
        <f>IF($B223="","",(VLOOKUP($B223,'Price List'!$C:BA,3,FALSE)))</f>
        <v/>
      </c>
      <c r="F223" s="78" t="str">
        <f>IF($B223="","",IF(ISBLANK(VLOOKUP($B223,'Price List'!$C:BB,5,FALSE)),VLOOKUP($B223,'Price List'!$C:BB,7,FALSE),VLOOKUP($B223,'Price List'!$C:BB,5,FALSE)))</f>
        <v/>
      </c>
      <c r="G223" s="76"/>
      <c r="H223" s="76"/>
      <c r="I223" s="77" t="str">
        <f>IF($B223="","",(VLOOKUP($B223,'Price List'!$C:BE,6,FALSE)))</f>
        <v/>
      </c>
      <c r="J223" s="76" t="str">
        <f>IF($B223="","",(VLOOKUP($B223,'Price List'!$C:BF,8,FALSE)))</f>
        <v/>
      </c>
      <c r="K223" s="76" t="str">
        <f>IF($B223="","",(VLOOKUP($B223,'Price List'!$C:BG,9,FALSE)))</f>
        <v/>
      </c>
      <c r="L223" s="79" t="str">
        <f>IF($B223="","",(VLOOKUP($B223,'Price List'!$C:BH,10,FALSE)))</f>
        <v/>
      </c>
      <c r="M223" s="80" t="str">
        <f>IF($B223="","",(VLOOKUP($B223,'Price List'!$C:BI,11,FALSE)))</f>
        <v/>
      </c>
      <c r="N223" s="81" t="str">
        <f>IF($B223="","",(VLOOKUP($B223,'Price List'!$C:BI,12,FALSE)))</f>
        <v/>
      </c>
      <c r="O223" s="82" t="str">
        <f>IF($B223="","",(VLOOKUP($B223,'Price List'!$C:AS,13,FALSE)))</f>
        <v/>
      </c>
      <c r="P223" s="83" t="str">
        <f>IF($B223="","",(VLOOKUP($B223,'Price List'!$C:AS,14,FALSE)))</f>
        <v/>
      </c>
      <c r="Q223" s="83" t="str">
        <f>IF($B223="","",(VLOOKUP($B223,'Price List'!$C:AS,15,FALSE)))</f>
        <v/>
      </c>
      <c r="R223" s="125" t="str">
        <f>IF($B223="","",(VLOOKUP($B223,'Price List'!$C:AS,16,FALSE)))</f>
        <v/>
      </c>
      <c r="S223" s="125" t="str">
        <f>IF($B223="","",(VLOOKUP($B223,'Price List'!$C:AS,17,FALSE)))</f>
        <v/>
      </c>
      <c r="T223" s="84" t="str">
        <f>IF($B223="","",(VLOOKUP($B223,'Price List'!$C:AS,18,FALSE)))</f>
        <v/>
      </c>
      <c r="U223" s="83" t="str">
        <f>IF($B223="","",(VLOOKUP($B223,'Price List'!$C:AS,19,FALSE)))</f>
        <v/>
      </c>
      <c r="V223" s="83" t="str">
        <f>IF($B223="","",(VLOOKUP($B223,'Price List'!$C:AS,20,FALSE)))</f>
        <v/>
      </c>
      <c r="W223" s="125" t="str">
        <f>IF($B223="","",(VLOOKUP($B223,'Price List'!$C:AS,21,FALSE)))</f>
        <v/>
      </c>
      <c r="X223" s="130" t="str">
        <f>IF($B223="","",(VLOOKUP($B223,'Price List'!$C:AS,22,FALSE)))</f>
        <v/>
      </c>
      <c r="Y223" s="83" t="str">
        <f>IF($B223="","",(VLOOKUP($B223,'Price List'!$C:AS,23,FALSE)))</f>
        <v/>
      </c>
      <c r="Z223" s="83" t="str">
        <f>IF($B223="","",(VLOOKUP($B223,'Price List'!$C:AS,24,FALSE)))</f>
        <v/>
      </c>
      <c r="AA223" s="83" t="str">
        <f>IF($B223="","",(VLOOKUP($B223,'Price List'!$C:AS,25,FALSE)))</f>
        <v/>
      </c>
      <c r="AB223" s="125" t="str">
        <f>IF($B223="","",(VLOOKUP($B223,'Price List'!$C:AS,26,FALSE)))</f>
        <v/>
      </c>
      <c r="AC223" s="125" t="str">
        <f>IF($B223="","",(VLOOKUP($B223,'Price List'!$C:AS,27,FALSE)))</f>
        <v/>
      </c>
      <c r="AD223" s="82" t="str">
        <f>IF($B223="","",(VLOOKUP($B223,'Price List'!$C:AS,28,FALSE)))</f>
        <v/>
      </c>
      <c r="AE223" s="83" t="str">
        <f>IF($B223="","",(VLOOKUP($B223,'Price List'!$C:AS,29,FALSE)))</f>
        <v/>
      </c>
      <c r="AF223" s="83" t="str">
        <f>IF($B223="","",(VLOOKUP($B223,'Price List'!$C:AS,30,FALSE)))</f>
        <v/>
      </c>
      <c r="AG223" s="125" t="str">
        <f>IF($B223="","",(VLOOKUP($B223,'Price List'!$C:AS,31,FALSE)))</f>
        <v/>
      </c>
      <c r="AH223" s="125" t="str">
        <f>IF($B223="","",(VLOOKUP($B223,'Price List'!$C:AS,32,FALSE)))</f>
        <v/>
      </c>
      <c r="AI223" s="84" t="str">
        <f>IF($B223="","",(VLOOKUP($B223,'Price List'!$C:AS,33,FALSE)))</f>
        <v/>
      </c>
      <c r="AJ223" s="83" t="str">
        <f>IF($B223="","",(VLOOKUP($B223,'Price List'!$C:AS,34,FALSE)))</f>
        <v/>
      </c>
      <c r="AK223" s="83" t="str">
        <f>IF($B223="","",(VLOOKUP($B223,'Price List'!$C:AS,35,FALSE)))</f>
        <v/>
      </c>
      <c r="AL223" s="125" t="str">
        <f>IF($B223="","",(VLOOKUP($B223,'Price List'!$C:AS,36,FALSE)))</f>
        <v/>
      </c>
      <c r="AM223" s="130" t="str">
        <f>IF($B223="","",(VLOOKUP($B223,'Price List'!$C:AS,37,FALSE)))</f>
        <v/>
      </c>
      <c r="AN223" s="83" t="str">
        <f>IF($B223="","",(VLOOKUP($B223,'Price List'!$C:AS,38,FALSE)))</f>
        <v/>
      </c>
      <c r="AO223" s="83" t="str">
        <f>IF($B223="","",(VLOOKUP($B223,'Price List'!$C:AS,39,FALSE)))</f>
        <v/>
      </c>
      <c r="AP223" s="83" t="str">
        <f>IF($B223="","",(VLOOKUP($B223,'Price List'!$C:AS,40,FALSE)))</f>
        <v/>
      </c>
      <c r="AQ223" s="125" t="str">
        <f>IF($B223="","",(VLOOKUP($B223,'Price List'!$C:AS,41,FALSE)))</f>
        <v/>
      </c>
      <c r="AR223" s="135" t="str">
        <f>IF($B223="","",(VLOOKUP($B223,'Price List'!$C:AS,42,FALSE)))</f>
        <v/>
      </c>
      <c r="AS223" s="76" t="str">
        <f>IF($B223="","",(VLOOKUP($B223,'Price List'!$C:CO,43,FALSE)))</f>
        <v/>
      </c>
      <c r="AT223" s="151" t="str">
        <f t="shared" si="3"/>
        <v/>
      </c>
      <c r="AU223" s="76"/>
      <c r="AV223" s="76"/>
      <c r="AW223" s="76"/>
      <c r="AX223" s="76"/>
      <c r="AY223" s="76"/>
      <c r="AZ223" s="76"/>
      <c r="BA223" s="76"/>
    </row>
    <row r="224" spans="1:53" s="85" customFormat="1" x14ac:dyDescent="0.2">
      <c r="A224" s="79">
        <v>217</v>
      </c>
      <c r="B224" s="76" t="str">
        <f>IF(ISBLANK(Catalog!E511),"",Catalog!E511)</f>
        <v/>
      </c>
      <c r="C224" s="76"/>
      <c r="D224" s="76" t="str">
        <f>IF($B224="","",(VLOOKUP($B224,'Price List'!$C:BB,2,FALSE)))</f>
        <v/>
      </c>
      <c r="E224" s="77" t="str">
        <f>IF($B224="","",(VLOOKUP($B224,'Price List'!$C:BA,3,FALSE)))</f>
        <v/>
      </c>
      <c r="F224" s="78" t="str">
        <f>IF($B224="","",IF(ISBLANK(VLOOKUP($B224,'Price List'!$C:BB,5,FALSE)),VLOOKUP($B224,'Price List'!$C:BB,7,FALSE),VLOOKUP($B224,'Price List'!$C:BB,5,FALSE)))</f>
        <v/>
      </c>
      <c r="G224" s="76"/>
      <c r="H224" s="76"/>
      <c r="I224" s="77" t="str">
        <f>IF($B224="","",(VLOOKUP($B224,'Price List'!$C:BE,6,FALSE)))</f>
        <v/>
      </c>
      <c r="J224" s="76" t="str">
        <f>IF($B224="","",(VLOOKUP($B224,'Price List'!$C:BF,8,FALSE)))</f>
        <v/>
      </c>
      <c r="K224" s="76" t="str">
        <f>IF($B224="","",(VLOOKUP($B224,'Price List'!$C:BG,9,FALSE)))</f>
        <v/>
      </c>
      <c r="L224" s="79" t="str">
        <f>IF($B224="","",(VLOOKUP($B224,'Price List'!$C:BH,10,FALSE)))</f>
        <v/>
      </c>
      <c r="M224" s="80" t="str">
        <f>IF($B224="","",(VLOOKUP($B224,'Price List'!$C:BI,11,FALSE)))</f>
        <v/>
      </c>
      <c r="N224" s="81" t="str">
        <f>IF($B224="","",(VLOOKUP($B224,'Price List'!$C:BI,12,FALSE)))</f>
        <v/>
      </c>
      <c r="O224" s="82" t="str">
        <f>IF($B224="","",(VLOOKUP($B224,'Price List'!$C:AS,13,FALSE)))</f>
        <v/>
      </c>
      <c r="P224" s="83" t="str">
        <f>IF($B224="","",(VLOOKUP($B224,'Price List'!$C:AS,14,FALSE)))</f>
        <v/>
      </c>
      <c r="Q224" s="83" t="str">
        <f>IF($B224="","",(VLOOKUP($B224,'Price List'!$C:AS,15,FALSE)))</f>
        <v/>
      </c>
      <c r="R224" s="125" t="str">
        <f>IF($B224="","",(VLOOKUP($B224,'Price List'!$C:AS,16,FALSE)))</f>
        <v/>
      </c>
      <c r="S224" s="125" t="str">
        <f>IF($B224="","",(VLOOKUP($B224,'Price List'!$C:AS,17,FALSE)))</f>
        <v/>
      </c>
      <c r="T224" s="84" t="str">
        <f>IF($B224="","",(VLOOKUP($B224,'Price List'!$C:AS,18,FALSE)))</f>
        <v/>
      </c>
      <c r="U224" s="83" t="str">
        <f>IF($B224="","",(VLOOKUP($B224,'Price List'!$C:AS,19,FALSE)))</f>
        <v/>
      </c>
      <c r="V224" s="83" t="str">
        <f>IF($B224="","",(VLOOKUP($B224,'Price List'!$C:AS,20,FALSE)))</f>
        <v/>
      </c>
      <c r="W224" s="125" t="str">
        <f>IF($B224="","",(VLOOKUP($B224,'Price List'!$C:AS,21,FALSE)))</f>
        <v/>
      </c>
      <c r="X224" s="130" t="str">
        <f>IF($B224="","",(VLOOKUP($B224,'Price List'!$C:AS,22,FALSE)))</f>
        <v/>
      </c>
      <c r="Y224" s="83" t="str">
        <f>IF($B224="","",(VLOOKUP($B224,'Price List'!$C:AS,23,FALSE)))</f>
        <v/>
      </c>
      <c r="Z224" s="83" t="str">
        <f>IF($B224="","",(VLOOKUP($B224,'Price List'!$C:AS,24,FALSE)))</f>
        <v/>
      </c>
      <c r="AA224" s="83" t="str">
        <f>IF($B224="","",(VLOOKUP($B224,'Price List'!$C:AS,25,FALSE)))</f>
        <v/>
      </c>
      <c r="AB224" s="125" t="str">
        <f>IF($B224="","",(VLOOKUP($B224,'Price List'!$C:AS,26,FALSE)))</f>
        <v/>
      </c>
      <c r="AC224" s="125" t="str">
        <f>IF($B224="","",(VLOOKUP($B224,'Price List'!$C:AS,27,FALSE)))</f>
        <v/>
      </c>
      <c r="AD224" s="82" t="str">
        <f>IF($B224="","",(VLOOKUP($B224,'Price List'!$C:AS,28,FALSE)))</f>
        <v/>
      </c>
      <c r="AE224" s="83" t="str">
        <f>IF($B224="","",(VLOOKUP($B224,'Price List'!$C:AS,29,FALSE)))</f>
        <v/>
      </c>
      <c r="AF224" s="83" t="str">
        <f>IF($B224="","",(VLOOKUP($B224,'Price List'!$C:AS,30,FALSE)))</f>
        <v/>
      </c>
      <c r="AG224" s="125" t="str">
        <f>IF($B224="","",(VLOOKUP($B224,'Price List'!$C:AS,31,FALSE)))</f>
        <v/>
      </c>
      <c r="AH224" s="125" t="str">
        <f>IF($B224="","",(VLOOKUP($B224,'Price List'!$C:AS,32,FALSE)))</f>
        <v/>
      </c>
      <c r="AI224" s="84" t="str">
        <f>IF($B224="","",(VLOOKUP($B224,'Price List'!$C:AS,33,FALSE)))</f>
        <v/>
      </c>
      <c r="AJ224" s="83" t="str">
        <f>IF($B224="","",(VLOOKUP($B224,'Price List'!$C:AS,34,FALSE)))</f>
        <v/>
      </c>
      <c r="AK224" s="83" t="str">
        <f>IF($B224="","",(VLOOKUP($B224,'Price List'!$C:AS,35,FALSE)))</f>
        <v/>
      </c>
      <c r="AL224" s="125" t="str">
        <f>IF($B224="","",(VLOOKUP($B224,'Price List'!$C:AS,36,FALSE)))</f>
        <v/>
      </c>
      <c r="AM224" s="130" t="str">
        <f>IF($B224="","",(VLOOKUP($B224,'Price List'!$C:AS,37,FALSE)))</f>
        <v/>
      </c>
      <c r="AN224" s="83" t="str">
        <f>IF($B224="","",(VLOOKUP($B224,'Price List'!$C:AS,38,FALSE)))</f>
        <v/>
      </c>
      <c r="AO224" s="83" t="str">
        <f>IF($B224="","",(VLOOKUP($B224,'Price List'!$C:AS,39,FALSE)))</f>
        <v/>
      </c>
      <c r="AP224" s="83" t="str">
        <f>IF($B224="","",(VLOOKUP($B224,'Price List'!$C:AS,40,FALSE)))</f>
        <v/>
      </c>
      <c r="AQ224" s="125" t="str">
        <f>IF($B224="","",(VLOOKUP($B224,'Price List'!$C:AS,41,FALSE)))</f>
        <v/>
      </c>
      <c r="AR224" s="135" t="str">
        <f>IF($B224="","",(VLOOKUP($B224,'Price List'!$C:AS,42,FALSE)))</f>
        <v/>
      </c>
      <c r="AS224" s="76" t="str">
        <f>IF($B224="","",(VLOOKUP($B224,'Price List'!$C:CO,43,FALSE)))</f>
        <v/>
      </c>
      <c r="AT224" s="151" t="str">
        <f t="shared" si="3"/>
        <v/>
      </c>
      <c r="AU224" s="76"/>
      <c r="AV224" s="76"/>
      <c r="AW224" s="76"/>
      <c r="AX224" s="76"/>
      <c r="AY224" s="76"/>
      <c r="AZ224" s="76"/>
      <c r="BA224" s="76"/>
    </row>
    <row r="225" spans="1:53" s="85" customFormat="1" x14ac:dyDescent="0.2">
      <c r="A225" s="79">
        <v>218</v>
      </c>
      <c r="B225" s="76" t="str">
        <f>IF(ISBLANK(Catalog!I511),"",Catalog!I511)</f>
        <v/>
      </c>
      <c r="C225" s="76"/>
      <c r="D225" s="76" t="str">
        <f>IF($B225="","",(VLOOKUP($B225,'Price List'!$C:BB,2,FALSE)))</f>
        <v/>
      </c>
      <c r="E225" s="77" t="str">
        <f>IF($B225="","",(VLOOKUP($B225,'Price List'!$C:BA,3,FALSE)))</f>
        <v/>
      </c>
      <c r="F225" s="78" t="str">
        <f>IF($B225="","",IF(ISBLANK(VLOOKUP($B225,'Price List'!$C:BB,5,FALSE)),VLOOKUP($B225,'Price List'!$C:BB,7,FALSE),VLOOKUP($B225,'Price List'!$C:BB,5,FALSE)))</f>
        <v/>
      </c>
      <c r="G225" s="76"/>
      <c r="H225" s="76"/>
      <c r="I225" s="77" t="str">
        <f>IF($B225="","",(VLOOKUP($B225,'Price List'!$C:BE,6,FALSE)))</f>
        <v/>
      </c>
      <c r="J225" s="76" t="str">
        <f>IF($B225="","",(VLOOKUP($B225,'Price List'!$C:BF,8,FALSE)))</f>
        <v/>
      </c>
      <c r="K225" s="76" t="str">
        <f>IF($B225="","",(VLOOKUP($B225,'Price List'!$C:BG,9,FALSE)))</f>
        <v/>
      </c>
      <c r="L225" s="79" t="str">
        <f>IF($B225="","",(VLOOKUP($B225,'Price List'!$C:BH,10,FALSE)))</f>
        <v/>
      </c>
      <c r="M225" s="80" t="str">
        <f>IF($B225="","",(VLOOKUP($B225,'Price List'!$C:BI,11,FALSE)))</f>
        <v/>
      </c>
      <c r="N225" s="81" t="str">
        <f>IF($B225="","",(VLOOKUP($B225,'Price List'!$C:BI,12,FALSE)))</f>
        <v/>
      </c>
      <c r="O225" s="82" t="str">
        <f>IF($B225="","",(VLOOKUP($B225,'Price List'!$C:AS,13,FALSE)))</f>
        <v/>
      </c>
      <c r="P225" s="83" t="str">
        <f>IF($B225="","",(VLOOKUP($B225,'Price List'!$C:AS,14,FALSE)))</f>
        <v/>
      </c>
      <c r="Q225" s="83" t="str">
        <f>IF($B225="","",(VLOOKUP($B225,'Price List'!$C:AS,15,FALSE)))</f>
        <v/>
      </c>
      <c r="R225" s="125" t="str">
        <f>IF($B225="","",(VLOOKUP($B225,'Price List'!$C:AS,16,FALSE)))</f>
        <v/>
      </c>
      <c r="S225" s="125" t="str">
        <f>IF($B225="","",(VLOOKUP($B225,'Price List'!$C:AS,17,FALSE)))</f>
        <v/>
      </c>
      <c r="T225" s="84" t="str">
        <f>IF($B225="","",(VLOOKUP($B225,'Price List'!$C:AS,18,FALSE)))</f>
        <v/>
      </c>
      <c r="U225" s="83" t="str">
        <f>IF($B225="","",(VLOOKUP($B225,'Price List'!$C:AS,19,FALSE)))</f>
        <v/>
      </c>
      <c r="V225" s="83" t="str">
        <f>IF($B225="","",(VLOOKUP($B225,'Price List'!$C:AS,20,FALSE)))</f>
        <v/>
      </c>
      <c r="W225" s="125" t="str">
        <f>IF($B225="","",(VLOOKUP($B225,'Price List'!$C:AS,21,FALSE)))</f>
        <v/>
      </c>
      <c r="X225" s="130" t="str">
        <f>IF($B225="","",(VLOOKUP($B225,'Price List'!$C:AS,22,FALSE)))</f>
        <v/>
      </c>
      <c r="Y225" s="83" t="str">
        <f>IF($B225="","",(VLOOKUP($B225,'Price List'!$C:AS,23,FALSE)))</f>
        <v/>
      </c>
      <c r="Z225" s="83" t="str">
        <f>IF($B225="","",(VLOOKUP($B225,'Price List'!$C:AS,24,FALSE)))</f>
        <v/>
      </c>
      <c r="AA225" s="83" t="str">
        <f>IF($B225="","",(VLOOKUP($B225,'Price List'!$C:AS,25,FALSE)))</f>
        <v/>
      </c>
      <c r="AB225" s="125" t="str">
        <f>IF($B225="","",(VLOOKUP($B225,'Price List'!$C:AS,26,FALSE)))</f>
        <v/>
      </c>
      <c r="AC225" s="125" t="str">
        <f>IF($B225="","",(VLOOKUP($B225,'Price List'!$C:AS,27,FALSE)))</f>
        <v/>
      </c>
      <c r="AD225" s="82" t="str">
        <f>IF($B225="","",(VLOOKUP($B225,'Price List'!$C:AS,28,FALSE)))</f>
        <v/>
      </c>
      <c r="AE225" s="83" t="str">
        <f>IF($B225="","",(VLOOKUP($B225,'Price List'!$C:AS,29,FALSE)))</f>
        <v/>
      </c>
      <c r="AF225" s="83" t="str">
        <f>IF($B225="","",(VLOOKUP($B225,'Price List'!$C:AS,30,FALSE)))</f>
        <v/>
      </c>
      <c r="AG225" s="125" t="str">
        <f>IF($B225="","",(VLOOKUP($B225,'Price List'!$C:AS,31,FALSE)))</f>
        <v/>
      </c>
      <c r="AH225" s="125" t="str">
        <f>IF($B225="","",(VLOOKUP($B225,'Price List'!$C:AS,32,FALSE)))</f>
        <v/>
      </c>
      <c r="AI225" s="84" t="str">
        <f>IF($B225="","",(VLOOKUP($B225,'Price List'!$C:AS,33,FALSE)))</f>
        <v/>
      </c>
      <c r="AJ225" s="83" t="str">
        <f>IF($B225="","",(VLOOKUP($B225,'Price List'!$C:AS,34,FALSE)))</f>
        <v/>
      </c>
      <c r="AK225" s="83" t="str">
        <f>IF($B225="","",(VLOOKUP($B225,'Price List'!$C:AS,35,FALSE)))</f>
        <v/>
      </c>
      <c r="AL225" s="125" t="str">
        <f>IF($B225="","",(VLOOKUP($B225,'Price List'!$C:AS,36,FALSE)))</f>
        <v/>
      </c>
      <c r="AM225" s="130" t="str">
        <f>IF($B225="","",(VLOOKUP($B225,'Price List'!$C:AS,37,FALSE)))</f>
        <v/>
      </c>
      <c r="AN225" s="83" t="str">
        <f>IF($B225="","",(VLOOKUP($B225,'Price List'!$C:AS,38,FALSE)))</f>
        <v/>
      </c>
      <c r="AO225" s="83" t="str">
        <f>IF($B225="","",(VLOOKUP($B225,'Price List'!$C:AS,39,FALSE)))</f>
        <v/>
      </c>
      <c r="AP225" s="83" t="str">
        <f>IF($B225="","",(VLOOKUP($B225,'Price List'!$C:AS,40,FALSE)))</f>
        <v/>
      </c>
      <c r="AQ225" s="125" t="str">
        <f>IF($B225="","",(VLOOKUP($B225,'Price List'!$C:AS,41,FALSE)))</f>
        <v/>
      </c>
      <c r="AR225" s="135" t="str">
        <f>IF($B225="","",(VLOOKUP($B225,'Price List'!$C:AS,42,FALSE)))</f>
        <v/>
      </c>
      <c r="AS225" s="76" t="str">
        <f>IF($B225="","",(VLOOKUP($B225,'Price List'!$C:CO,43,FALSE)))</f>
        <v/>
      </c>
      <c r="AT225" s="151" t="str">
        <f t="shared" si="3"/>
        <v/>
      </c>
      <c r="AU225" s="76"/>
      <c r="AV225" s="76"/>
      <c r="AW225" s="76"/>
      <c r="AX225" s="76"/>
      <c r="AY225" s="76"/>
      <c r="AZ225" s="76"/>
      <c r="BA225" s="76"/>
    </row>
    <row r="226" spans="1:53" s="85" customFormat="1" x14ac:dyDescent="0.2">
      <c r="A226" s="79">
        <v>219</v>
      </c>
      <c r="B226" s="76" t="str">
        <f>IF(ISBLANK(Catalog!A518),"",Catalog!A518)</f>
        <v/>
      </c>
      <c r="C226" s="76"/>
      <c r="D226" s="76" t="str">
        <f>IF($B226="","",(VLOOKUP($B226,'Price List'!$C:BB,2,FALSE)))</f>
        <v/>
      </c>
      <c r="E226" s="77" t="str">
        <f>IF($B226="","",(VLOOKUP($B226,'Price List'!$C:BA,3,FALSE)))</f>
        <v/>
      </c>
      <c r="F226" s="78" t="str">
        <f>IF($B226="","",IF(ISBLANK(VLOOKUP($B226,'Price List'!$C:BB,5,FALSE)),VLOOKUP($B226,'Price List'!$C:BB,7,FALSE),VLOOKUP($B226,'Price List'!$C:BB,5,FALSE)))</f>
        <v/>
      </c>
      <c r="G226" s="76"/>
      <c r="H226" s="76"/>
      <c r="I226" s="77" t="str">
        <f>IF($B226="","",(VLOOKUP($B226,'Price List'!$C:BE,6,FALSE)))</f>
        <v/>
      </c>
      <c r="J226" s="76" t="str">
        <f>IF($B226="","",(VLOOKUP($B226,'Price List'!$C:BF,8,FALSE)))</f>
        <v/>
      </c>
      <c r="K226" s="76" t="str">
        <f>IF($B226="","",(VLOOKUP($B226,'Price List'!$C:BG,9,FALSE)))</f>
        <v/>
      </c>
      <c r="L226" s="79" t="str">
        <f>IF($B226="","",(VLOOKUP($B226,'Price List'!$C:BH,10,FALSE)))</f>
        <v/>
      </c>
      <c r="M226" s="80" t="str">
        <f>IF($B226="","",(VLOOKUP($B226,'Price List'!$C:BI,11,FALSE)))</f>
        <v/>
      </c>
      <c r="N226" s="81" t="str">
        <f>IF($B226="","",(VLOOKUP($B226,'Price List'!$C:BI,12,FALSE)))</f>
        <v/>
      </c>
      <c r="O226" s="82" t="str">
        <f>IF($B226="","",(VLOOKUP($B226,'Price List'!$C:AS,13,FALSE)))</f>
        <v/>
      </c>
      <c r="P226" s="83" t="str">
        <f>IF($B226="","",(VLOOKUP($B226,'Price List'!$C:AS,14,FALSE)))</f>
        <v/>
      </c>
      <c r="Q226" s="83" t="str">
        <f>IF($B226="","",(VLOOKUP($B226,'Price List'!$C:AS,15,FALSE)))</f>
        <v/>
      </c>
      <c r="R226" s="125" t="str">
        <f>IF($B226="","",(VLOOKUP($B226,'Price List'!$C:AS,16,FALSE)))</f>
        <v/>
      </c>
      <c r="S226" s="125" t="str">
        <f>IF($B226="","",(VLOOKUP($B226,'Price List'!$C:AS,17,FALSE)))</f>
        <v/>
      </c>
      <c r="T226" s="84" t="str">
        <f>IF($B226="","",(VLOOKUP($B226,'Price List'!$C:AS,18,FALSE)))</f>
        <v/>
      </c>
      <c r="U226" s="83" t="str">
        <f>IF($B226="","",(VLOOKUP($B226,'Price List'!$C:AS,19,FALSE)))</f>
        <v/>
      </c>
      <c r="V226" s="83" t="str">
        <f>IF($B226="","",(VLOOKUP($B226,'Price List'!$C:AS,20,FALSE)))</f>
        <v/>
      </c>
      <c r="W226" s="125" t="str">
        <f>IF($B226="","",(VLOOKUP($B226,'Price List'!$C:AS,21,FALSE)))</f>
        <v/>
      </c>
      <c r="X226" s="130" t="str">
        <f>IF($B226="","",(VLOOKUP($B226,'Price List'!$C:AS,22,FALSE)))</f>
        <v/>
      </c>
      <c r="Y226" s="83" t="str">
        <f>IF($B226="","",(VLOOKUP($B226,'Price List'!$C:AS,23,FALSE)))</f>
        <v/>
      </c>
      <c r="Z226" s="83" t="str">
        <f>IF($B226="","",(VLOOKUP($B226,'Price List'!$C:AS,24,FALSE)))</f>
        <v/>
      </c>
      <c r="AA226" s="83" t="str">
        <f>IF($B226="","",(VLOOKUP($B226,'Price List'!$C:AS,25,FALSE)))</f>
        <v/>
      </c>
      <c r="AB226" s="125" t="str">
        <f>IF($B226="","",(VLOOKUP($B226,'Price List'!$C:AS,26,FALSE)))</f>
        <v/>
      </c>
      <c r="AC226" s="125" t="str">
        <f>IF($B226="","",(VLOOKUP($B226,'Price List'!$C:AS,27,FALSE)))</f>
        <v/>
      </c>
      <c r="AD226" s="82" t="str">
        <f>IF($B226="","",(VLOOKUP($B226,'Price List'!$C:AS,28,FALSE)))</f>
        <v/>
      </c>
      <c r="AE226" s="83" t="str">
        <f>IF($B226="","",(VLOOKUP($B226,'Price List'!$C:AS,29,FALSE)))</f>
        <v/>
      </c>
      <c r="AF226" s="83" t="str">
        <f>IF($B226="","",(VLOOKUP($B226,'Price List'!$C:AS,30,FALSE)))</f>
        <v/>
      </c>
      <c r="AG226" s="125" t="str">
        <f>IF($B226="","",(VLOOKUP($B226,'Price List'!$C:AS,31,FALSE)))</f>
        <v/>
      </c>
      <c r="AH226" s="125" t="str">
        <f>IF($B226="","",(VLOOKUP($B226,'Price List'!$C:AS,32,FALSE)))</f>
        <v/>
      </c>
      <c r="AI226" s="84" t="str">
        <f>IF($B226="","",(VLOOKUP($B226,'Price List'!$C:AS,33,FALSE)))</f>
        <v/>
      </c>
      <c r="AJ226" s="83" t="str">
        <f>IF($B226="","",(VLOOKUP($B226,'Price List'!$C:AS,34,FALSE)))</f>
        <v/>
      </c>
      <c r="AK226" s="83" t="str">
        <f>IF($B226="","",(VLOOKUP($B226,'Price List'!$C:AS,35,FALSE)))</f>
        <v/>
      </c>
      <c r="AL226" s="125" t="str">
        <f>IF($B226="","",(VLOOKUP($B226,'Price List'!$C:AS,36,FALSE)))</f>
        <v/>
      </c>
      <c r="AM226" s="130" t="str">
        <f>IF($B226="","",(VLOOKUP($B226,'Price List'!$C:AS,37,FALSE)))</f>
        <v/>
      </c>
      <c r="AN226" s="83" t="str">
        <f>IF($B226="","",(VLOOKUP($B226,'Price List'!$C:AS,38,FALSE)))</f>
        <v/>
      </c>
      <c r="AO226" s="83" t="str">
        <f>IF($B226="","",(VLOOKUP($B226,'Price List'!$C:AS,39,FALSE)))</f>
        <v/>
      </c>
      <c r="AP226" s="83" t="str">
        <f>IF($B226="","",(VLOOKUP($B226,'Price List'!$C:AS,40,FALSE)))</f>
        <v/>
      </c>
      <c r="AQ226" s="125" t="str">
        <f>IF($B226="","",(VLOOKUP($B226,'Price List'!$C:AS,41,FALSE)))</f>
        <v/>
      </c>
      <c r="AR226" s="135" t="str">
        <f>IF($B226="","",(VLOOKUP($B226,'Price List'!$C:AS,42,FALSE)))</f>
        <v/>
      </c>
      <c r="AS226" s="76" t="str">
        <f>IF($B226="","",(VLOOKUP($B226,'Price List'!$C:CO,43,FALSE)))</f>
        <v/>
      </c>
      <c r="AT226" s="151" t="str">
        <f t="shared" si="3"/>
        <v/>
      </c>
      <c r="AU226" s="76"/>
      <c r="AV226" s="76"/>
      <c r="AW226" s="76"/>
      <c r="AX226" s="76"/>
      <c r="AY226" s="76"/>
      <c r="AZ226" s="76"/>
      <c r="BA226" s="76"/>
    </row>
    <row r="227" spans="1:53" s="85" customFormat="1" x14ac:dyDescent="0.2">
      <c r="A227" s="79">
        <v>220</v>
      </c>
      <c r="B227" s="76" t="str">
        <f>IF(ISBLANK(Catalog!E518),"",Catalog!E518)</f>
        <v/>
      </c>
      <c r="C227" s="76"/>
      <c r="D227" s="76" t="str">
        <f>IF($B227="","",(VLOOKUP($B227,'Price List'!$C:BB,2,FALSE)))</f>
        <v/>
      </c>
      <c r="E227" s="77" t="str">
        <f>IF($B227="","",(VLOOKUP($B227,'Price List'!$C:BA,3,FALSE)))</f>
        <v/>
      </c>
      <c r="F227" s="78" t="str">
        <f>IF($B227="","",IF(ISBLANK(VLOOKUP($B227,'Price List'!$C:BB,5,FALSE)),VLOOKUP($B227,'Price List'!$C:BB,7,FALSE),VLOOKUP($B227,'Price List'!$C:BB,5,FALSE)))</f>
        <v/>
      </c>
      <c r="G227" s="76"/>
      <c r="H227" s="76"/>
      <c r="I227" s="77" t="str">
        <f>IF($B227="","",(VLOOKUP($B227,'Price List'!$C:BE,6,FALSE)))</f>
        <v/>
      </c>
      <c r="J227" s="76" t="str">
        <f>IF($B227="","",(VLOOKUP($B227,'Price List'!$C:BF,8,FALSE)))</f>
        <v/>
      </c>
      <c r="K227" s="76" t="str">
        <f>IF($B227="","",(VLOOKUP($B227,'Price List'!$C:BG,9,FALSE)))</f>
        <v/>
      </c>
      <c r="L227" s="79" t="str">
        <f>IF($B227="","",(VLOOKUP($B227,'Price List'!$C:BH,10,FALSE)))</f>
        <v/>
      </c>
      <c r="M227" s="80" t="str">
        <f>IF($B227="","",(VLOOKUP($B227,'Price List'!$C:BI,11,FALSE)))</f>
        <v/>
      </c>
      <c r="N227" s="81" t="str">
        <f>IF($B227="","",(VLOOKUP($B227,'Price List'!$C:BI,12,FALSE)))</f>
        <v/>
      </c>
      <c r="O227" s="82" t="str">
        <f>IF($B227="","",(VLOOKUP($B227,'Price List'!$C:AS,13,FALSE)))</f>
        <v/>
      </c>
      <c r="P227" s="83" t="str">
        <f>IF($B227="","",(VLOOKUP($B227,'Price List'!$C:AS,14,FALSE)))</f>
        <v/>
      </c>
      <c r="Q227" s="83" t="str">
        <f>IF($B227="","",(VLOOKUP($B227,'Price List'!$C:AS,15,FALSE)))</f>
        <v/>
      </c>
      <c r="R227" s="125" t="str">
        <f>IF($B227="","",(VLOOKUP($B227,'Price List'!$C:AS,16,FALSE)))</f>
        <v/>
      </c>
      <c r="S227" s="125" t="str">
        <f>IF($B227="","",(VLOOKUP($B227,'Price List'!$C:AS,17,FALSE)))</f>
        <v/>
      </c>
      <c r="T227" s="84" t="str">
        <f>IF($B227="","",(VLOOKUP($B227,'Price List'!$C:AS,18,FALSE)))</f>
        <v/>
      </c>
      <c r="U227" s="83" t="str">
        <f>IF($B227="","",(VLOOKUP($B227,'Price List'!$C:AS,19,FALSE)))</f>
        <v/>
      </c>
      <c r="V227" s="83" t="str">
        <f>IF($B227="","",(VLOOKUP($B227,'Price List'!$C:AS,20,FALSE)))</f>
        <v/>
      </c>
      <c r="W227" s="125" t="str">
        <f>IF($B227="","",(VLOOKUP($B227,'Price List'!$C:AS,21,FALSE)))</f>
        <v/>
      </c>
      <c r="X227" s="130" t="str">
        <f>IF($B227="","",(VLOOKUP($B227,'Price List'!$C:AS,22,FALSE)))</f>
        <v/>
      </c>
      <c r="Y227" s="83" t="str">
        <f>IF($B227="","",(VLOOKUP($B227,'Price List'!$C:AS,23,FALSE)))</f>
        <v/>
      </c>
      <c r="Z227" s="83" t="str">
        <f>IF($B227="","",(VLOOKUP($B227,'Price List'!$C:AS,24,FALSE)))</f>
        <v/>
      </c>
      <c r="AA227" s="83" t="str">
        <f>IF($B227="","",(VLOOKUP($B227,'Price List'!$C:AS,25,FALSE)))</f>
        <v/>
      </c>
      <c r="AB227" s="125" t="str">
        <f>IF($B227="","",(VLOOKUP($B227,'Price List'!$C:AS,26,FALSE)))</f>
        <v/>
      </c>
      <c r="AC227" s="125" t="str">
        <f>IF($B227="","",(VLOOKUP($B227,'Price List'!$C:AS,27,FALSE)))</f>
        <v/>
      </c>
      <c r="AD227" s="82" t="str">
        <f>IF($B227="","",(VLOOKUP($B227,'Price List'!$C:AS,28,FALSE)))</f>
        <v/>
      </c>
      <c r="AE227" s="83" t="str">
        <f>IF($B227="","",(VLOOKUP($B227,'Price List'!$C:AS,29,FALSE)))</f>
        <v/>
      </c>
      <c r="AF227" s="83" t="str">
        <f>IF($B227="","",(VLOOKUP($B227,'Price List'!$C:AS,30,FALSE)))</f>
        <v/>
      </c>
      <c r="AG227" s="125" t="str">
        <f>IF($B227="","",(VLOOKUP($B227,'Price List'!$C:AS,31,FALSE)))</f>
        <v/>
      </c>
      <c r="AH227" s="125" t="str">
        <f>IF($B227="","",(VLOOKUP($B227,'Price List'!$C:AS,32,FALSE)))</f>
        <v/>
      </c>
      <c r="AI227" s="84" t="str">
        <f>IF($B227="","",(VLOOKUP($B227,'Price List'!$C:AS,33,FALSE)))</f>
        <v/>
      </c>
      <c r="AJ227" s="83" t="str">
        <f>IF($B227="","",(VLOOKUP($B227,'Price List'!$C:AS,34,FALSE)))</f>
        <v/>
      </c>
      <c r="AK227" s="83" t="str">
        <f>IF($B227="","",(VLOOKUP($B227,'Price List'!$C:AS,35,FALSE)))</f>
        <v/>
      </c>
      <c r="AL227" s="125" t="str">
        <f>IF($B227="","",(VLOOKUP($B227,'Price List'!$C:AS,36,FALSE)))</f>
        <v/>
      </c>
      <c r="AM227" s="130" t="str">
        <f>IF($B227="","",(VLOOKUP($B227,'Price List'!$C:AS,37,FALSE)))</f>
        <v/>
      </c>
      <c r="AN227" s="83" t="str">
        <f>IF($B227="","",(VLOOKUP($B227,'Price List'!$C:AS,38,FALSE)))</f>
        <v/>
      </c>
      <c r="AO227" s="83" t="str">
        <f>IF($B227="","",(VLOOKUP($B227,'Price List'!$C:AS,39,FALSE)))</f>
        <v/>
      </c>
      <c r="AP227" s="83" t="str">
        <f>IF($B227="","",(VLOOKUP($B227,'Price List'!$C:AS,40,FALSE)))</f>
        <v/>
      </c>
      <c r="AQ227" s="125" t="str">
        <f>IF($B227="","",(VLOOKUP($B227,'Price List'!$C:AS,41,FALSE)))</f>
        <v/>
      </c>
      <c r="AR227" s="135" t="str">
        <f>IF($B227="","",(VLOOKUP($B227,'Price List'!$C:AS,42,FALSE)))</f>
        <v/>
      </c>
      <c r="AS227" s="76" t="str">
        <f>IF($B227="","",(VLOOKUP($B227,'Price List'!$C:CO,43,FALSE)))</f>
        <v/>
      </c>
      <c r="AT227" s="151" t="str">
        <f t="shared" si="3"/>
        <v/>
      </c>
      <c r="AU227" s="76"/>
      <c r="AV227" s="76"/>
      <c r="AW227" s="76"/>
      <c r="AX227" s="76"/>
      <c r="AY227" s="76"/>
      <c r="AZ227" s="76"/>
      <c r="BA227" s="76"/>
    </row>
    <row r="228" spans="1:53" s="85" customFormat="1" x14ac:dyDescent="0.2">
      <c r="A228" s="79">
        <v>221</v>
      </c>
      <c r="B228" s="76" t="str">
        <f>IF(ISBLANK(Catalog!I518),"",Catalog!I518)</f>
        <v/>
      </c>
      <c r="C228" s="76"/>
      <c r="D228" s="76" t="str">
        <f>IF($B228="","",(VLOOKUP($B228,'Price List'!$C:BB,2,FALSE)))</f>
        <v/>
      </c>
      <c r="E228" s="77" t="str">
        <f>IF($B228="","",(VLOOKUP($B228,'Price List'!$C:BA,3,FALSE)))</f>
        <v/>
      </c>
      <c r="F228" s="78" t="str">
        <f>IF($B228="","",IF(ISBLANK(VLOOKUP($B228,'Price List'!$C:BB,5,FALSE)),VLOOKUP($B228,'Price List'!$C:BB,7,FALSE),VLOOKUP($B228,'Price List'!$C:BB,5,FALSE)))</f>
        <v/>
      </c>
      <c r="G228" s="76"/>
      <c r="H228" s="76"/>
      <c r="I228" s="77" t="str">
        <f>IF($B228="","",(VLOOKUP($B228,'Price List'!$C:BE,6,FALSE)))</f>
        <v/>
      </c>
      <c r="J228" s="76" t="str">
        <f>IF($B228="","",(VLOOKUP($B228,'Price List'!$C:BF,8,FALSE)))</f>
        <v/>
      </c>
      <c r="K228" s="76" t="str">
        <f>IF($B228="","",(VLOOKUP($B228,'Price List'!$C:BG,9,FALSE)))</f>
        <v/>
      </c>
      <c r="L228" s="79" t="str">
        <f>IF($B228="","",(VLOOKUP($B228,'Price List'!$C:BH,10,FALSE)))</f>
        <v/>
      </c>
      <c r="M228" s="80" t="str">
        <f>IF($B228="","",(VLOOKUP($B228,'Price List'!$C:BI,11,FALSE)))</f>
        <v/>
      </c>
      <c r="N228" s="81" t="str">
        <f>IF($B228="","",(VLOOKUP($B228,'Price List'!$C:BI,12,FALSE)))</f>
        <v/>
      </c>
      <c r="O228" s="82" t="str">
        <f>IF($B228="","",(VLOOKUP($B228,'Price List'!$C:AS,13,FALSE)))</f>
        <v/>
      </c>
      <c r="P228" s="83" t="str">
        <f>IF($B228="","",(VLOOKUP($B228,'Price List'!$C:AS,14,FALSE)))</f>
        <v/>
      </c>
      <c r="Q228" s="83" t="str">
        <f>IF($B228="","",(VLOOKUP($B228,'Price List'!$C:AS,15,FALSE)))</f>
        <v/>
      </c>
      <c r="R228" s="125" t="str">
        <f>IF($B228="","",(VLOOKUP($B228,'Price List'!$C:AS,16,FALSE)))</f>
        <v/>
      </c>
      <c r="S228" s="125" t="str">
        <f>IF($B228="","",(VLOOKUP($B228,'Price List'!$C:AS,17,FALSE)))</f>
        <v/>
      </c>
      <c r="T228" s="84" t="str">
        <f>IF($B228="","",(VLOOKUP($B228,'Price List'!$C:AS,18,FALSE)))</f>
        <v/>
      </c>
      <c r="U228" s="83" t="str">
        <f>IF($B228="","",(VLOOKUP($B228,'Price List'!$C:AS,19,FALSE)))</f>
        <v/>
      </c>
      <c r="V228" s="83" t="str">
        <f>IF($B228="","",(VLOOKUP($B228,'Price List'!$C:AS,20,FALSE)))</f>
        <v/>
      </c>
      <c r="W228" s="125" t="str">
        <f>IF($B228="","",(VLOOKUP($B228,'Price List'!$C:AS,21,FALSE)))</f>
        <v/>
      </c>
      <c r="X228" s="130" t="str">
        <f>IF($B228="","",(VLOOKUP($B228,'Price List'!$C:AS,22,FALSE)))</f>
        <v/>
      </c>
      <c r="Y228" s="83" t="str">
        <f>IF($B228="","",(VLOOKUP($B228,'Price List'!$C:AS,23,FALSE)))</f>
        <v/>
      </c>
      <c r="Z228" s="83" t="str">
        <f>IF($B228="","",(VLOOKUP($B228,'Price List'!$C:AS,24,FALSE)))</f>
        <v/>
      </c>
      <c r="AA228" s="83" t="str">
        <f>IF($B228="","",(VLOOKUP($B228,'Price List'!$C:AS,25,FALSE)))</f>
        <v/>
      </c>
      <c r="AB228" s="125" t="str">
        <f>IF($B228="","",(VLOOKUP($B228,'Price List'!$C:AS,26,FALSE)))</f>
        <v/>
      </c>
      <c r="AC228" s="125" t="str">
        <f>IF($B228="","",(VLOOKUP($B228,'Price List'!$C:AS,27,FALSE)))</f>
        <v/>
      </c>
      <c r="AD228" s="82" t="str">
        <f>IF($B228="","",(VLOOKUP($B228,'Price List'!$C:AS,28,FALSE)))</f>
        <v/>
      </c>
      <c r="AE228" s="83" t="str">
        <f>IF($B228="","",(VLOOKUP($B228,'Price List'!$C:AS,29,FALSE)))</f>
        <v/>
      </c>
      <c r="AF228" s="83" t="str">
        <f>IF($B228="","",(VLOOKUP($B228,'Price List'!$C:AS,30,FALSE)))</f>
        <v/>
      </c>
      <c r="AG228" s="125" t="str">
        <f>IF($B228="","",(VLOOKUP($B228,'Price List'!$C:AS,31,FALSE)))</f>
        <v/>
      </c>
      <c r="AH228" s="125" t="str">
        <f>IF($B228="","",(VLOOKUP($B228,'Price List'!$C:AS,32,FALSE)))</f>
        <v/>
      </c>
      <c r="AI228" s="84" t="str">
        <f>IF($B228="","",(VLOOKUP($B228,'Price List'!$C:AS,33,FALSE)))</f>
        <v/>
      </c>
      <c r="AJ228" s="83" t="str">
        <f>IF($B228="","",(VLOOKUP($B228,'Price List'!$C:AS,34,FALSE)))</f>
        <v/>
      </c>
      <c r="AK228" s="83" t="str">
        <f>IF($B228="","",(VLOOKUP($B228,'Price List'!$C:AS,35,FALSE)))</f>
        <v/>
      </c>
      <c r="AL228" s="125" t="str">
        <f>IF($B228="","",(VLOOKUP($B228,'Price List'!$C:AS,36,FALSE)))</f>
        <v/>
      </c>
      <c r="AM228" s="130" t="str">
        <f>IF($B228="","",(VLOOKUP($B228,'Price List'!$C:AS,37,FALSE)))</f>
        <v/>
      </c>
      <c r="AN228" s="83" t="str">
        <f>IF($B228="","",(VLOOKUP($B228,'Price List'!$C:AS,38,FALSE)))</f>
        <v/>
      </c>
      <c r="AO228" s="83" t="str">
        <f>IF($B228="","",(VLOOKUP($B228,'Price List'!$C:AS,39,FALSE)))</f>
        <v/>
      </c>
      <c r="AP228" s="83" t="str">
        <f>IF($B228="","",(VLOOKUP($B228,'Price List'!$C:AS,40,FALSE)))</f>
        <v/>
      </c>
      <c r="AQ228" s="125" t="str">
        <f>IF($B228="","",(VLOOKUP($B228,'Price List'!$C:AS,41,FALSE)))</f>
        <v/>
      </c>
      <c r="AR228" s="135" t="str">
        <f>IF($B228="","",(VLOOKUP($B228,'Price List'!$C:AS,42,FALSE)))</f>
        <v/>
      </c>
      <c r="AS228" s="76" t="str">
        <f>IF($B228="","",(VLOOKUP($B228,'Price List'!$C:CO,43,FALSE)))</f>
        <v/>
      </c>
      <c r="AT228" s="151" t="str">
        <f t="shared" si="3"/>
        <v/>
      </c>
      <c r="AU228" s="76"/>
      <c r="AV228" s="76"/>
      <c r="AW228" s="76"/>
      <c r="AX228" s="76"/>
      <c r="AY228" s="76"/>
      <c r="AZ228" s="76"/>
      <c r="BA228" s="76"/>
    </row>
    <row r="229" spans="1:53" s="85" customFormat="1" x14ac:dyDescent="0.2">
      <c r="A229" s="79">
        <v>222</v>
      </c>
      <c r="B229" s="76" t="str">
        <f>IF(ISBLANK(Catalog!A525),"",Catalog!A525)</f>
        <v/>
      </c>
      <c r="C229" s="76"/>
      <c r="D229" s="76" t="str">
        <f>IF($B229="","",(VLOOKUP($B229,'Price List'!$C:BB,2,FALSE)))</f>
        <v/>
      </c>
      <c r="E229" s="77" t="str">
        <f>IF($B229="","",(VLOOKUP($B229,'Price List'!$C:BA,3,FALSE)))</f>
        <v/>
      </c>
      <c r="F229" s="78" t="str">
        <f>IF($B229="","",IF(ISBLANK(VLOOKUP($B229,'Price List'!$C:BB,5,FALSE)),VLOOKUP($B229,'Price List'!$C:BB,7,FALSE),VLOOKUP($B229,'Price List'!$C:BB,5,FALSE)))</f>
        <v/>
      </c>
      <c r="G229" s="76"/>
      <c r="H229" s="76"/>
      <c r="I229" s="77" t="str">
        <f>IF($B229="","",(VLOOKUP($B229,'Price List'!$C:BE,6,FALSE)))</f>
        <v/>
      </c>
      <c r="J229" s="76" t="str">
        <f>IF($B229="","",(VLOOKUP($B229,'Price List'!$C:BF,8,FALSE)))</f>
        <v/>
      </c>
      <c r="K229" s="76" t="str">
        <f>IF($B229="","",(VLOOKUP($B229,'Price List'!$C:BG,9,FALSE)))</f>
        <v/>
      </c>
      <c r="L229" s="79" t="str">
        <f>IF($B229="","",(VLOOKUP($B229,'Price List'!$C:BH,10,FALSE)))</f>
        <v/>
      </c>
      <c r="M229" s="80" t="str">
        <f>IF($B229="","",(VLOOKUP($B229,'Price List'!$C:BI,11,FALSE)))</f>
        <v/>
      </c>
      <c r="N229" s="81" t="str">
        <f>IF($B229="","",(VLOOKUP($B229,'Price List'!$C:BI,12,FALSE)))</f>
        <v/>
      </c>
      <c r="O229" s="82" t="str">
        <f>IF($B229="","",(VLOOKUP($B229,'Price List'!$C:AS,13,FALSE)))</f>
        <v/>
      </c>
      <c r="P229" s="83" t="str">
        <f>IF($B229="","",(VLOOKUP($B229,'Price List'!$C:AS,14,FALSE)))</f>
        <v/>
      </c>
      <c r="Q229" s="83" t="str">
        <f>IF($B229="","",(VLOOKUP($B229,'Price List'!$C:AS,15,FALSE)))</f>
        <v/>
      </c>
      <c r="R229" s="125" t="str">
        <f>IF($B229="","",(VLOOKUP($B229,'Price List'!$C:AS,16,FALSE)))</f>
        <v/>
      </c>
      <c r="S229" s="125" t="str">
        <f>IF($B229="","",(VLOOKUP($B229,'Price List'!$C:AS,17,FALSE)))</f>
        <v/>
      </c>
      <c r="T229" s="84" t="str">
        <f>IF($B229="","",(VLOOKUP($B229,'Price List'!$C:AS,18,FALSE)))</f>
        <v/>
      </c>
      <c r="U229" s="83" t="str">
        <f>IF($B229="","",(VLOOKUP($B229,'Price List'!$C:AS,19,FALSE)))</f>
        <v/>
      </c>
      <c r="V229" s="83" t="str">
        <f>IF($B229="","",(VLOOKUP($B229,'Price List'!$C:AS,20,FALSE)))</f>
        <v/>
      </c>
      <c r="W229" s="125" t="str">
        <f>IF($B229="","",(VLOOKUP($B229,'Price List'!$C:AS,21,FALSE)))</f>
        <v/>
      </c>
      <c r="X229" s="130" t="str">
        <f>IF($B229="","",(VLOOKUP($B229,'Price List'!$C:AS,22,FALSE)))</f>
        <v/>
      </c>
      <c r="Y229" s="83" t="str">
        <f>IF($B229="","",(VLOOKUP($B229,'Price List'!$C:AS,23,FALSE)))</f>
        <v/>
      </c>
      <c r="Z229" s="83" t="str">
        <f>IF($B229="","",(VLOOKUP($B229,'Price List'!$C:AS,24,FALSE)))</f>
        <v/>
      </c>
      <c r="AA229" s="83" t="str">
        <f>IF($B229="","",(VLOOKUP($B229,'Price List'!$C:AS,25,FALSE)))</f>
        <v/>
      </c>
      <c r="AB229" s="125" t="str">
        <f>IF($B229="","",(VLOOKUP($B229,'Price List'!$C:AS,26,FALSE)))</f>
        <v/>
      </c>
      <c r="AC229" s="125" t="str">
        <f>IF($B229="","",(VLOOKUP($B229,'Price List'!$C:AS,27,FALSE)))</f>
        <v/>
      </c>
      <c r="AD229" s="82" t="str">
        <f>IF($B229="","",(VLOOKUP($B229,'Price List'!$C:AS,28,FALSE)))</f>
        <v/>
      </c>
      <c r="AE229" s="83" t="str">
        <f>IF($B229="","",(VLOOKUP($B229,'Price List'!$C:AS,29,FALSE)))</f>
        <v/>
      </c>
      <c r="AF229" s="83" t="str">
        <f>IF($B229="","",(VLOOKUP($B229,'Price List'!$C:AS,30,FALSE)))</f>
        <v/>
      </c>
      <c r="AG229" s="125" t="str">
        <f>IF($B229="","",(VLOOKUP($B229,'Price List'!$C:AS,31,FALSE)))</f>
        <v/>
      </c>
      <c r="AH229" s="125" t="str">
        <f>IF($B229="","",(VLOOKUP($B229,'Price List'!$C:AS,32,FALSE)))</f>
        <v/>
      </c>
      <c r="AI229" s="84" t="str">
        <f>IF($B229="","",(VLOOKUP($B229,'Price List'!$C:AS,33,FALSE)))</f>
        <v/>
      </c>
      <c r="AJ229" s="83" t="str">
        <f>IF($B229="","",(VLOOKUP($B229,'Price List'!$C:AS,34,FALSE)))</f>
        <v/>
      </c>
      <c r="AK229" s="83" t="str">
        <f>IF($B229="","",(VLOOKUP($B229,'Price List'!$C:AS,35,FALSE)))</f>
        <v/>
      </c>
      <c r="AL229" s="125" t="str">
        <f>IF($B229="","",(VLOOKUP($B229,'Price List'!$C:AS,36,FALSE)))</f>
        <v/>
      </c>
      <c r="AM229" s="130" t="str">
        <f>IF($B229="","",(VLOOKUP($B229,'Price List'!$C:AS,37,FALSE)))</f>
        <v/>
      </c>
      <c r="AN229" s="83" t="str">
        <f>IF($B229="","",(VLOOKUP($B229,'Price List'!$C:AS,38,FALSE)))</f>
        <v/>
      </c>
      <c r="AO229" s="83" t="str">
        <f>IF($B229="","",(VLOOKUP($B229,'Price List'!$C:AS,39,FALSE)))</f>
        <v/>
      </c>
      <c r="AP229" s="83" t="str">
        <f>IF($B229="","",(VLOOKUP($B229,'Price List'!$C:AS,40,FALSE)))</f>
        <v/>
      </c>
      <c r="AQ229" s="125" t="str">
        <f>IF($B229="","",(VLOOKUP($B229,'Price List'!$C:AS,41,FALSE)))</f>
        <v/>
      </c>
      <c r="AR229" s="135" t="str">
        <f>IF($B229="","",(VLOOKUP($B229,'Price List'!$C:AS,42,FALSE)))</f>
        <v/>
      </c>
      <c r="AS229" s="76" t="str">
        <f>IF($B229="","",(VLOOKUP($B229,'Price List'!$C:CO,43,FALSE)))</f>
        <v/>
      </c>
      <c r="AT229" s="151" t="str">
        <f t="shared" si="3"/>
        <v/>
      </c>
      <c r="AU229" s="76"/>
      <c r="AV229" s="76"/>
      <c r="AW229" s="76"/>
      <c r="AX229" s="76"/>
      <c r="AY229" s="76"/>
      <c r="AZ229" s="76"/>
      <c r="BA229" s="76"/>
    </row>
    <row r="230" spans="1:53" s="85" customFormat="1" x14ac:dyDescent="0.2">
      <c r="A230" s="79">
        <v>223</v>
      </c>
      <c r="B230" s="76" t="str">
        <f>IF(ISBLANK(Catalog!E525),"",Catalog!E525)</f>
        <v/>
      </c>
      <c r="C230" s="76"/>
      <c r="D230" s="76" t="str">
        <f>IF($B230="","",(VLOOKUP($B230,'Price List'!$C:BB,2,FALSE)))</f>
        <v/>
      </c>
      <c r="E230" s="77" t="str">
        <f>IF($B230="","",(VLOOKUP($B230,'Price List'!$C:BA,3,FALSE)))</f>
        <v/>
      </c>
      <c r="F230" s="78" t="str">
        <f>IF($B230="","",IF(ISBLANK(VLOOKUP($B230,'Price List'!$C:BB,5,FALSE)),VLOOKUP($B230,'Price List'!$C:BB,7,FALSE),VLOOKUP($B230,'Price List'!$C:BB,5,FALSE)))</f>
        <v/>
      </c>
      <c r="G230" s="76"/>
      <c r="H230" s="76"/>
      <c r="I230" s="77" t="str">
        <f>IF($B230="","",(VLOOKUP($B230,'Price List'!$C:BE,6,FALSE)))</f>
        <v/>
      </c>
      <c r="J230" s="76" t="str">
        <f>IF($B230="","",(VLOOKUP($B230,'Price List'!$C:BF,8,FALSE)))</f>
        <v/>
      </c>
      <c r="K230" s="76" t="str">
        <f>IF($B230="","",(VLOOKUP($B230,'Price List'!$C:BG,9,FALSE)))</f>
        <v/>
      </c>
      <c r="L230" s="79" t="str">
        <f>IF($B230="","",(VLOOKUP($B230,'Price List'!$C:BH,10,FALSE)))</f>
        <v/>
      </c>
      <c r="M230" s="80" t="str">
        <f>IF($B230="","",(VLOOKUP($B230,'Price List'!$C:BI,11,FALSE)))</f>
        <v/>
      </c>
      <c r="N230" s="81" t="str">
        <f>IF($B230="","",(VLOOKUP($B230,'Price List'!$C:BI,12,FALSE)))</f>
        <v/>
      </c>
      <c r="O230" s="82" t="str">
        <f>IF($B230="","",(VLOOKUP($B230,'Price List'!$C:AS,13,FALSE)))</f>
        <v/>
      </c>
      <c r="P230" s="83" t="str">
        <f>IF($B230="","",(VLOOKUP($B230,'Price List'!$C:AS,14,FALSE)))</f>
        <v/>
      </c>
      <c r="Q230" s="83" t="str">
        <f>IF($B230="","",(VLOOKUP($B230,'Price List'!$C:AS,15,FALSE)))</f>
        <v/>
      </c>
      <c r="R230" s="125" t="str">
        <f>IF($B230="","",(VLOOKUP($B230,'Price List'!$C:AS,16,FALSE)))</f>
        <v/>
      </c>
      <c r="S230" s="125" t="str">
        <f>IF($B230="","",(VLOOKUP($B230,'Price List'!$C:AS,17,FALSE)))</f>
        <v/>
      </c>
      <c r="T230" s="84" t="str">
        <f>IF($B230="","",(VLOOKUP($B230,'Price List'!$C:AS,18,FALSE)))</f>
        <v/>
      </c>
      <c r="U230" s="83" t="str">
        <f>IF($B230="","",(VLOOKUP($B230,'Price List'!$C:AS,19,FALSE)))</f>
        <v/>
      </c>
      <c r="V230" s="83" t="str">
        <f>IF($B230="","",(VLOOKUP($B230,'Price List'!$C:AS,20,FALSE)))</f>
        <v/>
      </c>
      <c r="W230" s="125" t="str">
        <f>IF($B230="","",(VLOOKUP($B230,'Price List'!$C:AS,21,FALSE)))</f>
        <v/>
      </c>
      <c r="X230" s="130" t="str">
        <f>IF($B230="","",(VLOOKUP($B230,'Price List'!$C:AS,22,FALSE)))</f>
        <v/>
      </c>
      <c r="Y230" s="83" t="str">
        <f>IF($B230="","",(VLOOKUP($B230,'Price List'!$C:AS,23,FALSE)))</f>
        <v/>
      </c>
      <c r="Z230" s="83" t="str">
        <f>IF($B230="","",(VLOOKUP($B230,'Price List'!$C:AS,24,FALSE)))</f>
        <v/>
      </c>
      <c r="AA230" s="83" t="str">
        <f>IF($B230="","",(VLOOKUP($B230,'Price List'!$C:AS,25,FALSE)))</f>
        <v/>
      </c>
      <c r="AB230" s="125" t="str">
        <f>IF($B230="","",(VLOOKUP($B230,'Price List'!$C:AS,26,FALSE)))</f>
        <v/>
      </c>
      <c r="AC230" s="125" t="str">
        <f>IF($B230="","",(VLOOKUP($B230,'Price List'!$C:AS,27,FALSE)))</f>
        <v/>
      </c>
      <c r="AD230" s="82" t="str">
        <f>IF($B230="","",(VLOOKUP($B230,'Price List'!$C:AS,28,FALSE)))</f>
        <v/>
      </c>
      <c r="AE230" s="83" t="str">
        <f>IF($B230="","",(VLOOKUP($B230,'Price List'!$C:AS,29,FALSE)))</f>
        <v/>
      </c>
      <c r="AF230" s="83" t="str">
        <f>IF($B230="","",(VLOOKUP($B230,'Price List'!$C:AS,30,FALSE)))</f>
        <v/>
      </c>
      <c r="AG230" s="125" t="str">
        <f>IF($B230="","",(VLOOKUP($B230,'Price List'!$C:AS,31,FALSE)))</f>
        <v/>
      </c>
      <c r="AH230" s="125" t="str">
        <f>IF($B230="","",(VLOOKUP($B230,'Price List'!$C:AS,32,FALSE)))</f>
        <v/>
      </c>
      <c r="AI230" s="84" t="str">
        <f>IF($B230="","",(VLOOKUP($B230,'Price List'!$C:AS,33,FALSE)))</f>
        <v/>
      </c>
      <c r="AJ230" s="83" t="str">
        <f>IF($B230="","",(VLOOKUP($B230,'Price List'!$C:AS,34,FALSE)))</f>
        <v/>
      </c>
      <c r="AK230" s="83" t="str">
        <f>IF($B230="","",(VLOOKUP($B230,'Price List'!$C:AS,35,FALSE)))</f>
        <v/>
      </c>
      <c r="AL230" s="125" t="str">
        <f>IF($B230="","",(VLOOKUP($B230,'Price List'!$C:AS,36,FALSE)))</f>
        <v/>
      </c>
      <c r="AM230" s="130" t="str">
        <f>IF($B230="","",(VLOOKUP($B230,'Price List'!$C:AS,37,FALSE)))</f>
        <v/>
      </c>
      <c r="AN230" s="83" t="str">
        <f>IF($B230="","",(VLOOKUP($B230,'Price List'!$C:AS,38,FALSE)))</f>
        <v/>
      </c>
      <c r="AO230" s="83" t="str">
        <f>IF($B230="","",(VLOOKUP($B230,'Price List'!$C:AS,39,FALSE)))</f>
        <v/>
      </c>
      <c r="AP230" s="83" t="str">
        <f>IF($B230="","",(VLOOKUP($B230,'Price List'!$C:AS,40,FALSE)))</f>
        <v/>
      </c>
      <c r="AQ230" s="125" t="str">
        <f>IF($B230="","",(VLOOKUP($B230,'Price List'!$C:AS,41,FALSE)))</f>
        <v/>
      </c>
      <c r="AR230" s="135" t="str">
        <f>IF($B230="","",(VLOOKUP($B230,'Price List'!$C:AS,42,FALSE)))</f>
        <v/>
      </c>
      <c r="AS230" s="76" t="str">
        <f>IF($B230="","",(VLOOKUP($B230,'Price List'!$C:CO,43,FALSE)))</f>
        <v/>
      </c>
      <c r="AT230" s="151" t="str">
        <f t="shared" si="3"/>
        <v/>
      </c>
      <c r="AU230" s="76"/>
      <c r="AV230" s="76"/>
      <c r="AW230" s="76"/>
      <c r="AX230" s="76"/>
      <c r="AY230" s="76"/>
      <c r="AZ230" s="76"/>
      <c r="BA230" s="76"/>
    </row>
    <row r="231" spans="1:53" s="85" customFormat="1" x14ac:dyDescent="0.2">
      <c r="A231" s="79">
        <v>224</v>
      </c>
      <c r="B231" s="76" t="str">
        <f>IF(ISBLANK(Catalog!I525),"",Catalog!I525)</f>
        <v/>
      </c>
      <c r="C231" s="76"/>
      <c r="D231" s="76" t="str">
        <f>IF($B231="","",(VLOOKUP($B231,'Price List'!$C:BB,2,FALSE)))</f>
        <v/>
      </c>
      <c r="E231" s="77" t="str">
        <f>IF($B231="","",(VLOOKUP($B231,'Price List'!$C:BA,3,FALSE)))</f>
        <v/>
      </c>
      <c r="F231" s="78" t="str">
        <f>IF($B231="","",IF(ISBLANK(VLOOKUP($B231,'Price List'!$C:BB,5,FALSE)),VLOOKUP($B231,'Price List'!$C:BB,7,FALSE),VLOOKUP($B231,'Price List'!$C:BB,5,FALSE)))</f>
        <v/>
      </c>
      <c r="G231" s="76"/>
      <c r="H231" s="76"/>
      <c r="I231" s="77" t="str">
        <f>IF($B231="","",(VLOOKUP($B231,'Price List'!$C:BE,6,FALSE)))</f>
        <v/>
      </c>
      <c r="J231" s="76" t="str">
        <f>IF($B231="","",(VLOOKUP($B231,'Price List'!$C:BF,8,FALSE)))</f>
        <v/>
      </c>
      <c r="K231" s="76" t="str">
        <f>IF($B231="","",(VLOOKUP($B231,'Price List'!$C:BG,9,FALSE)))</f>
        <v/>
      </c>
      <c r="L231" s="79" t="str">
        <f>IF($B231="","",(VLOOKUP($B231,'Price List'!$C:BH,10,FALSE)))</f>
        <v/>
      </c>
      <c r="M231" s="80" t="str">
        <f>IF($B231="","",(VLOOKUP($B231,'Price List'!$C:BI,11,FALSE)))</f>
        <v/>
      </c>
      <c r="N231" s="81" t="str">
        <f>IF($B231="","",(VLOOKUP($B231,'Price List'!$C:BI,12,FALSE)))</f>
        <v/>
      </c>
      <c r="O231" s="82" t="str">
        <f>IF($B231="","",(VLOOKUP($B231,'Price List'!$C:AS,13,FALSE)))</f>
        <v/>
      </c>
      <c r="P231" s="83" t="str">
        <f>IF($B231="","",(VLOOKUP($B231,'Price List'!$C:AS,14,FALSE)))</f>
        <v/>
      </c>
      <c r="Q231" s="83" t="str">
        <f>IF($B231="","",(VLOOKUP($B231,'Price List'!$C:AS,15,FALSE)))</f>
        <v/>
      </c>
      <c r="R231" s="125" t="str">
        <f>IF($B231="","",(VLOOKUP($B231,'Price List'!$C:AS,16,FALSE)))</f>
        <v/>
      </c>
      <c r="S231" s="125" t="str">
        <f>IF($B231="","",(VLOOKUP($B231,'Price List'!$C:AS,17,FALSE)))</f>
        <v/>
      </c>
      <c r="T231" s="84" t="str">
        <f>IF($B231="","",(VLOOKUP($B231,'Price List'!$C:AS,18,FALSE)))</f>
        <v/>
      </c>
      <c r="U231" s="83" t="str">
        <f>IF($B231="","",(VLOOKUP($B231,'Price List'!$C:AS,19,FALSE)))</f>
        <v/>
      </c>
      <c r="V231" s="83" t="str">
        <f>IF($B231="","",(VLOOKUP($B231,'Price List'!$C:AS,20,FALSE)))</f>
        <v/>
      </c>
      <c r="W231" s="125" t="str">
        <f>IF($B231="","",(VLOOKUP($B231,'Price List'!$C:AS,21,FALSE)))</f>
        <v/>
      </c>
      <c r="X231" s="130" t="str">
        <f>IF($B231="","",(VLOOKUP($B231,'Price List'!$C:AS,22,FALSE)))</f>
        <v/>
      </c>
      <c r="Y231" s="83" t="str">
        <f>IF($B231="","",(VLOOKUP($B231,'Price List'!$C:AS,23,FALSE)))</f>
        <v/>
      </c>
      <c r="Z231" s="83" t="str">
        <f>IF($B231="","",(VLOOKUP($B231,'Price List'!$C:AS,24,FALSE)))</f>
        <v/>
      </c>
      <c r="AA231" s="83" t="str">
        <f>IF($B231="","",(VLOOKUP($B231,'Price List'!$C:AS,25,FALSE)))</f>
        <v/>
      </c>
      <c r="AB231" s="125" t="str">
        <f>IF($B231="","",(VLOOKUP($B231,'Price List'!$C:AS,26,FALSE)))</f>
        <v/>
      </c>
      <c r="AC231" s="125" t="str">
        <f>IF($B231="","",(VLOOKUP($B231,'Price List'!$C:AS,27,FALSE)))</f>
        <v/>
      </c>
      <c r="AD231" s="82" t="str">
        <f>IF($B231="","",(VLOOKUP($B231,'Price List'!$C:AS,28,FALSE)))</f>
        <v/>
      </c>
      <c r="AE231" s="83" t="str">
        <f>IF($B231="","",(VLOOKUP($B231,'Price List'!$C:AS,29,FALSE)))</f>
        <v/>
      </c>
      <c r="AF231" s="83" t="str">
        <f>IF($B231="","",(VLOOKUP($B231,'Price List'!$C:AS,30,FALSE)))</f>
        <v/>
      </c>
      <c r="AG231" s="125" t="str">
        <f>IF($B231="","",(VLOOKUP($B231,'Price List'!$C:AS,31,FALSE)))</f>
        <v/>
      </c>
      <c r="AH231" s="125" t="str">
        <f>IF($B231="","",(VLOOKUP($B231,'Price List'!$C:AS,32,FALSE)))</f>
        <v/>
      </c>
      <c r="AI231" s="84" t="str">
        <f>IF($B231="","",(VLOOKUP($B231,'Price List'!$C:AS,33,FALSE)))</f>
        <v/>
      </c>
      <c r="AJ231" s="83" t="str">
        <f>IF($B231="","",(VLOOKUP($B231,'Price List'!$C:AS,34,FALSE)))</f>
        <v/>
      </c>
      <c r="AK231" s="83" t="str">
        <f>IF($B231="","",(VLOOKUP($B231,'Price List'!$C:AS,35,FALSE)))</f>
        <v/>
      </c>
      <c r="AL231" s="125" t="str">
        <f>IF($B231="","",(VLOOKUP($B231,'Price List'!$C:AS,36,FALSE)))</f>
        <v/>
      </c>
      <c r="AM231" s="130" t="str">
        <f>IF($B231="","",(VLOOKUP($B231,'Price List'!$C:AS,37,FALSE)))</f>
        <v/>
      </c>
      <c r="AN231" s="83" t="str">
        <f>IF($B231="","",(VLOOKUP($B231,'Price List'!$C:AS,38,FALSE)))</f>
        <v/>
      </c>
      <c r="AO231" s="83" t="str">
        <f>IF($B231="","",(VLOOKUP($B231,'Price List'!$C:AS,39,FALSE)))</f>
        <v/>
      </c>
      <c r="AP231" s="83" t="str">
        <f>IF($B231="","",(VLOOKUP($B231,'Price List'!$C:AS,40,FALSE)))</f>
        <v/>
      </c>
      <c r="AQ231" s="125" t="str">
        <f>IF($B231="","",(VLOOKUP($B231,'Price List'!$C:AS,41,FALSE)))</f>
        <v/>
      </c>
      <c r="AR231" s="135" t="str">
        <f>IF($B231="","",(VLOOKUP($B231,'Price List'!$C:AS,42,FALSE)))</f>
        <v/>
      </c>
      <c r="AS231" s="76" t="str">
        <f>IF($B231="","",(VLOOKUP($B231,'Price List'!$C:CO,43,FALSE)))</f>
        <v/>
      </c>
      <c r="AT231" s="151" t="str">
        <f t="shared" si="3"/>
        <v/>
      </c>
      <c r="AU231" s="76"/>
      <c r="AV231" s="76"/>
      <c r="AW231" s="76"/>
      <c r="AX231" s="76"/>
      <c r="AY231" s="76"/>
      <c r="AZ231" s="76"/>
      <c r="BA231" s="76"/>
    </row>
    <row r="232" spans="1:53" s="85" customFormat="1" x14ac:dyDescent="0.2">
      <c r="A232" s="79">
        <v>225</v>
      </c>
      <c r="B232" s="76" t="str">
        <f>IF(ISBLANK(Catalog!A532),"",Catalog!A532)</f>
        <v/>
      </c>
      <c r="C232" s="76"/>
      <c r="D232" s="76" t="str">
        <f>IF($B232="","",(VLOOKUP($B232,'Price List'!$C:BB,2,FALSE)))</f>
        <v/>
      </c>
      <c r="E232" s="77" t="str">
        <f>IF($B232="","",(VLOOKUP($B232,'Price List'!$C:BA,3,FALSE)))</f>
        <v/>
      </c>
      <c r="F232" s="78" t="str">
        <f>IF($B232="","",IF(ISBLANK(VLOOKUP($B232,'Price List'!$C:BB,5,FALSE)),VLOOKUP($B232,'Price List'!$C:BB,7,FALSE),VLOOKUP($B232,'Price List'!$C:BB,5,FALSE)))</f>
        <v/>
      </c>
      <c r="G232" s="76"/>
      <c r="H232" s="76"/>
      <c r="I232" s="77" t="str">
        <f>IF($B232="","",(VLOOKUP($B232,'Price List'!$C:BE,6,FALSE)))</f>
        <v/>
      </c>
      <c r="J232" s="76" t="str">
        <f>IF($B232="","",(VLOOKUP($B232,'Price List'!$C:BF,8,FALSE)))</f>
        <v/>
      </c>
      <c r="K232" s="76" t="str">
        <f>IF($B232="","",(VLOOKUP($B232,'Price List'!$C:BG,9,FALSE)))</f>
        <v/>
      </c>
      <c r="L232" s="79" t="str">
        <f>IF($B232="","",(VLOOKUP($B232,'Price List'!$C:BH,10,FALSE)))</f>
        <v/>
      </c>
      <c r="M232" s="80" t="str">
        <f>IF($B232="","",(VLOOKUP($B232,'Price List'!$C:BI,11,FALSE)))</f>
        <v/>
      </c>
      <c r="N232" s="81" t="str">
        <f>IF($B232="","",(VLOOKUP($B232,'Price List'!$C:BI,12,FALSE)))</f>
        <v/>
      </c>
      <c r="O232" s="82" t="str">
        <f>IF($B232="","",(VLOOKUP($B232,'Price List'!$C:AS,13,FALSE)))</f>
        <v/>
      </c>
      <c r="P232" s="83" t="str">
        <f>IF($B232="","",(VLOOKUP($B232,'Price List'!$C:AS,14,FALSE)))</f>
        <v/>
      </c>
      <c r="Q232" s="83" t="str">
        <f>IF($B232="","",(VLOOKUP($B232,'Price List'!$C:AS,15,FALSE)))</f>
        <v/>
      </c>
      <c r="R232" s="125" t="str">
        <f>IF($B232="","",(VLOOKUP($B232,'Price List'!$C:AS,16,FALSE)))</f>
        <v/>
      </c>
      <c r="S232" s="125" t="str">
        <f>IF($B232="","",(VLOOKUP($B232,'Price List'!$C:AS,17,FALSE)))</f>
        <v/>
      </c>
      <c r="T232" s="84" t="str">
        <f>IF($B232="","",(VLOOKUP($B232,'Price List'!$C:AS,18,FALSE)))</f>
        <v/>
      </c>
      <c r="U232" s="83" t="str">
        <f>IF($B232="","",(VLOOKUP($B232,'Price List'!$C:AS,19,FALSE)))</f>
        <v/>
      </c>
      <c r="V232" s="83" t="str">
        <f>IF($B232="","",(VLOOKUP($B232,'Price List'!$C:AS,20,FALSE)))</f>
        <v/>
      </c>
      <c r="W232" s="125" t="str">
        <f>IF($B232="","",(VLOOKUP($B232,'Price List'!$C:AS,21,FALSE)))</f>
        <v/>
      </c>
      <c r="X232" s="130" t="str">
        <f>IF($B232="","",(VLOOKUP($B232,'Price List'!$C:AS,22,FALSE)))</f>
        <v/>
      </c>
      <c r="Y232" s="83" t="str">
        <f>IF($B232="","",(VLOOKUP($B232,'Price List'!$C:AS,23,FALSE)))</f>
        <v/>
      </c>
      <c r="Z232" s="83" t="str">
        <f>IF($B232="","",(VLOOKUP($B232,'Price List'!$C:AS,24,FALSE)))</f>
        <v/>
      </c>
      <c r="AA232" s="83" t="str">
        <f>IF($B232="","",(VLOOKUP($B232,'Price List'!$C:AS,25,FALSE)))</f>
        <v/>
      </c>
      <c r="AB232" s="125" t="str">
        <f>IF($B232="","",(VLOOKUP($B232,'Price List'!$C:AS,26,FALSE)))</f>
        <v/>
      </c>
      <c r="AC232" s="125" t="str">
        <f>IF($B232="","",(VLOOKUP($B232,'Price List'!$C:AS,27,FALSE)))</f>
        <v/>
      </c>
      <c r="AD232" s="82" t="str">
        <f>IF($B232="","",(VLOOKUP($B232,'Price List'!$C:AS,28,FALSE)))</f>
        <v/>
      </c>
      <c r="AE232" s="83" t="str">
        <f>IF($B232="","",(VLOOKUP($B232,'Price List'!$C:AS,29,FALSE)))</f>
        <v/>
      </c>
      <c r="AF232" s="83" t="str">
        <f>IF($B232="","",(VLOOKUP($B232,'Price List'!$C:AS,30,FALSE)))</f>
        <v/>
      </c>
      <c r="AG232" s="125" t="str">
        <f>IF($B232="","",(VLOOKUP($B232,'Price List'!$C:AS,31,FALSE)))</f>
        <v/>
      </c>
      <c r="AH232" s="125" t="str">
        <f>IF($B232="","",(VLOOKUP($B232,'Price List'!$C:AS,32,FALSE)))</f>
        <v/>
      </c>
      <c r="AI232" s="84" t="str">
        <f>IF($B232="","",(VLOOKUP($B232,'Price List'!$C:AS,33,FALSE)))</f>
        <v/>
      </c>
      <c r="AJ232" s="83" t="str">
        <f>IF($B232="","",(VLOOKUP($B232,'Price List'!$C:AS,34,FALSE)))</f>
        <v/>
      </c>
      <c r="AK232" s="83" t="str">
        <f>IF($B232="","",(VLOOKUP($B232,'Price List'!$C:AS,35,FALSE)))</f>
        <v/>
      </c>
      <c r="AL232" s="125" t="str">
        <f>IF($B232="","",(VLOOKUP($B232,'Price List'!$C:AS,36,FALSE)))</f>
        <v/>
      </c>
      <c r="AM232" s="130" t="str">
        <f>IF($B232="","",(VLOOKUP($B232,'Price List'!$C:AS,37,FALSE)))</f>
        <v/>
      </c>
      <c r="AN232" s="83" t="str">
        <f>IF($B232="","",(VLOOKUP($B232,'Price List'!$C:AS,38,FALSE)))</f>
        <v/>
      </c>
      <c r="AO232" s="83" t="str">
        <f>IF($B232="","",(VLOOKUP($B232,'Price List'!$C:AS,39,FALSE)))</f>
        <v/>
      </c>
      <c r="AP232" s="83" t="str">
        <f>IF($B232="","",(VLOOKUP($B232,'Price List'!$C:AS,40,FALSE)))</f>
        <v/>
      </c>
      <c r="AQ232" s="125" t="str">
        <f>IF($B232="","",(VLOOKUP($B232,'Price List'!$C:AS,41,FALSE)))</f>
        <v/>
      </c>
      <c r="AR232" s="135" t="str">
        <f>IF($B232="","",(VLOOKUP($B232,'Price List'!$C:AS,42,FALSE)))</f>
        <v/>
      </c>
      <c r="AS232" s="76" t="str">
        <f>IF($B232="","",(VLOOKUP($B232,'Price List'!$C:CO,43,FALSE)))</f>
        <v/>
      </c>
      <c r="AT232" s="151" t="str">
        <f t="shared" si="3"/>
        <v/>
      </c>
      <c r="AU232" s="76"/>
      <c r="AV232" s="76"/>
      <c r="AW232" s="76"/>
      <c r="AX232" s="76"/>
      <c r="AY232" s="76"/>
      <c r="AZ232" s="76"/>
      <c r="BA232" s="76"/>
    </row>
    <row r="233" spans="1:53" s="85" customFormat="1" x14ac:dyDescent="0.2">
      <c r="A233" s="79">
        <v>226</v>
      </c>
      <c r="B233" s="76" t="str">
        <f>IF(ISBLANK(Catalog!E532),"",Catalog!E532)</f>
        <v/>
      </c>
      <c r="C233" s="76"/>
      <c r="D233" s="76" t="str">
        <f>IF($B233="","",(VLOOKUP($B233,'Price List'!$C:BB,2,FALSE)))</f>
        <v/>
      </c>
      <c r="E233" s="77" t="str">
        <f>IF($B233="","",(VLOOKUP($B233,'Price List'!$C:BA,3,FALSE)))</f>
        <v/>
      </c>
      <c r="F233" s="78" t="str">
        <f>IF($B233="","",IF(ISBLANK(VLOOKUP($B233,'Price List'!$C:BB,5,FALSE)),VLOOKUP($B233,'Price List'!$C:BB,7,FALSE),VLOOKUP($B233,'Price List'!$C:BB,5,FALSE)))</f>
        <v/>
      </c>
      <c r="G233" s="76"/>
      <c r="H233" s="76"/>
      <c r="I233" s="77" t="str">
        <f>IF($B233="","",(VLOOKUP($B233,'Price List'!$C:BE,6,FALSE)))</f>
        <v/>
      </c>
      <c r="J233" s="76" t="str">
        <f>IF($B233="","",(VLOOKUP($B233,'Price List'!$C:BF,8,FALSE)))</f>
        <v/>
      </c>
      <c r="K233" s="76" t="str">
        <f>IF($B233="","",(VLOOKUP($B233,'Price List'!$C:BG,9,FALSE)))</f>
        <v/>
      </c>
      <c r="L233" s="79" t="str">
        <f>IF($B233="","",(VLOOKUP($B233,'Price List'!$C:BH,10,FALSE)))</f>
        <v/>
      </c>
      <c r="M233" s="80" t="str">
        <f>IF($B233="","",(VLOOKUP($B233,'Price List'!$C:BI,11,FALSE)))</f>
        <v/>
      </c>
      <c r="N233" s="81" t="str">
        <f>IF($B233="","",(VLOOKUP($B233,'Price List'!$C:BI,12,FALSE)))</f>
        <v/>
      </c>
      <c r="O233" s="82" t="str">
        <f>IF($B233="","",(VLOOKUP($B233,'Price List'!$C:AS,13,FALSE)))</f>
        <v/>
      </c>
      <c r="P233" s="83" t="str">
        <f>IF($B233="","",(VLOOKUP($B233,'Price List'!$C:AS,14,FALSE)))</f>
        <v/>
      </c>
      <c r="Q233" s="83" t="str">
        <f>IF($B233="","",(VLOOKUP($B233,'Price List'!$C:AS,15,FALSE)))</f>
        <v/>
      </c>
      <c r="R233" s="125" t="str">
        <f>IF($B233="","",(VLOOKUP($B233,'Price List'!$C:AS,16,FALSE)))</f>
        <v/>
      </c>
      <c r="S233" s="125" t="str">
        <f>IF($B233="","",(VLOOKUP($B233,'Price List'!$C:AS,17,FALSE)))</f>
        <v/>
      </c>
      <c r="T233" s="84" t="str">
        <f>IF($B233="","",(VLOOKUP($B233,'Price List'!$C:AS,18,FALSE)))</f>
        <v/>
      </c>
      <c r="U233" s="83" t="str">
        <f>IF($B233="","",(VLOOKUP($B233,'Price List'!$C:AS,19,FALSE)))</f>
        <v/>
      </c>
      <c r="V233" s="83" t="str">
        <f>IF($B233="","",(VLOOKUP($B233,'Price List'!$C:AS,20,FALSE)))</f>
        <v/>
      </c>
      <c r="W233" s="125" t="str">
        <f>IF($B233="","",(VLOOKUP($B233,'Price List'!$C:AS,21,FALSE)))</f>
        <v/>
      </c>
      <c r="X233" s="130" t="str">
        <f>IF($B233="","",(VLOOKUP($B233,'Price List'!$C:AS,22,FALSE)))</f>
        <v/>
      </c>
      <c r="Y233" s="83" t="str">
        <f>IF($B233="","",(VLOOKUP($B233,'Price List'!$C:AS,23,FALSE)))</f>
        <v/>
      </c>
      <c r="Z233" s="83" t="str">
        <f>IF($B233="","",(VLOOKUP($B233,'Price List'!$C:AS,24,FALSE)))</f>
        <v/>
      </c>
      <c r="AA233" s="83" t="str">
        <f>IF($B233="","",(VLOOKUP($B233,'Price List'!$C:AS,25,FALSE)))</f>
        <v/>
      </c>
      <c r="AB233" s="125" t="str">
        <f>IF($B233="","",(VLOOKUP($B233,'Price List'!$C:AS,26,FALSE)))</f>
        <v/>
      </c>
      <c r="AC233" s="125" t="str">
        <f>IF($B233="","",(VLOOKUP($B233,'Price List'!$C:AS,27,FALSE)))</f>
        <v/>
      </c>
      <c r="AD233" s="82" t="str">
        <f>IF($B233="","",(VLOOKUP($B233,'Price List'!$C:AS,28,FALSE)))</f>
        <v/>
      </c>
      <c r="AE233" s="83" t="str">
        <f>IF($B233="","",(VLOOKUP($B233,'Price List'!$C:AS,29,FALSE)))</f>
        <v/>
      </c>
      <c r="AF233" s="83" t="str">
        <f>IF($B233="","",(VLOOKUP($B233,'Price List'!$C:AS,30,FALSE)))</f>
        <v/>
      </c>
      <c r="AG233" s="125" t="str">
        <f>IF($B233="","",(VLOOKUP($B233,'Price List'!$C:AS,31,FALSE)))</f>
        <v/>
      </c>
      <c r="AH233" s="125" t="str">
        <f>IF($B233="","",(VLOOKUP($B233,'Price List'!$C:AS,32,FALSE)))</f>
        <v/>
      </c>
      <c r="AI233" s="84" t="str">
        <f>IF($B233="","",(VLOOKUP($B233,'Price List'!$C:AS,33,FALSE)))</f>
        <v/>
      </c>
      <c r="AJ233" s="83" t="str">
        <f>IF($B233="","",(VLOOKUP($B233,'Price List'!$C:AS,34,FALSE)))</f>
        <v/>
      </c>
      <c r="AK233" s="83" t="str">
        <f>IF($B233="","",(VLOOKUP($B233,'Price List'!$C:AS,35,FALSE)))</f>
        <v/>
      </c>
      <c r="AL233" s="125" t="str">
        <f>IF($B233="","",(VLOOKUP($B233,'Price List'!$C:AS,36,FALSE)))</f>
        <v/>
      </c>
      <c r="AM233" s="130" t="str">
        <f>IF($B233="","",(VLOOKUP($B233,'Price List'!$C:AS,37,FALSE)))</f>
        <v/>
      </c>
      <c r="AN233" s="83" t="str">
        <f>IF($B233="","",(VLOOKUP($B233,'Price List'!$C:AS,38,FALSE)))</f>
        <v/>
      </c>
      <c r="AO233" s="83" t="str">
        <f>IF($B233="","",(VLOOKUP($B233,'Price List'!$C:AS,39,FALSE)))</f>
        <v/>
      </c>
      <c r="AP233" s="83" t="str">
        <f>IF($B233="","",(VLOOKUP($B233,'Price List'!$C:AS,40,FALSE)))</f>
        <v/>
      </c>
      <c r="AQ233" s="125" t="str">
        <f>IF($B233="","",(VLOOKUP($B233,'Price List'!$C:AS,41,FALSE)))</f>
        <v/>
      </c>
      <c r="AR233" s="135" t="str">
        <f>IF($B233="","",(VLOOKUP($B233,'Price List'!$C:AS,42,FALSE)))</f>
        <v/>
      </c>
      <c r="AS233" s="76" t="str">
        <f>IF($B233="","",(VLOOKUP($B233,'Price List'!$C:CO,43,FALSE)))</f>
        <v/>
      </c>
      <c r="AT233" s="151" t="str">
        <f t="shared" si="3"/>
        <v/>
      </c>
      <c r="AU233" s="76"/>
      <c r="AV233" s="76"/>
      <c r="AW233" s="76"/>
      <c r="AX233" s="76"/>
      <c r="AY233" s="76"/>
      <c r="AZ233" s="76"/>
      <c r="BA233" s="76"/>
    </row>
    <row r="234" spans="1:53" s="85" customFormat="1" x14ac:dyDescent="0.2">
      <c r="A234" s="79">
        <v>227</v>
      </c>
      <c r="B234" s="76" t="str">
        <f>IF(ISBLANK(Catalog!I532),"",Catalog!I532)</f>
        <v/>
      </c>
      <c r="C234" s="76"/>
      <c r="D234" s="76" t="str">
        <f>IF($B234="","",(VLOOKUP($B234,'Price List'!$C:BB,2,FALSE)))</f>
        <v/>
      </c>
      <c r="E234" s="77" t="str">
        <f>IF($B234="","",(VLOOKUP($B234,'Price List'!$C:BA,3,FALSE)))</f>
        <v/>
      </c>
      <c r="F234" s="78" t="str">
        <f>IF($B234="","",IF(ISBLANK(VLOOKUP($B234,'Price List'!$C:BB,5,FALSE)),VLOOKUP($B234,'Price List'!$C:BB,7,FALSE),VLOOKUP($B234,'Price List'!$C:BB,5,FALSE)))</f>
        <v/>
      </c>
      <c r="G234" s="76"/>
      <c r="H234" s="76"/>
      <c r="I234" s="77" t="str">
        <f>IF($B234="","",(VLOOKUP($B234,'Price List'!$C:BE,6,FALSE)))</f>
        <v/>
      </c>
      <c r="J234" s="76" t="str">
        <f>IF($B234="","",(VLOOKUP($B234,'Price List'!$C:BF,8,FALSE)))</f>
        <v/>
      </c>
      <c r="K234" s="76" t="str">
        <f>IF($B234="","",(VLOOKUP($B234,'Price List'!$C:BG,9,FALSE)))</f>
        <v/>
      </c>
      <c r="L234" s="79" t="str">
        <f>IF($B234="","",(VLOOKUP($B234,'Price List'!$C:BH,10,FALSE)))</f>
        <v/>
      </c>
      <c r="M234" s="80" t="str">
        <f>IF($B234="","",(VLOOKUP($B234,'Price List'!$C:BI,11,FALSE)))</f>
        <v/>
      </c>
      <c r="N234" s="81" t="str">
        <f>IF($B234="","",(VLOOKUP($B234,'Price List'!$C:BI,12,FALSE)))</f>
        <v/>
      </c>
      <c r="O234" s="82" t="str">
        <f>IF($B234="","",(VLOOKUP($B234,'Price List'!$C:AS,13,FALSE)))</f>
        <v/>
      </c>
      <c r="P234" s="83" t="str">
        <f>IF($B234="","",(VLOOKUP($B234,'Price List'!$C:AS,14,FALSE)))</f>
        <v/>
      </c>
      <c r="Q234" s="83" t="str">
        <f>IF($B234="","",(VLOOKUP($B234,'Price List'!$C:AS,15,FALSE)))</f>
        <v/>
      </c>
      <c r="R234" s="125" t="str">
        <f>IF($B234="","",(VLOOKUP($B234,'Price List'!$C:AS,16,FALSE)))</f>
        <v/>
      </c>
      <c r="S234" s="125" t="str">
        <f>IF($B234="","",(VLOOKUP($B234,'Price List'!$C:AS,17,FALSE)))</f>
        <v/>
      </c>
      <c r="T234" s="84" t="str">
        <f>IF($B234="","",(VLOOKUP($B234,'Price List'!$C:AS,18,FALSE)))</f>
        <v/>
      </c>
      <c r="U234" s="83" t="str">
        <f>IF($B234="","",(VLOOKUP($B234,'Price List'!$C:AS,19,FALSE)))</f>
        <v/>
      </c>
      <c r="V234" s="83" t="str">
        <f>IF($B234="","",(VLOOKUP($B234,'Price List'!$C:AS,20,FALSE)))</f>
        <v/>
      </c>
      <c r="W234" s="125" t="str">
        <f>IF($B234="","",(VLOOKUP($B234,'Price List'!$C:AS,21,FALSE)))</f>
        <v/>
      </c>
      <c r="X234" s="130" t="str">
        <f>IF($B234="","",(VLOOKUP($B234,'Price List'!$C:AS,22,FALSE)))</f>
        <v/>
      </c>
      <c r="Y234" s="83" t="str">
        <f>IF($B234="","",(VLOOKUP($B234,'Price List'!$C:AS,23,FALSE)))</f>
        <v/>
      </c>
      <c r="Z234" s="83" t="str">
        <f>IF($B234="","",(VLOOKUP($B234,'Price List'!$C:AS,24,FALSE)))</f>
        <v/>
      </c>
      <c r="AA234" s="83" t="str">
        <f>IF($B234="","",(VLOOKUP($B234,'Price List'!$C:AS,25,FALSE)))</f>
        <v/>
      </c>
      <c r="AB234" s="125" t="str">
        <f>IF($B234="","",(VLOOKUP($B234,'Price List'!$C:AS,26,FALSE)))</f>
        <v/>
      </c>
      <c r="AC234" s="125" t="str">
        <f>IF($B234="","",(VLOOKUP($B234,'Price List'!$C:AS,27,FALSE)))</f>
        <v/>
      </c>
      <c r="AD234" s="82" t="str">
        <f>IF($B234="","",(VLOOKUP($B234,'Price List'!$C:AS,28,FALSE)))</f>
        <v/>
      </c>
      <c r="AE234" s="83" t="str">
        <f>IF($B234="","",(VLOOKUP($B234,'Price List'!$C:AS,29,FALSE)))</f>
        <v/>
      </c>
      <c r="AF234" s="83" t="str">
        <f>IF($B234="","",(VLOOKUP($B234,'Price List'!$C:AS,30,FALSE)))</f>
        <v/>
      </c>
      <c r="AG234" s="125" t="str">
        <f>IF($B234="","",(VLOOKUP($B234,'Price List'!$C:AS,31,FALSE)))</f>
        <v/>
      </c>
      <c r="AH234" s="125" t="str">
        <f>IF($B234="","",(VLOOKUP($B234,'Price List'!$C:AS,32,FALSE)))</f>
        <v/>
      </c>
      <c r="AI234" s="84" t="str">
        <f>IF($B234="","",(VLOOKUP($B234,'Price List'!$C:AS,33,FALSE)))</f>
        <v/>
      </c>
      <c r="AJ234" s="83" t="str">
        <f>IF($B234="","",(VLOOKUP($B234,'Price List'!$C:AS,34,FALSE)))</f>
        <v/>
      </c>
      <c r="AK234" s="83" t="str">
        <f>IF($B234="","",(VLOOKUP($B234,'Price List'!$C:AS,35,FALSE)))</f>
        <v/>
      </c>
      <c r="AL234" s="125" t="str">
        <f>IF($B234="","",(VLOOKUP($B234,'Price List'!$C:AS,36,FALSE)))</f>
        <v/>
      </c>
      <c r="AM234" s="130" t="str">
        <f>IF($B234="","",(VLOOKUP($B234,'Price List'!$C:AS,37,FALSE)))</f>
        <v/>
      </c>
      <c r="AN234" s="83" t="str">
        <f>IF($B234="","",(VLOOKUP($B234,'Price List'!$C:AS,38,FALSE)))</f>
        <v/>
      </c>
      <c r="AO234" s="83" t="str">
        <f>IF($B234="","",(VLOOKUP($B234,'Price List'!$C:AS,39,FALSE)))</f>
        <v/>
      </c>
      <c r="AP234" s="83" t="str">
        <f>IF($B234="","",(VLOOKUP($B234,'Price List'!$C:AS,40,FALSE)))</f>
        <v/>
      </c>
      <c r="AQ234" s="125" t="str">
        <f>IF($B234="","",(VLOOKUP($B234,'Price List'!$C:AS,41,FALSE)))</f>
        <v/>
      </c>
      <c r="AR234" s="135" t="str">
        <f>IF($B234="","",(VLOOKUP($B234,'Price List'!$C:AS,42,FALSE)))</f>
        <v/>
      </c>
      <c r="AS234" s="76" t="str">
        <f>IF($B234="","",(VLOOKUP($B234,'Price List'!$C:CO,43,FALSE)))</f>
        <v/>
      </c>
      <c r="AT234" s="151" t="str">
        <f t="shared" si="3"/>
        <v/>
      </c>
      <c r="AU234" s="76"/>
      <c r="AV234" s="76"/>
      <c r="AW234" s="76"/>
      <c r="AX234" s="76"/>
      <c r="AY234" s="76"/>
      <c r="AZ234" s="76"/>
      <c r="BA234" s="76"/>
    </row>
    <row r="235" spans="1:53" s="85" customFormat="1" x14ac:dyDescent="0.2">
      <c r="A235" s="79">
        <v>228</v>
      </c>
      <c r="B235" s="76" t="str">
        <f>IF(ISBLANK(Catalog!A539),"",Catalog!A539)</f>
        <v/>
      </c>
      <c r="C235" s="76"/>
      <c r="D235" s="76" t="str">
        <f>IF($B235="","",(VLOOKUP($B235,'Price List'!$C:BB,2,FALSE)))</f>
        <v/>
      </c>
      <c r="E235" s="77" t="str">
        <f>IF($B235="","",(VLOOKUP($B235,'Price List'!$C:BA,3,FALSE)))</f>
        <v/>
      </c>
      <c r="F235" s="78" t="str">
        <f>IF($B235="","",IF(ISBLANK(VLOOKUP($B235,'Price List'!$C:BB,5,FALSE)),VLOOKUP($B235,'Price List'!$C:BB,7,FALSE),VLOOKUP($B235,'Price List'!$C:BB,5,FALSE)))</f>
        <v/>
      </c>
      <c r="G235" s="76"/>
      <c r="H235" s="76"/>
      <c r="I235" s="77" t="str">
        <f>IF($B235="","",(VLOOKUP($B235,'Price List'!$C:BE,6,FALSE)))</f>
        <v/>
      </c>
      <c r="J235" s="76" t="str">
        <f>IF($B235="","",(VLOOKUP($B235,'Price List'!$C:BF,8,FALSE)))</f>
        <v/>
      </c>
      <c r="K235" s="76" t="str">
        <f>IF($B235="","",(VLOOKUP($B235,'Price List'!$C:BG,9,FALSE)))</f>
        <v/>
      </c>
      <c r="L235" s="79" t="str">
        <f>IF($B235="","",(VLOOKUP($B235,'Price List'!$C:BH,10,FALSE)))</f>
        <v/>
      </c>
      <c r="M235" s="80" t="str">
        <f>IF($B235="","",(VLOOKUP($B235,'Price List'!$C:BI,11,FALSE)))</f>
        <v/>
      </c>
      <c r="N235" s="81" t="str">
        <f>IF($B235="","",(VLOOKUP($B235,'Price List'!$C:BI,12,FALSE)))</f>
        <v/>
      </c>
      <c r="O235" s="82" t="str">
        <f>IF($B235="","",(VLOOKUP($B235,'Price List'!$C:AS,13,FALSE)))</f>
        <v/>
      </c>
      <c r="P235" s="83" t="str">
        <f>IF($B235="","",(VLOOKUP($B235,'Price List'!$C:AS,14,FALSE)))</f>
        <v/>
      </c>
      <c r="Q235" s="83" t="str">
        <f>IF($B235="","",(VLOOKUP($B235,'Price List'!$C:AS,15,FALSE)))</f>
        <v/>
      </c>
      <c r="R235" s="125" t="str">
        <f>IF($B235="","",(VLOOKUP($B235,'Price List'!$C:AS,16,FALSE)))</f>
        <v/>
      </c>
      <c r="S235" s="125" t="str">
        <f>IF($B235="","",(VLOOKUP($B235,'Price List'!$C:AS,17,FALSE)))</f>
        <v/>
      </c>
      <c r="T235" s="84" t="str">
        <f>IF($B235="","",(VLOOKUP($B235,'Price List'!$C:AS,18,FALSE)))</f>
        <v/>
      </c>
      <c r="U235" s="83" t="str">
        <f>IF($B235="","",(VLOOKUP($B235,'Price List'!$C:AS,19,FALSE)))</f>
        <v/>
      </c>
      <c r="V235" s="83" t="str">
        <f>IF($B235="","",(VLOOKUP($B235,'Price List'!$C:AS,20,FALSE)))</f>
        <v/>
      </c>
      <c r="W235" s="125" t="str">
        <f>IF($B235="","",(VLOOKUP($B235,'Price List'!$C:AS,21,FALSE)))</f>
        <v/>
      </c>
      <c r="X235" s="130" t="str">
        <f>IF($B235="","",(VLOOKUP($B235,'Price List'!$C:AS,22,FALSE)))</f>
        <v/>
      </c>
      <c r="Y235" s="83" t="str">
        <f>IF($B235="","",(VLOOKUP($B235,'Price List'!$C:AS,23,FALSE)))</f>
        <v/>
      </c>
      <c r="Z235" s="83" t="str">
        <f>IF($B235="","",(VLOOKUP($B235,'Price List'!$C:AS,24,FALSE)))</f>
        <v/>
      </c>
      <c r="AA235" s="83" t="str">
        <f>IF($B235="","",(VLOOKUP($B235,'Price List'!$C:AS,25,FALSE)))</f>
        <v/>
      </c>
      <c r="AB235" s="125" t="str">
        <f>IF($B235="","",(VLOOKUP($B235,'Price List'!$C:AS,26,FALSE)))</f>
        <v/>
      </c>
      <c r="AC235" s="125" t="str">
        <f>IF($B235="","",(VLOOKUP($B235,'Price List'!$C:AS,27,FALSE)))</f>
        <v/>
      </c>
      <c r="AD235" s="82" t="str">
        <f>IF($B235="","",(VLOOKUP($B235,'Price List'!$C:AS,28,FALSE)))</f>
        <v/>
      </c>
      <c r="AE235" s="83" t="str">
        <f>IF($B235="","",(VLOOKUP($B235,'Price List'!$C:AS,29,FALSE)))</f>
        <v/>
      </c>
      <c r="AF235" s="83" t="str">
        <f>IF($B235="","",(VLOOKUP($B235,'Price List'!$C:AS,30,FALSE)))</f>
        <v/>
      </c>
      <c r="AG235" s="125" t="str">
        <f>IF($B235="","",(VLOOKUP($B235,'Price List'!$C:AS,31,FALSE)))</f>
        <v/>
      </c>
      <c r="AH235" s="125" t="str">
        <f>IF($B235="","",(VLOOKUP($B235,'Price List'!$C:AS,32,FALSE)))</f>
        <v/>
      </c>
      <c r="AI235" s="84" t="str">
        <f>IF($B235="","",(VLOOKUP($B235,'Price List'!$C:AS,33,FALSE)))</f>
        <v/>
      </c>
      <c r="AJ235" s="83" t="str">
        <f>IF($B235="","",(VLOOKUP($B235,'Price List'!$C:AS,34,FALSE)))</f>
        <v/>
      </c>
      <c r="AK235" s="83" t="str">
        <f>IF($B235="","",(VLOOKUP($B235,'Price List'!$C:AS,35,FALSE)))</f>
        <v/>
      </c>
      <c r="AL235" s="125" t="str">
        <f>IF($B235="","",(VLOOKUP($B235,'Price List'!$C:AS,36,FALSE)))</f>
        <v/>
      </c>
      <c r="AM235" s="130" t="str">
        <f>IF($B235="","",(VLOOKUP($B235,'Price List'!$C:AS,37,FALSE)))</f>
        <v/>
      </c>
      <c r="AN235" s="83" t="str">
        <f>IF($B235="","",(VLOOKUP($B235,'Price List'!$C:AS,38,FALSE)))</f>
        <v/>
      </c>
      <c r="AO235" s="83" t="str">
        <f>IF($B235="","",(VLOOKUP($B235,'Price List'!$C:AS,39,FALSE)))</f>
        <v/>
      </c>
      <c r="AP235" s="83" t="str">
        <f>IF($B235="","",(VLOOKUP($B235,'Price List'!$C:AS,40,FALSE)))</f>
        <v/>
      </c>
      <c r="AQ235" s="125" t="str">
        <f>IF($B235="","",(VLOOKUP($B235,'Price List'!$C:AS,41,FALSE)))</f>
        <v/>
      </c>
      <c r="AR235" s="135" t="str">
        <f>IF($B235="","",(VLOOKUP($B235,'Price List'!$C:AS,42,FALSE)))</f>
        <v/>
      </c>
      <c r="AS235" s="76" t="str">
        <f>IF($B235="","",(VLOOKUP($B235,'Price List'!$C:CO,43,FALSE)))</f>
        <v/>
      </c>
      <c r="AT235" s="151" t="str">
        <f t="shared" si="3"/>
        <v/>
      </c>
      <c r="AU235" s="76"/>
      <c r="AV235" s="76"/>
      <c r="AW235" s="76"/>
      <c r="AX235" s="76"/>
      <c r="AY235" s="76"/>
      <c r="AZ235" s="76"/>
      <c r="BA235" s="76"/>
    </row>
    <row r="236" spans="1:53" s="85" customFormat="1" x14ac:dyDescent="0.2">
      <c r="A236" s="79">
        <v>229</v>
      </c>
      <c r="B236" s="76" t="str">
        <f>IF(ISBLANK(Catalog!E539),"",Catalog!E539)</f>
        <v/>
      </c>
      <c r="C236" s="76"/>
      <c r="D236" s="76" t="str">
        <f>IF($B236="","",(VLOOKUP($B236,'Price List'!$C:BB,2,FALSE)))</f>
        <v/>
      </c>
      <c r="E236" s="77" t="str">
        <f>IF($B236="","",(VLOOKUP($B236,'Price List'!$C:BA,3,FALSE)))</f>
        <v/>
      </c>
      <c r="F236" s="78" t="str">
        <f>IF($B236="","",IF(ISBLANK(VLOOKUP($B236,'Price List'!$C:BB,5,FALSE)),VLOOKUP($B236,'Price List'!$C:BB,7,FALSE),VLOOKUP($B236,'Price List'!$C:BB,5,FALSE)))</f>
        <v/>
      </c>
      <c r="G236" s="76"/>
      <c r="H236" s="76"/>
      <c r="I236" s="77" t="str">
        <f>IF($B236="","",(VLOOKUP($B236,'Price List'!$C:BE,6,FALSE)))</f>
        <v/>
      </c>
      <c r="J236" s="76" t="str">
        <f>IF($B236="","",(VLOOKUP($B236,'Price List'!$C:BF,8,FALSE)))</f>
        <v/>
      </c>
      <c r="K236" s="76" t="str">
        <f>IF($B236="","",(VLOOKUP($B236,'Price List'!$C:BG,9,FALSE)))</f>
        <v/>
      </c>
      <c r="L236" s="79" t="str">
        <f>IF($B236="","",(VLOOKUP($B236,'Price List'!$C:BH,10,FALSE)))</f>
        <v/>
      </c>
      <c r="M236" s="80" t="str">
        <f>IF($B236="","",(VLOOKUP($B236,'Price List'!$C:BI,11,FALSE)))</f>
        <v/>
      </c>
      <c r="N236" s="81" t="str">
        <f>IF($B236="","",(VLOOKUP($B236,'Price List'!$C:BI,12,FALSE)))</f>
        <v/>
      </c>
      <c r="O236" s="82" t="str">
        <f>IF($B236="","",(VLOOKUP($B236,'Price List'!$C:AS,13,FALSE)))</f>
        <v/>
      </c>
      <c r="P236" s="83" t="str">
        <f>IF($B236="","",(VLOOKUP($B236,'Price List'!$C:AS,14,FALSE)))</f>
        <v/>
      </c>
      <c r="Q236" s="83" t="str">
        <f>IF($B236="","",(VLOOKUP($B236,'Price List'!$C:AS,15,FALSE)))</f>
        <v/>
      </c>
      <c r="R236" s="125" t="str">
        <f>IF($B236="","",(VLOOKUP($B236,'Price List'!$C:AS,16,FALSE)))</f>
        <v/>
      </c>
      <c r="S236" s="125" t="str">
        <f>IF($B236="","",(VLOOKUP($B236,'Price List'!$C:AS,17,FALSE)))</f>
        <v/>
      </c>
      <c r="T236" s="84" t="str">
        <f>IF($B236="","",(VLOOKUP($B236,'Price List'!$C:AS,18,FALSE)))</f>
        <v/>
      </c>
      <c r="U236" s="83" t="str">
        <f>IF($B236="","",(VLOOKUP($B236,'Price List'!$C:AS,19,FALSE)))</f>
        <v/>
      </c>
      <c r="V236" s="83" t="str">
        <f>IF($B236="","",(VLOOKUP($B236,'Price List'!$C:AS,20,FALSE)))</f>
        <v/>
      </c>
      <c r="W236" s="125" t="str">
        <f>IF($B236="","",(VLOOKUP($B236,'Price List'!$C:AS,21,FALSE)))</f>
        <v/>
      </c>
      <c r="X236" s="130" t="str">
        <f>IF($B236="","",(VLOOKUP($B236,'Price List'!$C:AS,22,FALSE)))</f>
        <v/>
      </c>
      <c r="Y236" s="83" t="str">
        <f>IF($B236="","",(VLOOKUP($B236,'Price List'!$C:AS,23,FALSE)))</f>
        <v/>
      </c>
      <c r="Z236" s="83" t="str">
        <f>IF($B236="","",(VLOOKUP($B236,'Price List'!$C:AS,24,FALSE)))</f>
        <v/>
      </c>
      <c r="AA236" s="83" t="str">
        <f>IF($B236="","",(VLOOKUP($B236,'Price List'!$C:AS,25,FALSE)))</f>
        <v/>
      </c>
      <c r="AB236" s="125" t="str">
        <f>IF($B236="","",(VLOOKUP($B236,'Price List'!$C:AS,26,FALSE)))</f>
        <v/>
      </c>
      <c r="AC236" s="125" t="str">
        <f>IF($B236="","",(VLOOKUP($B236,'Price List'!$C:AS,27,FALSE)))</f>
        <v/>
      </c>
      <c r="AD236" s="82" t="str">
        <f>IF($B236="","",(VLOOKUP($B236,'Price List'!$C:AS,28,FALSE)))</f>
        <v/>
      </c>
      <c r="AE236" s="83" t="str">
        <f>IF($B236="","",(VLOOKUP($B236,'Price List'!$C:AS,29,FALSE)))</f>
        <v/>
      </c>
      <c r="AF236" s="83" t="str">
        <f>IF($B236="","",(VLOOKUP($B236,'Price List'!$C:AS,30,FALSE)))</f>
        <v/>
      </c>
      <c r="AG236" s="125" t="str">
        <f>IF($B236="","",(VLOOKUP($B236,'Price List'!$C:AS,31,FALSE)))</f>
        <v/>
      </c>
      <c r="AH236" s="125" t="str">
        <f>IF($B236="","",(VLOOKUP($B236,'Price List'!$C:AS,32,FALSE)))</f>
        <v/>
      </c>
      <c r="AI236" s="84" t="str">
        <f>IF($B236="","",(VLOOKUP($B236,'Price List'!$C:AS,33,FALSE)))</f>
        <v/>
      </c>
      <c r="AJ236" s="83" t="str">
        <f>IF($B236="","",(VLOOKUP($B236,'Price List'!$C:AS,34,FALSE)))</f>
        <v/>
      </c>
      <c r="AK236" s="83" t="str">
        <f>IF($B236="","",(VLOOKUP($B236,'Price List'!$C:AS,35,FALSE)))</f>
        <v/>
      </c>
      <c r="AL236" s="125" t="str">
        <f>IF($B236="","",(VLOOKUP($B236,'Price List'!$C:AS,36,FALSE)))</f>
        <v/>
      </c>
      <c r="AM236" s="130" t="str">
        <f>IF($B236="","",(VLOOKUP($B236,'Price List'!$C:AS,37,FALSE)))</f>
        <v/>
      </c>
      <c r="AN236" s="83" t="str">
        <f>IF($B236="","",(VLOOKUP($B236,'Price List'!$C:AS,38,FALSE)))</f>
        <v/>
      </c>
      <c r="AO236" s="83" t="str">
        <f>IF($B236="","",(VLOOKUP($B236,'Price List'!$C:AS,39,FALSE)))</f>
        <v/>
      </c>
      <c r="AP236" s="83" t="str">
        <f>IF($B236="","",(VLOOKUP($B236,'Price List'!$C:AS,40,FALSE)))</f>
        <v/>
      </c>
      <c r="AQ236" s="125" t="str">
        <f>IF($B236="","",(VLOOKUP($B236,'Price List'!$C:AS,41,FALSE)))</f>
        <v/>
      </c>
      <c r="AR236" s="135" t="str">
        <f>IF($B236="","",(VLOOKUP($B236,'Price List'!$C:AS,42,FALSE)))</f>
        <v/>
      </c>
      <c r="AS236" s="76" t="str">
        <f>IF($B236="","",(VLOOKUP($B236,'Price List'!$C:CO,43,FALSE)))</f>
        <v/>
      </c>
      <c r="AT236" s="151" t="str">
        <f t="shared" si="3"/>
        <v/>
      </c>
      <c r="AU236" s="76"/>
      <c r="AV236" s="76"/>
      <c r="AW236" s="76"/>
      <c r="AX236" s="76"/>
      <c r="AY236" s="76"/>
      <c r="AZ236" s="76"/>
      <c r="BA236" s="76"/>
    </row>
    <row r="237" spans="1:53" s="85" customFormat="1" x14ac:dyDescent="0.2">
      <c r="A237" s="79">
        <v>230</v>
      </c>
      <c r="B237" s="76" t="str">
        <f>IF(ISBLANK(Catalog!I539),"",Catalog!I539)</f>
        <v/>
      </c>
      <c r="C237" s="76"/>
      <c r="D237" s="76" t="str">
        <f>IF($B237="","",(VLOOKUP($B237,'Price List'!$C:BB,2,FALSE)))</f>
        <v/>
      </c>
      <c r="E237" s="77" t="str">
        <f>IF($B237="","",(VLOOKUP($B237,'Price List'!$C:BA,3,FALSE)))</f>
        <v/>
      </c>
      <c r="F237" s="78" t="str">
        <f>IF($B237="","",IF(ISBLANK(VLOOKUP($B237,'Price List'!$C:BB,5,FALSE)),VLOOKUP($B237,'Price List'!$C:BB,7,FALSE),VLOOKUP($B237,'Price List'!$C:BB,5,FALSE)))</f>
        <v/>
      </c>
      <c r="G237" s="76"/>
      <c r="H237" s="76"/>
      <c r="I237" s="77" t="str">
        <f>IF($B237="","",(VLOOKUP($B237,'Price List'!$C:BE,6,FALSE)))</f>
        <v/>
      </c>
      <c r="J237" s="76" t="str">
        <f>IF($B237="","",(VLOOKUP($B237,'Price List'!$C:BF,8,FALSE)))</f>
        <v/>
      </c>
      <c r="K237" s="76" t="str">
        <f>IF($B237="","",(VLOOKUP($B237,'Price List'!$C:BG,9,FALSE)))</f>
        <v/>
      </c>
      <c r="L237" s="79" t="str">
        <f>IF($B237="","",(VLOOKUP($B237,'Price List'!$C:BH,10,FALSE)))</f>
        <v/>
      </c>
      <c r="M237" s="80" t="str">
        <f>IF($B237="","",(VLOOKUP($B237,'Price List'!$C:BI,11,FALSE)))</f>
        <v/>
      </c>
      <c r="N237" s="81" t="str">
        <f>IF($B237="","",(VLOOKUP($B237,'Price List'!$C:BI,12,FALSE)))</f>
        <v/>
      </c>
      <c r="O237" s="82" t="str">
        <f>IF($B237="","",(VLOOKUP($B237,'Price List'!$C:AS,13,FALSE)))</f>
        <v/>
      </c>
      <c r="P237" s="83" t="str">
        <f>IF($B237="","",(VLOOKUP($B237,'Price List'!$C:AS,14,FALSE)))</f>
        <v/>
      </c>
      <c r="Q237" s="83" t="str">
        <f>IF($B237="","",(VLOOKUP($B237,'Price List'!$C:AS,15,FALSE)))</f>
        <v/>
      </c>
      <c r="R237" s="125" t="str">
        <f>IF($B237="","",(VLOOKUP($B237,'Price List'!$C:AS,16,FALSE)))</f>
        <v/>
      </c>
      <c r="S237" s="125" t="str">
        <f>IF($B237="","",(VLOOKUP($B237,'Price List'!$C:AS,17,FALSE)))</f>
        <v/>
      </c>
      <c r="T237" s="84" t="str">
        <f>IF($B237="","",(VLOOKUP($B237,'Price List'!$C:AS,18,FALSE)))</f>
        <v/>
      </c>
      <c r="U237" s="83" t="str">
        <f>IF($B237="","",(VLOOKUP($B237,'Price List'!$C:AS,19,FALSE)))</f>
        <v/>
      </c>
      <c r="V237" s="83" t="str">
        <f>IF($B237="","",(VLOOKUP($B237,'Price List'!$C:AS,20,FALSE)))</f>
        <v/>
      </c>
      <c r="W237" s="125" t="str">
        <f>IF($B237="","",(VLOOKUP($B237,'Price List'!$C:AS,21,FALSE)))</f>
        <v/>
      </c>
      <c r="X237" s="130" t="str">
        <f>IF($B237="","",(VLOOKUP($B237,'Price List'!$C:AS,22,FALSE)))</f>
        <v/>
      </c>
      <c r="Y237" s="83" t="str">
        <f>IF($B237="","",(VLOOKUP($B237,'Price List'!$C:AS,23,FALSE)))</f>
        <v/>
      </c>
      <c r="Z237" s="83" t="str">
        <f>IF($B237="","",(VLOOKUP($B237,'Price List'!$C:AS,24,FALSE)))</f>
        <v/>
      </c>
      <c r="AA237" s="83" t="str">
        <f>IF($B237="","",(VLOOKUP($B237,'Price List'!$C:AS,25,FALSE)))</f>
        <v/>
      </c>
      <c r="AB237" s="125" t="str">
        <f>IF($B237="","",(VLOOKUP($B237,'Price List'!$C:AS,26,FALSE)))</f>
        <v/>
      </c>
      <c r="AC237" s="125" t="str">
        <f>IF($B237="","",(VLOOKUP($B237,'Price List'!$C:AS,27,FALSE)))</f>
        <v/>
      </c>
      <c r="AD237" s="82" t="str">
        <f>IF($B237="","",(VLOOKUP($B237,'Price List'!$C:AS,28,FALSE)))</f>
        <v/>
      </c>
      <c r="AE237" s="83" t="str">
        <f>IF($B237="","",(VLOOKUP($B237,'Price List'!$C:AS,29,FALSE)))</f>
        <v/>
      </c>
      <c r="AF237" s="83" t="str">
        <f>IF($B237="","",(VLOOKUP($B237,'Price List'!$C:AS,30,FALSE)))</f>
        <v/>
      </c>
      <c r="AG237" s="125" t="str">
        <f>IF($B237="","",(VLOOKUP($B237,'Price List'!$C:AS,31,FALSE)))</f>
        <v/>
      </c>
      <c r="AH237" s="125" t="str">
        <f>IF($B237="","",(VLOOKUP($B237,'Price List'!$C:AS,32,FALSE)))</f>
        <v/>
      </c>
      <c r="AI237" s="84" t="str">
        <f>IF($B237="","",(VLOOKUP($B237,'Price List'!$C:AS,33,FALSE)))</f>
        <v/>
      </c>
      <c r="AJ237" s="83" t="str">
        <f>IF($B237="","",(VLOOKUP($B237,'Price List'!$C:AS,34,FALSE)))</f>
        <v/>
      </c>
      <c r="AK237" s="83" t="str">
        <f>IF($B237="","",(VLOOKUP($B237,'Price List'!$C:AS,35,FALSE)))</f>
        <v/>
      </c>
      <c r="AL237" s="125" t="str">
        <f>IF($B237="","",(VLOOKUP($B237,'Price List'!$C:AS,36,FALSE)))</f>
        <v/>
      </c>
      <c r="AM237" s="130" t="str">
        <f>IF($B237="","",(VLOOKUP($B237,'Price List'!$C:AS,37,FALSE)))</f>
        <v/>
      </c>
      <c r="AN237" s="83" t="str">
        <f>IF($B237="","",(VLOOKUP($B237,'Price List'!$C:AS,38,FALSE)))</f>
        <v/>
      </c>
      <c r="AO237" s="83" t="str">
        <f>IF($B237="","",(VLOOKUP($B237,'Price List'!$C:AS,39,FALSE)))</f>
        <v/>
      </c>
      <c r="AP237" s="83" t="str">
        <f>IF($B237="","",(VLOOKUP($B237,'Price List'!$C:AS,40,FALSE)))</f>
        <v/>
      </c>
      <c r="AQ237" s="125" t="str">
        <f>IF($B237="","",(VLOOKUP($B237,'Price List'!$C:AS,41,FALSE)))</f>
        <v/>
      </c>
      <c r="AR237" s="135" t="str">
        <f>IF($B237="","",(VLOOKUP($B237,'Price List'!$C:AS,42,FALSE)))</f>
        <v/>
      </c>
      <c r="AS237" s="76" t="str">
        <f>IF($B237="","",(VLOOKUP($B237,'Price List'!$C:CO,43,FALSE)))</f>
        <v/>
      </c>
      <c r="AT237" s="151" t="str">
        <f t="shared" si="3"/>
        <v/>
      </c>
      <c r="AU237" s="76"/>
      <c r="AV237" s="76"/>
      <c r="AW237" s="76"/>
      <c r="AX237" s="76"/>
      <c r="AY237" s="76"/>
      <c r="AZ237" s="76"/>
      <c r="BA237" s="76"/>
    </row>
    <row r="238" spans="1:53" s="85" customFormat="1" x14ac:dyDescent="0.2">
      <c r="A238" s="79">
        <v>231</v>
      </c>
      <c r="B238" s="76" t="str">
        <f>IF(ISBLANK(Catalog!A546),"",Catalog!A546)</f>
        <v/>
      </c>
      <c r="C238" s="76"/>
      <c r="D238" s="76" t="str">
        <f>IF($B238="","",(VLOOKUP($B238,'Price List'!$C:BB,2,FALSE)))</f>
        <v/>
      </c>
      <c r="E238" s="77" t="str">
        <f>IF($B238="","",(VLOOKUP($B238,'Price List'!$C:BA,3,FALSE)))</f>
        <v/>
      </c>
      <c r="F238" s="78" t="str">
        <f>IF($B238="","",IF(ISBLANK(VLOOKUP($B238,'Price List'!$C:BB,5,FALSE)),VLOOKUP($B238,'Price List'!$C:BB,7,FALSE),VLOOKUP($B238,'Price List'!$C:BB,5,FALSE)))</f>
        <v/>
      </c>
      <c r="G238" s="76"/>
      <c r="H238" s="76"/>
      <c r="I238" s="77" t="str">
        <f>IF($B238="","",(VLOOKUP($B238,'Price List'!$C:BE,6,FALSE)))</f>
        <v/>
      </c>
      <c r="J238" s="76" t="str">
        <f>IF($B238="","",(VLOOKUP($B238,'Price List'!$C:BF,8,FALSE)))</f>
        <v/>
      </c>
      <c r="K238" s="76" t="str">
        <f>IF($B238="","",(VLOOKUP($B238,'Price List'!$C:BG,9,FALSE)))</f>
        <v/>
      </c>
      <c r="L238" s="79" t="str">
        <f>IF($B238="","",(VLOOKUP($B238,'Price List'!$C:BH,10,FALSE)))</f>
        <v/>
      </c>
      <c r="M238" s="80" t="str">
        <f>IF($B238="","",(VLOOKUP($B238,'Price List'!$C:BI,11,FALSE)))</f>
        <v/>
      </c>
      <c r="N238" s="81" t="str">
        <f>IF($B238="","",(VLOOKUP($B238,'Price List'!$C:BI,12,FALSE)))</f>
        <v/>
      </c>
      <c r="O238" s="82" t="str">
        <f>IF($B238="","",(VLOOKUP($B238,'Price List'!$C:AS,13,FALSE)))</f>
        <v/>
      </c>
      <c r="P238" s="83" t="str">
        <f>IF($B238="","",(VLOOKUP($B238,'Price List'!$C:AS,14,FALSE)))</f>
        <v/>
      </c>
      <c r="Q238" s="83" t="str">
        <f>IF($B238="","",(VLOOKUP($B238,'Price List'!$C:AS,15,FALSE)))</f>
        <v/>
      </c>
      <c r="R238" s="125" t="str">
        <f>IF($B238="","",(VLOOKUP($B238,'Price List'!$C:AS,16,FALSE)))</f>
        <v/>
      </c>
      <c r="S238" s="125" t="str">
        <f>IF($B238="","",(VLOOKUP($B238,'Price List'!$C:AS,17,FALSE)))</f>
        <v/>
      </c>
      <c r="T238" s="84" t="str">
        <f>IF($B238="","",(VLOOKUP($B238,'Price List'!$C:AS,18,FALSE)))</f>
        <v/>
      </c>
      <c r="U238" s="83" t="str">
        <f>IF($B238="","",(VLOOKUP($B238,'Price List'!$C:AS,19,FALSE)))</f>
        <v/>
      </c>
      <c r="V238" s="83" t="str">
        <f>IF($B238="","",(VLOOKUP($B238,'Price List'!$C:AS,20,FALSE)))</f>
        <v/>
      </c>
      <c r="W238" s="125" t="str">
        <f>IF($B238="","",(VLOOKUP($B238,'Price List'!$C:AS,21,FALSE)))</f>
        <v/>
      </c>
      <c r="X238" s="130" t="str">
        <f>IF($B238="","",(VLOOKUP($B238,'Price List'!$C:AS,22,FALSE)))</f>
        <v/>
      </c>
      <c r="Y238" s="83" t="str">
        <f>IF($B238="","",(VLOOKUP($B238,'Price List'!$C:AS,23,FALSE)))</f>
        <v/>
      </c>
      <c r="Z238" s="83" t="str">
        <f>IF($B238="","",(VLOOKUP($B238,'Price List'!$C:AS,24,FALSE)))</f>
        <v/>
      </c>
      <c r="AA238" s="83" t="str">
        <f>IF($B238="","",(VLOOKUP($B238,'Price List'!$C:AS,25,FALSE)))</f>
        <v/>
      </c>
      <c r="AB238" s="125" t="str">
        <f>IF($B238="","",(VLOOKUP($B238,'Price List'!$C:AS,26,FALSE)))</f>
        <v/>
      </c>
      <c r="AC238" s="125" t="str">
        <f>IF($B238="","",(VLOOKUP($B238,'Price List'!$C:AS,27,FALSE)))</f>
        <v/>
      </c>
      <c r="AD238" s="82" t="str">
        <f>IF($B238="","",(VLOOKUP($B238,'Price List'!$C:AS,28,FALSE)))</f>
        <v/>
      </c>
      <c r="AE238" s="83" t="str">
        <f>IF($B238="","",(VLOOKUP($B238,'Price List'!$C:AS,29,FALSE)))</f>
        <v/>
      </c>
      <c r="AF238" s="83" t="str">
        <f>IF($B238="","",(VLOOKUP($B238,'Price List'!$C:AS,30,FALSE)))</f>
        <v/>
      </c>
      <c r="AG238" s="125" t="str">
        <f>IF($B238="","",(VLOOKUP($B238,'Price List'!$C:AS,31,FALSE)))</f>
        <v/>
      </c>
      <c r="AH238" s="125" t="str">
        <f>IF($B238="","",(VLOOKUP($B238,'Price List'!$C:AS,32,FALSE)))</f>
        <v/>
      </c>
      <c r="AI238" s="84" t="str">
        <f>IF($B238="","",(VLOOKUP($B238,'Price List'!$C:AS,33,FALSE)))</f>
        <v/>
      </c>
      <c r="AJ238" s="83" t="str">
        <f>IF($B238="","",(VLOOKUP($B238,'Price List'!$C:AS,34,FALSE)))</f>
        <v/>
      </c>
      <c r="AK238" s="83" t="str">
        <f>IF($B238="","",(VLOOKUP($B238,'Price List'!$C:AS,35,FALSE)))</f>
        <v/>
      </c>
      <c r="AL238" s="125" t="str">
        <f>IF($B238="","",(VLOOKUP($B238,'Price List'!$C:AS,36,FALSE)))</f>
        <v/>
      </c>
      <c r="AM238" s="130" t="str">
        <f>IF($B238="","",(VLOOKUP($B238,'Price List'!$C:AS,37,FALSE)))</f>
        <v/>
      </c>
      <c r="AN238" s="83" t="str">
        <f>IF($B238="","",(VLOOKUP($B238,'Price List'!$C:AS,38,FALSE)))</f>
        <v/>
      </c>
      <c r="AO238" s="83" t="str">
        <f>IF($B238="","",(VLOOKUP($B238,'Price List'!$C:AS,39,FALSE)))</f>
        <v/>
      </c>
      <c r="AP238" s="83" t="str">
        <f>IF($B238="","",(VLOOKUP($B238,'Price List'!$C:AS,40,FALSE)))</f>
        <v/>
      </c>
      <c r="AQ238" s="125" t="str">
        <f>IF($B238="","",(VLOOKUP($B238,'Price List'!$C:AS,41,FALSE)))</f>
        <v/>
      </c>
      <c r="AR238" s="135" t="str">
        <f>IF($B238="","",(VLOOKUP($B238,'Price List'!$C:AS,42,FALSE)))</f>
        <v/>
      </c>
      <c r="AS238" s="76" t="str">
        <f>IF($B238="","",(VLOOKUP($B238,'Price List'!$C:CO,43,FALSE)))</f>
        <v/>
      </c>
      <c r="AT238" s="151" t="str">
        <f t="shared" si="3"/>
        <v/>
      </c>
      <c r="AU238" s="76"/>
      <c r="AV238" s="76"/>
      <c r="AW238" s="76"/>
      <c r="AX238" s="76"/>
      <c r="AY238" s="76"/>
      <c r="AZ238" s="76"/>
      <c r="BA238" s="76"/>
    </row>
    <row r="239" spans="1:53" s="85" customFormat="1" x14ac:dyDescent="0.2">
      <c r="A239" s="79">
        <v>232</v>
      </c>
      <c r="B239" s="76" t="str">
        <f>IF(ISBLANK(Catalog!E546),"",Catalog!E546)</f>
        <v/>
      </c>
      <c r="C239" s="76"/>
      <c r="D239" s="76" t="str">
        <f>IF($B239="","",(VLOOKUP($B239,'Price List'!$C:BB,2,FALSE)))</f>
        <v/>
      </c>
      <c r="E239" s="77" t="str">
        <f>IF($B239="","",(VLOOKUP($B239,'Price List'!$C:BA,3,FALSE)))</f>
        <v/>
      </c>
      <c r="F239" s="78" t="str">
        <f>IF($B239="","",IF(ISBLANK(VLOOKUP($B239,'Price List'!$C:BB,5,FALSE)),VLOOKUP($B239,'Price List'!$C:BB,7,FALSE),VLOOKUP($B239,'Price List'!$C:BB,5,FALSE)))</f>
        <v/>
      </c>
      <c r="G239" s="76"/>
      <c r="H239" s="76"/>
      <c r="I239" s="77" t="str">
        <f>IF($B239="","",(VLOOKUP($B239,'Price List'!$C:BE,6,FALSE)))</f>
        <v/>
      </c>
      <c r="J239" s="76" t="str">
        <f>IF($B239="","",(VLOOKUP($B239,'Price List'!$C:BF,8,FALSE)))</f>
        <v/>
      </c>
      <c r="K239" s="76" t="str">
        <f>IF($B239="","",(VLOOKUP($B239,'Price List'!$C:BG,9,FALSE)))</f>
        <v/>
      </c>
      <c r="L239" s="79" t="str">
        <f>IF($B239="","",(VLOOKUP($B239,'Price List'!$C:BH,10,FALSE)))</f>
        <v/>
      </c>
      <c r="M239" s="80" t="str">
        <f>IF($B239="","",(VLOOKUP($B239,'Price List'!$C:BI,11,FALSE)))</f>
        <v/>
      </c>
      <c r="N239" s="81" t="str">
        <f>IF($B239="","",(VLOOKUP($B239,'Price List'!$C:BI,12,FALSE)))</f>
        <v/>
      </c>
      <c r="O239" s="82" t="str">
        <f>IF($B239="","",(VLOOKUP($B239,'Price List'!$C:AS,13,FALSE)))</f>
        <v/>
      </c>
      <c r="P239" s="83" t="str">
        <f>IF($B239="","",(VLOOKUP($B239,'Price List'!$C:AS,14,FALSE)))</f>
        <v/>
      </c>
      <c r="Q239" s="83" t="str">
        <f>IF($B239="","",(VLOOKUP($B239,'Price List'!$C:AS,15,FALSE)))</f>
        <v/>
      </c>
      <c r="R239" s="125" t="str">
        <f>IF($B239="","",(VLOOKUP($B239,'Price List'!$C:AS,16,FALSE)))</f>
        <v/>
      </c>
      <c r="S239" s="125" t="str">
        <f>IF($B239="","",(VLOOKUP($B239,'Price List'!$C:AS,17,FALSE)))</f>
        <v/>
      </c>
      <c r="T239" s="84" t="str">
        <f>IF($B239="","",(VLOOKUP($B239,'Price List'!$C:AS,18,FALSE)))</f>
        <v/>
      </c>
      <c r="U239" s="83" t="str">
        <f>IF($B239="","",(VLOOKUP($B239,'Price List'!$C:AS,19,FALSE)))</f>
        <v/>
      </c>
      <c r="V239" s="83" t="str">
        <f>IF($B239="","",(VLOOKUP($B239,'Price List'!$C:AS,20,FALSE)))</f>
        <v/>
      </c>
      <c r="W239" s="125" t="str">
        <f>IF($B239="","",(VLOOKUP($B239,'Price List'!$C:AS,21,FALSE)))</f>
        <v/>
      </c>
      <c r="X239" s="130" t="str">
        <f>IF($B239="","",(VLOOKUP($B239,'Price List'!$C:AS,22,FALSE)))</f>
        <v/>
      </c>
      <c r="Y239" s="83" t="str">
        <f>IF($B239="","",(VLOOKUP($B239,'Price List'!$C:AS,23,FALSE)))</f>
        <v/>
      </c>
      <c r="Z239" s="83" t="str">
        <f>IF($B239="","",(VLOOKUP($B239,'Price List'!$C:AS,24,FALSE)))</f>
        <v/>
      </c>
      <c r="AA239" s="83" t="str">
        <f>IF($B239="","",(VLOOKUP($B239,'Price List'!$C:AS,25,FALSE)))</f>
        <v/>
      </c>
      <c r="AB239" s="125" t="str">
        <f>IF($B239="","",(VLOOKUP($B239,'Price List'!$C:AS,26,FALSE)))</f>
        <v/>
      </c>
      <c r="AC239" s="125" t="str">
        <f>IF($B239="","",(VLOOKUP($B239,'Price List'!$C:AS,27,FALSE)))</f>
        <v/>
      </c>
      <c r="AD239" s="82" t="str">
        <f>IF($B239="","",(VLOOKUP($B239,'Price List'!$C:AS,28,FALSE)))</f>
        <v/>
      </c>
      <c r="AE239" s="83" t="str">
        <f>IF($B239="","",(VLOOKUP($B239,'Price List'!$C:AS,29,FALSE)))</f>
        <v/>
      </c>
      <c r="AF239" s="83" t="str">
        <f>IF($B239="","",(VLOOKUP($B239,'Price List'!$C:AS,30,FALSE)))</f>
        <v/>
      </c>
      <c r="AG239" s="125" t="str">
        <f>IF($B239="","",(VLOOKUP($B239,'Price List'!$C:AS,31,FALSE)))</f>
        <v/>
      </c>
      <c r="AH239" s="125" t="str">
        <f>IF($B239="","",(VLOOKUP($B239,'Price List'!$C:AS,32,FALSE)))</f>
        <v/>
      </c>
      <c r="AI239" s="84" t="str">
        <f>IF($B239="","",(VLOOKUP($B239,'Price List'!$C:AS,33,FALSE)))</f>
        <v/>
      </c>
      <c r="AJ239" s="83" t="str">
        <f>IF($B239="","",(VLOOKUP($B239,'Price List'!$C:AS,34,FALSE)))</f>
        <v/>
      </c>
      <c r="AK239" s="83" t="str">
        <f>IF($B239="","",(VLOOKUP($B239,'Price List'!$C:AS,35,FALSE)))</f>
        <v/>
      </c>
      <c r="AL239" s="125" t="str">
        <f>IF($B239="","",(VLOOKUP($B239,'Price List'!$C:AS,36,FALSE)))</f>
        <v/>
      </c>
      <c r="AM239" s="130" t="str">
        <f>IF($B239="","",(VLOOKUP($B239,'Price List'!$C:AS,37,FALSE)))</f>
        <v/>
      </c>
      <c r="AN239" s="83" t="str">
        <f>IF($B239="","",(VLOOKUP($B239,'Price List'!$C:AS,38,FALSE)))</f>
        <v/>
      </c>
      <c r="AO239" s="83" t="str">
        <f>IF($B239="","",(VLOOKUP($B239,'Price List'!$C:AS,39,FALSE)))</f>
        <v/>
      </c>
      <c r="AP239" s="83" t="str">
        <f>IF($B239="","",(VLOOKUP($B239,'Price List'!$C:AS,40,FALSE)))</f>
        <v/>
      </c>
      <c r="AQ239" s="125" t="str">
        <f>IF($B239="","",(VLOOKUP($B239,'Price List'!$C:AS,41,FALSE)))</f>
        <v/>
      </c>
      <c r="AR239" s="135" t="str">
        <f>IF($B239="","",(VLOOKUP($B239,'Price List'!$C:AS,42,FALSE)))</f>
        <v/>
      </c>
      <c r="AS239" s="76" t="str">
        <f>IF($B239="","",(VLOOKUP($B239,'Price List'!$C:CO,43,FALSE)))</f>
        <v/>
      </c>
      <c r="AT239" s="151" t="str">
        <f t="shared" si="3"/>
        <v/>
      </c>
      <c r="AU239" s="76"/>
      <c r="AV239" s="76"/>
      <c r="AW239" s="76"/>
      <c r="AX239" s="76"/>
      <c r="AY239" s="76"/>
      <c r="AZ239" s="76"/>
      <c r="BA239" s="76"/>
    </row>
    <row r="240" spans="1:53" s="85" customFormat="1" x14ac:dyDescent="0.2">
      <c r="A240" s="79">
        <v>233</v>
      </c>
      <c r="B240" s="76" t="str">
        <f>IF(ISBLANK(Catalog!I546),"",Catalog!I546)</f>
        <v/>
      </c>
      <c r="C240" s="76"/>
      <c r="D240" s="76" t="str">
        <f>IF($B240="","",(VLOOKUP($B240,'Price List'!$C:BB,2,FALSE)))</f>
        <v/>
      </c>
      <c r="E240" s="77" t="str">
        <f>IF($B240="","",(VLOOKUP($B240,'Price List'!$C:BA,3,FALSE)))</f>
        <v/>
      </c>
      <c r="F240" s="78" t="str">
        <f>IF($B240="","",IF(ISBLANK(VLOOKUP($B240,'Price List'!$C:BB,5,FALSE)),VLOOKUP($B240,'Price List'!$C:BB,7,FALSE),VLOOKUP($B240,'Price List'!$C:BB,5,FALSE)))</f>
        <v/>
      </c>
      <c r="G240" s="76"/>
      <c r="H240" s="76"/>
      <c r="I240" s="77" t="str">
        <f>IF($B240="","",(VLOOKUP($B240,'Price List'!$C:BE,6,FALSE)))</f>
        <v/>
      </c>
      <c r="J240" s="76" t="str">
        <f>IF($B240="","",(VLOOKUP($B240,'Price List'!$C:BF,8,FALSE)))</f>
        <v/>
      </c>
      <c r="K240" s="76" t="str">
        <f>IF($B240="","",(VLOOKUP($B240,'Price List'!$C:BG,9,FALSE)))</f>
        <v/>
      </c>
      <c r="L240" s="79" t="str">
        <f>IF($B240="","",(VLOOKUP($B240,'Price List'!$C:BH,10,FALSE)))</f>
        <v/>
      </c>
      <c r="M240" s="80" t="str">
        <f>IF($B240="","",(VLOOKUP($B240,'Price List'!$C:BI,11,FALSE)))</f>
        <v/>
      </c>
      <c r="N240" s="81" t="str">
        <f>IF($B240="","",(VLOOKUP($B240,'Price List'!$C:BI,12,FALSE)))</f>
        <v/>
      </c>
      <c r="O240" s="82" t="str">
        <f>IF($B240="","",(VLOOKUP($B240,'Price List'!$C:AS,13,FALSE)))</f>
        <v/>
      </c>
      <c r="P240" s="83" t="str">
        <f>IF($B240="","",(VLOOKUP($B240,'Price List'!$C:AS,14,FALSE)))</f>
        <v/>
      </c>
      <c r="Q240" s="83" t="str">
        <f>IF($B240="","",(VLOOKUP($B240,'Price List'!$C:AS,15,FALSE)))</f>
        <v/>
      </c>
      <c r="R240" s="125" t="str">
        <f>IF($B240="","",(VLOOKUP($B240,'Price List'!$C:AS,16,FALSE)))</f>
        <v/>
      </c>
      <c r="S240" s="125" t="str">
        <f>IF($B240="","",(VLOOKUP($B240,'Price List'!$C:AS,17,FALSE)))</f>
        <v/>
      </c>
      <c r="T240" s="84" t="str">
        <f>IF($B240="","",(VLOOKUP($B240,'Price List'!$C:AS,18,FALSE)))</f>
        <v/>
      </c>
      <c r="U240" s="83" t="str">
        <f>IF($B240="","",(VLOOKUP($B240,'Price List'!$C:AS,19,FALSE)))</f>
        <v/>
      </c>
      <c r="V240" s="83" t="str">
        <f>IF($B240="","",(VLOOKUP($B240,'Price List'!$C:AS,20,FALSE)))</f>
        <v/>
      </c>
      <c r="W240" s="125" t="str">
        <f>IF($B240="","",(VLOOKUP($B240,'Price List'!$C:AS,21,FALSE)))</f>
        <v/>
      </c>
      <c r="X240" s="130" t="str">
        <f>IF($B240="","",(VLOOKUP($B240,'Price List'!$C:AS,22,FALSE)))</f>
        <v/>
      </c>
      <c r="Y240" s="83" t="str">
        <f>IF($B240="","",(VLOOKUP($B240,'Price List'!$C:AS,23,FALSE)))</f>
        <v/>
      </c>
      <c r="Z240" s="83" t="str">
        <f>IF($B240="","",(VLOOKUP($B240,'Price List'!$C:AS,24,FALSE)))</f>
        <v/>
      </c>
      <c r="AA240" s="83" t="str">
        <f>IF($B240="","",(VLOOKUP($B240,'Price List'!$C:AS,25,FALSE)))</f>
        <v/>
      </c>
      <c r="AB240" s="125" t="str">
        <f>IF($B240="","",(VLOOKUP($B240,'Price List'!$C:AS,26,FALSE)))</f>
        <v/>
      </c>
      <c r="AC240" s="125" t="str">
        <f>IF($B240="","",(VLOOKUP($B240,'Price List'!$C:AS,27,FALSE)))</f>
        <v/>
      </c>
      <c r="AD240" s="82" t="str">
        <f>IF($B240="","",(VLOOKUP($B240,'Price List'!$C:AS,28,FALSE)))</f>
        <v/>
      </c>
      <c r="AE240" s="83" t="str">
        <f>IF($B240="","",(VLOOKUP($B240,'Price List'!$C:AS,29,FALSE)))</f>
        <v/>
      </c>
      <c r="AF240" s="83" t="str">
        <f>IF($B240="","",(VLOOKUP($B240,'Price List'!$C:AS,30,FALSE)))</f>
        <v/>
      </c>
      <c r="AG240" s="125" t="str">
        <f>IF($B240="","",(VLOOKUP($B240,'Price List'!$C:AS,31,FALSE)))</f>
        <v/>
      </c>
      <c r="AH240" s="125" t="str">
        <f>IF($B240="","",(VLOOKUP($B240,'Price List'!$C:AS,32,FALSE)))</f>
        <v/>
      </c>
      <c r="AI240" s="84" t="str">
        <f>IF($B240="","",(VLOOKUP($B240,'Price List'!$C:AS,33,FALSE)))</f>
        <v/>
      </c>
      <c r="AJ240" s="83" t="str">
        <f>IF($B240="","",(VLOOKUP($B240,'Price List'!$C:AS,34,FALSE)))</f>
        <v/>
      </c>
      <c r="AK240" s="83" t="str">
        <f>IF($B240="","",(VLOOKUP($B240,'Price List'!$C:AS,35,FALSE)))</f>
        <v/>
      </c>
      <c r="AL240" s="125" t="str">
        <f>IF($B240="","",(VLOOKUP($B240,'Price List'!$C:AS,36,FALSE)))</f>
        <v/>
      </c>
      <c r="AM240" s="130" t="str">
        <f>IF($B240="","",(VLOOKUP($B240,'Price List'!$C:AS,37,FALSE)))</f>
        <v/>
      </c>
      <c r="AN240" s="83" t="str">
        <f>IF($B240="","",(VLOOKUP($B240,'Price List'!$C:AS,38,FALSE)))</f>
        <v/>
      </c>
      <c r="AO240" s="83" t="str">
        <f>IF($B240="","",(VLOOKUP($B240,'Price List'!$C:AS,39,FALSE)))</f>
        <v/>
      </c>
      <c r="AP240" s="83" t="str">
        <f>IF($B240="","",(VLOOKUP($B240,'Price List'!$C:AS,40,FALSE)))</f>
        <v/>
      </c>
      <c r="AQ240" s="125" t="str">
        <f>IF($B240="","",(VLOOKUP($B240,'Price List'!$C:AS,41,FALSE)))</f>
        <v/>
      </c>
      <c r="AR240" s="135" t="str">
        <f>IF($B240="","",(VLOOKUP($B240,'Price List'!$C:AS,42,FALSE)))</f>
        <v/>
      </c>
      <c r="AS240" s="76" t="str">
        <f>IF($B240="","",(VLOOKUP($B240,'Price List'!$C:CO,43,FALSE)))</f>
        <v/>
      </c>
      <c r="AT240" s="151" t="str">
        <f t="shared" si="3"/>
        <v/>
      </c>
      <c r="AU240" s="76"/>
      <c r="AV240" s="76"/>
      <c r="AW240" s="76"/>
      <c r="AX240" s="76"/>
      <c r="AY240" s="76"/>
      <c r="AZ240" s="76"/>
      <c r="BA240" s="76"/>
    </row>
    <row r="241" spans="1:53" s="85" customFormat="1" x14ac:dyDescent="0.2">
      <c r="A241" s="79">
        <v>234</v>
      </c>
      <c r="B241" s="76" t="str">
        <f>IF(ISBLANK(Catalog!A553),"",Catalog!A553)</f>
        <v/>
      </c>
      <c r="C241" s="76"/>
      <c r="D241" s="76" t="str">
        <f>IF($B241="","",(VLOOKUP($B241,'Price List'!$C:BB,2,FALSE)))</f>
        <v/>
      </c>
      <c r="E241" s="77" t="str">
        <f>IF($B241="","",(VLOOKUP($B241,'Price List'!$C:BA,3,FALSE)))</f>
        <v/>
      </c>
      <c r="F241" s="78" t="str">
        <f>IF($B241="","",IF(ISBLANK(VLOOKUP($B241,'Price List'!$C:BB,5,FALSE)),VLOOKUP($B241,'Price List'!$C:BB,7,FALSE),VLOOKUP($B241,'Price List'!$C:BB,5,FALSE)))</f>
        <v/>
      </c>
      <c r="G241" s="76"/>
      <c r="H241" s="76"/>
      <c r="I241" s="77" t="str">
        <f>IF($B241="","",(VLOOKUP($B241,'Price List'!$C:BE,6,FALSE)))</f>
        <v/>
      </c>
      <c r="J241" s="76" t="str">
        <f>IF($B241="","",(VLOOKUP($B241,'Price List'!$C:BF,8,FALSE)))</f>
        <v/>
      </c>
      <c r="K241" s="76" t="str">
        <f>IF($B241="","",(VLOOKUP($B241,'Price List'!$C:BG,9,FALSE)))</f>
        <v/>
      </c>
      <c r="L241" s="79" t="str">
        <f>IF($B241="","",(VLOOKUP($B241,'Price List'!$C:BH,10,FALSE)))</f>
        <v/>
      </c>
      <c r="M241" s="80" t="str">
        <f>IF($B241="","",(VLOOKUP($B241,'Price List'!$C:BI,11,FALSE)))</f>
        <v/>
      </c>
      <c r="N241" s="81" t="str">
        <f>IF($B241="","",(VLOOKUP($B241,'Price List'!$C:BI,12,FALSE)))</f>
        <v/>
      </c>
      <c r="O241" s="82" t="str">
        <f>IF($B241="","",(VLOOKUP($B241,'Price List'!$C:AS,13,FALSE)))</f>
        <v/>
      </c>
      <c r="P241" s="83" t="str">
        <f>IF($B241="","",(VLOOKUP($B241,'Price List'!$C:AS,14,FALSE)))</f>
        <v/>
      </c>
      <c r="Q241" s="83" t="str">
        <f>IF($B241="","",(VLOOKUP($B241,'Price List'!$C:AS,15,FALSE)))</f>
        <v/>
      </c>
      <c r="R241" s="125" t="str">
        <f>IF($B241="","",(VLOOKUP($B241,'Price List'!$C:AS,16,FALSE)))</f>
        <v/>
      </c>
      <c r="S241" s="125" t="str">
        <f>IF($B241="","",(VLOOKUP($B241,'Price List'!$C:AS,17,FALSE)))</f>
        <v/>
      </c>
      <c r="T241" s="84" t="str">
        <f>IF($B241="","",(VLOOKUP($B241,'Price List'!$C:AS,18,FALSE)))</f>
        <v/>
      </c>
      <c r="U241" s="83" t="str">
        <f>IF($B241="","",(VLOOKUP($B241,'Price List'!$C:AS,19,FALSE)))</f>
        <v/>
      </c>
      <c r="V241" s="83" t="str">
        <f>IF($B241="","",(VLOOKUP($B241,'Price List'!$C:AS,20,FALSE)))</f>
        <v/>
      </c>
      <c r="W241" s="125" t="str">
        <f>IF($B241="","",(VLOOKUP($B241,'Price List'!$C:AS,21,FALSE)))</f>
        <v/>
      </c>
      <c r="X241" s="130" t="str">
        <f>IF($B241="","",(VLOOKUP($B241,'Price List'!$C:AS,22,FALSE)))</f>
        <v/>
      </c>
      <c r="Y241" s="83" t="str">
        <f>IF($B241="","",(VLOOKUP($B241,'Price List'!$C:AS,23,FALSE)))</f>
        <v/>
      </c>
      <c r="Z241" s="83" t="str">
        <f>IF($B241="","",(VLOOKUP($B241,'Price List'!$C:AS,24,FALSE)))</f>
        <v/>
      </c>
      <c r="AA241" s="83" t="str">
        <f>IF($B241="","",(VLOOKUP($B241,'Price List'!$C:AS,25,FALSE)))</f>
        <v/>
      </c>
      <c r="AB241" s="125" t="str">
        <f>IF($B241="","",(VLOOKUP($B241,'Price List'!$C:AS,26,FALSE)))</f>
        <v/>
      </c>
      <c r="AC241" s="125" t="str">
        <f>IF($B241="","",(VLOOKUP($B241,'Price List'!$C:AS,27,FALSE)))</f>
        <v/>
      </c>
      <c r="AD241" s="82" t="str">
        <f>IF($B241="","",(VLOOKUP($B241,'Price List'!$C:AS,28,FALSE)))</f>
        <v/>
      </c>
      <c r="AE241" s="83" t="str">
        <f>IF($B241="","",(VLOOKUP($B241,'Price List'!$C:AS,29,FALSE)))</f>
        <v/>
      </c>
      <c r="AF241" s="83" t="str">
        <f>IF($B241="","",(VLOOKUP($B241,'Price List'!$C:AS,30,FALSE)))</f>
        <v/>
      </c>
      <c r="AG241" s="125" t="str">
        <f>IF($B241="","",(VLOOKUP($B241,'Price List'!$C:AS,31,FALSE)))</f>
        <v/>
      </c>
      <c r="AH241" s="125" t="str">
        <f>IF($B241="","",(VLOOKUP($B241,'Price List'!$C:AS,32,FALSE)))</f>
        <v/>
      </c>
      <c r="AI241" s="84" t="str">
        <f>IF($B241="","",(VLOOKUP($B241,'Price List'!$C:AS,33,FALSE)))</f>
        <v/>
      </c>
      <c r="AJ241" s="83" t="str">
        <f>IF($B241="","",(VLOOKUP($B241,'Price List'!$C:AS,34,FALSE)))</f>
        <v/>
      </c>
      <c r="AK241" s="83" t="str">
        <f>IF($B241="","",(VLOOKUP($B241,'Price List'!$C:AS,35,FALSE)))</f>
        <v/>
      </c>
      <c r="AL241" s="125" t="str">
        <f>IF($B241="","",(VLOOKUP($B241,'Price List'!$C:AS,36,FALSE)))</f>
        <v/>
      </c>
      <c r="AM241" s="130" t="str">
        <f>IF($B241="","",(VLOOKUP($B241,'Price List'!$C:AS,37,FALSE)))</f>
        <v/>
      </c>
      <c r="AN241" s="83" t="str">
        <f>IF($B241="","",(VLOOKUP($B241,'Price List'!$C:AS,38,FALSE)))</f>
        <v/>
      </c>
      <c r="AO241" s="83" t="str">
        <f>IF($B241="","",(VLOOKUP($B241,'Price List'!$C:AS,39,FALSE)))</f>
        <v/>
      </c>
      <c r="AP241" s="83" t="str">
        <f>IF($B241="","",(VLOOKUP($B241,'Price List'!$C:AS,40,FALSE)))</f>
        <v/>
      </c>
      <c r="AQ241" s="125" t="str">
        <f>IF($B241="","",(VLOOKUP($B241,'Price List'!$C:AS,41,FALSE)))</f>
        <v/>
      </c>
      <c r="AR241" s="135" t="str">
        <f>IF($B241="","",(VLOOKUP($B241,'Price List'!$C:AS,42,FALSE)))</f>
        <v/>
      </c>
      <c r="AS241" s="76" t="str">
        <f>IF($B241="","",(VLOOKUP($B241,'Price List'!$C:CO,43,FALSE)))</f>
        <v/>
      </c>
      <c r="AT241" s="151" t="str">
        <f t="shared" si="3"/>
        <v/>
      </c>
      <c r="AU241" s="76"/>
      <c r="AV241" s="76"/>
      <c r="AW241" s="76"/>
      <c r="AX241" s="76"/>
      <c r="AY241" s="76"/>
      <c r="AZ241" s="76"/>
      <c r="BA241" s="76"/>
    </row>
    <row r="242" spans="1:53" s="85" customFormat="1" x14ac:dyDescent="0.2">
      <c r="A242" s="79">
        <v>235</v>
      </c>
      <c r="B242" s="76" t="str">
        <f>IF(ISBLANK(Catalog!E553),"",Catalog!E553)</f>
        <v/>
      </c>
      <c r="C242" s="76"/>
      <c r="D242" s="76" t="str">
        <f>IF($B242="","",(VLOOKUP($B242,'Price List'!$C:BB,2,FALSE)))</f>
        <v/>
      </c>
      <c r="E242" s="77" t="str">
        <f>IF($B242="","",(VLOOKUP($B242,'Price List'!$C:BA,3,FALSE)))</f>
        <v/>
      </c>
      <c r="F242" s="78" t="str">
        <f>IF($B242="","",IF(ISBLANK(VLOOKUP($B242,'Price List'!$C:BB,5,FALSE)),VLOOKUP($B242,'Price List'!$C:BB,7,FALSE),VLOOKUP($B242,'Price List'!$C:BB,5,FALSE)))</f>
        <v/>
      </c>
      <c r="G242" s="76"/>
      <c r="H242" s="76"/>
      <c r="I242" s="77" t="str">
        <f>IF($B242="","",(VLOOKUP($B242,'Price List'!$C:BE,6,FALSE)))</f>
        <v/>
      </c>
      <c r="J242" s="76" t="str">
        <f>IF($B242="","",(VLOOKUP($B242,'Price List'!$C:BF,8,FALSE)))</f>
        <v/>
      </c>
      <c r="K242" s="76" t="str">
        <f>IF($B242="","",(VLOOKUP($B242,'Price List'!$C:BG,9,FALSE)))</f>
        <v/>
      </c>
      <c r="L242" s="79" t="str">
        <f>IF($B242="","",(VLOOKUP($B242,'Price List'!$C:BH,10,FALSE)))</f>
        <v/>
      </c>
      <c r="M242" s="80" t="str">
        <f>IF($B242="","",(VLOOKUP($B242,'Price List'!$C:BI,11,FALSE)))</f>
        <v/>
      </c>
      <c r="N242" s="81" t="str">
        <f>IF($B242="","",(VLOOKUP($B242,'Price List'!$C:BI,12,FALSE)))</f>
        <v/>
      </c>
      <c r="O242" s="82" t="str">
        <f>IF($B242="","",(VLOOKUP($B242,'Price List'!$C:AS,13,FALSE)))</f>
        <v/>
      </c>
      <c r="P242" s="83" t="str">
        <f>IF($B242="","",(VLOOKUP($B242,'Price List'!$C:AS,14,FALSE)))</f>
        <v/>
      </c>
      <c r="Q242" s="83" t="str">
        <f>IF($B242="","",(VLOOKUP($B242,'Price List'!$C:AS,15,FALSE)))</f>
        <v/>
      </c>
      <c r="R242" s="125" t="str">
        <f>IF($B242="","",(VLOOKUP($B242,'Price List'!$C:AS,16,FALSE)))</f>
        <v/>
      </c>
      <c r="S242" s="125" t="str">
        <f>IF($B242="","",(VLOOKUP($B242,'Price List'!$C:AS,17,FALSE)))</f>
        <v/>
      </c>
      <c r="T242" s="84" t="str">
        <f>IF($B242="","",(VLOOKUP($B242,'Price List'!$C:AS,18,FALSE)))</f>
        <v/>
      </c>
      <c r="U242" s="83" t="str">
        <f>IF($B242="","",(VLOOKUP($B242,'Price List'!$C:AS,19,FALSE)))</f>
        <v/>
      </c>
      <c r="V242" s="83" t="str">
        <f>IF($B242="","",(VLOOKUP($B242,'Price List'!$C:AS,20,FALSE)))</f>
        <v/>
      </c>
      <c r="W242" s="125" t="str">
        <f>IF($B242="","",(VLOOKUP($B242,'Price List'!$C:AS,21,FALSE)))</f>
        <v/>
      </c>
      <c r="X242" s="130" t="str">
        <f>IF($B242="","",(VLOOKUP($B242,'Price List'!$C:AS,22,FALSE)))</f>
        <v/>
      </c>
      <c r="Y242" s="83" t="str">
        <f>IF($B242="","",(VLOOKUP($B242,'Price List'!$C:AS,23,FALSE)))</f>
        <v/>
      </c>
      <c r="Z242" s="83" t="str">
        <f>IF($B242="","",(VLOOKUP($B242,'Price List'!$C:AS,24,FALSE)))</f>
        <v/>
      </c>
      <c r="AA242" s="83" t="str">
        <f>IF($B242="","",(VLOOKUP($B242,'Price List'!$C:AS,25,FALSE)))</f>
        <v/>
      </c>
      <c r="AB242" s="125" t="str">
        <f>IF($B242="","",(VLOOKUP($B242,'Price List'!$C:AS,26,FALSE)))</f>
        <v/>
      </c>
      <c r="AC242" s="125" t="str">
        <f>IF($B242="","",(VLOOKUP($B242,'Price List'!$C:AS,27,FALSE)))</f>
        <v/>
      </c>
      <c r="AD242" s="82" t="str">
        <f>IF($B242="","",(VLOOKUP($B242,'Price List'!$C:AS,28,FALSE)))</f>
        <v/>
      </c>
      <c r="AE242" s="83" t="str">
        <f>IF($B242="","",(VLOOKUP($B242,'Price List'!$C:AS,29,FALSE)))</f>
        <v/>
      </c>
      <c r="AF242" s="83" t="str">
        <f>IF($B242="","",(VLOOKUP($B242,'Price List'!$C:AS,30,FALSE)))</f>
        <v/>
      </c>
      <c r="AG242" s="125" t="str">
        <f>IF($B242="","",(VLOOKUP($B242,'Price List'!$C:AS,31,FALSE)))</f>
        <v/>
      </c>
      <c r="AH242" s="125" t="str">
        <f>IF($B242="","",(VLOOKUP($B242,'Price List'!$C:AS,32,FALSE)))</f>
        <v/>
      </c>
      <c r="AI242" s="84" t="str">
        <f>IF($B242="","",(VLOOKUP($B242,'Price List'!$C:AS,33,FALSE)))</f>
        <v/>
      </c>
      <c r="AJ242" s="83" t="str">
        <f>IF($B242="","",(VLOOKUP($B242,'Price List'!$C:AS,34,FALSE)))</f>
        <v/>
      </c>
      <c r="AK242" s="83" t="str">
        <f>IF($B242="","",(VLOOKUP($B242,'Price List'!$C:AS,35,FALSE)))</f>
        <v/>
      </c>
      <c r="AL242" s="125" t="str">
        <f>IF($B242="","",(VLOOKUP($B242,'Price List'!$C:AS,36,FALSE)))</f>
        <v/>
      </c>
      <c r="AM242" s="130" t="str">
        <f>IF($B242="","",(VLOOKUP($B242,'Price List'!$C:AS,37,FALSE)))</f>
        <v/>
      </c>
      <c r="AN242" s="83" t="str">
        <f>IF($B242="","",(VLOOKUP($B242,'Price List'!$C:AS,38,FALSE)))</f>
        <v/>
      </c>
      <c r="AO242" s="83" t="str">
        <f>IF($B242="","",(VLOOKUP($B242,'Price List'!$C:AS,39,FALSE)))</f>
        <v/>
      </c>
      <c r="AP242" s="83" t="str">
        <f>IF($B242="","",(VLOOKUP($B242,'Price List'!$C:AS,40,FALSE)))</f>
        <v/>
      </c>
      <c r="AQ242" s="125" t="str">
        <f>IF($B242="","",(VLOOKUP($B242,'Price List'!$C:AS,41,FALSE)))</f>
        <v/>
      </c>
      <c r="AR242" s="135" t="str">
        <f>IF($B242="","",(VLOOKUP($B242,'Price List'!$C:AS,42,FALSE)))</f>
        <v/>
      </c>
      <c r="AS242" s="76" t="str">
        <f>IF($B242="","",(VLOOKUP($B242,'Price List'!$C:CO,43,FALSE)))</f>
        <v/>
      </c>
      <c r="AT242" s="151" t="str">
        <f t="shared" si="3"/>
        <v/>
      </c>
      <c r="AU242" s="76"/>
      <c r="AV242" s="76"/>
      <c r="AW242" s="76"/>
      <c r="AX242" s="76"/>
      <c r="AY242" s="76"/>
      <c r="AZ242" s="76"/>
      <c r="BA242" s="76"/>
    </row>
    <row r="243" spans="1:53" s="85" customFormat="1" x14ac:dyDescent="0.2">
      <c r="A243" s="79">
        <v>236</v>
      </c>
      <c r="B243" s="76" t="str">
        <f>IF(ISBLANK(Catalog!I553),"",Catalog!I553)</f>
        <v/>
      </c>
      <c r="C243" s="76"/>
      <c r="D243" s="76" t="str">
        <f>IF($B243="","",(VLOOKUP($B243,'Price List'!$C:BB,2,FALSE)))</f>
        <v/>
      </c>
      <c r="E243" s="77" t="str">
        <f>IF($B243="","",(VLOOKUP($B243,'Price List'!$C:BA,3,FALSE)))</f>
        <v/>
      </c>
      <c r="F243" s="78" t="str">
        <f>IF($B243="","",IF(ISBLANK(VLOOKUP($B243,'Price List'!$C:BB,5,FALSE)),VLOOKUP($B243,'Price List'!$C:BB,7,FALSE),VLOOKUP($B243,'Price List'!$C:BB,5,FALSE)))</f>
        <v/>
      </c>
      <c r="G243" s="76"/>
      <c r="H243" s="76"/>
      <c r="I243" s="77" t="str">
        <f>IF($B243="","",(VLOOKUP($B243,'Price List'!$C:BE,6,FALSE)))</f>
        <v/>
      </c>
      <c r="J243" s="76" t="str">
        <f>IF($B243="","",(VLOOKUP($B243,'Price List'!$C:BF,8,FALSE)))</f>
        <v/>
      </c>
      <c r="K243" s="76" t="str">
        <f>IF($B243="","",(VLOOKUP($B243,'Price List'!$C:BG,9,FALSE)))</f>
        <v/>
      </c>
      <c r="L243" s="79" t="str">
        <f>IF($B243="","",(VLOOKUP($B243,'Price List'!$C:BH,10,FALSE)))</f>
        <v/>
      </c>
      <c r="M243" s="80" t="str">
        <f>IF($B243="","",(VLOOKUP($B243,'Price List'!$C:BI,11,FALSE)))</f>
        <v/>
      </c>
      <c r="N243" s="81" t="str">
        <f>IF($B243="","",(VLOOKUP($B243,'Price List'!$C:BI,12,FALSE)))</f>
        <v/>
      </c>
      <c r="O243" s="82" t="str">
        <f>IF($B243="","",(VLOOKUP($B243,'Price List'!$C:AS,13,FALSE)))</f>
        <v/>
      </c>
      <c r="P243" s="83" t="str">
        <f>IF($B243="","",(VLOOKUP($B243,'Price List'!$C:AS,14,FALSE)))</f>
        <v/>
      </c>
      <c r="Q243" s="83" t="str">
        <f>IF($B243="","",(VLOOKUP($B243,'Price List'!$C:AS,15,FALSE)))</f>
        <v/>
      </c>
      <c r="R243" s="125" t="str">
        <f>IF($B243="","",(VLOOKUP($B243,'Price List'!$C:AS,16,FALSE)))</f>
        <v/>
      </c>
      <c r="S243" s="125" t="str">
        <f>IF($B243="","",(VLOOKUP($B243,'Price List'!$C:AS,17,FALSE)))</f>
        <v/>
      </c>
      <c r="T243" s="84" t="str">
        <f>IF($B243="","",(VLOOKUP($B243,'Price List'!$C:AS,18,FALSE)))</f>
        <v/>
      </c>
      <c r="U243" s="83" t="str">
        <f>IF($B243="","",(VLOOKUP($B243,'Price List'!$C:AS,19,FALSE)))</f>
        <v/>
      </c>
      <c r="V243" s="83" t="str">
        <f>IF($B243="","",(VLOOKUP($B243,'Price List'!$C:AS,20,FALSE)))</f>
        <v/>
      </c>
      <c r="W243" s="125" t="str">
        <f>IF($B243="","",(VLOOKUP($B243,'Price List'!$C:AS,21,FALSE)))</f>
        <v/>
      </c>
      <c r="X243" s="130" t="str">
        <f>IF($B243="","",(VLOOKUP($B243,'Price List'!$C:AS,22,FALSE)))</f>
        <v/>
      </c>
      <c r="Y243" s="83" t="str">
        <f>IF($B243="","",(VLOOKUP($B243,'Price List'!$C:AS,23,FALSE)))</f>
        <v/>
      </c>
      <c r="Z243" s="83" t="str">
        <f>IF($B243="","",(VLOOKUP($B243,'Price List'!$C:AS,24,FALSE)))</f>
        <v/>
      </c>
      <c r="AA243" s="83" t="str">
        <f>IF($B243="","",(VLOOKUP($B243,'Price List'!$C:AS,25,FALSE)))</f>
        <v/>
      </c>
      <c r="AB243" s="125" t="str">
        <f>IF($B243="","",(VLOOKUP($B243,'Price List'!$C:AS,26,FALSE)))</f>
        <v/>
      </c>
      <c r="AC243" s="125" t="str">
        <f>IF($B243="","",(VLOOKUP($B243,'Price List'!$C:AS,27,FALSE)))</f>
        <v/>
      </c>
      <c r="AD243" s="82" t="str">
        <f>IF($B243="","",(VLOOKUP($B243,'Price List'!$C:AS,28,FALSE)))</f>
        <v/>
      </c>
      <c r="AE243" s="83" t="str">
        <f>IF($B243="","",(VLOOKUP($B243,'Price List'!$C:AS,29,FALSE)))</f>
        <v/>
      </c>
      <c r="AF243" s="83" t="str">
        <f>IF($B243="","",(VLOOKUP($B243,'Price List'!$C:AS,30,FALSE)))</f>
        <v/>
      </c>
      <c r="AG243" s="125" t="str">
        <f>IF($B243="","",(VLOOKUP($B243,'Price List'!$C:AS,31,FALSE)))</f>
        <v/>
      </c>
      <c r="AH243" s="125" t="str">
        <f>IF($B243="","",(VLOOKUP($B243,'Price List'!$C:AS,32,FALSE)))</f>
        <v/>
      </c>
      <c r="AI243" s="84" t="str">
        <f>IF($B243="","",(VLOOKUP($B243,'Price List'!$C:AS,33,FALSE)))</f>
        <v/>
      </c>
      <c r="AJ243" s="83" t="str">
        <f>IF($B243="","",(VLOOKUP($B243,'Price List'!$C:AS,34,FALSE)))</f>
        <v/>
      </c>
      <c r="AK243" s="83" t="str">
        <f>IF($B243="","",(VLOOKUP($B243,'Price List'!$C:AS,35,FALSE)))</f>
        <v/>
      </c>
      <c r="AL243" s="125" t="str">
        <f>IF($B243="","",(VLOOKUP($B243,'Price List'!$C:AS,36,FALSE)))</f>
        <v/>
      </c>
      <c r="AM243" s="130" t="str">
        <f>IF($B243="","",(VLOOKUP($B243,'Price List'!$C:AS,37,FALSE)))</f>
        <v/>
      </c>
      <c r="AN243" s="83" t="str">
        <f>IF($B243="","",(VLOOKUP($B243,'Price List'!$C:AS,38,FALSE)))</f>
        <v/>
      </c>
      <c r="AO243" s="83" t="str">
        <f>IF($B243="","",(VLOOKUP($B243,'Price List'!$C:AS,39,FALSE)))</f>
        <v/>
      </c>
      <c r="AP243" s="83" t="str">
        <f>IF($B243="","",(VLOOKUP($B243,'Price List'!$C:AS,40,FALSE)))</f>
        <v/>
      </c>
      <c r="AQ243" s="125" t="str">
        <f>IF($B243="","",(VLOOKUP($B243,'Price List'!$C:AS,41,FALSE)))</f>
        <v/>
      </c>
      <c r="AR243" s="135" t="str">
        <f>IF($B243="","",(VLOOKUP($B243,'Price List'!$C:AS,42,FALSE)))</f>
        <v/>
      </c>
      <c r="AS243" s="76" t="str">
        <f>IF($B243="","",(VLOOKUP($B243,'Price List'!$C:CO,43,FALSE)))</f>
        <v/>
      </c>
      <c r="AT243" s="151" t="str">
        <f t="shared" si="3"/>
        <v/>
      </c>
      <c r="AU243" s="76"/>
      <c r="AV243" s="76"/>
      <c r="AW243" s="76"/>
      <c r="AX243" s="76"/>
      <c r="AY243" s="76"/>
      <c r="AZ243" s="76"/>
      <c r="BA243" s="76"/>
    </row>
    <row r="244" spans="1:53" s="85" customFormat="1" x14ac:dyDescent="0.2">
      <c r="A244" s="79">
        <v>237</v>
      </c>
      <c r="B244" s="76" t="str">
        <f>IF(ISBLANK(Catalog!A560),"",Catalog!A560)</f>
        <v/>
      </c>
      <c r="C244" s="76"/>
      <c r="D244" s="76" t="str">
        <f>IF($B244="","",(VLOOKUP($B244,'Price List'!$C:BB,2,FALSE)))</f>
        <v/>
      </c>
      <c r="E244" s="77" t="str">
        <f>IF($B244="","",(VLOOKUP($B244,'Price List'!$C:BA,3,FALSE)))</f>
        <v/>
      </c>
      <c r="F244" s="78" t="str">
        <f>IF($B244="","",IF(ISBLANK(VLOOKUP($B244,'Price List'!$C:BB,5,FALSE)),VLOOKUP($B244,'Price List'!$C:BB,7,FALSE),VLOOKUP($B244,'Price List'!$C:BB,5,FALSE)))</f>
        <v/>
      </c>
      <c r="G244" s="76"/>
      <c r="H244" s="76"/>
      <c r="I244" s="77" t="str">
        <f>IF($B244="","",(VLOOKUP($B244,'Price List'!$C:BE,6,FALSE)))</f>
        <v/>
      </c>
      <c r="J244" s="76" t="str">
        <f>IF($B244="","",(VLOOKUP($B244,'Price List'!$C:BF,8,FALSE)))</f>
        <v/>
      </c>
      <c r="K244" s="76" t="str">
        <f>IF($B244="","",(VLOOKUP($B244,'Price List'!$C:BG,9,FALSE)))</f>
        <v/>
      </c>
      <c r="L244" s="79" t="str">
        <f>IF($B244="","",(VLOOKUP($B244,'Price List'!$C:BH,10,FALSE)))</f>
        <v/>
      </c>
      <c r="M244" s="80" t="str">
        <f>IF($B244="","",(VLOOKUP($B244,'Price List'!$C:BI,11,FALSE)))</f>
        <v/>
      </c>
      <c r="N244" s="81" t="str">
        <f>IF($B244="","",(VLOOKUP($B244,'Price List'!$C:BI,12,FALSE)))</f>
        <v/>
      </c>
      <c r="O244" s="82" t="str">
        <f>IF($B244="","",(VLOOKUP($B244,'Price List'!$C:AS,13,FALSE)))</f>
        <v/>
      </c>
      <c r="P244" s="83" t="str">
        <f>IF($B244="","",(VLOOKUP($B244,'Price List'!$C:AS,14,FALSE)))</f>
        <v/>
      </c>
      <c r="Q244" s="83" t="str">
        <f>IF($B244="","",(VLOOKUP($B244,'Price List'!$C:AS,15,FALSE)))</f>
        <v/>
      </c>
      <c r="R244" s="125" t="str">
        <f>IF($B244="","",(VLOOKUP($B244,'Price List'!$C:AS,16,FALSE)))</f>
        <v/>
      </c>
      <c r="S244" s="125" t="str">
        <f>IF($B244="","",(VLOOKUP($B244,'Price List'!$C:AS,17,FALSE)))</f>
        <v/>
      </c>
      <c r="T244" s="84" t="str">
        <f>IF($B244="","",(VLOOKUP($B244,'Price List'!$C:AS,18,FALSE)))</f>
        <v/>
      </c>
      <c r="U244" s="83" t="str">
        <f>IF($B244="","",(VLOOKUP($B244,'Price List'!$C:AS,19,FALSE)))</f>
        <v/>
      </c>
      <c r="V244" s="83" t="str">
        <f>IF($B244="","",(VLOOKUP($B244,'Price List'!$C:AS,20,FALSE)))</f>
        <v/>
      </c>
      <c r="W244" s="125" t="str">
        <f>IF($B244="","",(VLOOKUP($B244,'Price List'!$C:AS,21,FALSE)))</f>
        <v/>
      </c>
      <c r="X244" s="130" t="str">
        <f>IF($B244="","",(VLOOKUP($B244,'Price List'!$C:AS,22,FALSE)))</f>
        <v/>
      </c>
      <c r="Y244" s="83" t="str">
        <f>IF($B244="","",(VLOOKUP($B244,'Price List'!$C:AS,23,FALSE)))</f>
        <v/>
      </c>
      <c r="Z244" s="83" t="str">
        <f>IF($B244="","",(VLOOKUP($B244,'Price List'!$C:AS,24,FALSE)))</f>
        <v/>
      </c>
      <c r="AA244" s="83" t="str">
        <f>IF($B244="","",(VLOOKUP($B244,'Price List'!$C:AS,25,FALSE)))</f>
        <v/>
      </c>
      <c r="AB244" s="125" t="str">
        <f>IF($B244="","",(VLOOKUP($B244,'Price List'!$C:AS,26,FALSE)))</f>
        <v/>
      </c>
      <c r="AC244" s="125" t="str">
        <f>IF($B244="","",(VLOOKUP($B244,'Price List'!$C:AS,27,FALSE)))</f>
        <v/>
      </c>
      <c r="AD244" s="82" t="str">
        <f>IF($B244="","",(VLOOKUP($B244,'Price List'!$C:AS,28,FALSE)))</f>
        <v/>
      </c>
      <c r="AE244" s="83" t="str">
        <f>IF($B244="","",(VLOOKUP($B244,'Price List'!$C:AS,29,FALSE)))</f>
        <v/>
      </c>
      <c r="AF244" s="83" t="str">
        <f>IF($B244="","",(VLOOKUP($B244,'Price List'!$C:AS,30,FALSE)))</f>
        <v/>
      </c>
      <c r="AG244" s="125" t="str">
        <f>IF($B244="","",(VLOOKUP($B244,'Price List'!$C:AS,31,FALSE)))</f>
        <v/>
      </c>
      <c r="AH244" s="125" t="str">
        <f>IF($B244="","",(VLOOKUP($B244,'Price List'!$C:AS,32,FALSE)))</f>
        <v/>
      </c>
      <c r="AI244" s="84" t="str">
        <f>IF($B244="","",(VLOOKUP($B244,'Price List'!$C:AS,33,FALSE)))</f>
        <v/>
      </c>
      <c r="AJ244" s="83" t="str">
        <f>IF($B244="","",(VLOOKUP($B244,'Price List'!$C:AS,34,FALSE)))</f>
        <v/>
      </c>
      <c r="AK244" s="83" t="str">
        <f>IF($B244="","",(VLOOKUP($B244,'Price List'!$C:AS,35,FALSE)))</f>
        <v/>
      </c>
      <c r="AL244" s="125" t="str">
        <f>IF($B244="","",(VLOOKUP($B244,'Price List'!$C:AS,36,FALSE)))</f>
        <v/>
      </c>
      <c r="AM244" s="130" t="str">
        <f>IF($B244="","",(VLOOKUP($B244,'Price List'!$C:AS,37,FALSE)))</f>
        <v/>
      </c>
      <c r="AN244" s="83" t="str">
        <f>IF($B244="","",(VLOOKUP($B244,'Price List'!$C:AS,38,FALSE)))</f>
        <v/>
      </c>
      <c r="AO244" s="83" t="str">
        <f>IF($B244="","",(VLOOKUP($B244,'Price List'!$C:AS,39,FALSE)))</f>
        <v/>
      </c>
      <c r="AP244" s="83" t="str">
        <f>IF($B244="","",(VLOOKUP($B244,'Price List'!$C:AS,40,FALSE)))</f>
        <v/>
      </c>
      <c r="AQ244" s="125" t="str">
        <f>IF($B244="","",(VLOOKUP($B244,'Price List'!$C:AS,41,FALSE)))</f>
        <v/>
      </c>
      <c r="AR244" s="135" t="str">
        <f>IF($B244="","",(VLOOKUP($B244,'Price List'!$C:AS,42,FALSE)))</f>
        <v/>
      </c>
      <c r="AS244" s="76" t="str">
        <f>IF($B244="","",(VLOOKUP($B244,'Price List'!$C:CO,43,FALSE)))</f>
        <v/>
      </c>
      <c r="AT244" s="151" t="str">
        <f t="shared" si="3"/>
        <v/>
      </c>
      <c r="AU244" s="76"/>
      <c r="AV244" s="76"/>
      <c r="AW244" s="76"/>
      <c r="AX244" s="76"/>
      <c r="AY244" s="76"/>
      <c r="AZ244" s="76"/>
      <c r="BA244" s="76"/>
    </row>
    <row r="245" spans="1:53" s="85" customFormat="1" x14ac:dyDescent="0.2">
      <c r="A245" s="79">
        <v>238</v>
      </c>
      <c r="B245" s="76" t="str">
        <f>IF(ISBLANK(Catalog!E560),"",Catalog!E560)</f>
        <v/>
      </c>
      <c r="C245" s="76"/>
      <c r="D245" s="76" t="str">
        <f>IF($B245="","",(VLOOKUP($B245,'Price List'!$C:BB,2,FALSE)))</f>
        <v/>
      </c>
      <c r="E245" s="77" t="str">
        <f>IF($B245="","",(VLOOKUP($B245,'Price List'!$C:BA,3,FALSE)))</f>
        <v/>
      </c>
      <c r="F245" s="78" t="str">
        <f>IF($B245="","",IF(ISBLANK(VLOOKUP($B245,'Price List'!$C:BB,5,FALSE)),VLOOKUP($B245,'Price List'!$C:BB,7,FALSE),VLOOKUP($B245,'Price List'!$C:BB,5,FALSE)))</f>
        <v/>
      </c>
      <c r="G245" s="76"/>
      <c r="H245" s="76"/>
      <c r="I245" s="77" t="str">
        <f>IF($B245="","",(VLOOKUP($B245,'Price List'!$C:BE,6,FALSE)))</f>
        <v/>
      </c>
      <c r="J245" s="76" t="str">
        <f>IF($B245="","",(VLOOKUP($B245,'Price List'!$C:BF,8,FALSE)))</f>
        <v/>
      </c>
      <c r="K245" s="76" t="str">
        <f>IF($B245="","",(VLOOKUP($B245,'Price List'!$C:BG,9,FALSE)))</f>
        <v/>
      </c>
      <c r="L245" s="79" t="str">
        <f>IF($B245="","",(VLOOKUP($B245,'Price List'!$C:BH,10,FALSE)))</f>
        <v/>
      </c>
      <c r="M245" s="80" t="str">
        <f>IF($B245="","",(VLOOKUP($B245,'Price List'!$C:BI,11,FALSE)))</f>
        <v/>
      </c>
      <c r="N245" s="81" t="str">
        <f>IF($B245="","",(VLOOKUP($B245,'Price List'!$C:BI,12,FALSE)))</f>
        <v/>
      </c>
      <c r="O245" s="82" t="str">
        <f>IF($B245="","",(VLOOKUP($B245,'Price List'!$C:AS,13,FALSE)))</f>
        <v/>
      </c>
      <c r="P245" s="83" t="str">
        <f>IF($B245="","",(VLOOKUP($B245,'Price List'!$C:AS,14,FALSE)))</f>
        <v/>
      </c>
      <c r="Q245" s="83" t="str">
        <f>IF($B245="","",(VLOOKUP($B245,'Price List'!$C:AS,15,FALSE)))</f>
        <v/>
      </c>
      <c r="R245" s="125" t="str">
        <f>IF($B245="","",(VLOOKUP($B245,'Price List'!$C:AS,16,FALSE)))</f>
        <v/>
      </c>
      <c r="S245" s="125" t="str">
        <f>IF($B245="","",(VLOOKUP($B245,'Price List'!$C:AS,17,FALSE)))</f>
        <v/>
      </c>
      <c r="T245" s="84" t="str">
        <f>IF($B245="","",(VLOOKUP($B245,'Price List'!$C:AS,18,FALSE)))</f>
        <v/>
      </c>
      <c r="U245" s="83" t="str">
        <f>IF($B245="","",(VLOOKUP($B245,'Price List'!$C:AS,19,FALSE)))</f>
        <v/>
      </c>
      <c r="V245" s="83" t="str">
        <f>IF($B245="","",(VLOOKUP($B245,'Price List'!$C:AS,20,FALSE)))</f>
        <v/>
      </c>
      <c r="W245" s="125" t="str">
        <f>IF($B245="","",(VLOOKUP($B245,'Price List'!$C:AS,21,FALSE)))</f>
        <v/>
      </c>
      <c r="X245" s="130" t="str">
        <f>IF($B245="","",(VLOOKUP($B245,'Price List'!$C:AS,22,FALSE)))</f>
        <v/>
      </c>
      <c r="Y245" s="83" t="str">
        <f>IF($B245="","",(VLOOKUP($B245,'Price List'!$C:AS,23,FALSE)))</f>
        <v/>
      </c>
      <c r="Z245" s="83" t="str">
        <f>IF($B245="","",(VLOOKUP($B245,'Price List'!$C:AS,24,FALSE)))</f>
        <v/>
      </c>
      <c r="AA245" s="83" t="str">
        <f>IF($B245="","",(VLOOKUP($B245,'Price List'!$C:AS,25,FALSE)))</f>
        <v/>
      </c>
      <c r="AB245" s="125" t="str">
        <f>IF($B245="","",(VLOOKUP($B245,'Price List'!$C:AS,26,FALSE)))</f>
        <v/>
      </c>
      <c r="AC245" s="125" t="str">
        <f>IF($B245="","",(VLOOKUP($B245,'Price List'!$C:AS,27,FALSE)))</f>
        <v/>
      </c>
      <c r="AD245" s="82" t="str">
        <f>IF($B245="","",(VLOOKUP($B245,'Price List'!$C:AS,28,FALSE)))</f>
        <v/>
      </c>
      <c r="AE245" s="83" t="str">
        <f>IF($B245="","",(VLOOKUP($B245,'Price List'!$C:AS,29,FALSE)))</f>
        <v/>
      </c>
      <c r="AF245" s="83" t="str">
        <f>IF($B245="","",(VLOOKUP($B245,'Price List'!$C:AS,30,FALSE)))</f>
        <v/>
      </c>
      <c r="AG245" s="125" t="str">
        <f>IF($B245="","",(VLOOKUP($B245,'Price List'!$C:AS,31,FALSE)))</f>
        <v/>
      </c>
      <c r="AH245" s="125" t="str">
        <f>IF($B245="","",(VLOOKUP($B245,'Price List'!$C:AS,32,FALSE)))</f>
        <v/>
      </c>
      <c r="AI245" s="84" t="str">
        <f>IF($B245="","",(VLOOKUP($B245,'Price List'!$C:AS,33,FALSE)))</f>
        <v/>
      </c>
      <c r="AJ245" s="83" t="str">
        <f>IF($B245="","",(VLOOKUP($B245,'Price List'!$C:AS,34,FALSE)))</f>
        <v/>
      </c>
      <c r="AK245" s="83" t="str">
        <f>IF($B245="","",(VLOOKUP($B245,'Price List'!$C:AS,35,FALSE)))</f>
        <v/>
      </c>
      <c r="AL245" s="125" t="str">
        <f>IF($B245="","",(VLOOKUP($B245,'Price List'!$C:AS,36,FALSE)))</f>
        <v/>
      </c>
      <c r="AM245" s="130" t="str">
        <f>IF($B245="","",(VLOOKUP($B245,'Price List'!$C:AS,37,FALSE)))</f>
        <v/>
      </c>
      <c r="AN245" s="83" t="str">
        <f>IF($B245="","",(VLOOKUP($B245,'Price List'!$C:AS,38,FALSE)))</f>
        <v/>
      </c>
      <c r="AO245" s="83" t="str">
        <f>IF($B245="","",(VLOOKUP($B245,'Price List'!$C:AS,39,FALSE)))</f>
        <v/>
      </c>
      <c r="AP245" s="83" t="str">
        <f>IF($B245="","",(VLOOKUP($B245,'Price List'!$C:AS,40,FALSE)))</f>
        <v/>
      </c>
      <c r="AQ245" s="125" t="str">
        <f>IF($B245="","",(VLOOKUP($B245,'Price List'!$C:AS,41,FALSE)))</f>
        <v/>
      </c>
      <c r="AR245" s="135" t="str">
        <f>IF($B245="","",(VLOOKUP($B245,'Price List'!$C:AS,42,FALSE)))</f>
        <v/>
      </c>
      <c r="AS245" s="76" t="str">
        <f>IF($B245="","",(VLOOKUP($B245,'Price List'!$C:CO,43,FALSE)))</f>
        <v/>
      </c>
      <c r="AT245" s="151" t="str">
        <f t="shared" si="3"/>
        <v/>
      </c>
      <c r="AU245" s="76"/>
      <c r="AV245" s="76"/>
      <c r="AW245" s="76"/>
      <c r="AX245" s="76"/>
      <c r="AY245" s="76"/>
      <c r="AZ245" s="76"/>
      <c r="BA245" s="76"/>
    </row>
    <row r="246" spans="1:53" s="85" customFormat="1" x14ac:dyDescent="0.2">
      <c r="A246" s="79">
        <v>239</v>
      </c>
      <c r="B246" s="76" t="str">
        <f>IF(ISBLANK(Catalog!I560),"",Catalog!I560)</f>
        <v/>
      </c>
      <c r="C246" s="76"/>
      <c r="D246" s="76" t="str">
        <f>IF($B246="","",(VLOOKUP($B246,'Price List'!$C:BB,2,FALSE)))</f>
        <v/>
      </c>
      <c r="E246" s="77" t="str">
        <f>IF($B246="","",(VLOOKUP($B246,'Price List'!$C:BA,3,FALSE)))</f>
        <v/>
      </c>
      <c r="F246" s="78" t="str">
        <f>IF($B246="","",IF(ISBLANK(VLOOKUP($B246,'Price List'!$C:BB,5,FALSE)),VLOOKUP($B246,'Price List'!$C:BB,7,FALSE),VLOOKUP($B246,'Price List'!$C:BB,5,FALSE)))</f>
        <v/>
      </c>
      <c r="G246" s="76"/>
      <c r="H246" s="76"/>
      <c r="I246" s="77" t="str">
        <f>IF($B246="","",(VLOOKUP($B246,'Price List'!$C:BE,6,FALSE)))</f>
        <v/>
      </c>
      <c r="J246" s="76" t="str">
        <f>IF($B246="","",(VLOOKUP($B246,'Price List'!$C:BF,8,FALSE)))</f>
        <v/>
      </c>
      <c r="K246" s="76" t="str">
        <f>IF($B246="","",(VLOOKUP($B246,'Price List'!$C:BG,9,FALSE)))</f>
        <v/>
      </c>
      <c r="L246" s="79" t="str">
        <f>IF($B246="","",(VLOOKUP($B246,'Price List'!$C:BH,10,FALSE)))</f>
        <v/>
      </c>
      <c r="M246" s="80" t="str">
        <f>IF($B246="","",(VLOOKUP($B246,'Price List'!$C:BI,11,FALSE)))</f>
        <v/>
      </c>
      <c r="N246" s="81" t="str">
        <f>IF($B246="","",(VLOOKUP($B246,'Price List'!$C:BI,12,FALSE)))</f>
        <v/>
      </c>
      <c r="O246" s="82" t="str">
        <f>IF($B246="","",(VLOOKUP($B246,'Price List'!$C:AS,13,FALSE)))</f>
        <v/>
      </c>
      <c r="P246" s="83" t="str">
        <f>IF($B246="","",(VLOOKUP($B246,'Price List'!$C:AS,14,FALSE)))</f>
        <v/>
      </c>
      <c r="Q246" s="83" t="str">
        <f>IF($B246="","",(VLOOKUP($B246,'Price List'!$C:AS,15,FALSE)))</f>
        <v/>
      </c>
      <c r="R246" s="125" t="str">
        <f>IF($B246="","",(VLOOKUP($B246,'Price List'!$C:AS,16,FALSE)))</f>
        <v/>
      </c>
      <c r="S246" s="125" t="str">
        <f>IF($B246="","",(VLOOKUP($B246,'Price List'!$C:AS,17,FALSE)))</f>
        <v/>
      </c>
      <c r="T246" s="84" t="str">
        <f>IF($B246="","",(VLOOKUP($B246,'Price List'!$C:AS,18,FALSE)))</f>
        <v/>
      </c>
      <c r="U246" s="83" t="str">
        <f>IF($B246="","",(VLOOKUP($B246,'Price List'!$C:AS,19,FALSE)))</f>
        <v/>
      </c>
      <c r="V246" s="83" t="str">
        <f>IF($B246="","",(VLOOKUP($B246,'Price List'!$C:AS,20,FALSE)))</f>
        <v/>
      </c>
      <c r="W246" s="125" t="str">
        <f>IF($B246="","",(VLOOKUP($B246,'Price List'!$C:AS,21,FALSE)))</f>
        <v/>
      </c>
      <c r="X246" s="130" t="str">
        <f>IF($B246="","",(VLOOKUP($B246,'Price List'!$C:AS,22,FALSE)))</f>
        <v/>
      </c>
      <c r="Y246" s="83" t="str">
        <f>IF($B246="","",(VLOOKUP($B246,'Price List'!$C:AS,23,FALSE)))</f>
        <v/>
      </c>
      <c r="Z246" s="83" t="str">
        <f>IF($B246="","",(VLOOKUP($B246,'Price List'!$C:AS,24,FALSE)))</f>
        <v/>
      </c>
      <c r="AA246" s="83" t="str">
        <f>IF($B246="","",(VLOOKUP($B246,'Price List'!$C:AS,25,FALSE)))</f>
        <v/>
      </c>
      <c r="AB246" s="125" t="str">
        <f>IF($B246="","",(VLOOKUP($B246,'Price List'!$C:AS,26,FALSE)))</f>
        <v/>
      </c>
      <c r="AC246" s="125" t="str">
        <f>IF($B246="","",(VLOOKUP($B246,'Price List'!$C:AS,27,FALSE)))</f>
        <v/>
      </c>
      <c r="AD246" s="82" t="str">
        <f>IF($B246="","",(VLOOKUP($B246,'Price List'!$C:AS,28,FALSE)))</f>
        <v/>
      </c>
      <c r="AE246" s="83" t="str">
        <f>IF($B246="","",(VLOOKUP($B246,'Price List'!$C:AS,29,FALSE)))</f>
        <v/>
      </c>
      <c r="AF246" s="83" t="str">
        <f>IF($B246="","",(VLOOKUP($B246,'Price List'!$C:AS,30,FALSE)))</f>
        <v/>
      </c>
      <c r="AG246" s="125" t="str">
        <f>IF($B246="","",(VLOOKUP($B246,'Price List'!$C:AS,31,FALSE)))</f>
        <v/>
      </c>
      <c r="AH246" s="125" t="str">
        <f>IF($B246="","",(VLOOKUP($B246,'Price List'!$C:AS,32,FALSE)))</f>
        <v/>
      </c>
      <c r="AI246" s="84" t="str">
        <f>IF($B246="","",(VLOOKUP($B246,'Price List'!$C:AS,33,FALSE)))</f>
        <v/>
      </c>
      <c r="AJ246" s="83" t="str">
        <f>IF($B246="","",(VLOOKUP($B246,'Price List'!$C:AS,34,FALSE)))</f>
        <v/>
      </c>
      <c r="AK246" s="83" t="str">
        <f>IF($B246="","",(VLOOKUP($B246,'Price List'!$C:AS,35,FALSE)))</f>
        <v/>
      </c>
      <c r="AL246" s="125" t="str">
        <f>IF($B246="","",(VLOOKUP($B246,'Price List'!$C:AS,36,FALSE)))</f>
        <v/>
      </c>
      <c r="AM246" s="130" t="str">
        <f>IF($B246="","",(VLOOKUP($B246,'Price List'!$C:AS,37,FALSE)))</f>
        <v/>
      </c>
      <c r="AN246" s="83" t="str">
        <f>IF($B246="","",(VLOOKUP($B246,'Price List'!$C:AS,38,FALSE)))</f>
        <v/>
      </c>
      <c r="AO246" s="83" t="str">
        <f>IF($B246="","",(VLOOKUP($B246,'Price List'!$C:AS,39,FALSE)))</f>
        <v/>
      </c>
      <c r="AP246" s="83" t="str">
        <f>IF($B246="","",(VLOOKUP($B246,'Price List'!$C:AS,40,FALSE)))</f>
        <v/>
      </c>
      <c r="AQ246" s="125" t="str">
        <f>IF($B246="","",(VLOOKUP($B246,'Price List'!$C:AS,41,FALSE)))</f>
        <v/>
      </c>
      <c r="AR246" s="135" t="str">
        <f>IF($B246="","",(VLOOKUP($B246,'Price List'!$C:AS,42,FALSE)))</f>
        <v/>
      </c>
      <c r="AS246" s="76" t="str">
        <f>IF($B246="","",(VLOOKUP($B246,'Price List'!$C:CO,43,FALSE)))</f>
        <v/>
      </c>
      <c r="AT246" s="151" t="str">
        <f t="shared" si="3"/>
        <v/>
      </c>
      <c r="AU246" s="76"/>
      <c r="AV246" s="76"/>
      <c r="AW246" s="76"/>
      <c r="AX246" s="76"/>
      <c r="AY246" s="76"/>
      <c r="AZ246" s="76"/>
      <c r="BA246" s="76"/>
    </row>
    <row r="247" spans="1:53" s="85" customFormat="1" x14ac:dyDescent="0.2">
      <c r="A247" s="79">
        <v>240</v>
      </c>
      <c r="B247" s="76" t="str">
        <f>IF(ISBLANK(Catalog!A567),"",Catalog!A567)</f>
        <v/>
      </c>
      <c r="C247" s="76"/>
      <c r="D247" s="76" t="str">
        <f>IF($B247="","",(VLOOKUP($B247,'Price List'!$C:BB,2,FALSE)))</f>
        <v/>
      </c>
      <c r="E247" s="77" t="str">
        <f>IF($B247="","",(VLOOKUP($B247,'Price List'!$C:BA,3,FALSE)))</f>
        <v/>
      </c>
      <c r="F247" s="78" t="str">
        <f>IF($B247="","",IF(ISBLANK(VLOOKUP($B247,'Price List'!$C:BB,5,FALSE)),VLOOKUP($B247,'Price List'!$C:BB,7,FALSE),VLOOKUP($B247,'Price List'!$C:BB,5,FALSE)))</f>
        <v/>
      </c>
      <c r="G247" s="76"/>
      <c r="H247" s="76"/>
      <c r="I247" s="77" t="str">
        <f>IF($B247="","",(VLOOKUP($B247,'Price List'!$C:BE,6,FALSE)))</f>
        <v/>
      </c>
      <c r="J247" s="76" t="str">
        <f>IF($B247="","",(VLOOKUP($B247,'Price List'!$C:BF,8,FALSE)))</f>
        <v/>
      </c>
      <c r="K247" s="76" t="str">
        <f>IF($B247="","",(VLOOKUP($B247,'Price List'!$C:BG,9,FALSE)))</f>
        <v/>
      </c>
      <c r="L247" s="79" t="str">
        <f>IF($B247="","",(VLOOKUP($B247,'Price List'!$C:BH,10,FALSE)))</f>
        <v/>
      </c>
      <c r="M247" s="80" t="str">
        <f>IF($B247="","",(VLOOKUP($B247,'Price List'!$C:BI,11,FALSE)))</f>
        <v/>
      </c>
      <c r="N247" s="81" t="str">
        <f>IF($B247="","",(VLOOKUP($B247,'Price List'!$C:BI,12,FALSE)))</f>
        <v/>
      </c>
      <c r="O247" s="82" t="str">
        <f>IF($B247="","",(VLOOKUP($B247,'Price List'!$C:AS,13,FALSE)))</f>
        <v/>
      </c>
      <c r="P247" s="83" t="str">
        <f>IF($B247="","",(VLOOKUP($B247,'Price List'!$C:AS,14,FALSE)))</f>
        <v/>
      </c>
      <c r="Q247" s="83" t="str">
        <f>IF($B247="","",(VLOOKUP($B247,'Price List'!$C:AS,15,FALSE)))</f>
        <v/>
      </c>
      <c r="R247" s="125" t="str">
        <f>IF($B247="","",(VLOOKUP($B247,'Price List'!$C:AS,16,FALSE)))</f>
        <v/>
      </c>
      <c r="S247" s="125" t="str">
        <f>IF($B247="","",(VLOOKUP($B247,'Price List'!$C:AS,17,FALSE)))</f>
        <v/>
      </c>
      <c r="T247" s="84" t="str">
        <f>IF($B247="","",(VLOOKUP($B247,'Price List'!$C:AS,18,FALSE)))</f>
        <v/>
      </c>
      <c r="U247" s="83" t="str">
        <f>IF($B247="","",(VLOOKUP($B247,'Price List'!$C:AS,19,FALSE)))</f>
        <v/>
      </c>
      <c r="V247" s="83" t="str">
        <f>IF($B247="","",(VLOOKUP($B247,'Price List'!$C:AS,20,FALSE)))</f>
        <v/>
      </c>
      <c r="W247" s="125" t="str">
        <f>IF($B247="","",(VLOOKUP($B247,'Price List'!$C:AS,21,FALSE)))</f>
        <v/>
      </c>
      <c r="X247" s="130" t="str">
        <f>IF($B247="","",(VLOOKUP($B247,'Price List'!$C:AS,22,FALSE)))</f>
        <v/>
      </c>
      <c r="Y247" s="83" t="str">
        <f>IF($B247="","",(VLOOKUP($B247,'Price List'!$C:AS,23,FALSE)))</f>
        <v/>
      </c>
      <c r="Z247" s="83" t="str">
        <f>IF($B247="","",(VLOOKUP($B247,'Price List'!$C:AS,24,FALSE)))</f>
        <v/>
      </c>
      <c r="AA247" s="83" t="str">
        <f>IF($B247="","",(VLOOKUP($B247,'Price List'!$C:AS,25,FALSE)))</f>
        <v/>
      </c>
      <c r="AB247" s="125" t="str">
        <f>IF($B247="","",(VLOOKUP($B247,'Price List'!$C:AS,26,FALSE)))</f>
        <v/>
      </c>
      <c r="AC247" s="125" t="str">
        <f>IF($B247="","",(VLOOKUP($B247,'Price List'!$C:AS,27,FALSE)))</f>
        <v/>
      </c>
      <c r="AD247" s="82" t="str">
        <f>IF($B247="","",(VLOOKUP($B247,'Price List'!$C:AS,28,FALSE)))</f>
        <v/>
      </c>
      <c r="AE247" s="83" t="str">
        <f>IF($B247="","",(VLOOKUP($B247,'Price List'!$C:AS,29,FALSE)))</f>
        <v/>
      </c>
      <c r="AF247" s="83" t="str">
        <f>IF($B247="","",(VLOOKUP($B247,'Price List'!$C:AS,30,FALSE)))</f>
        <v/>
      </c>
      <c r="AG247" s="125" t="str">
        <f>IF($B247="","",(VLOOKUP($B247,'Price List'!$C:AS,31,FALSE)))</f>
        <v/>
      </c>
      <c r="AH247" s="125" t="str">
        <f>IF($B247="","",(VLOOKUP($B247,'Price List'!$C:AS,32,FALSE)))</f>
        <v/>
      </c>
      <c r="AI247" s="84" t="str">
        <f>IF($B247="","",(VLOOKUP($B247,'Price List'!$C:AS,33,FALSE)))</f>
        <v/>
      </c>
      <c r="AJ247" s="83" t="str">
        <f>IF($B247="","",(VLOOKUP($B247,'Price List'!$C:AS,34,FALSE)))</f>
        <v/>
      </c>
      <c r="AK247" s="83" t="str">
        <f>IF($B247="","",(VLOOKUP($B247,'Price List'!$C:AS,35,FALSE)))</f>
        <v/>
      </c>
      <c r="AL247" s="125" t="str">
        <f>IF($B247="","",(VLOOKUP($B247,'Price List'!$C:AS,36,FALSE)))</f>
        <v/>
      </c>
      <c r="AM247" s="130" t="str">
        <f>IF($B247="","",(VLOOKUP($B247,'Price List'!$C:AS,37,FALSE)))</f>
        <v/>
      </c>
      <c r="AN247" s="83" t="str">
        <f>IF($B247="","",(VLOOKUP($B247,'Price List'!$C:AS,38,FALSE)))</f>
        <v/>
      </c>
      <c r="AO247" s="83" t="str">
        <f>IF($B247="","",(VLOOKUP($B247,'Price List'!$C:AS,39,FALSE)))</f>
        <v/>
      </c>
      <c r="AP247" s="83" t="str">
        <f>IF($B247="","",(VLOOKUP($B247,'Price List'!$C:AS,40,FALSE)))</f>
        <v/>
      </c>
      <c r="AQ247" s="125" t="str">
        <f>IF($B247="","",(VLOOKUP($B247,'Price List'!$C:AS,41,FALSE)))</f>
        <v/>
      </c>
      <c r="AR247" s="135" t="str">
        <f>IF($B247="","",(VLOOKUP($B247,'Price List'!$C:AS,42,FALSE)))</f>
        <v/>
      </c>
      <c r="AS247" s="76" t="str">
        <f>IF($B247="","",(VLOOKUP($B247,'Price List'!$C:CO,43,FALSE)))</f>
        <v/>
      </c>
      <c r="AT247" s="151" t="str">
        <f t="shared" si="3"/>
        <v/>
      </c>
      <c r="AU247" s="76"/>
      <c r="AV247" s="76"/>
      <c r="AW247" s="76"/>
      <c r="AX247" s="76"/>
      <c r="AY247" s="76"/>
      <c r="AZ247" s="76"/>
      <c r="BA247" s="76"/>
    </row>
    <row r="248" spans="1:53" s="85" customFormat="1" x14ac:dyDescent="0.2">
      <c r="A248" s="79">
        <v>241</v>
      </c>
      <c r="B248" s="76" t="str">
        <f>IF(ISBLANK(Catalog!E567),"",Catalog!E567)</f>
        <v/>
      </c>
      <c r="C248" s="76"/>
      <c r="D248" s="76" t="str">
        <f>IF($B248="","",(VLOOKUP($B248,'Price List'!$C:BB,2,FALSE)))</f>
        <v/>
      </c>
      <c r="E248" s="77" t="str">
        <f>IF($B248="","",(VLOOKUP($B248,'Price List'!$C:BA,3,FALSE)))</f>
        <v/>
      </c>
      <c r="F248" s="78" t="str">
        <f>IF($B248="","",IF(ISBLANK(VLOOKUP($B248,'Price List'!$C:BB,5,FALSE)),VLOOKUP($B248,'Price List'!$C:BB,7,FALSE),VLOOKUP($B248,'Price List'!$C:BB,5,FALSE)))</f>
        <v/>
      </c>
      <c r="G248" s="76"/>
      <c r="H248" s="76"/>
      <c r="I248" s="77" t="str">
        <f>IF($B248="","",(VLOOKUP($B248,'Price List'!$C:BE,6,FALSE)))</f>
        <v/>
      </c>
      <c r="J248" s="76" t="str">
        <f>IF($B248="","",(VLOOKUP($B248,'Price List'!$C:BF,8,FALSE)))</f>
        <v/>
      </c>
      <c r="K248" s="76" t="str">
        <f>IF($B248="","",(VLOOKUP($B248,'Price List'!$C:BG,9,FALSE)))</f>
        <v/>
      </c>
      <c r="L248" s="79" t="str">
        <f>IF($B248="","",(VLOOKUP($B248,'Price List'!$C:BH,10,FALSE)))</f>
        <v/>
      </c>
      <c r="M248" s="80" t="str">
        <f>IF($B248="","",(VLOOKUP($B248,'Price List'!$C:BI,11,FALSE)))</f>
        <v/>
      </c>
      <c r="N248" s="81" t="str">
        <f>IF($B248="","",(VLOOKUP($B248,'Price List'!$C:BI,12,FALSE)))</f>
        <v/>
      </c>
      <c r="O248" s="82" t="str">
        <f>IF($B248="","",(VLOOKUP($B248,'Price List'!$C:AS,13,FALSE)))</f>
        <v/>
      </c>
      <c r="P248" s="83" t="str">
        <f>IF($B248="","",(VLOOKUP($B248,'Price List'!$C:AS,14,FALSE)))</f>
        <v/>
      </c>
      <c r="Q248" s="83" t="str">
        <f>IF($B248="","",(VLOOKUP($B248,'Price List'!$C:AS,15,FALSE)))</f>
        <v/>
      </c>
      <c r="R248" s="125" t="str">
        <f>IF($B248="","",(VLOOKUP($B248,'Price List'!$C:AS,16,FALSE)))</f>
        <v/>
      </c>
      <c r="S248" s="125" t="str">
        <f>IF($B248="","",(VLOOKUP($B248,'Price List'!$C:AS,17,FALSE)))</f>
        <v/>
      </c>
      <c r="T248" s="84" t="str">
        <f>IF($B248="","",(VLOOKUP($B248,'Price List'!$C:AS,18,FALSE)))</f>
        <v/>
      </c>
      <c r="U248" s="83" t="str">
        <f>IF($B248="","",(VLOOKUP($B248,'Price List'!$C:AS,19,FALSE)))</f>
        <v/>
      </c>
      <c r="V248" s="83" t="str">
        <f>IF($B248="","",(VLOOKUP($B248,'Price List'!$C:AS,20,FALSE)))</f>
        <v/>
      </c>
      <c r="W248" s="125" t="str">
        <f>IF($B248="","",(VLOOKUP($B248,'Price List'!$C:AS,21,FALSE)))</f>
        <v/>
      </c>
      <c r="X248" s="130" t="str">
        <f>IF($B248="","",(VLOOKUP($B248,'Price List'!$C:AS,22,FALSE)))</f>
        <v/>
      </c>
      <c r="Y248" s="83" t="str">
        <f>IF($B248="","",(VLOOKUP($B248,'Price List'!$C:AS,23,FALSE)))</f>
        <v/>
      </c>
      <c r="Z248" s="83" t="str">
        <f>IF($B248="","",(VLOOKUP($B248,'Price List'!$C:AS,24,FALSE)))</f>
        <v/>
      </c>
      <c r="AA248" s="83" t="str">
        <f>IF($B248="","",(VLOOKUP($B248,'Price List'!$C:AS,25,FALSE)))</f>
        <v/>
      </c>
      <c r="AB248" s="125" t="str">
        <f>IF($B248="","",(VLOOKUP($B248,'Price List'!$C:AS,26,FALSE)))</f>
        <v/>
      </c>
      <c r="AC248" s="125" t="str">
        <f>IF($B248="","",(VLOOKUP($B248,'Price List'!$C:AS,27,FALSE)))</f>
        <v/>
      </c>
      <c r="AD248" s="82" t="str">
        <f>IF($B248="","",(VLOOKUP($B248,'Price List'!$C:AS,28,FALSE)))</f>
        <v/>
      </c>
      <c r="AE248" s="83" t="str">
        <f>IF($B248="","",(VLOOKUP($B248,'Price List'!$C:AS,29,FALSE)))</f>
        <v/>
      </c>
      <c r="AF248" s="83" t="str">
        <f>IF($B248="","",(VLOOKUP($B248,'Price List'!$C:AS,30,FALSE)))</f>
        <v/>
      </c>
      <c r="AG248" s="125" t="str">
        <f>IF($B248="","",(VLOOKUP($B248,'Price List'!$C:AS,31,FALSE)))</f>
        <v/>
      </c>
      <c r="AH248" s="125" t="str">
        <f>IF($B248="","",(VLOOKUP($B248,'Price List'!$C:AS,32,FALSE)))</f>
        <v/>
      </c>
      <c r="AI248" s="84" t="str">
        <f>IF($B248="","",(VLOOKUP($B248,'Price List'!$C:AS,33,FALSE)))</f>
        <v/>
      </c>
      <c r="AJ248" s="83" t="str">
        <f>IF($B248="","",(VLOOKUP($B248,'Price List'!$C:AS,34,FALSE)))</f>
        <v/>
      </c>
      <c r="AK248" s="83" t="str">
        <f>IF($B248="","",(VLOOKUP($B248,'Price List'!$C:AS,35,FALSE)))</f>
        <v/>
      </c>
      <c r="AL248" s="125" t="str">
        <f>IF($B248="","",(VLOOKUP($B248,'Price List'!$C:AS,36,FALSE)))</f>
        <v/>
      </c>
      <c r="AM248" s="130" t="str">
        <f>IF($B248="","",(VLOOKUP($B248,'Price List'!$C:AS,37,FALSE)))</f>
        <v/>
      </c>
      <c r="AN248" s="83" t="str">
        <f>IF($B248="","",(VLOOKUP($B248,'Price List'!$C:AS,38,FALSE)))</f>
        <v/>
      </c>
      <c r="AO248" s="83" t="str">
        <f>IF($B248="","",(VLOOKUP($B248,'Price List'!$C:AS,39,FALSE)))</f>
        <v/>
      </c>
      <c r="AP248" s="83" t="str">
        <f>IF($B248="","",(VLOOKUP($B248,'Price List'!$C:AS,40,FALSE)))</f>
        <v/>
      </c>
      <c r="AQ248" s="125" t="str">
        <f>IF($B248="","",(VLOOKUP($B248,'Price List'!$C:AS,41,FALSE)))</f>
        <v/>
      </c>
      <c r="AR248" s="135" t="str">
        <f>IF($B248="","",(VLOOKUP($B248,'Price List'!$C:AS,42,FALSE)))</f>
        <v/>
      </c>
      <c r="AS248" s="76" t="str">
        <f>IF($B248="","",(VLOOKUP($B248,'Price List'!$C:CO,43,FALSE)))</f>
        <v/>
      </c>
      <c r="AT248" s="151" t="str">
        <f t="shared" si="3"/>
        <v/>
      </c>
      <c r="AU248" s="76"/>
      <c r="AV248" s="76"/>
      <c r="AW248" s="76"/>
      <c r="AX248" s="76"/>
      <c r="AY248" s="76"/>
      <c r="AZ248" s="76"/>
      <c r="BA248" s="76"/>
    </row>
    <row r="249" spans="1:53" s="85" customFormat="1" x14ac:dyDescent="0.2">
      <c r="A249" s="79">
        <v>242</v>
      </c>
      <c r="B249" s="76" t="str">
        <f>IF(ISBLANK(Catalog!I567),"",Catalog!I567)</f>
        <v/>
      </c>
      <c r="C249" s="76"/>
      <c r="D249" s="76" t="str">
        <f>IF($B249="","",(VLOOKUP($B249,'Price List'!$C:BB,2,FALSE)))</f>
        <v/>
      </c>
      <c r="E249" s="77" t="str">
        <f>IF($B249="","",(VLOOKUP($B249,'Price List'!$C:BA,3,FALSE)))</f>
        <v/>
      </c>
      <c r="F249" s="78" t="str">
        <f>IF($B249="","",IF(ISBLANK(VLOOKUP($B249,'Price List'!$C:BB,5,FALSE)),VLOOKUP($B249,'Price List'!$C:BB,7,FALSE),VLOOKUP($B249,'Price List'!$C:BB,5,FALSE)))</f>
        <v/>
      </c>
      <c r="G249" s="76"/>
      <c r="H249" s="76"/>
      <c r="I249" s="77" t="str">
        <f>IF($B249="","",(VLOOKUP($B249,'Price List'!$C:BE,6,FALSE)))</f>
        <v/>
      </c>
      <c r="J249" s="76" t="str">
        <f>IF($B249="","",(VLOOKUP($B249,'Price List'!$C:BF,8,FALSE)))</f>
        <v/>
      </c>
      <c r="K249" s="76" t="str">
        <f>IF($B249="","",(VLOOKUP($B249,'Price List'!$C:BG,9,FALSE)))</f>
        <v/>
      </c>
      <c r="L249" s="79" t="str">
        <f>IF($B249="","",(VLOOKUP($B249,'Price List'!$C:BH,10,FALSE)))</f>
        <v/>
      </c>
      <c r="M249" s="80" t="str">
        <f>IF($B249="","",(VLOOKUP($B249,'Price List'!$C:BI,11,FALSE)))</f>
        <v/>
      </c>
      <c r="N249" s="81" t="str">
        <f>IF($B249="","",(VLOOKUP($B249,'Price List'!$C:BI,12,FALSE)))</f>
        <v/>
      </c>
      <c r="O249" s="82" t="str">
        <f>IF($B249="","",(VLOOKUP($B249,'Price List'!$C:AS,13,FALSE)))</f>
        <v/>
      </c>
      <c r="P249" s="83" t="str">
        <f>IF($B249="","",(VLOOKUP($B249,'Price List'!$C:AS,14,FALSE)))</f>
        <v/>
      </c>
      <c r="Q249" s="83" t="str">
        <f>IF($B249="","",(VLOOKUP($B249,'Price List'!$C:AS,15,FALSE)))</f>
        <v/>
      </c>
      <c r="R249" s="125" t="str">
        <f>IF($B249="","",(VLOOKUP($B249,'Price List'!$C:AS,16,FALSE)))</f>
        <v/>
      </c>
      <c r="S249" s="125" t="str">
        <f>IF($B249="","",(VLOOKUP($B249,'Price List'!$C:AS,17,FALSE)))</f>
        <v/>
      </c>
      <c r="T249" s="84" t="str">
        <f>IF($B249="","",(VLOOKUP($B249,'Price List'!$C:AS,18,FALSE)))</f>
        <v/>
      </c>
      <c r="U249" s="83" t="str">
        <f>IF($B249="","",(VLOOKUP($B249,'Price List'!$C:AS,19,FALSE)))</f>
        <v/>
      </c>
      <c r="V249" s="83" t="str">
        <f>IF($B249="","",(VLOOKUP($B249,'Price List'!$C:AS,20,FALSE)))</f>
        <v/>
      </c>
      <c r="W249" s="125" t="str">
        <f>IF($B249="","",(VLOOKUP($B249,'Price List'!$C:AS,21,FALSE)))</f>
        <v/>
      </c>
      <c r="X249" s="130" t="str">
        <f>IF($B249="","",(VLOOKUP($B249,'Price List'!$C:AS,22,FALSE)))</f>
        <v/>
      </c>
      <c r="Y249" s="83" t="str">
        <f>IF($B249="","",(VLOOKUP($B249,'Price List'!$C:AS,23,FALSE)))</f>
        <v/>
      </c>
      <c r="Z249" s="83" t="str">
        <f>IF($B249="","",(VLOOKUP($B249,'Price List'!$C:AS,24,FALSE)))</f>
        <v/>
      </c>
      <c r="AA249" s="83" t="str">
        <f>IF($B249="","",(VLOOKUP($B249,'Price List'!$C:AS,25,FALSE)))</f>
        <v/>
      </c>
      <c r="AB249" s="125" t="str">
        <f>IF($B249="","",(VLOOKUP($B249,'Price List'!$C:AS,26,FALSE)))</f>
        <v/>
      </c>
      <c r="AC249" s="125" t="str">
        <f>IF($B249="","",(VLOOKUP($B249,'Price List'!$C:AS,27,FALSE)))</f>
        <v/>
      </c>
      <c r="AD249" s="82" t="str">
        <f>IF($B249="","",(VLOOKUP($B249,'Price List'!$C:AS,28,FALSE)))</f>
        <v/>
      </c>
      <c r="AE249" s="83" t="str">
        <f>IF($B249="","",(VLOOKUP($B249,'Price List'!$C:AS,29,FALSE)))</f>
        <v/>
      </c>
      <c r="AF249" s="83" t="str">
        <f>IF($B249="","",(VLOOKUP($B249,'Price List'!$C:AS,30,FALSE)))</f>
        <v/>
      </c>
      <c r="AG249" s="125" t="str">
        <f>IF($B249="","",(VLOOKUP($B249,'Price List'!$C:AS,31,FALSE)))</f>
        <v/>
      </c>
      <c r="AH249" s="125" t="str">
        <f>IF($B249="","",(VLOOKUP($B249,'Price List'!$C:AS,32,FALSE)))</f>
        <v/>
      </c>
      <c r="AI249" s="84" t="str">
        <f>IF($B249="","",(VLOOKUP($B249,'Price List'!$C:AS,33,FALSE)))</f>
        <v/>
      </c>
      <c r="AJ249" s="83" t="str">
        <f>IF($B249="","",(VLOOKUP($B249,'Price List'!$C:AS,34,FALSE)))</f>
        <v/>
      </c>
      <c r="AK249" s="83" t="str">
        <f>IF($B249="","",(VLOOKUP($B249,'Price List'!$C:AS,35,FALSE)))</f>
        <v/>
      </c>
      <c r="AL249" s="125" t="str">
        <f>IF($B249="","",(VLOOKUP($B249,'Price List'!$C:AS,36,FALSE)))</f>
        <v/>
      </c>
      <c r="AM249" s="130" t="str">
        <f>IF($B249="","",(VLOOKUP($B249,'Price List'!$C:AS,37,FALSE)))</f>
        <v/>
      </c>
      <c r="AN249" s="83" t="str">
        <f>IF($B249="","",(VLOOKUP($B249,'Price List'!$C:AS,38,FALSE)))</f>
        <v/>
      </c>
      <c r="AO249" s="83" t="str">
        <f>IF($B249="","",(VLOOKUP($B249,'Price List'!$C:AS,39,FALSE)))</f>
        <v/>
      </c>
      <c r="AP249" s="83" t="str">
        <f>IF($B249="","",(VLOOKUP($B249,'Price List'!$C:AS,40,FALSE)))</f>
        <v/>
      </c>
      <c r="AQ249" s="125" t="str">
        <f>IF($B249="","",(VLOOKUP($B249,'Price List'!$C:AS,41,FALSE)))</f>
        <v/>
      </c>
      <c r="AR249" s="135" t="str">
        <f>IF($B249="","",(VLOOKUP($B249,'Price List'!$C:AS,42,FALSE)))</f>
        <v/>
      </c>
      <c r="AS249" s="76" t="str">
        <f>IF($B249="","",(VLOOKUP($B249,'Price List'!$C:CO,43,FALSE)))</f>
        <v/>
      </c>
      <c r="AT249" s="151" t="str">
        <f t="shared" si="3"/>
        <v/>
      </c>
      <c r="AU249" s="76"/>
      <c r="AV249" s="76"/>
      <c r="AW249" s="76"/>
      <c r="AX249" s="76"/>
      <c r="AY249" s="76"/>
      <c r="AZ249" s="76"/>
      <c r="BA249" s="76"/>
    </row>
    <row r="250" spans="1:53" s="85" customFormat="1" x14ac:dyDescent="0.2">
      <c r="A250" s="79">
        <v>243</v>
      </c>
      <c r="B250" s="76" t="str">
        <f>IF(ISBLANK(Catalog!A574),"",Catalog!A574)</f>
        <v/>
      </c>
      <c r="C250" s="76"/>
      <c r="D250" s="76" t="str">
        <f>IF($B250="","",(VLOOKUP($B250,'Price List'!$C:BB,2,FALSE)))</f>
        <v/>
      </c>
      <c r="E250" s="77" t="str">
        <f>IF($B250="","",(VLOOKUP($B250,'Price List'!$C:BA,3,FALSE)))</f>
        <v/>
      </c>
      <c r="F250" s="78" t="str">
        <f>IF($B250="","",IF(ISBLANK(VLOOKUP($B250,'Price List'!$C:BB,5,FALSE)),VLOOKUP($B250,'Price List'!$C:BB,7,FALSE),VLOOKUP($B250,'Price List'!$C:BB,5,FALSE)))</f>
        <v/>
      </c>
      <c r="G250" s="76"/>
      <c r="H250" s="76"/>
      <c r="I250" s="77" t="str">
        <f>IF($B250="","",(VLOOKUP($B250,'Price List'!$C:BE,6,FALSE)))</f>
        <v/>
      </c>
      <c r="J250" s="76" t="str">
        <f>IF($B250="","",(VLOOKUP($B250,'Price List'!$C:BF,8,FALSE)))</f>
        <v/>
      </c>
      <c r="K250" s="76" t="str">
        <f>IF($B250="","",(VLOOKUP($B250,'Price List'!$C:BG,9,FALSE)))</f>
        <v/>
      </c>
      <c r="L250" s="79" t="str">
        <f>IF($B250="","",(VLOOKUP($B250,'Price List'!$C:BH,10,FALSE)))</f>
        <v/>
      </c>
      <c r="M250" s="80" t="str">
        <f>IF($B250="","",(VLOOKUP($B250,'Price List'!$C:BI,11,FALSE)))</f>
        <v/>
      </c>
      <c r="N250" s="81" t="str">
        <f>IF($B250="","",(VLOOKUP($B250,'Price List'!$C:BI,12,FALSE)))</f>
        <v/>
      </c>
      <c r="O250" s="82" t="str">
        <f>IF($B250="","",(VLOOKUP($B250,'Price List'!$C:AS,13,FALSE)))</f>
        <v/>
      </c>
      <c r="P250" s="83" t="str">
        <f>IF($B250="","",(VLOOKUP($B250,'Price List'!$C:AS,14,FALSE)))</f>
        <v/>
      </c>
      <c r="Q250" s="83" t="str">
        <f>IF($B250="","",(VLOOKUP($B250,'Price List'!$C:AS,15,FALSE)))</f>
        <v/>
      </c>
      <c r="R250" s="125" t="str">
        <f>IF($B250="","",(VLOOKUP($B250,'Price List'!$C:AS,16,FALSE)))</f>
        <v/>
      </c>
      <c r="S250" s="125" t="str">
        <f>IF($B250="","",(VLOOKUP($B250,'Price List'!$C:AS,17,FALSE)))</f>
        <v/>
      </c>
      <c r="T250" s="84" t="str">
        <f>IF($B250="","",(VLOOKUP($B250,'Price List'!$C:AS,18,FALSE)))</f>
        <v/>
      </c>
      <c r="U250" s="83" t="str">
        <f>IF($B250="","",(VLOOKUP($B250,'Price List'!$C:AS,19,FALSE)))</f>
        <v/>
      </c>
      <c r="V250" s="83" t="str">
        <f>IF($B250="","",(VLOOKUP($B250,'Price List'!$C:AS,20,FALSE)))</f>
        <v/>
      </c>
      <c r="W250" s="125" t="str">
        <f>IF($B250="","",(VLOOKUP($B250,'Price List'!$C:AS,21,FALSE)))</f>
        <v/>
      </c>
      <c r="X250" s="130" t="str">
        <f>IF($B250="","",(VLOOKUP($B250,'Price List'!$C:AS,22,FALSE)))</f>
        <v/>
      </c>
      <c r="Y250" s="83" t="str">
        <f>IF($B250="","",(VLOOKUP($B250,'Price List'!$C:AS,23,FALSE)))</f>
        <v/>
      </c>
      <c r="Z250" s="83" t="str">
        <f>IF($B250="","",(VLOOKUP($B250,'Price List'!$C:AS,24,FALSE)))</f>
        <v/>
      </c>
      <c r="AA250" s="83" t="str">
        <f>IF($B250="","",(VLOOKUP($B250,'Price List'!$C:AS,25,FALSE)))</f>
        <v/>
      </c>
      <c r="AB250" s="125" t="str">
        <f>IF($B250="","",(VLOOKUP($B250,'Price List'!$C:AS,26,FALSE)))</f>
        <v/>
      </c>
      <c r="AC250" s="125" t="str">
        <f>IF($B250="","",(VLOOKUP($B250,'Price List'!$C:AS,27,FALSE)))</f>
        <v/>
      </c>
      <c r="AD250" s="82" t="str">
        <f>IF($B250="","",(VLOOKUP($B250,'Price List'!$C:AS,28,FALSE)))</f>
        <v/>
      </c>
      <c r="AE250" s="83" t="str">
        <f>IF($B250="","",(VLOOKUP($B250,'Price List'!$C:AS,29,FALSE)))</f>
        <v/>
      </c>
      <c r="AF250" s="83" t="str">
        <f>IF($B250="","",(VLOOKUP($B250,'Price List'!$C:AS,30,FALSE)))</f>
        <v/>
      </c>
      <c r="AG250" s="125" t="str">
        <f>IF($B250="","",(VLOOKUP($B250,'Price List'!$C:AS,31,FALSE)))</f>
        <v/>
      </c>
      <c r="AH250" s="125" t="str">
        <f>IF($B250="","",(VLOOKUP($B250,'Price List'!$C:AS,32,FALSE)))</f>
        <v/>
      </c>
      <c r="AI250" s="84" t="str">
        <f>IF($B250="","",(VLOOKUP($B250,'Price List'!$C:AS,33,FALSE)))</f>
        <v/>
      </c>
      <c r="AJ250" s="83" t="str">
        <f>IF($B250="","",(VLOOKUP($B250,'Price List'!$C:AS,34,FALSE)))</f>
        <v/>
      </c>
      <c r="AK250" s="83" t="str">
        <f>IF($B250="","",(VLOOKUP($B250,'Price List'!$C:AS,35,FALSE)))</f>
        <v/>
      </c>
      <c r="AL250" s="125" t="str">
        <f>IF($B250="","",(VLOOKUP($B250,'Price List'!$C:AS,36,FALSE)))</f>
        <v/>
      </c>
      <c r="AM250" s="130" t="str">
        <f>IF($B250="","",(VLOOKUP($B250,'Price List'!$C:AS,37,FALSE)))</f>
        <v/>
      </c>
      <c r="AN250" s="83" t="str">
        <f>IF($B250="","",(VLOOKUP($B250,'Price List'!$C:AS,38,FALSE)))</f>
        <v/>
      </c>
      <c r="AO250" s="83" t="str">
        <f>IF($B250="","",(VLOOKUP($B250,'Price List'!$C:AS,39,FALSE)))</f>
        <v/>
      </c>
      <c r="AP250" s="83" t="str">
        <f>IF($B250="","",(VLOOKUP($B250,'Price List'!$C:AS,40,FALSE)))</f>
        <v/>
      </c>
      <c r="AQ250" s="125" t="str">
        <f>IF($B250="","",(VLOOKUP($B250,'Price List'!$C:AS,41,FALSE)))</f>
        <v/>
      </c>
      <c r="AR250" s="135" t="str">
        <f>IF($B250="","",(VLOOKUP($B250,'Price List'!$C:AS,42,FALSE)))</f>
        <v/>
      </c>
      <c r="AS250" s="76" t="str">
        <f>IF($B250="","",(VLOOKUP($B250,'Price List'!$C:CO,43,FALSE)))</f>
        <v/>
      </c>
      <c r="AT250" s="151" t="str">
        <f t="shared" si="3"/>
        <v/>
      </c>
      <c r="AU250" s="76"/>
      <c r="AV250" s="76"/>
      <c r="AW250" s="76"/>
      <c r="AX250" s="76"/>
      <c r="AY250" s="76"/>
      <c r="AZ250" s="76"/>
      <c r="BA250" s="76"/>
    </row>
    <row r="251" spans="1:53" s="85" customFormat="1" x14ac:dyDescent="0.2">
      <c r="A251" s="79">
        <v>244</v>
      </c>
      <c r="B251" s="76" t="str">
        <f>IF(ISBLANK(Catalog!E574),"",Catalog!E574)</f>
        <v/>
      </c>
      <c r="C251" s="76"/>
      <c r="D251" s="76" t="str">
        <f>IF($B251="","",(VLOOKUP($B251,'Price List'!$C:BB,2,FALSE)))</f>
        <v/>
      </c>
      <c r="E251" s="77" t="str">
        <f>IF($B251="","",(VLOOKUP($B251,'Price List'!$C:BA,3,FALSE)))</f>
        <v/>
      </c>
      <c r="F251" s="78" t="str">
        <f>IF($B251="","",IF(ISBLANK(VLOOKUP($B251,'Price List'!$C:BB,5,FALSE)),VLOOKUP($B251,'Price List'!$C:BB,7,FALSE),VLOOKUP($B251,'Price List'!$C:BB,5,FALSE)))</f>
        <v/>
      </c>
      <c r="G251" s="76"/>
      <c r="H251" s="76"/>
      <c r="I251" s="77" t="str">
        <f>IF($B251="","",(VLOOKUP($B251,'Price List'!$C:BE,6,FALSE)))</f>
        <v/>
      </c>
      <c r="J251" s="76" t="str">
        <f>IF($B251="","",(VLOOKUP($B251,'Price List'!$C:BF,8,FALSE)))</f>
        <v/>
      </c>
      <c r="K251" s="76" t="str">
        <f>IF($B251="","",(VLOOKUP($B251,'Price List'!$C:BG,9,FALSE)))</f>
        <v/>
      </c>
      <c r="L251" s="79" t="str">
        <f>IF($B251="","",(VLOOKUP($B251,'Price List'!$C:BH,10,FALSE)))</f>
        <v/>
      </c>
      <c r="M251" s="80" t="str">
        <f>IF($B251="","",(VLOOKUP($B251,'Price List'!$C:BI,11,FALSE)))</f>
        <v/>
      </c>
      <c r="N251" s="81" t="str">
        <f>IF($B251="","",(VLOOKUP($B251,'Price List'!$C:BI,12,FALSE)))</f>
        <v/>
      </c>
      <c r="O251" s="82" t="str">
        <f>IF($B251="","",(VLOOKUP($B251,'Price List'!$C:AS,13,FALSE)))</f>
        <v/>
      </c>
      <c r="P251" s="83" t="str">
        <f>IF($B251="","",(VLOOKUP($B251,'Price List'!$C:AS,14,FALSE)))</f>
        <v/>
      </c>
      <c r="Q251" s="83" t="str">
        <f>IF($B251="","",(VLOOKUP($B251,'Price List'!$C:AS,15,FALSE)))</f>
        <v/>
      </c>
      <c r="R251" s="125" t="str">
        <f>IF($B251="","",(VLOOKUP($B251,'Price List'!$C:AS,16,FALSE)))</f>
        <v/>
      </c>
      <c r="S251" s="125" t="str">
        <f>IF($B251="","",(VLOOKUP($B251,'Price List'!$C:AS,17,FALSE)))</f>
        <v/>
      </c>
      <c r="T251" s="84" t="str">
        <f>IF($B251="","",(VLOOKUP($B251,'Price List'!$C:AS,18,FALSE)))</f>
        <v/>
      </c>
      <c r="U251" s="83" t="str">
        <f>IF($B251="","",(VLOOKUP($B251,'Price List'!$C:AS,19,FALSE)))</f>
        <v/>
      </c>
      <c r="V251" s="83" t="str">
        <f>IF($B251="","",(VLOOKUP($B251,'Price List'!$C:AS,20,FALSE)))</f>
        <v/>
      </c>
      <c r="W251" s="125" t="str">
        <f>IF($B251="","",(VLOOKUP($B251,'Price List'!$C:AS,21,FALSE)))</f>
        <v/>
      </c>
      <c r="X251" s="130" t="str">
        <f>IF($B251="","",(VLOOKUP($B251,'Price List'!$C:AS,22,FALSE)))</f>
        <v/>
      </c>
      <c r="Y251" s="83" t="str">
        <f>IF($B251="","",(VLOOKUP($B251,'Price List'!$C:AS,23,FALSE)))</f>
        <v/>
      </c>
      <c r="Z251" s="83" t="str">
        <f>IF($B251="","",(VLOOKUP($B251,'Price List'!$C:AS,24,FALSE)))</f>
        <v/>
      </c>
      <c r="AA251" s="83" t="str">
        <f>IF($B251="","",(VLOOKUP($B251,'Price List'!$C:AS,25,FALSE)))</f>
        <v/>
      </c>
      <c r="AB251" s="125" t="str">
        <f>IF($B251="","",(VLOOKUP($B251,'Price List'!$C:AS,26,FALSE)))</f>
        <v/>
      </c>
      <c r="AC251" s="125" t="str">
        <f>IF($B251="","",(VLOOKUP($B251,'Price List'!$C:AS,27,FALSE)))</f>
        <v/>
      </c>
      <c r="AD251" s="82" t="str">
        <f>IF($B251="","",(VLOOKUP($B251,'Price List'!$C:AS,28,FALSE)))</f>
        <v/>
      </c>
      <c r="AE251" s="83" t="str">
        <f>IF($B251="","",(VLOOKUP($B251,'Price List'!$C:AS,29,FALSE)))</f>
        <v/>
      </c>
      <c r="AF251" s="83" t="str">
        <f>IF($B251="","",(VLOOKUP($B251,'Price List'!$C:AS,30,FALSE)))</f>
        <v/>
      </c>
      <c r="AG251" s="125" t="str">
        <f>IF($B251="","",(VLOOKUP($B251,'Price List'!$C:AS,31,FALSE)))</f>
        <v/>
      </c>
      <c r="AH251" s="125" t="str">
        <f>IF($B251="","",(VLOOKUP($B251,'Price List'!$C:AS,32,FALSE)))</f>
        <v/>
      </c>
      <c r="AI251" s="84" t="str">
        <f>IF($B251="","",(VLOOKUP($B251,'Price List'!$C:AS,33,FALSE)))</f>
        <v/>
      </c>
      <c r="AJ251" s="83" t="str">
        <f>IF($B251="","",(VLOOKUP($B251,'Price List'!$C:AS,34,FALSE)))</f>
        <v/>
      </c>
      <c r="AK251" s="83" t="str">
        <f>IF($B251="","",(VLOOKUP($B251,'Price List'!$C:AS,35,FALSE)))</f>
        <v/>
      </c>
      <c r="AL251" s="125" t="str">
        <f>IF($B251="","",(VLOOKUP($B251,'Price List'!$C:AS,36,FALSE)))</f>
        <v/>
      </c>
      <c r="AM251" s="130" t="str">
        <f>IF($B251="","",(VLOOKUP($B251,'Price List'!$C:AS,37,FALSE)))</f>
        <v/>
      </c>
      <c r="AN251" s="83" t="str">
        <f>IF($B251="","",(VLOOKUP($B251,'Price List'!$C:AS,38,FALSE)))</f>
        <v/>
      </c>
      <c r="AO251" s="83" t="str">
        <f>IF($B251="","",(VLOOKUP($B251,'Price List'!$C:AS,39,FALSE)))</f>
        <v/>
      </c>
      <c r="AP251" s="83" t="str">
        <f>IF($B251="","",(VLOOKUP($B251,'Price List'!$C:AS,40,FALSE)))</f>
        <v/>
      </c>
      <c r="AQ251" s="125" t="str">
        <f>IF($B251="","",(VLOOKUP($B251,'Price List'!$C:AS,41,FALSE)))</f>
        <v/>
      </c>
      <c r="AR251" s="135" t="str">
        <f>IF($B251="","",(VLOOKUP($B251,'Price List'!$C:AS,42,FALSE)))</f>
        <v/>
      </c>
      <c r="AS251" s="76" t="str">
        <f>IF($B251="","",(VLOOKUP($B251,'Price List'!$C:CO,43,FALSE)))</f>
        <v/>
      </c>
      <c r="AT251" s="151" t="str">
        <f t="shared" si="3"/>
        <v/>
      </c>
      <c r="AU251" s="76"/>
      <c r="AV251" s="76"/>
      <c r="AW251" s="76"/>
      <c r="AX251" s="76"/>
      <c r="AY251" s="76"/>
      <c r="AZ251" s="76"/>
      <c r="BA251" s="76"/>
    </row>
    <row r="252" spans="1:53" s="85" customFormat="1" x14ac:dyDescent="0.2">
      <c r="A252" s="79">
        <v>245</v>
      </c>
      <c r="B252" s="76" t="str">
        <f>IF(ISBLANK(Catalog!I574),"",Catalog!I574)</f>
        <v/>
      </c>
      <c r="C252" s="76"/>
      <c r="D252" s="76" t="str">
        <f>IF($B252="","",(VLOOKUP($B252,'Price List'!$C:BB,2,FALSE)))</f>
        <v/>
      </c>
      <c r="E252" s="77" t="str">
        <f>IF($B252="","",(VLOOKUP($B252,'Price List'!$C:BA,3,FALSE)))</f>
        <v/>
      </c>
      <c r="F252" s="78" t="str">
        <f>IF($B252="","",IF(ISBLANK(VLOOKUP($B252,'Price List'!$C:BB,5,FALSE)),VLOOKUP($B252,'Price List'!$C:BB,7,FALSE),VLOOKUP($B252,'Price List'!$C:BB,5,FALSE)))</f>
        <v/>
      </c>
      <c r="G252" s="76"/>
      <c r="H252" s="76"/>
      <c r="I252" s="77" t="str">
        <f>IF($B252="","",(VLOOKUP($B252,'Price List'!$C:BE,6,FALSE)))</f>
        <v/>
      </c>
      <c r="J252" s="76" t="str">
        <f>IF($B252="","",(VLOOKUP($B252,'Price List'!$C:BF,8,FALSE)))</f>
        <v/>
      </c>
      <c r="K252" s="76" t="str">
        <f>IF($B252="","",(VLOOKUP($B252,'Price List'!$C:BG,9,FALSE)))</f>
        <v/>
      </c>
      <c r="L252" s="79" t="str">
        <f>IF($B252="","",(VLOOKUP($B252,'Price List'!$C:BH,10,FALSE)))</f>
        <v/>
      </c>
      <c r="M252" s="80" t="str">
        <f>IF($B252="","",(VLOOKUP($B252,'Price List'!$C:BI,11,FALSE)))</f>
        <v/>
      </c>
      <c r="N252" s="81" t="str">
        <f>IF($B252="","",(VLOOKUP($B252,'Price List'!$C:BI,12,FALSE)))</f>
        <v/>
      </c>
      <c r="O252" s="82" t="str">
        <f>IF($B252="","",(VLOOKUP($B252,'Price List'!$C:AS,13,FALSE)))</f>
        <v/>
      </c>
      <c r="P252" s="83" t="str">
        <f>IF($B252="","",(VLOOKUP($B252,'Price List'!$C:AS,14,FALSE)))</f>
        <v/>
      </c>
      <c r="Q252" s="83" t="str">
        <f>IF($B252="","",(VLOOKUP($B252,'Price List'!$C:AS,15,FALSE)))</f>
        <v/>
      </c>
      <c r="R252" s="125" t="str">
        <f>IF($B252="","",(VLOOKUP($B252,'Price List'!$C:AS,16,FALSE)))</f>
        <v/>
      </c>
      <c r="S252" s="125" t="str">
        <f>IF($B252="","",(VLOOKUP($B252,'Price List'!$C:AS,17,FALSE)))</f>
        <v/>
      </c>
      <c r="T252" s="84" t="str">
        <f>IF($B252="","",(VLOOKUP($B252,'Price List'!$C:AS,18,FALSE)))</f>
        <v/>
      </c>
      <c r="U252" s="83" t="str">
        <f>IF($B252="","",(VLOOKUP($B252,'Price List'!$C:AS,19,FALSE)))</f>
        <v/>
      </c>
      <c r="V252" s="83" t="str">
        <f>IF($B252="","",(VLOOKUP($B252,'Price List'!$C:AS,20,FALSE)))</f>
        <v/>
      </c>
      <c r="W252" s="125" t="str">
        <f>IF($B252="","",(VLOOKUP($B252,'Price List'!$C:AS,21,FALSE)))</f>
        <v/>
      </c>
      <c r="X252" s="130" t="str">
        <f>IF($B252="","",(VLOOKUP($B252,'Price List'!$C:AS,22,FALSE)))</f>
        <v/>
      </c>
      <c r="Y252" s="83" t="str">
        <f>IF($B252="","",(VLOOKUP($B252,'Price List'!$C:AS,23,FALSE)))</f>
        <v/>
      </c>
      <c r="Z252" s="83" t="str">
        <f>IF($B252="","",(VLOOKUP($B252,'Price List'!$C:AS,24,FALSE)))</f>
        <v/>
      </c>
      <c r="AA252" s="83" t="str">
        <f>IF($B252="","",(VLOOKUP($B252,'Price List'!$C:AS,25,FALSE)))</f>
        <v/>
      </c>
      <c r="AB252" s="125" t="str">
        <f>IF($B252="","",(VLOOKUP($B252,'Price List'!$C:AS,26,FALSE)))</f>
        <v/>
      </c>
      <c r="AC252" s="125" t="str">
        <f>IF($B252="","",(VLOOKUP($B252,'Price List'!$C:AS,27,FALSE)))</f>
        <v/>
      </c>
      <c r="AD252" s="82" t="str">
        <f>IF($B252="","",(VLOOKUP($B252,'Price List'!$C:AS,28,FALSE)))</f>
        <v/>
      </c>
      <c r="AE252" s="83" t="str">
        <f>IF($B252="","",(VLOOKUP($B252,'Price List'!$C:AS,29,FALSE)))</f>
        <v/>
      </c>
      <c r="AF252" s="83" t="str">
        <f>IF($B252="","",(VLOOKUP($B252,'Price List'!$C:AS,30,FALSE)))</f>
        <v/>
      </c>
      <c r="AG252" s="125" t="str">
        <f>IF($B252="","",(VLOOKUP($B252,'Price List'!$C:AS,31,FALSE)))</f>
        <v/>
      </c>
      <c r="AH252" s="125" t="str">
        <f>IF($B252="","",(VLOOKUP($B252,'Price List'!$C:AS,32,FALSE)))</f>
        <v/>
      </c>
      <c r="AI252" s="84" t="str">
        <f>IF($B252="","",(VLOOKUP($B252,'Price List'!$C:AS,33,FALSE)))</f>
        <v/>
      </c>
      <c r="AJ252" s="83" t="str">
        <f>IF($B252="","",(VLOOKUP($B252,'Price List'!$C:AS,34,FALSE)))</f>
        <v/>
      </c>
      <c r="AK252" s="83" t="str">
        <f>IF($B252="","",(VLOOKUP($B252,'Price List'!$C:AS,35,FALSE)))</f>
        <v/>
      </c>
      <c r="AL252" s="125" t="str">
        <f>IF($B252="","",(VLOOKUP($B252,'Price List'!$C:AS,36,FALSE)))</f>
        <v/>
      </c>
      <c r="AM252" s="130" t="str">
        <f>IF($B252="","",(VLOOKUP($B252,'Price List'!$C:AS,37,FALSE)))</f>
        <v/>
      </c>
      <c r="AN252" s="83" t="str">
        <f>IF($B252="","",(VLOOKUP($B252,'Price List'!$C:AS,38,FALSE)))</f>
        <v/>
      </c>
      <c r="AO252" s="83" t="str">
        <f>IF($B252="","",(VLOOKUP($B252,'Price List'!$C:AS,39,FALSE)))</f>
        <v/>
      </c>
      <c r="AP252" s="83" t="str">
        <f>IF($B252="","",(VLOOKUP($B252,'Price List'!$C:AS,40,FALSE)))</f>
        <v/>
      </c>
      <c r="AQ252" s="125" t="str">
        <f>IF($B252="","",(VLOOKUP($B252,'Price List'!$C:AS,41,FALSE)))</f>
        <v/>
      </c>
      <c r="AR252" s="135" t="str">
        <f>IF($B252="","",(VLOOKUP($B252,'Price List'!$C:AS,42,FALSE)))</f>
        <v/>
      </c>
      <c r="AS252" s="76" t="str">
        <f>IF($B252="","",(VLOOKUP($B252,'Price List'!$C:CO,43,FALSE)))</f>
        <v/>
      </c>
      <c r="AT252" s="151" t="str">
        <f t="shared" si="3"/>
        <v/>
      </c>
      <c r="AU252" s="76"/>
      <c r="AV252" s="76"/>
      <c r="AW252" s="76"/>
      <c r="AX252" s="76"/>
      <c r="AY252" s="76"/>
      <c r="AZ252" s="76"/>
      <c r="BA252" s="76"/>
    </row>
    <row r="253" spans="1:53" s="85" customFormat="1" x14ac:dyDescent="0.2">
      <c r="A253" s="79">
        <v>246</v>
      </c>
      <c r="B253" s="76" t="str">
        <f>IF(ISBLANK(Catalog!A581),"",Catalog!A581)</f>
        <v/>
      </c>
      <c r="C253" s="76"/>
      <c r="D253" s="76" t="str">
        <f>IF($B253="","",(VLOOKUP($B253,'Price List'!$C:BB,2,FALSE)))</f>
        <v/>
      </c>
      <c r="E253" s="77" t="str">
        <f>IF($B253="","",(VLOOKUP($B253,'Price List'!$C:BA,3,FALSE)))</f>
        <v/>
      </c>
      <c r="F253" s="78" t="str">
        <f>IF($B253="","",IF(ISBLANK(VLOOKUP($B253,'Price List'!$C:BB,5,FALSE)),VLOOKUP($B253,'Price List'!$C:BB,7,FALSE),VLOOKUP($B253,'Price List'!$C:BB,5,FALSE)))</f>
        <v/>
      </c>
      <c r="G253" s="76"/>
      <c r="H253" s="76"/>
      <c r="I253" s="77" t="str">
        <f>IF($B253="","",(VLOOKUP($B253,'Price List'!$C:BE,6,FALSE)))</f>
        <v/>
      </c>
      <c r="J253" s="76" t="str">
        <f>IF($B253="","",(VLOOKUP($B253,'Price List'!$C:BF,8,FALSE)))</f>
        <v/>
      </c>
      <c r="K253" s="76" t="str">
        <f>IF($B253="","",(VLOOKUP($B253,'Price List'!$C:BG,9,FALSE)))</f>
        <v/>
      </c>
      <c r="L253" s="79" t="str">
        <f>IF($B253="","",(VLOOKUP($B253,'Price List'!$C:BH,10,FALSE)))</f>
        <v/>
      </c>
      <c r="M253" s="80" t="str">
        <f>IF($B253="","",(VLOOKUP($B253,'Price List'!$C:BI,11,FALSE)))</f>
        <v/>
      </c>
      <c r="N253" s="81" t="str">
        <f>IF($B253="","",(VLOOKUP($B253,'Price List'!$C:BI,12,FALSE)))</f>
        <v/>
      </c>
      <c r="O253" s="82" t="str">
        <f>IF($B253="","",(VLOOKUP($B253,'Price List'!$C:AS,13,FALSE)))</f>
        <v/>
      </c>
      <c r="P253" s="83" t="str">
        <f>IF($B253="","",(VLOOKUP($B253,'Price List'!$C:AS,14,FALSE)))</f>
        <v/>
      </c>
      <c r="Q253" s="83" t="str">
        <f>IF($B253="","",(VLOOKUP($B253,'Price List'!$C:AS,15,FALSE)))</f>
        <v/>
      </c>
      <c r="R253" s="125" t="str">
        <f>IF($B253="","",(VLOOKUP($B253,'Price List'!$C:AS,16,FALSE)))</f>
        <v/>
      </c>
      <c r="S253" s="125" t="str">
        <f>IF($B253="","",(VLOOKUP($B253,'Price List'!$C:AS,17,FALSE)))</f>
        <v/>
      </c>
      <c r="T253" s="84" t="str">
        <f>IF($B253="","",(VLOOKUP($B253,'Price List'!$C:AS,18,FALSE)))</f>
        <v/>
      </c>
      <c r="U253" s="83" t="str">
        <f>IF($B253="","",(VLOOKUP($B253,'Price List'!$C:AS,19,FALSE)))</f>
        <v/>
      </c>
      <c r="V253" s="83" t="str">
        <f>IF($B253="","",(VLOOKUP($B253,'Price List'!$C:AS,20,FALSE)))</f>
        <v/>
      </c>
      <c r="W253" s="125" t="str">
        <f>IF($B253="","",(VLOOKUP($B253,'Price List'!$C:AS,21,FALSE)))</f>
        <v/>
      </c>
      <c r="X253" s="130" t="str">
        <f>IF($B253="","",(VLOOKUP($B253,'Price List'!$C:AS,22,FALSE)))</f>
        <v/>
      </c>
      <c r="Y253" s="83" t="str">
        <f>IF($B253="","",(VLOOKUP($B253,'Price List'!$C:AS,23,FALSE)))</f>
        <v/>
      </c>
      <c r="Z253" s="83" t="str">
        <f>IF($B253="","",(VLOOKUP($B253,'Price List'!$C:AS,24,FALSE)))</f>
        <v/>
      </c>
      <c r="AA253" s="83" t="str">
        <f>IF($B253="","",(VLOOKUP($B253,'Price List'!$C:AS,25,FALSE)))</f>
        <v/>
      </c>
      <c r="AB253" s="125" t="str">
        <f>IF($B253="","",(VLOOKUP($B253,'Price List'!$C:AS,26,FALSE)))</f>
        <v/>
      </c>
      <c r="AC253" s="125" t="str">
        <f>IF($B253="","",(VLOOKUP($B253,'Price List'!$C:AS,27,FALSE)))</f>
        <v/>
      </c>
      <c r="AD253" s="82" t="str">
        <f>IF($B253="","",(VLOOKUP($B253,'Price List'!$C:AS,28,FALSE)))</f>
        <v/>
      </c>
      <c r="AE253" s="83" t="str">
        <f>IF($B253="","",(VLOOKUP($B253,'Price List'!$C:AS,29,FALSE)))</f>
        <v/>
      </c>
      <c r="AF253" s="83" t="str">
        <f>IF($B253="","",(VLOOKUP($B253,'Price List'!$C:AS,30,FALSE)))</f>
        <v/>
      </c>
      <c r="AG253" s="125" t="str">
        <f>IF($B253="","",(VLOOKUP($B253,'Price List'!$C:AS,31,FALSE)))</f>
        <v/>
      </c>
      <c r="AH253" s="125" t="str">
        <f>IF($B253="","",(VLOOKUP($B253,'Price List'!$C:AS,32,FALSE)))</f>
        <v/>
      </c>
      <c r="AI253" s="84" t="str">
        <f>IF($B253="","",(VLOOKUP($B253,'Price List'!$C:AS,33,FALSE)))</f>
        <v/>
      </c>
      <c r="AJ253" s="83" t="str">
        <f>IF($B253="","",(VLOOKUP($B253,'Price List'!$C:AS,34,FALSE)))</f>
        <v/>
      </c>
      <c r="AK253" s="83" t="str">
        <f>IF($B253="","",(VLOOKUP($B253,'Price List'!$C:AS,35,FALSE)))</f>
        <v/>
      </c>
      <c r="AL253" s="125" t="str">
        <f>IF($B253="","",(VLOOKUP($B253,'Price List'!$C:AS,36,FALSE)))</f>
        <v/>
      </c>
      <c r="AM253" s="130" t="str">
        <f>IF($B253="","",(VLOOKUP($B253,'Price List'!$C:AS,37,FALSE)))</f>
        <v/>
      </c>
      <c r="AN253" s="83" t="str">
        <f>IF($B253="","",(VLOOKUP($B253,'Price List'!$C:AS,38,FALSE)))</f>
        <v/>
      </c>
      <c r="AO253" s="83" t="str">
        <f>IF($B253="","",(VLOOKUP($B253,'Price List'!$C:AS,39,FALSE)))</f>
        <v/>
      </c>
      <c r="AP253" s="83" t="str">
        <f>IF($B253="","",(VLOOKUP($B253,'Price List'!$C:AS,40,FALSE)))</f>
        <v/>
      </c>
      <c r="AQ253" s="125" t="str">
        <f>IF($B253="","",(VLOOKUP($B253,'Price List'!$C:AS,41,FALSE)))</f>
        <v/>
      </c>
      <c r="AR253" s="135" t="str">
        <f>IF($B253="","",(VLOOKUP($B253,'Price List'!$C:AS,42,FALSE)))</f>
        <v/>
      </c>
      <c r="AS253" s="76" t="str">
        <f>IF($B253="","",(VLOOKUP($B253,'Price List'!$C:CO,43,FALSE)))</f>
        <v/>
      </c>
      <c r="AT253" s="151" t="str">
        <f t="shared" si="3"/>
        <v/>
      </c>
      <c r="AU253" s="76"/>
      <c r="AV253" s="76"/>
      <c r="AW253" s="76"/>
      <c r="AX253" s="76"/>
      <c r="AY253" s="76"/>
      <c r="AZ253" s="76"/>
      <c r="BA253" s="76"/>
    </row>
    <row r="254" spans="1:53" s="85" customFormat="1" x14ac:dyDescent="0.2">
      <c r="A254" s="79">
        <v>247</v>
      </c>
      <c r="B254" s="76" t="str">
        <f>IF(ISBLANK(Catalog!E581),"",Catalog!E581)</f>
        <v/>
      </c>
      <c r="C254" s="76"/>
      <c r="D254" s="76" t="str">
        <f>IF($B254="","",(VLOOKUP($B254,'Price List'!$C:BB,2,FALSE)))</f>
        <v/>
      </c>
      <c r="E254" s="77" t="str">
        <f>IF($B254="","",(VLOOKUP($B254,'Price List'!$C:BA,3,FALSE)))</f>
        <v/>
      </c>
      <c r="F254" s="78" t="str">
        <f>IF($B254="","",IF(ISBLANK(VLOOKUP($B254,'Price List'!$C:BB,5,FALSE)),VLOOKUP($B254,'Price List'!$C:BB,7,FALSE),VLOOKUP($B254,'Price List'!$C:BB,5,FALSE)))</f>
        <v/>
      </c>
      <c r="G254" s="76"/>
      <c r="H254" s="76"/>
      <c r="I254" s="77" t="str">
        <f>IF($B254="","",(VLOOKUP($B254,'Price List'!$C:BE,6,FALSE)))</f>
        <v/>
      </c>
      <c r="J254" s="76" t="str">
        <f>IF($B254="","",(VLOOKUP($B254,'Price List'!$C:BF,8,FALSE)))</f>
        <v/>
      </c>
      <c r="K254" s="76" t="str">
        <f>IF($B254="","",(VLOOKUP($B254,'Price List'!$C:BG,9,FALSE)))</f>
        <v/>
      </c>
      <c r="L254" s="79" t="str">
        <f>IF($B254="","",(VLOOKUP($B254,'Price List'!$C:BH,10,FALSE)))</f>
        <v/>
      </c>
      <c r="M254" s="80" t="str">
        <f>IF($B254="","",(VLOOKUP($B254,'Price List'!$C:BI,11,FALSE)))</f>
        <v/>
      </c>
      <c r="N254" s="81" t="str">
        <f>IF($B254="","",(VLOOKUP($B254,'Price List'!$C:BI,12,FALSE)))</f>
        <v/>
      </c>
      <c r="O254" s="82" t="str">
        <f>IF($B254="","",(VLOOKUP($B254,'Price List'!$C:AS,13,FALSE)))</f>
        <v/>
      </c>
      <c r="P254" s="83" t="str">
        <f>IF($B254="","",(VLOOKUP($B254,'Price List'!$C:AS,14,FALSE)))</f>
        <v/>
      </c>
      <c r="Q254" s="83" t="str">
        <f>IF($B254="","",(VLOOKUP($B254,'Price List'!$C:AS,15,FALSE)))</f>
        <v/>
      </c>
      <c r="R254" s="125" t="str">
        <f>IF($B254="","",(VLOOKUP($B254,'Price List'!$C:AS,16,FALSE)))</f>
        <v/>
      </c>
      <c r="S254" s="125" t="str">
        <f>IF($B254="","",(VLOOKUP($B254,'Price List'!$C:AS,17,FALSE)))</f>
        <v/>
      </c>
      <c r="T254" s="84" t="str">
        <f>IF($B254="","",(VLOOKUP($B254,'Price List'!$C:AS,18,FALSE)))</f>
        <v/>
      </c>
      <c r="U254" s="83" t="str">
        <f>IF($B254="","",(VLOOKUP($B254,'Price List'!$C:AS,19,FALSE)))</f>
        <v/>
      </c>
      <c r="V254" s="83" t="str">
        <f>IF($B254="","",(VLOOKUP($B254,'Price List'!$C:AS,20,FALSE)))</f>
        <v/>
      </c>
      <c r="W254" s="125" t="str">
        <f>IF($B254="","",(VLOOKUP($B254,'Price List'!$C:AS,21,FALSE)))</f>
        <v/>
      </c>
      <c r="X254" s="130" t="str">
        <f>IF($B254="","",(VLOOKUP($B254,'Price List'!$C:AS,22,FALSE)))</f>
        <v/>
      </c>
      <c r="Y254" s="83" t="str">
        <f>IF($B254="","",(VLOOKUP($B254,'Price List'!$C:AS,23,FALSE)))</f>
        <v/>
      </c>
      <c r="Z254" s="83" t="str">
        <f>IF($B254="","",(VLOOKUP($B254,'Price List'!$C:AS,24,FALSE)))</f>
        <v/>
      </c>
      <c r="AA254" s="83" t="str">
        <f>IF($B254="","",(VLOOKUP($B254,'Price List'!$C:AS,25,FALSE)))</f>
        <v/>
      </c>
      <c r="AB254" s="125" t="str">
        <f>IF($B254="","",(VLOOKUP($B254,'Price List'!$C:AS,26,FALSE)))</f>
        <v/>
      </c>
      <c r="AC254" s="125" t="str">
        <f>IF($B254="","",(VLOOKUP($B254,'Price List'!$C:AS,27,FALSE)))</f>
        <v/>
      </c>
      <c r="AD254" s="82" t="str">
        <f>IF($B254="","",(VLOOKUP($B254,'Price List'!$C:AS,28,FALSE)))</f>
        <v/>
      </c>
      <c r="AE254" s="83" t="str">
        <f>IF($B254="","",(VLOOKUP($B254,'Price List'!$C:AS,29,FALSE)))</f>
        <v/>
      </c>
      <c r="AF254" s="83" t="str">
        <f>IF($B254="","",(VLOOKUP($B254,'Price List'!$C:AS,30,FALSE)))</f>
        <v/>
      </c>
      <c r="AG254" s="125" t="str">
        <f>IF($B254="","",(VLOOKUP($B254,'Price List'!$C:AS,31,FALSE)))</f>
        <v/>
      </c>
      <c r="AH254" s="125" t="str">
        <f>IF($B254="","",(VLOOKUP($B254,'Price List'!$C:AS,32,FALSE)))</f>
        <v/>
      </c>
      <c r="AI254" s="84" t="str">
        <f>IF($B254="","",(VLOOKUP($B254,'Price List'!$C:AS,33,FALSE)))</f>
        <v/>
      </c>
      <c r="AJ254" s="83" t="str">
        <f>IF($B254="","",(VLOOKUP($B254,'Price List'!$C:AS,34,FALSE)))</f>
        <v/>
      </c>
      <c r="AK254" s="83" t="str">
        <f>IF($B254="","",(VLOOKUP($B254,'Price List'!$C:AS,35,FALSE)))</f>
        <v/>
      </c>
      <c r="AL254" s="125" t="str">
        <f>IF($B254="","",(VLOOKUP($B254,'Price List'!$C:AS,36,FALSE)))</f>
        <v/>
      </c>
      <c r="AM254" s="130" t="str">
        <f>IF($B254="","",(VLOOKUP($B254,'Price List'!$C:AS,37,FALSE)))</f>
        <v/>
      </c>
      <c r="AN254" s="83" t="str">
        <f>IF($B254="","",(VLOOKUP($B254,'Price List'!$C:AS,38,FALSE)))</f>
        <v/>
      </c>
      <c r="AO254" s="83" t="str">
        <f>IF($B254="","",(VLOOKUP($B254,'Price List'!$C:AS,39,FALSE)))</f>
        <v/>
      </c>
      <c r="AP254" s="83" t="str">
        <f>IF($B254="","",(VLOOKUP($B254,'Price List'!$C:AS,40,FALSE)))</f>
        <v/>
      </c>
      <c r="AQ254" s="125" t="str">
        <f>IF($B254="","",(VLOOKUP($B254,'Price List'!$C:AS,41,FALSE)))</f>
        <v/>
      </c>
      <c r="AR254" s="135" t="str">
        <f>IF($B254="","",(VLOOKUP($B254,'Price List'!$C:AS,42,FALSE)))</f>
        <v/>
      </c>
      <c r="AS254" s="76" t="str">
        <f>IF($B254="","",(VLOOKUP($B254,'Price List'!$C:CO,43,FALSE)))</f>
        <v/>
      </c>
      <c r="AT254" s="151" t="str">
        <f t="shared" si="3"/>
        <v/>
      </c>
      <c r="AU254" s="76"/>
      <c r="AV254" s="76"/>
      <c r="AW254" s="76"/>
      <c r="AX254" s="76"/>
      <c r="AY254" s="76"/>
      <c r="AZ254" s="76"/>
      <c r="BA254" s="76"/>
    </row>
    <row r="255" spans="1:53" s="85" customFormat="1" x14ac:dyDescent="0.2">
      <c r="A255" s="79">
        <v>248</v>
      </c>
      <c r="B255" s="76" t="str">
        <f>IF(ISBLANK(Catalog!I581),"",Catalog!I581)</f>
        <v/>
      </c>
      <c r="C255" s="76"/>
      <c r="D255" s="76" t="str">
        <f>IF($B255="","",(VLOOKUP($B255,'Price List'!$C:BB,2,FALSE)))</f>
        <v/>
      </c>
      <c r="E255" s="77" t="str">
        <f>IF($B255="","",(VLOOKUP($B255,'Price List'!$C:BA,3,FALSE)))</f>
        <v/>
      </c>
      <c r="F255" s="78" t="str">
        <f>IF($B255="","",IF(ISBLANK(VLOOKUP($B255,'Price List'!$C:BB,5,FALSE)),VLOOKUP($B255,'Price List'!$C:BB,7,FALSE),VLOOKUP($B255,'Price List'!$C:BB,5,FALSE)))</f>
        <v/>
      </c>
      <c r="G255" s="76"/>
      <c r="H255" s="76"/>
      <c r="I255" s="77" t="str">
        <f>IF($B255="","",(VLOOKUP($B255,'Price List'!$C:BE,6,FALSE)))</f>
        <v/>
      </c>
      <c r="J255" s="76" t="str">
        <f>IF($B255="","",(VLOOKUP($B255,'Price List'!$C:BF,8,FALSE)))</f>
        <v/>
      </c>
      <c r="K255" s="76" t="str">
        <f>IF($B255="","",(VLOOKUP($B255,'Price List'!$C:BG,9,FALSE)))</f>
        <v/>
      </c>
      <c r="L255" s="79" t="str">
        <f>IF($B255="","",(VLOOKUP($B255,'Price List'!$C:BH,10,FALSE)))</f>
        <v/>
      </c>
      <c r="M255" s="80" t="str">
        <f>IF($B255="","",(VLOOKUP($B255,'Price List'!$C:BI,11,FALSE)))</f>
        <v/>
      </c>
      <c r="N255" s="81" t="str">
        <f>IF($B255="","",(VLOOKUP($B255,'Price List'!$C:BI,12,FALSE)))</f>
        <v/>
      </c>
      <c r="O255" s="82" t="str">
        <f>IF($B255="","",(VLOOKUP($B255,'Price List'!$C:AS,13,FALSE)))</f>
        <v/>
      </c>
      <c r="P255" s="83" t="str">
        <f>IF($B255="","",(VLOOKUP($B255,'Price List'!$C:AS,14,FALSE)))</f>
        <v/>
      </c>
      <c r="Q255" s="83" t="str">
        <f>IF($B255="","",(VLOOKUP($B255,'Price List'!$C:AS,15,FALSE)))</f>
        <v/>
      </c>
      <c r="R255" s="125" t="str">
        <f>IF($B255="","",(VLOOKUP($B255,'Price List'!$C:AS,16,FALSE)))</f>
        <v/>
      </c>
      <c r="S255" s="125" t="str">
        <f>IF($B255="","",(VLOOKUP($B255,'Price List'!$C:AS,17,FALSE)))</f>
        <v/>
      </c>
      <c r="T255" s="84" t="str">
        <f>IF($B255="","",(VLOOKUP($B255,'Price List'!$C:AS,18,FALSE)))</f>
        <v/>
      </c>
      <c r="U255" s="83" t="str">
        <f>IF($B255="","",(VLOOKUP($B255,'Price List'!$C:AS,19,FALSE)))</f>
        <v/>
      </c>
      <c r="V255" s="83" t="str">
        <f>IF($B255="","",(VLOOKUP($B255,'Price List'!$C:AS,20,FALSE)))</f>
        <v/>
      </c>
      <c r="W255" s="125" t="str">
        <f>IF($B255="","",(VLOOKUP($B255,'Price List'!$C:AS,21,FALSE)))</f>
        <v/>
      </c>
      <c r="X255" s="130" t="str">
        <f>IF($B255="","",(VLOOKUP($B255,'Price List'!$C:AS,22,FALSE)))</f>
        <v/>
      </c>
      <c r="Y255" s="83" t="str">
        <f>IF($B255="","",(VLOOKUP($B255,'Price List'!$C:AS,23,FALSE)))</f>
        <v/>
      </c>
      <c r="Z255" s="83" t="str">
        <f>IF($B255="","",(VLOOKUP($B255,'Price List'!$C:AS,24,FALSE)))</f>
        <v/>
      </c>
      <c r="AA255" s="83" t="str">
        <f>IF($B255="","",(VLOOKUP($B255,'Price List'!$C:AS,25,FALSE)))</f>
        <v/>
      </c>
      <c r="AB255" s="125" t="str">
        <f>IF($B255="","",(VLOOKUP($B255,'Price List'!$C:AS,26,FALSE)))</f>
        <v/>
      </c>
      <c r="AC255" s="125" t="str">
        <f>IF($B255="","",(VLOOKUP($B255,'Price List'!$C:AS,27,FALSE)))</f>
        <v/>
      </c>
      <c r="AD255" s="82" t="str">
        <f>IF($B255="","",(VLOOKUP($B255,'Price List'!$C:AS,28,FALSE)))</f>
        <v/>
      </c>
      <c r="AE255" s="83" t="str">
        <f>IF($B255="","",(VLOOKUP($B255,'Price List'!$C:AS,29,FALSE)))</f>
        <v/>
      </c>
      <c r="AF255" s="83" t="str">
        <f>IF($B255="","",(VLOOKUP($B255,'Price List'!$C:AS,30,FALSE)))</f>
        <v/>
      </c>
      <c r="AG255" s="125" t="str">
        <f>IF($B255="","",(VLOOKUP($B255,'Price List'!$C:AS,31,FALSE)))</f>
        <v/>
      </c>
      <c r="AH255" s="125" t="str">
        <f>IF($B255="","",(VLOOKUP($B255,'Price List'!$C:AS,32,FALSE)))</f>
        <v/>
      </c>
      <c r="AI255" s="84" t="str">
        <f>IF($B255="","",(VLOOKUP($B255,'Price List'!$C:AS,33,FALSE)))</f>
        <v/>
      </c>
      <c r="AJ255" s="83" t="str">
        <f>IF($B255="","",(VLOOKUP($B255,'Price List'!$C:AS,34,FALSE)))</f>
        <v/>
      </c>
      <c r="AK255" s="83" t="str">
        <f>IF($B255="","",(VLOOKUP($B255,'Price List'!$C:AS,35,FALSE)))</f>
        <v/>
      </c>
      <c r="AL255" s="125" t="str">
        <f>IF($B255="","",(VLOOKUP($B255,'Price List'!$C:AS,36,FALSE)))</f>
        <v/>
      </c>
      <c r="AM255" s="130" t="str">
        <f>IF($B255="","",(VLOOKUP($B255,'Price List'!$C:AS,37,FALSE)))</f>
        <v/>
      </c>
      <c r="AN255" s="83" t="str">
        <f>IF($B255="","",(VLOOKUP($B255,'Price List'!$C:AS,38,FALSE)))</f>
        <v/>
      </c>
      <c r="AO255" s="83" t="str">
        <f>IF($B255="","",(VLOOKUP($B255,'Price List'!$C:AS,39,FALSE)))</f>
        <v/>
      </c>
      <c r="AP255" s="83" t="str">
        <f>IF($B255="","",(VLOOKUP($B255,'Price List'!$C:AS,40,FALSE)))</f>
        <v/>
      </c>
      <c r="AQ255" s="125" t="str">
        <f>IF($B255="","",(VLOOKUP($B255,'Price List'!$C:AS,41,FALSE)))</f>
        <v/>
      </c>
      <c r="AR255" s="135" t="str">
        <f>IF($B255="","",(VLOOKUP($B255,'Price List'!$C:AS,42,FALSE)))</f>
        <v/>
      </c>
      <c r="AS255" s="76" t="str">
        <f>IF($B255="","",(VLOOKUP($B255,'Price List'!$C:CO,43,FALSE)))</f>
        <v/>
      </c>
      <c r="AT255" s="151" t="str">
        <f t="shared" si="3"/>
        <v/>
      </c>
      <c r="AU255" s="76"/>
      <c r="AV255" s="76"/>
      <c r="AW255" s="76"/>
      <c r="AX255" s="76"/>
      <c r="AY255" s="76"/>
      <c r="AZ255" s="76"/>
      <c r="BA255" s="76"/>
    </row>
    <row r="256" spans="1:53" s="85" customFormat="1" x14ac:dyDescent="0.2">
      <c r="A256" s="79">
        <v>249</v>
      </c>
      <c r="B256" s="76" t="str">
        <f>IF(ISBLANK(Catalog!A588),"",Catalog!A588)</f>
        <v/>
      </c>
      <c r="C256" s="76"/>
      <c r="D256" s="76" t="str">
        <f>IF($B256="","",(VLOOKUP($B256,'Price List'!$C:BB,2,FALSE)))</f>
        <v/>
      </c>
      <c r="E256" s="77" t="str">
        <f>IF($B256="","",(VLOOKUP($B256,'Price List'!$C:BA,3,FALSE)))</f>
        <v/>
      </c>
      <c r="F256" s="78" t="str">
        <f>IF($B256="","",IF(ISBLANK(VLOOKUP($B256,'Price List'!$C:BB,5,FALSE)),VLOOKUP($B256,'Price List'!$C:BB,7,FALSE),VLOOKUP($B256,'Price List'!$C:BB,5,FALSE)))</f>
        <v/>
      </c>
      <c r="G256" s="76"/>
      <c r="H256" s="76"/>
      <c r="I256" s="77" t="str">
        <f>IF($B256="","",(VLOOKUP($B256,'Price List'!$C:BE,6,FALSE)))</f>
        <v/>
      </c>
      <c r="J256" s="76" t="str">
        <f>IF($B256="","",(VLOOKUP($B256,'Price List'!$C:BF,8,FALSE)))</f>
        <v/>
      </c>
      <c r="K256" s="76" t="str">
        <f>IF($B256="","",(VLOOKUP($B256,'Price List'!$C:BG,9,FALSE)))</f>
        <v/>
      </c>
      <c r="L256" s="79" t="str">
        <f>IF($B256="","",(VLOOKUP($B256,'Price List'!$C:BH,10,FALSE)))</f>
        <v/>
      </c>
      <c r="M256" s="80" t="str">
        <f>IF($B256="","",(VLOOKUP($B256,'Price List'!$C:BI,11,FALSE)))</f>
        <v/>
      </c>
      <c r="N256" s="81" t="str">
        <f>IF($B256="","",(VLOOKUP($B256,'Price List'!$C:BI,12,FALSE)))</f>
        <v/>
      </c>
      <c r="O256" s="82" t="str">
        <f>IF($B256="","",(VLOOKUP($B256,'Price List'!$C:AS,13,FALSE)))</f>
        <v/>
      </c>
      <c r="P256" s="83" t="str">
        <f>IF($B256="","",(VLOOKUP($B256,'Price List'!$C:AS,14,FALSE)))</f>
        <v/>
      </c>
      <c r="Q256" s="83" t="str">
        <f>IF($B256="","",(VLOOKUP($B256,'Price List'!$C:AS,15,FALSE)))</f>
        <v/>
      </c>
      <c r="R256" s="125" t="str">
        <f>IF($B256="","",(VLOOKUP($B256,'Price List'!$C:AS,16,FALSE)))</f>
        <v/>
      </c>
      <c r="S256" s="125" t="str">
        <f>IF($B256="","",(VLOOKUP($B256,'Price List'!$C:AS,17,FALSE)))</f>
        <v/>
      </c>
      <c r="T256" s="84" t="str">
        <f>IF($B256="","",(VLOOKUP($B256,'Price List'!$C:AS,18,FALSE)))</f>
        <v/>
      </c>
      <c r="U256" s="83" t="str">
        <f>IF($B256="","",(VLOOKUP($B256,'Price List'!$C:AS,19,FALSE)))</f>
        <v/>
      </c>
      <c r="V256" s="83" t="str">
        <f>IF($B256="","",(VLOOKUP($B256,'Price List'!$C:AS,20,FALSE)))</f>
        <v/>
      </c>
      <c r="W256" s="125" t="str">
        <f>IF($B256="","",(VLOOKUP($B256,'Price List'!$C:AS,21,FALSE)))</f>
        <v/>
      </c>
      <c r="X256" s="130" t="str">
        <f>IF($B256="","",(VLOOKUP($B256,'Price List'!$C:AS,22,FALSE)))</f>
        <v/>
      </c>
      <c r="Y256" s="83" t="str">
        <f>IF($B256="","",(VLOOKUP($B256,'Price List'!$C:AS,23,FALSE)))</f>
        <v/>
      </c>
      <c r="Z256" s="83" t="str">
        <f>IF($B256="","",(VLOOKUP($B256,'Price List'!$C:AS,24,FALSE)))</f>
        <v/>
      </c>
      <c r="AA256" s="83" t="str">
        <f>IF($B256="","",(VLOOKUP($B256,'Price List'!$C:AS,25,FALSE)))</f>
        <v/>
      </c>
      <c r="AB256" s="125" t="str">
        <f>IF($B256="","",(VLOOKUP($B256,'Price List'!$C:AS,26,FALSE)))</f>
        <v/>
      </c>
      <c r="AC256" s="125" t="str">
        <f>IF($B256="","",(VLOOKUP($B256,'Price List'!$C:AS,27,FALSE)))</f>
        <v/>
      </c>
      <c r="AD256" s="82" t="str">
        <f>IF($B256="","",(VLOOKUP($B256,'Price List'!$C:AS,28,FALSE)))</f>
        <v/>
      </c>
      <c r="AE256" s="83" t="str">
        <f>IF($B256="","",(VLOOKUP($B256,'Price List'!$C:AS,29,FALSE)))</f>
        <v/>
      </c>
      <c r="AF256" s="83" t="str">
        <f>IF($B256="","",(VLOOKUP($B256,'Price List'!$C:AS,30,FALSE)))</f>
        <v/>
      </c>
      <c r="AG256" s="125" t="str">
        <f>IF($B256="","",(VLOOKUP($B256,'Price List'!$C:AS,31,FALSE)))</f>
        <v/>
      </c>
      <c r="AH256" s="125" t="str">
        <f>IF($B256="","",(VLOOKUP($B256,'Price List'!$C:AS,32,FALSE)))</f>
        <v/>
      </c>
      <c r="AI256" s="84" t="str">
        <f>IF($B256="","",(VLOOKUP($B256,'Price List'!$C:AS,33,FALSE)))</f>
        <v/>
      </c>
      <c r="AJ256" s="83" t="str">
        <f>IF($B256="","",(VLOOKUP($B256,'Price List'!$C:AS,34,FALSE)))</f>
        <v/>
      </c>
      <c r="AK256" s="83" t="str">
        <f>IF($B256="","",(VLOOKUP($B256,'Price List'!$C:AS,35,FALSE)))</f>
        <v/>
      </c>
      <c r="AL256" s="125" t="str">
        <f>IF($B256="","",(VLOOKUP($B256,'Price List'!$C:AS,36,FALSE)))</f>
        <v/>
      </c>
      <c r="AM256" s="130" t="str">
        <f>IF($B256="","",(VLOOKUP($B256,'Price List'!$C:AS,37,FALSE)))</f>
        <v/>
      </c>
      <c r="AN256" s="83" t="str">
        <f>IF($B256="","",(VLOOKUP($B256,'Price List'!$C:AS,38,FALSE)))</f>
        <v/>
      </c>
      <c r="AO256" s="83" t="str">
        <f>IF($B256="","",(VLOOKUP($B256,'Price List'!$C:AS,39,FALSE)))</f>
        <v/>
      </c>
      <c r="AP256" s="83" t="str">
        <f>IF($B256="","",(VLOOKUP($B256,'Price List'!$C:AS,40,FALSE)))</f>
        <v/>
      </c>
      <c r="AQ256" s="125" t="str">
        <f>IF($B256="","",(VLOOKUP($B256,'Price List'!$C:AS,41,FALSE)))</f>
        <v/>
      </c>
      <c r="AR256" s="135" t="str">
        <f>IF($B256="","",(VLOOKUP($B256,'Price List'!$C:AS,42,FALSE)))</f>
        <v/>
      </c>
      <c r="AS256" s="76" t="str">
        <f>IF($B256="","",(VLOOKUP($B256,'Price List'!$C:CO,43,FALSE)))</f>
        <v/>
      </c>
      <c r="AT256" s="151" t="str">
        <f t="shared" si="3"/>
        <v/>
      </c>
      <c r="AU256" s="76"/>
      <c r="AV256" s="76"/>
      <c r="AW256" s="76"/>
      <c r="AX256" s="76"/>
      <c r="AY256" s="76"/>
      <c r="AZ256" s="76"/>
      <c r="BA256" s="76"/>
    </row>
    <row r="257" spans="1:53" s="85" customFormat="1" x14ac:dyDescent="0.2">
      <c r="A257" s="79">
        <v>250</v>
      </c>
      <c r="B257" s="76" t="str">
        <f>IF(ISBLANK(Catalog!E588),"",Catalog!E588)</f>
        <v/>
      </c>
      <c r="C257" s="76"/>
      <c r="D257" s="76" t="str">
        <f>IF($B257="","",(VLOOKUP($B257,'Price List'!$C:BB,2,FALSE)))</f>
        <v/>
      </c>
      <c r="E257" s="77" t="str">
        <f>IF($B257="","",(VLOOKUP($B257,'Price List'!$C:BA,3,FALSE)))</f>
        <v/>
      </c>
      <c r="F257" s="78" t="str">
        <f>IF($B257="","",IF(ISBLANK(VLOOKUP($B257,'Price List'!$C:BB,5,FALSE)),VLOOKUP($B257,'Price List'!$C:BB,7,FALSE),VLOOKUP($B257,'Price List'!$C:BB,5,FALSE)))</f>
        <v/>
      </c>
      <c r="G257" s="76"/>
      <c r="H257" s="76"/>
      <c r="I257" s="77" t="str">
        <f>IF($B257="","",(VLOOKUP($B257,'Price List'!$C:BE,6,FALSE)))</f>
        <v/>
      </c>
      <c r="J257" s="76" t="str">
        <f>IF($B257="","",(VLOOKUP($B257,'Price List'!$C:BF,8,FALSE)))</f>
        <v/>
      </c>
      <c r="K257" s="76" t="str">
        <f>IF($B257="","",(VLOOKUP($B257,'Price List'!$C:BG,9,FALSE)))</f>
        <v/>
      </c>
      <c r="L257" s="79" t="str">
        <f>IF($B257="","",(VLOOKUP($B257,'Price List'!$C:BH,10,FALSE)))</f>
        <v/>
      </c>
      <c r="M257" s="80" t="str">
        <f>IF($B257="","",(VLOOKUP($B257,'Price List'!$C:BI,11,FALSE)))</f>
        <v/>
      </c>
      <c r="N257" s="81" t="str">
        <f>IF($B257="","",(VLOOKUP($B257,'Price List'!$C:BI,12,FALSE)))</f>
        <v/>
      </c>
      <c r="O257" s="82" t="str">
        <f>IF($B257="","",(VLOOKUP($B257,'Price List'!$C:AS,13,FALSE)))</f>
        <v/>
      </c>
      <c r="P257" s="83" t="str">
        <f>IF($B257="","",(VLOOKUP($B257,'Price List'!$C:AS,14,FALSE)))</f>
        <v/>
      </c>
      <c r="Q257" s="83" t="str">
        <f>IF($B257="","",(VLOOKUP($B257,'Price List'!$C:AS,15,FALSE)))</f>
        <v/>
      </c>
      <c r="R257" s="125" t="str">
        <f>IF($B257="","",(VLOOKUP($B257,'Price List'!$C:AS,16,FALSE)))</f>
        <v/>
      </c>
      <c r="S257" s="125" t="str">
        <f>IF($B257="","",(VLOOKUP($B257,'Price List'!$C:AS,17,FALSE)))</f>
        <v/>
      </c>
      <c r="T257" s="84" t="str">
        <f>IF($B257="","",(VLOOKUP($B257,'Price List'!$C:AS,18,FALSE)))</f>
        <v/>
      </c>
      <c r="U257" s="83" t="str">
        <f>IF($B257="","",(VLOOKUP($B257,'Price List'!$C:AS,19,FALSE)))</f>
        <v/>
      </c>
      <c r="V257" s="83" t="str">
        <f>IF($B257="","",(VLOOKUP($B257,'Price List'!$C:AS,20,FALSE)))</f>
        <v/>
      </c>
      <c r="W257" s="125" t="str">
        <f>IF($B257="","",(VLOOKUP($B257,'Price List'!$C:AS,21,FALSE)))</f>
        <v/>
      </c>
      <c r="X257" s="130" t="str">
        <f>IF($B257="","",(VLOOKUP($B257,'Price List'!$C:AS,22,FALSE)))</f>
        <v/>
      </c>
      <c r="Y257" s="83" t="str">
        <f>IF($B257="","",(VLOOKUP($B257,'Price List'!$C:AS,23,FALSE)))</f>
        <v/>
      </c>
      <c r="Z257" s="83" t="str">
        <f>IF($B257="","",(VLOOKUP($B257,'Price List'!$C:AS,24,FALSE)))</f>
        <v/>
      </c>
      <c r="AA257" s="83" t="str">
        <f>IF($B257="","",(VLOOKUP($B257,'Price List'!$C:AS,25,FALSE)))</f>
        <v/>
      </c>
      <c r="AB257" s="125" t="str">
        <f>IF($B257="","",(VLOOKUP($B257,'Price List'!$C:AS,26,FALSE)))</f>
        <v/>
      </c>
      <c r="AC257" s="125" t="str">
        <f>IF($B257="","",(VLOOKUP($B257,'Price List'!$C:AS,27,FALSE)))</f>
        <v/>
      </c>
      <c r="AD257" s="82" t="str">
        <f>IF($B257="","",(VLOOKUP($B257,'Price List'!$C:AS,28,FALSE)))</f>
        <v/>
      </c>
      <c r="AE257" s="83" t="str">
        <f>IF($B257="","",(VLOOKUP($B257,'Price List'!$C:AS,29,FALSE)))</f>
        <v/>
      </c>
      <c r="AF257" s="83" t="str">
        <f>IF($B257="","",(VLOOKUP($B257,'Price List'!$C:AS,30,FALSE)))</f>
        <v/>
      </c>
      <c r="AG257" s="125" t="str">
        <f>IF($B257="","",(VLOOKUP($B257,'Price List'!$C:AS,31,FALSE)))</f>
        <v/>
      </c>
      <c r="AH257" s="125" t="str">
        <f>IF($B257="","",(VLOOKUP($B257,'Price List'!$C:AS,32,FALSE)))</f>
        <v/>
      </c>
      <c r="AI257" s="84" t="str">
        <f>IF($B257="","",(VLOOKUP($B257,'Price List'!$C:AS,33,FALSE)))</f>
        <v/>
      </c>
      <c r="AJ257" s="83" t="str">
        <f>IF($B257="","",(VLOOKUP($B257,'Price List'!$C:AS,34,FALSE)))</f>
        <v/>
      </c>
      <c r="AK257" s="83" t="str">
        <f>IF($B257="","",(VLOOKUP($B257,'Price List'!$C:AS,35,FALSE)))</f>
        <v/>
      </c>
      <c r="AL257" s="125" t="str">
        <f>IF($B257="","",(VLOOKUP($B257,'Price List'!$C:AS,36,FALSE)))</f>
        <v/>
      </c>
      <c r="AM257" s="130" t="str">
        <f>IF($B257="","",(VLOOKUP($B257,'Price List'!$C:AS,37,FALSE)))</f>
        <v/>
      </c>
      <c r="AN257" s="83" t="str">
        <f>IF($B257="","",(VLOOKUP($B257,'Price List'!$C:AS,38,FALSE)))</f>
        <v/>
      </c>
      <c r="AO257" s="83" t="str">
        <f>IF($B257="","",(VLOOKUP($B257,'Price List'!$C:AS,39,FALSE)))</f>
        <v/>
      </c>
      <c r="AP257" s="83" t="str">
        <f>IF($B257="","",(VLOOKUP($B257,'Price List'!$C:AS,40,FALSE)))</f>
        <v/>
      </c>
      <c r="AQ257" s="125" t="str">
        <f>IF($B257="","",(VLOOKUP($B257,'Price List'!$C:AS,41,FALSE)))</f>
        <v/>
      </c>
      <c r="AR257" s="135" t="str">
        <f>IF($B257="","",(VLOOKUP($B257,'Price List'!$C:AS,42,FALSE)))</f>
        <v/>
      </c>
      <c r="AS257" s="76" t="str">
        <f>IF($B257="","",(VLOOKUP($B257,'Price List'!$C:CO,43,FALSE)))</f>
        <v/>
      </c>
      <c r="AT257" s="151" t="str">
        <f t="shared" si="3"/>
        <v/>
      </c>
      <c r="AU257" s="76"/>
      <c r="AV257" s="76"/>
      <c r="AW257" s="76"/>
      <c r="AX257" s="76"/>
      <c r="AY257" s="76"/>
      <c r="AZ257" s="76"/>
      <c r="BA257" s="76"/>
    </row>
    <row r="258" spans="1:53" s="85" customFormat="1" x14ac:dyDescent="0.2">
      <c r="A258" s="79">
        <v>251</v>
      </c>
      <c r="B258" s="76" t="str">
        <f>IF(ISBLANK(Catalog!I588),"",Catalog!I588)</f>
        <v/>
      </c>
      <c r="C258" s="76"/>
      <c r="D258" s="76" t="str">
        <f>IF($B258="","",(VLOOKUP($B258,'Price List'!$C:BB,2,FALSE)))</f>
        <v/>
      </c>
      <c r="E258" s="77" t="str">
        <f>IF($B258="","",(VLOOKUP($B258,'Price List'!$C:BA,3,FALSE)))</f>
        <v/>
      </c>
      <c r="F258" s="78" t="str">
        <f>IF($B258="","",IF(ISBLANK(VLOOKUP($B258,'Price List'!$C:BB,5,FALSE)),VLOOKUP($B258,'Price List'!$C:BB,7,FALSE),VLOOKUP($B258,'Price List'!$C:BB,5,FALSE)))</f>
        <v/>
      </c>
      <c r="G258" s="76"/>
      <c r="H258" s="76"/>
      <c r="I258" s="77" t="str">
        <f>IF($B258="","",(VLOOKUP($B258,'Price List'!$C:BE,6,FALSE)))</f>
        <v/>
      </c>
      <c r="J258" s="76" t="str">
        <f>IF($B258="","",(VLOOKUP($B258,'Price List'!$C:BF,8,FALSE)))</f>
        <v/>
      </c>
      <c r="K258" s="76" t="str">
        <f>IF($B258="","",(VLOOKUP($B258,'Price List'!$C:BG,9,FALSE)))</f>
        <v/>
      </c>
      <c r="L258" s="79" t="str">
        <f>IF($B258="","",(VLOOKUP($B258,'Price List'!$C:BH,10,FALSE)))</f>
        <v/>
      </c>
      <c r="M258" s="80" t="str">
        <f>IF($B258="","",(VLOOKUP($B258,'Price List'!$C:BI,11,FALSE)))</f>
        <v/>
      </c>
      <c r="N258" s="81" t="str">
        <f>IF($B258="","",(VLOOKUP($B258,'Price List'!$C:BI,12,FALSE)))</f>
        <v/>
      </c>
      <c r="O258" s="82" t="str">
        <f>IF($B258="","",(VLOOKUP($B258,'Price List'!$C:AS,13,FALSE)))</f>
        <v/>
      </c>
      <c r="P258" s="83" t="str">
        <f>IF($B258="","",(VLOOKUP($B258,'Price List'!$C:AS,14,FALSE)))</f>
        <v/>
      </c>
      <c r="Q258" s="83" t="str">
        <f>IF($B258="","",(VLOOKUP($B258,'Price List'!$C:AS,15,FALSE)))</f>
        <v/>
      </c>
      <c r="R258" s="125" t="str">
        <f>IF($B258="","",(VLOOKUP($B258,'Price List'!$C:AS,16,FALSE)))</f>
        <v/>
      </c>
      <c r="S258" s="125" t="str">
        <f>IF($B258="","",(VLOOKUP($B258,'Price List'!$C:AS,17,FALSE)))</f>
        <v/>
      </c>
      <c r="T258" s="84" t="str">
        <f>IF($B258="","",(VLOOKUP($B258,'Price List'!$C:AS,18,FALSE)))</f>
        <v/>
      </c>
      <c r="U258" s="83" t="str">
        <f>IF($B258="","",(VLOOKUP($B258,'Price List'!$C:AS,19,FALSE)))</f>
        <v/>
      </c>
      <c r="V258" s="83" t="str">
        <f>IF($B258="","",(VLOOKUP($B258,'Price List'!$C:AS,20,FALSE)))</f>
        <v/>
      </c>
      <c r="W258" s="125" t="str">
        <f>IF($B258="","",(VLOOKUP($B258,'Price List'!$C:AS,21,FALSE)))</f>
        <v/>
      </c>
      <c r="X258" s="130" t="str">
        <f>IF($B258="","",(VLOOKUP($B258,'Price List'!$C:AS,22,FALSE)))</f>
        <v/>
      </c>
      <c r="Y258" s="83" t="str">
        <f>IF($B258="","",(VLOOKUP($B258,'Price List'!$C:AS,23,FALSE)))</f>
        <v/>
      </c>
      <c r="Z258" s="83" t="str">
        <f>IF($B258="","",(VLOOKUP($B258,'Price List'!$C:AS,24,FALSE)))</f>
        <v/>
      </c>
      <c r="AA258" s="83" t="str">
        <f>IF($B258="","",(VLOOKUP($B258,'Price List'!$C:AS,25,FALSE)))</f>
        <v/>
      </c>
      <c r="AB258" s="125" t="str">
        <f>IF($B258="","",(VLOOKUP($B258,'Price List'!$C:AS,26,FALSE)))</f>
        <v/>
      </c>
      <c r="AC258" s="125" t="str">
        <f>IF($B258="","",(VLOOKUP($B258,'Price List'!$C:AS,27,FALSE)))</f>
        <v/>
      </c>
      <c r="AD258" s="82" t="str">
        <f>IF($B258="","",(VLOOKUP($B258,'Price List'!$C:AS,28,FALSE)))</f>
        <v/>
      </c>
      <c r="AE258" s="83" t="str">
        <f>IF($B258="","",(VLOOKUP($B258,'Price List'!$C:AS,29,FALSE)))</f>
        <v/>
      </c>
      <c r="AF258" s="83" t="str">
        <f>IF($B258="","",(VLOOKUP($B258,'Price List'!$C:AS,30,FALSE)))</f>
        <v/>
      </c>
      <c r="AG258" s="125" t="str">
        <f>IF($B258="","",(VLOOKUP($B258,'Price List'!$C:AS,31,FALSE)))</f>
        <v/>
      </c>
      <c r="AH258" s="125" t="str">
        <f>IF($B258="","",(VLOOKUP($B258,'Price List'!$C:AS,32,FALSE)))</f>
        <v/>
      </c>
      <c r="AI258" s="84" t="str">
        <f>IF($B258="","",(VLOOKUP($B258,'Price List'!$C:AS,33,FALSE)))</f>
        <v/>
      </c>
      <c r="AJ258" s="83" t="str">
        <f>IF($B258="","",(VLOOKUP($B258,'Price List'!$C:AS,34,FALSE)))</f>
        <v/>
      </c>
      <c r="AK258" s="83" t="str">
        <f>IF($B258="","",(VLOOKUP($B258,'Price List'!$C:AS,35,FALSE)))</f>
        <v/>
      </c>
      <c r="AL258" s="125" t="str">
        <f>IF($B258="","",(VLOOKUP($B258,'Price List'!$C:AS,36,FALSE)))</f>
        <v/>
      </c>
      <c r="AM258" s="130" t="str">
        <f>IF($B258="","",(VLOOKUP($B258,'Price List'!$C:AS,37,FALSE)))</f>
        <v/>
      </c>
      <c r="AN258" s="83" t="str">
        <f>IF($B258="","",(VLOOKUP($B258,'Price List'!$C:AS,38,FALSE)))</f>
        <v/>
      </c>
      <c r="AO258" s="83" t="str">
        <f>IF($B258="","",(VLOOKUP($B258,'Price List'!$C:AS,39,FALSE)))</f>
        <v/>
      </c>
      <c r="AP258" s="83" t="str">
        <f>IF($B258="","",(VLOOKUP($B258,'Price List'!$C:AS,40,FALSE)))</f>
        <v/>
      </c>
      <c r="AQ258" s="125" t="str">
        <f>IF($B258="","",(VLOOKUP($B258,'Price List'!$C:AS,41,FALSE)))</f>
        <v/>
      </c>
      <c r="AR258" s="135" t="str">
        <f>IF($B258="","",(VLOOKUP($B258,'Price List'!$C:AS,42,FALSE)))</f>
        <v/>
      </c>
      <c r="AS258" s="76" t="str">
        <f>IF($B258="","",(VLOOKUP($B258,'Price List'!$C:CO,43,FALSE)))</f>
        <v/>
      </c>
      <c r="AT258" s="151" t="str">
        <f t="shared" si="3"/>
        <v/>
      </c>
      <c r="AU258" s="76"/>
      <c r="AV258" s="76"/>
      <c r="AW258" s="76"/>
      <c r="AX258" s="76"/>
      <c r="AY258" s="76"/>
      <c r="AZ258" s="76"/>
      <c r="BA258" s="76"/>
    </row>
    <row r="259" spans="1:53" s="85" customFormat="1" x14ac:dyDescent="0.2">
      <c r="A259" s="79">
        <v>252</v>
      </c>
      <c r="B259" s="76" t="str">
        <f>IF(ISBLANK(Catalog!A595),"",Catalog!A595)</f>
        <v/>
      </c>
      <c r="C259" s="76"/>
      <c r="D259" s="76" t="str">
        <f>IF($B259="","",(VLOOKUP($B259,'Price List'!$C:BB,2,FALSE)))</f>
        <v/>
      </c>
      <c r="E259" s="77" t="str">
        <f>IF($B259="","",(VLOOKUP($B259,'Price List'!$C:BA,3,FALSE)))</f>
        <v/>
      </c>
      <c r="F259" s="78" t="str">
        <f>IF($B259="","",IF(ISBLANK(VLOOKUP($B259,'Price List'!$C:BB,5,FALSE)),VLOOKUP($B259,'Price List'!$C:BB,7,FALSE),VLOOKUP($B259,'Price List'!$C:BB,5,FALSE)))</f>
        <v/>
      </c>
      <c r="G259" s="76"/>
      <c r="H259" s="76"/>
      <c r="I259" s="77" t="str">
        <f>IF($B259="","",(VLOOKUP($B259,'Price List'!$C:BE,6,FALSE)))</f>
        <v/>
      </c>
      <c r="J259" s="76" t="str">
        <f>IF($B259="","",(VLOOKUP($B259,'Price List'!$C:BF,8,FALSE)))</f>
        <v/>
      </c>
      <c r="K259" s="76" t="str">
        <f>IF($B259="","",(VLOOKUP($B259,'Price List'!$C:BG,9,FALSE)))</f>
        <v/>
      </c>
      <c r="L259" s="79" t="str">
        <f>IF($B259="","",(VLOOKUP($B259,'Price List'!$C:BH,10,FALSE)))</f>
        <v/>
      </c>
      <c r="M259" s="80" t="str">
        <f>IF($B259="","",(VLOOKUP($B259,'Price List'!$C:BI,11,FALSE)))</f>
        <v/>
      </c>
      <c r="N259" s="81" t="str">
        <f>IF($B259="","",(VLOOKUP($B259,'Price List'!$C:BI,12,FALSE)))</f>
        <v/>
      </c>
      <c r="O259" s="82" t="str">
        <f>IF($B259="","",(VLOOKUP($B259,'Price List'!$C:AS,13,FALSE)))</f>
        <v/>
      </c>
      <c r="P259" s="83" t="str">
        <f>IF($B259="","",(VLOOKUP($B259,'Price List'!$C:AS,14,FALSE)))</f>
        <v/>
      </c>
      <c r="Q259" s="83" t="str">
        <f>IF($B259="","",(VLOOKUP($B259,'Price List'!$C:AS,15,FALSE)))</f>
        <v/>
      </c>
      <c r="R259" s="125" t="str">
        <f>IF($B259="","",(VLOOKUP($B259,'Price List'!$C:AS,16,FALSE)))</f>
        <v/>
      </c>
      <c r="S259" s="125" t="str">
        <f>IF($B259="","",(VLOOKUP($B259,'Price List'!$C:AS,17,FALSE)))</f>
        <v/>
      </c>
      <c r="T259" s="84" t="str">
        <f>IF($B259="","",(VLOOKUP($B259,'Price List'!$C:AS,18,FALSE)))</f>
        <v/>
      </c>
      <c r="U259" s="83" t="str">
        <f>IF($B259="","",(VLOOKUP($B259,'Price List'!$C:AS,19,FALSE)))</f>
        <v/>
      </c>
      <c r="V259" s="83" t="str">
        <f>IF($B259="","",(VLOOKUP($B259,'Price List'!$C:AS,20,FALSE)))</f>
        <v/>
      </c>
      <c r="W259" s="125" t="str">
        <f>IF($B259="","",(VLOOKUP($B259,'Price List'!$C:AS,21,FALSE)))</f>
        <v/>
      </c>
      <c r="X259" s="130" t="str">
        <f>IF($B259="","",(VLOOKUP($B259,'Price List'!$C:AS,22,FALSE)))</f>
        <v/>
      </c>
      <c r="Y259" s="83" t="str">
        <f>IF($B259="","",(VLOOKUP($B259,'Price List'!$C:AS,23,FALSE)))</f>
        <v/>
      </c>
      <c r="Z259" s="83" t="str">
        <f>IF($B259="","",(VLOOKUP($B259,'Price List'!$C:AS,24,FALSE)))</f>
        <v/>
      </c>
      <c r="AA259" s="83" t="str">
        <f>IF($B259="","",(VLOOKUP($B259,'Price List'!$C:AS,25,FALSE)))</f>
        <v/>
      </c>
      <c r="AB259" s="125" t="str">
        <f>IF($B259="","",(VLOOKUP($B259,'Price List'!$C:AS,26,FALSE)))</f>
        <v/>
      </c>
      <c r="AC259" s="125" t="str">
        <f>IF($B259="","",(VLOOKUP($B259,'Price List'!$C:AS,27,FALSE)))</f>
        <v/>
      </c>
      <c r="AD259" s="82" t="str">
        <f>IF($B259="","",(VLOOKUP($B259,'Price List'!$C:AS,28,FALSE)))</f>
        <v/>
      </c>
      <c r="AE259" s="83" t="str">
        <f>IF($B259="","",(VLOOKUP($B259,'Price List'!$C:AS,29,FALSE)))</f>
        <v/>
      </c>
      <c r="AF259" s="83" t="str">
        <f>IF($B259="","",(VLOOKUP($B259,'Price List'!$C:AS,30,FALSE)))</f>
        <v/>
      </c>
      <c r="AG259" s="125" t="str">
        <f>IF($B259="","",(VLOOKUP($B259,'Price List'!$C:AS,31,FALSE)))</f>
        <v/>
      </c>
      <c r="AH259" s="125" t="str">
        <f>IF($B259="","",(VLOOKUP($B259,'Price List'!$C:AS,32,FALSE)))</f>
        <v/>
      </c>
      <c r="AI259" s="84" t="str">
        <f>IF($B259="","",(VLOOKUP($B259,'Price List'!$C:AS,33,FALSE)))</f>
        <v/>
      </c>
      <c r="AJ259" s="83" t="str">
        <f>IF($B259="","",(VLOOKUP($B259,'Price List'!$C:AS,34,FALSE)))</f>
        <v/>
      </c>
      <c r="AK259" s="83" t="str">
        <f>IF($B259="","",(VLOOKUP($B259,'Price List'!$C:AS,35,FALSE)))</f>
        <v/>
      </c>
      <c r="AL259" s="125" t="str">
        <f>IF($B259="","",(VLOOKUP($B259,'Price List'!$C:AS,36,FALSE)))</f>
        <v/>
      </c>
      <c r="AM259" s="130" t="str">
        <f>IF($B259="","",(VLOOKUP($B259,'Price List'!$C:AS,37,FALSE)))</f>
        <v/>
      </c>
      <c r="AN259" s="83" t="str">
        <f>IF($B259="","",(VLOOKUP($B259,'Price List'!$C:AS,38,FALSE)))</f>
        <v/>
      </c>
      <c r="AO259" s="83" t="str">
        <f>IF($B259="","",(VLOOKUP($B259,'Price List'!$C:AS,39,FALSE)))</f>
        <v/>
      </c>
      <c r="AP259" s="83" t="str">
        <f>IF($B259="","",(VLOOKUP($B259,'Price List'!$C:AS,40,FALSE)))</f>
        <v/>
      </c>
      <c r="AQ259" s="125" t="str">
        <f>IF($B259="","",(VLOOKUP($B259,'Price List'!$C:AS,41,FALSE)))</f>
        <v/>
      </c>
      <c r="AR259" s="135" t="str">
        <f>IF($B259="","",(VLOOKUP($B259,'Price List'!$C:AS,42,FALSE)))</f>
        <v/>
      </c>
      <c r="AS259" s="76" t="str">
        <f>IF($B259="","",(VLOOKUP($B259,'Price List'!$C:CO,43,FALSE)))</f>
        <v/>
      </c>
      <c r="AT259" s="151" t="str">
        <f t="shared" si="3"/>
        <v/>
      </c>
      <c r="AU259" s="76"/>
      <c r="AV259" s="76"/>
      <c r="AW259" s="76"/>
      <c r="AX259" s="76"/>
      <c r="AY259" s="76"/>
      <c r="AZ259" s="76"/>
      <c r="BA259" s="76"/>
    </row>
    <row r="260" spans="1:53" s="85" customFormat="1" x14ac:dyDescent="0.2">
      <c r="A260" s="79">
        <v>253</v>
      </c>
      <c r="B260" s="76" t="str">
        <f>IF(ISBLANK(Catalog!E595),"",Catalog!E595)</f>
        <v/>
      </c>
      <c r="C260" s="76"/>
      <c r="D260" s="76" t="str">
        <f>IF($B260="","",(VLOOKUP($B260,'Price List'!$C:BB,2,FALSE)))</f>
        <v/>
      </c>
      <c r="E260" s="77" t="str">
        <f>IF($B260="","",(VLOOKUP($B260,'Price List'!$C:BA,3,FALSE)))</f>
        <v/>
      </c>
      <c r="F260" s="78" t="str">
        <f>IF($B260="","",IF(ISBLANK(VLOOKUP($B260,'Price List'!$C:BB,5,FALSE)),VLOOKUP($B260,'Price List'!$C:BB,7,FALSE),VLOOKUP($B260,'Price List'!$C:BB,5,FALSE)))</f>
        <v/>
      </c>
      <c r="G260" s="76"/>
      <c r="H260" s="76"/>
      <c r="I260" s="77" t="str">
        <f>IF($B260="","",(VLOOKUP($B260,'Price List'!$C:BE,6,FALSE)))</f>
        <v/>
      </c>
      <c r="J260" s="76" t="str">
        <f>IF($B260="","",(VLOOKUP($B260,'Price List'!$C:BF,8,FALSE)))</f>
        <v/>
      </c>
      <c r="K260" s="76" t="str">
        <f>IF($B260="","",(VLOOKUP($B260,'Price List'!$C:BG,9,FALSE)))</f>
        <v/>
      </c>
      <c r="L260" s="79" t="str">
        <f>IF($B260="","",(VLOOKUP($B260,'Price List'!$C:BH,10,FALSE)))</f>
        <v/>
      </c>
      <c r="M260" s="80" t="str">
        <f>IF($B260="","",(VLOOKUP($B260,'Price List'!$C:BI,11,FALSE)))</f>
        <v/>
      </c>
      <c r="N260" s="81" t="str">
        <f>IF($B260="","",(VLOOKUP($B260,'Price List'!$C:BI,12,FALSE)))</f>
        <v/>
      </c>
      <c r="O260" s="82" t="str">
        <f>IF($B260="","",(VLOOKUP($B260,'Price List'!$C:AS,13,FALSE)))</f>
        <v/>
      </c>
      <c r="P260" s="83" t="str">
        <f>IF($B260="","",(VLOOKUP($B260,'Price List'!$C:AS,14,FALSE)))</f>
        <v/>
      </c>
      <c r="Q260" s="83" t="str">
        <f>IF($B260="","",(VLOOKUP($B260,'Price List'!$C:AS,15,FALSE)))</f>
        <v/>
      </c>
      <c r="R260" s="125" t="str">
        <f>IF($B260="","",(VLOOKUP($B260,'Price List'!$C:AS,16,FALSE)))</f>
        <v/>
      </c>
      <c r="S260" s="125" t="str">
        <f>IF($B260="","",(VLOOKUP($B260,'Price List'!$C:AS,17,FALSE)))</f>
        <v/>
      </c>
      <c r="T260" s="84" t="str">
        <f>IF($B260="","",(VLOOKUP($B260,'Price List'!$C:AS,18,FALSE)))</f>
        <v/>
      </c>
      <c r="U260" s="83" t="str">
        <f>IF($B260="","",(VLOOKUP($B260,'Price List'!$C:AS,19,FALSE)))</f>
        <v/>
      </c>
      <c r="V260" s="83" t="str">
        <f>IF($B260="","",(VLOOKUP($B260,'Price List'!$C:AS,20,FALSE)))</f>
        <v/>
      </c>
      <c r="W260" s="125" t="str">
        <f>IF($B260="","",(VLOOKUP($B260,'Price List'!$C:AS,21,FALSE)))</f>
        <v/>
      </c>
      <c r="X260" s="130" t="str">
        <f>IF($B260="","",(VLOOKUP($B260,'Price List'!$C:AS,22,FALSE)))</f>
        <v/>
      </c>
      <c r="Y260" s="83" t="str">
        <f>IF($B260="","",(VLOOKUP($B260,'Price List'!$C:AS,23,FALSE)))</f>
        <v/>
      </c>
      <c r="Z260" s="83" t="str">
        <f>IF($B260="","",(VLOOKUP($B260,'Price List'!$C:AS,24,FALSE)))</f>
        <v/>
      </c>
      <c r="AA260" s="83" t="str">
        <f>IF($B260="","",(VLOOKUP($B260,'Price List'!$C:AS,25,FALSE)))</f>
        <v/>
      </c>
      <c r="AB260" s="125" t="str">
        <f>IF($B260="","",(VLOOKUP($B260,'Price List'!$C:AS,26,FALSE)))</f>
        <v/>
      </c>
      <c r="AC260" s="125" t="str">
        <f>IF($B260="","",(VLOOKUP($B260,'Price List'!$C:AS,27,FALSE)))</f>
        <v/>
      </c>
      <c r="AD260" s="82" t="str">
        <f>IF($B260="","",(VLOOKUP($B260,'Price List'!$C:AS,28,FALSE)))</f>
        <v/>
      </c>
      <c r="AE260" s="83" t="str">
        <f>IF($B260="","",(VLOOKUP($B260,'Price List'!$C:AS,29,FALSE)))</f>
        <v/>
      </c>
      <c r="AF260" s="83" t="str">
        <f>IF($B260="","",(VLOOKUP($B260,'Price List'!$C:AS,30,FALSE)))</f>
        <v/>
      </c>
      <c r="AG260" s="125" t="str">
        <f>IF($B260="","",(VLOOKUP($B260,'Price List'!$C:AS,31,FALSE)))</f>
        <v/>
      </c>
      <c r="AH260" s="125" t="str">
        <f>IF($B260="","",(VLOOKUP($B260,'Price List'!$C:AS,32,FALSE)))</f>
        <v/>
      </c>
      <c r="AI260" s="84" t="str">
        <f>IF($B260="","",(VLOOKUP($B260,'Price List'!$C:AS,33,FALSE)))</f>
        <v/>
      </c>
      <c r="AJ260" s="83" t="str">
        <f>IF($B260="","",(VLOOKUP($B260,'Price List'!$C:AS,34,FALSE)))</f>
        <v/>
      </c>
      <c r="AK260" s="83" t="str">
        <f>IF($B260="","",(VLOOKUP($B260,'Price List'!$C:AS,35,FALSE)))</f>
        <v/>
      </c>
      <c r="AL260" s="125" t="str">
        <f>IF($B260="","",(VLOOKUP($B260,'Price List'!$C:AS,36,FALSE)))</f>
        <v/>
      </c>
      <c r="AM260" s="130" t="str">
        <f>IF($B260="","",(VLOOKUP($B260,'Price List'!$C:AS,37,FALSE)))</f>
        <v/>
      </c>
      <c r="AN260" s="83" t="str">
        <f>IF($B260="","",(VLOOKUP($B260,'Price List'!$C:AS,38,FALSE)))</f>
        <v/>
      </c>
      <c r="AO260" s="83" t="str">
        <f>IF($B260="","",(VLOOKUP($B260,'Price List'!$C:AS,39,FALSE)))</f>
        <v/>
      </c>
      <c r="AP260" s="83" t="str">
        <f>IF($B260="","",(VLOOKUP($B260,'Price List'!$C:AS,40,FALSE)))</f>
        <v/>
      </c>
      <c r="AQ260" s="125" t="str">
        <f>IF($B260="","",(VLOOKUP($B260,'Price List'!$C:AS,41,FALSE)))</f>
        <v/>
      </c>
      <c r="AR260" s="135" t="str">
        <f>IF($B260="","",(VLOOKUP($B260,'Price List'!$C:AS,42,FALSE)))</f>
        <v/>
      </c>
      <c r="AS260" s="76" t="str">
        <f>IF($B260="","",(VLOOKUP($B260,'Price List'!$C:CO,43,FALSE)))</f>
        <v/>
      </c>
      <c r="AT260" s="151" t="str">
        <f t="shared" si="3"/>
        <v/>
      </c>
      <c r="AU260" s="76"/>
      <c r="AV260" s="76"/>
      <c r="AW260" s="76"/>
      <c r="AX260" s="76"/>
      <c r="AY260" s="76"/>
      <c r="AZ260" s="76"/>
      <c r="BA260" s="76"/>
    </row>
    <row r="261" spans="1:53" s="85" customFormat="1" x14ac:dyDescent="0.2">
      <c r="A261" s="79">
        <v>254</v>
      </c>
      <c r="B261" s="76" t="str">
        <f>IF(ISBLANK(Catalog!I595),"",Catalog!I595)</f>
        <v/>
      </c>
      <c r="C261" s="76"/>
      <c r="D261" s="76" t="str">
        <f>IF($B261="","",(VLOOKUP($B261,'Price List'!$C:BB,2,FALSE)))</f>
        <v/>
      </c>
      <c r="E261" s="77" t="str">
        <f>IF($B261="","",(VLOOKUP($B261,'Price List'!$C:BA,3,FALSE)))</f>
        <v/>
      </c>
      <c r="F261" s="78" t="str">
        <f>IF($B261="","",IF(ISBLANK(VLOOKUP($B261,'Price List'!$C:BB,5,FALSE)),VLOOKUP($B261,'Price List'!$C:BB,7,FALSE),VLOOKUP($B261,'Price List'!$C:BB,5,FALSE)))</f>
        <v/>
      </c>
      <c r="G261" s="76"/>
      <c r="H261" s="76"/>
      <c r="I261" s="77" t="str">
        <f>IF($B261="","",(VLOOKUP($B261,'Price List'!$C:BE,6,FALSE)))</f>
        <v/>
      </c>
      <c r="J261" s="76" t="str">
        <f>IF($B261="","",(VLOOKUP($B261,'Price List'!$C:BF,8,FALSE)))</f>
        <v/>
      </c>
      <c r="K261" s="76" t="str">
        <f>IF($B261="","",(VLOOKUP($B261,'Price List'!$C:BG,9,FALSE)))</f>
        <v/>
      </c>
      <c r="L261" s="79" t="str">
        <f>IF($B261="","",(VLOOKUP($B261,'Price List'!$C:BH,10,FALSE)))</f>
        <v/>
      </c>
      <c r="M261" s="80" t="str">
        <f>IF($B261="","",(VLOOKUP($B261,'Price List'!$C:BI,11,FALSE)))</f>
        <v/>
      </c>
      <c r="N261" s="81" t="str">
        <f>IF($B261="","",(VLOOKUP($B261,'Price List'!$C:BI,12,FALSE)))</f>
        <v/>
      </c>
      <c r="O261" s="82" t="str">
        <f>IF($B261="","",(VLOOKUP($B261,'Price List'!$C:AS,13,FALSE)))</f>
        <v/>
      </c>
      <c r="P261" s="83" t="str">
        <f>IF($B261="","",(VLOOKUP($B261,'Price List'!$C:AS,14,FALSE)))</f>
        <v/>
      </c>
      <c r="Q261" s="83" t="str">
        <f>IF($B261="","",(VLOOKUP($B261,'Price List'!$C:AS,15,FALSE)))</f>
        <v/>
      </c>
      <c r="R261" s="125" t="str">
        <f>IF($B261="","",(VLOOKUP($B261,'Price List'!$C:AS,16,FALSE)))</f>
        <v/>
      </c>
      <c r="S261" s="125" t="str">
        <f>IF($B261="","",(VLOOKUP($B261,'Price List'!$C:AS,17,FALSE)))</f>
        <v/>
      </c>
      <c r="T261" s="84" t="str">
        <f>IF($B261="","",(VLOOKUP($B261,'Price List'!$C:AS,18,FALSE)))</f>
        <v/>
      </c>
      <c r="U261" s="83" t="str">
        <f>IF($B261="","",(VLOOKUP($B261,'Price List'!$C:AS,19,FALSE)))</f>
        <v/>
      </c>
      <c r="V261" s="83" t="str">
        <f>IF($B261="","",(VLOOKUP($B261,'Price List'!$C:AS,20,FALSE)))</f>
        <v/>
      </c>
      <c r="W261" s="125" t="str">
        <f>IF($B261="","",(VLOOKUP($B261,'Price List'!$C:AS,21,FALSE)))</f>
        <v/>
      </c>
      <c r="X261" s="130" t="str">
        <f>IF($B261="","",(VLOOKUP($B261,'Price List'!$C:AS,22,FALSE)))</f>
        <v/>
      </c>
      <c r="Y261" s="83" t="str">
        <f>IF($B261="","",(VLOOKUP($B261,'Price List'!$C:AS,23,FALSE)))</f>
        <v/>
      </c>
      <c r="Z261" s="83" t="str">
        <f>IF($B261="","",(VLOOKUP($B261,'Price List'!$C:AS,24,FALSE)))</f>
        <v/>
      </c>
      <c r="AA261" s="83" t="str">
        <f>IF($B261="","",(VLOOKUP($B261,'Price List'!$C:AS,25,FALSE)))</f>
        <v/>
      </c>
      <c r="AB261" s="125" t="str">
        <f>IF($B261="","",(VLOOKUP($B261,'Price List'!$C:AS,26,FALSE)))</f>
        <v/>
      </c>
      <c r="AC261" s="125" t="str">
        <f>IF($B261="","",(VLOOKUP($B261,'Price List'!$C:AS,27,FALSE)))</f>
        <v/>
      </c>
      <c r="AD261" s="82" t="str">
        <f>IF($B261="","",(VLOOKUP($B261,'Price List'!$C:AS,28,FALSE)))</f>
        <v/>
      </c>
      <c r="AE261" s="83" t="str">
        <f>IF($B261="","",(VLOOKUP($B261,'Price List'!$C:AS,29,FALSE)))</f>
        <v/>
      </c>
      <c r="AF261" s="83" t="str">
        <f>IF($B261="","",(VLOOKUP($B261,'Price List'!$C:AS,30,FALSE)))</f>
        <v/>
      </c>
      <c r="AG261" s="125" t="str">
        <f>IF($B261="","",(VLOOKUP($B261,'Price List'!$C:AS,31,FALSE)))</f>
        <v/>
      </c>
      <c r="AH261" s="125" t="str">
        <f>IF($B261="","",(VLOOKUP($B261,'Price List'!$C:AS,32,FALSE)))</f>
        <v/>
      </c>
      <c r="AI261" s="84" t="str">
        <f>IF($B261="","",(VLOOKUP($B261,'Price List'!$C:AS,33,FALSE)))</f>
        <v/>
      </c>
      <c r="AJ261" s="83" t="str">
        <f>IF($B261="","",(VLOOKUP($B261,'Price List'!$C:AS,34,FALSE)))</f>
        <v/>
      </c>
      <c r="AK261" s="83" t="str">
        <f>IF($B261="","",(VLOOKUP($B261,'Price List'!$C:AS,35,FALSE)))</f>
        <v/>
      </c>
      <c r="AL261" s="125" t="str">
        <f>IF($B261="","",(VLOOKUP($B261,'Price List'!$C:AS,36,FALSE)))</f>
        <v/>
      </c>
      <c r="AM261" s="130" t="str">
        <f>IF($B261="","",(VLOOKUP($B261,'Price List'!$C:AS,37,FALSE)))</f>
        <v/>
      </c>
      <c r="AN261" s="83" t="str">
        <f>IF($B261="","",(VLOOKUP($B261,'Price List'!$C:AS,38,FALSE)))</f>
        <v/>
      </c>
      <c r="AO261" s="83" t="str">
        <f>IF($B261="","",(VLOOKUP($B261,'Price List'!$C:AS,39,FALSE)))</f>
        <v/>
      </c>
      <c r="AP261" s="83" t="str">
        <f>IF($B261="","",(VLOOKUP($B261,'Price List'!$C:AS,40,FALSE)))</f>
        <v/>
      </c>
      <c r="AQ261" s="125" t="str">
        <f>IF($B261="","",(VLOOKUP($B261,'Price List'!$C:AS,41,FALSE)))</f>
        <v/>
      </c>
      <c r="AR261" s="135" t="str">
        <f>IF($B261="","",(VLOOKUP($B261,'Price List'!$C:AS,42,FALSE)))</f>
        <v/>
      </c>
      <c r="AS261" s="76" t="str">
        <f>IF($B261="","",(VLOOKUP($B261,'Price List'!$C:CO,43,FALSE)))</f>
        <v/>
      </c>
      <c r="AT261" s="151" t="str">
        <f t="shared" si="3"/>
        <v/>
      </c>
      <c r="AU261" s="76"/>
      <c r="AV261" s="76"/>
      <c r="AW261" s="76"/>
      <c r="AX261" s="76"/>
      <c r="AY261" s="76"/>
      <c r="AZ261" s="76"/>
      <c r="BA261" s="76"/>
    </row>
    <row r="262" spans="1:53" s="85" customFormat="1" x14ac:dyDescent="0.2">
      <c r="A262" s="79">
        <v>255</v>
      </c>
      <c r="B262" s="76" t="str">
        <f>IF(ISBLANK(Catalog!A602),"",Catalog!A602)</f>
        <v/>
      </c>
      <c r="C262" s="76"/>
      <c r="D262" s="76" t="str">
        <f>IF($B262="","",(VLOOKUP($B262,'Price List'!$C:BB,2,FALSE)))</f>
        <v/>
      </c>
      <c r="E262" s="77" t="str">
        <f>IF($B262="","",(VLOOKUP($B262,'Price List'!$C:BA,3,FALSE)))</f>
        <v/>
      </c>
      <c r="F262" s="78" t="str">
        <f>IF($B262="","",IF(ISBLANK(VLOOKUP($B262,'Price List'!$C:BB,5,FALSE)),VLOOKUP($B262,'Price List'!$C:BB,7,FALSE),VLOOKUP($B262,'Price List'!$C:BB,5,FALSE)))</f>
        <v/>
      </c>
      <c r="G262" s="76"/>
      <c r="H262" s="76"/>
      <c r="I262" s="77" t="str">
        <f>IF($B262="","",(VLOOKUP($B262,'Price List'!$C:BE,6,FALSE)))</f>
        <v/>
      </c>
      <c r="J262" s="76" t="str">
        <f>IF($B262="","",(VLOOKUP($B262,'Price List'!$C:BF,8,FALSE)))</f>
        <v/>
      </c>
      <c r="K262" s="76" t="str">
        <f>IF($B262="","",(VLOOKUP($B262,'Price List'!$C:BG,9,FALSE)))</f>
        <v/>
      </c>
      <c r="L262" s="79" t="str">
        <f>IF($B262="","",(VLOOKUP($B262,'Price List'!$C:BH,10,FALSE)))</f>
        <v/>
      </c>
      <c r="M262" s="80" t="str">
        <f>IF($B262="","",(VLOOKUP($B262,'Price List'!$C:BI,11,FALSE)))</f>
        <v/>
      </c>
      <c r="N262" s="81" t="str">
        <f>IF($B262="","",(VLOOKUP($B262,'Price List'!$C:BI,12,FALSE)))</f>
        <v/>
      </c>
      <c r="O262" s="82" t="str">
        <f>IF($B262="","",(VLOOKUP($B262,'Price List'!$C:AS,13,FALSE)))</f>
        <v/>
      </c>
      <c r="P262" s="83" t="str">
        <f>IF($B262="","",(VLOOKUP($B262,'Price List'!$C:AS,14,FALSE)))</f>
        <v/>
      </c>
      <c r="Q262" s="83" t="str">
        <f>IF($B262="","",(VLOOKUP($B262,'Price List'!$C:AS,15,FALSE)))</f>
        <v/>
      </c>
      <c r="R262" s="125" t="str">
        <f>IF($B262="","",(VLOOKUP($B262,'Price List'!$C:AS,16,FALSE)))</f>
        <v/>
      </c>
      <c r="S262" s="125" t="str">
        <f>IF($B262="","",(VLOOKUP($B262,'Price List'!$C:AS,17,FALSE)))</f>
        <v/>
      </c>
      <c r="T262" s="84" t="str">
        <f>IF($B262="","",(VLOOKUP($B262,'Price List'!$C:AS,18,FALSE)))</f>
        <v/>
      </c>
      <c r="U262" s="83" t="str">
        <f>IF($B262="","",(VLOOKUP($B262,'Price List'!$C:AS,19,FALSE)))</f>
        <v/>
      </c>
      <c r="V262" s="83" t="str">
        <f>IF($B262="","",(VLOOKUP($B262,'Price List'!$C:AS,20,FALSE)))</f>
        <v/>
      </c>
      <c r="W262" s="125" t="str">
        <f>IF($B262="","",(VLOOKUP($B262,'Price List'!$C:AS,21,FALSE)))</f>
        <v/>
      </c>
      <c r="X262" s="130" t="str">
        <f>IF($B262="","",(VLOOKUP($B262,'Price List'!$C:AS,22,FALSE)))</f>
        <v/>
      </c>
      <c r="Y262" s="83" t="str">
        <f>IF($B262="","",(VLOOKUP($B262,'Price List'!$C:AS,23,FALSE)))</f>
        <v/>
      </c>
      <c r="Z262" s="83" t="str">
        <f>IF($B262="","",(VLOOKUP($B262,'Price List'!$C:AS,24,FALSE)))</f>
        <v/>
      </c>
      <c r="AA262" s="83" t="str">
        <f>IF($B262="","",(VLOOKUP($B262,'Price List'!$C:AS,25,FALSE)))</f>
        <v/>
      </c>
      <c r="AB262" s="125" t="str">
        <f>IF($B262="","",(VLOOKUP($B262,'Price List'!$C:AS,26,FALSE)))</f>
        <v/>
      </c>
      <c r="AC262" s="125" t="str">
        <f>IF($B262="","",(VLOOKUP($B262,'Price List'!$C:AS,27,FALSE)))</f>
        <v/>
      </c>
      <c r="AD262" s="82" t="str">
        <f>IF($B262="","",(VLOOKUP($B262,'Price List'!$C:AS,28,FALSE)))</f>
        <v/>
      </c>
      <c r="AE262" s="83" t="str">
        <f>IF($B262="","",(VLOOKUP($B262,'Price List'!$C:AS,29,FALSE)))</f>
        <v/>
      </c>
      <c r="AF262" s="83" t="str">
        <f>IF($B262="","",(VLOOKUP($B262,'Price List'!$C:AS,30,FALSE)))</f>
        <v/>
      </c>
      <c r="AG262" s="125" t="str">
        <f>IF($B262="","",(VLOOKUP($B262,'Price List'!$C:AS,31,FALSE)))</f>
        <v/>
      </c>
      <c r="AH262" s="125" t="str">
        <f>IF($B262="","",(VLOOKUP($B262,'Price List'!$C:AS,32,FALSE)))</f>
        <v/>
      </c>
      <c r="AI262" s="84" t="str">
        <f>IF($B262="","",(VLOOKUP($B262,'Price List'!$C:AS,33,FALSE)))</f>
        <v/>
      </c>
      <c r="AJ262" s="83" t="str">
        <f>IF($B262="","",(VLOOKUP($B262,'Price List'!$C:AS,34,FALSE)))</f>
        <v/>
      </c>
      <c r="AK262" s="83" t="str">
        <f>IF($B262="","",(VLOOKUP($B262,'Price List'!$C:AS,35,FALSE)))</f>
        <v/>
      </c>
      <c r="AL262" s="125" t="str">
        <f>IF($B262="","",(VLOOKUP($B262,'Price List'!$C:AS,36,FALSE)))</f>
        <v/>
      </c>
      <c r="AM262" s="130" t="str">
        <f>IF($B262="","",(VLOOKUP($B262,'Price List'!$C:AS,37,FALSE)))</f>
        <v/>
      </c>
      <c r="AN262" s="83" t="str">
        <f>IF($B262="","",(VLOOKUP($B262,'Price List'!$C:AS,38,FALSE)))</f>
        <v/>
      </c>
      <c r="AO262" s="83" t="str">
        <f>IF($B262="","",(VLOOKUP($B262,'Price List'!$C:AS,39,FALSE)))</f>
        <v/>
      </c>
      <c r="AP262" s="83" t="str">
        <f>IF($B262="","",(VLOOKUP($B262,'Price List'!$C:AS,40,FALSE)))</f>
        <v/>
      </c>
      <c r="AQ262" s="125" t="str">
        <f>IF($B262="","",(VLOOKUP($B262,'Price List'!$C:AS,41,FALSE)))</f>
        <v/>
      </c>
      <c r="AR262" s="135" t="str">
        <f>IF($B262="","",(VLOOKUP($B262,'Price List'!$C:AS,42,FALSE)))</f>
        <v/>
      </c>
      <c r="AS262" s="76" t="str">
        <f>IF($B262="","",(VLOOKUP($B262,'Price List'!$C:CO,43,FALSE)))</f>
        <v/>
      </c>
      <c r="AT262" s="151" t="str">
        <f t="shared" si="3"/>
        <v/>
      </c>
      <c r="AU262" s="76"/>
      <c r="AV262" s="76"/>
      <c r="AW262" s="76"/>
      <c r="AX262" s="76"/>
      <c r="AY262" s="76"/>
      <c r="AZ262" s="76"/>
      <c r="BA262" s="76"/>
    </row>
    <row r="263" spans="1:53" s="85" customFormat="1" x14ac:dyDescent="0.2">
      <c r="A263" s="79">
        <v>256</v>
      </c>
      <c r="B263" s="76" t="str">
        <f>IF(ISBLANK(Catalog!E602),"",Catalog!E602)</f>
        <v/>
      </c>
      <c r="C263" s="76"/>
      <c r="D263" s="76" t="str">
        <f>IF($B263="","",(VLOOKUP($B263,'Price List'!$C:BB,2,FALSE)))</f>
        <v/>
      </c>
      <c r="E263" s="77" t="str">
        <f>IF($B263="","",(VLOOKUP($B263,'Price List'!$C:BA,3,FALSE)))</f>
        <v/>
      </c>
      <c r="F263" s="78" t="str">
        <f>IF($B263="","",IF(ISBLANK(VLOOKUP($B263,'Price List'!$C:BB,5,FALSE)),VLOOKUP($B263,'Price List'!$C:BB,7,FALSE),VLOOKUP($B263,'Price List'!$C:BB,5,FALSE)))</f>
        <v/>
      </c>
      <c r="G263" s="76"/>
      <c r="H263" s="76"/>
      <c r="I263" s="77" t="str">
        <f>IF($B263="","",(VLOOKUP($B263,'Price List'!$C:BE,6,FALSE)))</f>
        <v/>
      </c>
      <c r="J263" s="76" t="str">
        <f>IF($B263="","",(VLOOKUP($B263,'Price List'!$C:BF,8,FALSE)))</f>
        <v/>
      </c>
      <c r="K263" s="76" t="str">
        <f>IF($B263="","",(VLOOKUP($B263,'Price List'!$C:BG,9,FALSE)))</f>
        <v/>
      </c>
      <c r="L263" s="79" t="str">
        <f>IF($B263="","",(VLOOKUP($B263,'Price List'!$C:BH,10,FALSE)))</f>
        <v/>
      </c>
      <c r="M263" s="80" t="str">
        <f>IF($B263="","",(VLOOKUP($B263,'Price List'!$C:BI,11,FALSE)))</f>
        <v/>
      </c>
      <c r="N263" s="81" t="str">
        <f>IF($B263="","",(VLOOKUP($B263,'Price List'!$C:BI,12,FALSE)))</f>
        <v/>
      </c>
      <c r="O263" s="82" t="str">
        <f>IF($B263="","",(VLOOKUP($B263,'Price List'!$C:AS,13,FALSE)))</f>
        <v/>
      </c>
      <c r="P263" s="83" t="str">
        <f>IF($B263="","",(VLOOKUP($B263,'Price List'!$C:AS,14,FALSE)))</f>
        <v/>
      </c>
      <c r="Q263" s="83" t="str">
        <f>IF($B263="","",(VLOOKUP($B263,'Price List'!$C:AS,15,FALSE)))</f>
        <v/>
      </c>
      <c r="R263" s="125" t="str">
        <f>IF($B263="","",(VLOOKUP($B263,'Price List'!$C:AS,16,FALSE)))</f>
        <v/>
      </c>
      <c r="S263" s="125" t="str">
        <f>IF($B263="","",(VLOOKUP($B263,'Price List'!$C:AS,17,FALSE)))</f>
        <v/>
      </c>
      <c r="T263" s="84" t="str">
        <f>IF($B263="","",(VLOOKUP($B263,'Price List'!$C:AS,18,FALSE)))</f>
        <v/>
      </c>
      <c r="U263" s="83" t="str">
        <f>IF($B263="","",(VLOOKUP($B263,'Price List'!$C:AS,19,FALSE)))</f>
        <v/>
      </c>
      <c r="V263" s="83" t="str">
        <f>IF($B263="","",(VLOOKUP($B263,'Price List'!$C:AS,20,FALSE)))</f>
        <v/>
      </c>
      <c r="W263" s="125" t="str">
        <f>IF($B263="","",(VLOOKUP($B263,'Price List'!$C:AS,21,FALSE)))</f>
        <v/>
      </c>
      <c r="X263" s="130" t="str">
        <f>IF($B263="","",(VLOOKUP($B263,'Price List'!$C:AS,22,FALSE)))</f>
        <v/>
      </c>
      <c r="Y263" s="83" t="str">
        <f>IF($B263="","",(VLOOKUP($B263,'Price List'!$C:AS,23,FALSE)))</f>
        <v/>
      </c>
      <c r="Z263" s="83" t="str">
        <f>IF($B263="","",(VLOOKUP($B263,'Price List'!$C:AS,24,FALSE)))</f>
        <v/>
      </c>
      <c r="AA263" s="83" t="str">
        <f>IF($B263="","",(VLOOKUP($B263,'Price List'!$C:AS,25,FALSE)))</f>
        <v/>
      </c>
      <c r="AB263" s="125" t="str">
        <f>IF($B263="","",(VLOOKUP($B263,'Price List'!$C:AS,26,FALSE)))</f>
        <v/>
      </c>
      <c r="AC263" s="125" t="str">
        <f>IF($B263="","",(VLOOKUP($B263,'Price List'!$C:AS,27,FALSE)))</f>
        <v/>
      </c>
      <c r="AD263" s="82" t="str">
        <f>IF($B263="","",(VLOOKUP($B263,'Price List'!$C:AS,28,FALSE)))</f>
        <v/>
      </c>
      <c r="AE263" s="83" t="str">
        <f>IF($B263="","",(VLOOKUP($B263,'Price List'!$C:AS,29,FALSE)))</f>
        <v/>
      </c>
      <c r="AF263" s="83" t="str">
        <f>IF($B263="","",(VLOOKUP($B263,'Price List'!$C:AS,30,FALSE)))</f>
        <v/>
      </c>
      <c r="AG263" s="125" t="str">
        <f>IF($B263="","",(VLOOKUP($B263,'Price List'!$C:AS,31,FALSE)))</f>
        <v/>
      </c>
      <c r="AH263" s="125" t="str">
        <f>IF($B263="","",(VLOOKUP($B263,'Price List'!$C:AS,32,FALSE)))</f>
        <v/>
      </c>
      <c r="AI263" s="84" t="str">
        <f>IF($B263="","",(VLOOKUP($B263,'Price List'!$C:AS,33,FALSE)))</f>
        <v/>
      </c>
      <c r="AJ263" s="83" t="str">
        <f>IF($B263="","",(VLOOKUP($B263,'Price List'!$C:AS,34,FALSE)))</f>
        <v/>
      </c>
      <c r="AK263" s="83" t="str">
        <f>IF($B263="","",(VLOOKUP($B263,'Price List'!$C:AS,35,FALSE)))</f>
        <v/>
      </c>
      <c r="AL263" s="125" t="str">
        <f>IF($B263="","",(VLOOKUP($B263,'Price List'!$C:AS,36,FALSE)))</f>
        <v/>
      </c>
      <c r="AM263" s="130" t="str">
        <f>IF($B263="","",(VLOOKUP($B263,'Price List'!$C:AS,37,FALSE)))</f>
        <v/>
      </c>
      <c r="AN263" s="83" t="str">
        <f>IF($B263="","",(VLOOKUP($B263,'Price List'!$C:AS,38,FALSE)))</f>
        <v/>
      </c>
      <c r="AO263" s="83" t="str">
        <f>IF($B263="","",(VLOOKUP($B263,'Price List'!$C:AS,39,FALSE)))</f>
        <v/>
      </c>
      <c r="AP263" s="83" t="str">
        <f>IF($B263="","",(VLOOKUP($B263,'Price List'!$C:AS,40,FALSE)))</f>
        <v/>
      </c>
      <c r="AQ263" s="125" t="str">
        <f>IF($B263="","",(VLOOKUP($B263,'Price List'!$C:AS,41,FALSE)))</f>
        <v/>
      </c>
      <c r="AR263" s="135" t="str">
        <f>IF($B263="","",(VLOOKUP($B263,'Price List'!$C:AS,42,FALSE)))</f>
        <v/>
      </c>
      <c r="AS263" s="76" t="str">
        <f>IF($B263="","",(VLOOKUP($B263,'Price List'!$C:CO,43,FALSE)))</f>
        <v/>
      </c>
      <c r="AT263" s="151" t="str">
        <f t="shared" ref="AT263:AT326" si="4">IF(B263="","",(1943/AP263)*K263)</f>
        <v/>
      </c>
      <c r="AU263" s="76"/>
      <c r="AV263" s="76"/>
      <c r="AW263" s="76"/>
      <c r="AX263" s="76"/>
      <c r="AY263" s="76"/>
      <c r="AZ263" s="76"/>
      <c r="BA263" s="76"/>
    </row>
    <row r="264" spans="1:53" s="85" customFormat="1" x14ac:dyDescent="0.2">
      <c r="A264" s="79">
        <v>257</v>
      </c>
      <c r="B264" s="76" t="str">
        <f>IF(ISBLANK(Catalog!I602),"",Catalog!I602)</f>
        <v/>
      </c>
      <c r="C264" s="76"/>
      <c r="D264" s="76" t="str">
        <f>IF($B264="","",(VLOOKUP($B264,'Price List'!$C:BB,2,FALSE)))</f>
        <v/>
      </c>
      <c r="E264" s="77" t="str">
        <f>IF($B264="","",(VLOOKUP($B264,'Price List'!$C:BA,3,FALSE)))</f>
        <v/>
      </c>
      <c r="F264" s="78" t="str">
        <f>IF($B264="","",IF(ISBLANK(VLOOKUP($B264,'Price List'!$C:BB,5,FALSE)),VLOOKUP($B264,'Price List'!$C:BB,7,FALSE),VLOOKUP($B264,'Price List'!$C:BB,5,FALSE)))</f>
        <v/>
      </c>
      <c r="G264" s="76"/>
      <c r="H264" s="76"/>
      <c r="I264" s="77" t="str">
        <f>IF($B264="","",(VLOOKUP($B264,'Price List'!$C:BE,6,FALSE)))</f>
        <v/>
      </c>
      <c r="J264" s="76" t="str">
        <f>IF($B264="","",(VLOOKUP($B264,'Price List'!$C:BF,8,FALSE)))</f>
        <v/>
      </c>
      <c r="K264" s="76" t="str">
        <f>IF($B264="","",(VLOOKUP($B264,'Price List'!$C:BG,9,FALSE)))</f>
        <v/>
      </c>
      <c r="L264" s="79" t="str">
        <f>IF($B264="","",(VLOOKUP($B264,'Price List'!$C:BH,10,FALSE)))</f>
        <v/>
      </c>
      <c r="M264" s="80" t="str">
        <f>IF($B264="","",(VLOOKUP($B264,'Price List'!$C:BI,11,FALSE)))</f>
        <v/>
      </c>
      <c r="N264" s="81" t="str">
        <f>IF($B264="","",(VLOOKUP($B264,'Price List'!$C:BI,12,FALSE)))</f>
        <v/>
      </c>
      <c r="O264" s="82" t="str">
        <f>IF($B264="","",(VLOOKUP($B264,'Price List'!$C:AS,13,FALSE)))</f>
        <v/>
      </c>
      <c r="P264" s="83" t="str">
        <f>IF($B264="","",(VLOOKUP($B264,'Price List'!$C:AS,14,FALSE)))</f>
        <v/>
      </c>
      <c r="Q264" s="83" t="str">
        <f>IF($B264="","",(VLOOKUP($B264,'Price List'!$C:AS,15,FALSE)))</f>
        <v/>
      </c>
      <c r="R264" s="125" t="str">
        <f>IF($B264="","",(VLOOKUP($B264,'Price List'!$C:AS,16,FALSE)))</f>
        <v/>
      </c>
      <c r="S264" s="125" t="str">
        <f>IF($B264="","",(VLOOKUP($B264,'Price List'!$C:AS,17,FALSE)))</f>
        <v/>
      </c>
      <c r="T264" s="84" t="str">
        <f>IF($B264="","",(VLOOKUP($B264,'Price List'!$C:AS,18,FALSE)))</f>
        <v/>
      </c>
      <c r="U264" s="83" t="str">
        <f>IF($B264="","",(VLOOKUP($B264,'Price List'!$C:AS,19,FALSE)))</f>
        <v/>
      </c>
      <c r="V264" s="83" t="str">
        <f>IF($B264="","",(VLOOKUP($B264,'Price List'!$C:AS,20,FALSE)))</f>
        <v/>
      </c>
      <c r="W264" s="125" t="str">
        <f>IF($B264="","",(VLOOKUP($B264,'Price List'!$C:AS,21,FALSE)))</f>
        <v/>
      </c>
      <c r="X264" s="130" t="str">
        <f>IF($B264="","",(VLOOKUP($B264,'Price List'!$C:AS,22,FALSE)))</f>
        <v/>
      </c>
      <c r="Y264" s="83" t="str">
        <f>IF($B264="","",(VLOOKUP($B264,'Price List'!$C:AS,23,FALSE)))</f>
        <v/>
      </c>
      <c r="Z264" s="83" t="str">
        <f>IF($B264="","",(VLOOKUP($B264,'Price List'!$C:AS,24,FALSE)))</f>
        <v/>
      </c>
      <c r="AA264" s="83" t="str">
        <f>IF($B264="","",(VLOOKUP($B264,'Price List'!$C:AS,25,FALSE)))</f>
        <v/>
      </c>
      <c r="AB264" s="125" t="str">
        <f>IF($B264="","",(VLOOKUP($B264,'Price List'!$C:AS,26,FALSE)))</f>
        <v/>
      </c>
      <c r="AC264" s="125" t="str">
        <f>IF($B264="","",(VLOOKUP($B264,'Price List'!$C:AS,27,FALSE)))</f>
        <v/>
      </c>
      <c r="AD264" s="82" t="str">
        <f>IF($B264="","",(VLOOKUP($B264,'Price List'!$C:AS,28,FALSE)))</f>
        <v/>
      </c>
      <c r="AE264" s="83" t="str">
        <f>IF($B264="","",(VLOOKUP($B264,'Price List'!$C:AS,29,FALSE)))</f>
        <v/>
      </c>
      <c r="AF264" s="83" t="str">
        <f>IF($B264="","",(VLOOKUP($B264,'Price List'!$C:AS,30,FALSE)))</f>
        <v/>
      </c>
      <c r="AG264" s="125" t="str">
        <f>IF($B264="","",(VLOOKUP($B264,'Price List'!$C:AS,31,FALSE)))</f>
        <v/>
      </c>
      <c r="AH264" s="125" t="str">
        <f>IF($B264="","",(VLOOKUP($B264,'Price List'!$C:AS,32,FALSE)))</f>
        <v/>
      </c>
      <c r="AI264" s="84" t="str">
        <f>IF($B264="","",(VLOOKUP($B264,'Price List'!$C:AS,33,FALSE)))</f>
        <v/>
      </c>
      <c r="AJ264" s="83" t="str">
        <f>IF($B264="","",(VLOOKUP($B264,'Price List'!$C:AS,34,FALSE)))</f>
        <v/>
      </c>
      <c r="AK264" s="83" t="str">
        <f>IF($B264="","",(VLOOKUP($B264,'Price List'!$C:AS,35,FALSE)))</f>
        <v/>
      </c>
      <c r="AL264" s="125" t="str">
        <f>IF($B264="","",(VLOOKUP($B264,'Price List'!$C:AS,36,FALSE)))</f>
        <v/>
      </c>
      <c r="AM264" s="130" t="str">
        <f>IF($B264="","",(VLOOKUP($B264,'Price List'!$C:AS,37,FALSE)))</f>
        <v/>
      </c>
      <c r="AN264" s="83" t="str">
        <f>IF($B264="","",(VLOOKUP($B264,'Price List'!$C:AS,38,FALSE)))</f>
        <v/>
      </c>
      <c r="AO264" s="83" t="str">
        <f>IF($B264="","",(VLOOKUP($B264,'Price List'!$C:AS,39,FALSE)))</f>
        <v/>
      </c>
      <c r="AP264" s="83" t="str">
        <f>IF($B264="","",(VLOOKUP($B264,'Price List'!$C:AS,40,FALSE)))</f>
        <v/>
      </c>
      <c r="AQ264" s="125" t="str">
        <f>IF($B264="","",(VLOOKUP($B264,'Price List'!$C:AS,41,FALSE)))</f>
        <v/>
      </c>
      <c r="AR264" s="135" t="str">
        <f>IF($B264="","",(VLOOKUP($B264,'Price List'!$C:AS,42,FALSE)))</f>
        <v/>
      </c>
      <c r="AS264" s="76" t="str">
        <f>IF($B264="","",(VLOOKUP($B264,'Price List'!$C:CO,43,FALSE)))</f>
        <v/>
      </c>
      <c r="AT264" s="151" t="str">
        <f t="shared" si="4"/>
        <v/>
      </c>
      <c r="AU264" s="76"/>
      <c r="AV264" s="76"/>
      <c r="AW264" s="76"/>
      <c r="AX264" s="76"/>
      <c r="AY264" s="76"/>
      <c r="AZ264" s="76"/>
      <c r="BA264" s="76"/>
    </row>
    <row r="265" spans="1:53" s="85" customFormat="1" x14ac:dyDescent="0.2">
      <c r="A265" s="79">
        <v>258</v>
      </c>
      <c r="B265" s="76" t="str">
        <f>IF(ISBLANK(Catalog!A609),"",Catalog!A609)</f>
        <v/>
      </c>
      <c r="C265" s="76"/>
      <c r="D265" s="76" t="str">
        <f>IF($B265="","",(VLOOKUP($B265,'Price List'!$C:BB,2,FALSE)))</f>
        <v/>
      </c>
      <c r="E265" s="77" t="str">
        <f>IF($B265="","",(VLOOKUP($B265,'Price List'!$C:BA,3,FALSE)))</f>
        <v/>
      </c>
      <c r="F265" s="78" t="str">
        <f>IF($B265="","",IF(ISBLANK(VLOOKUP($B265,'Price List'!$C:BB,5,FALSE)),VLOOKUP($B265,'Price List'!$C:BB,7,FALSE),VLOOKUP($B265,'Price List'!$C:BB,5,FALSE)))</f>
        <v/>
      </c>
      <c r="G265" s="76"/>
      <c r="H265" s="76"/>
      <c r="I265" s="77" t="str">
        <f>IF($B265="","",(VLOOKUP($B265,'Price List'!$C:BE,6,FALSE)))</f>
        <v/>
      </c>
      <c r="J265" s="76" t="str">
        <f>IF($B265="","",(VLOOKUP($B265,'Price List'!$C:BF,8,FALSE)))</f>
        <v/>
      </c>
      <c r="K265" s="76" t="str">
        <f>IF($B265="","",(VLOOKUP($B265,'Price List'!$C:BG,9,FALSE)))</f>
        <v/>
      </c>
      <c r="L265" s="79" t="str">
        <f>IF($B265="","",(VLOOKUP($B265,'Price List'!$C:BH,10,FALSE)))</f>
        <v/>
      </c>
      <c r="M265" s="80" t="str">
        <f>IF($B265="","",(VLOOKUP($B265,'Price List'!$C:BI,11,FALSE)))</f>
        <v/>
      </c>
      <c r="N265" s="81" t="str">
        <f>IF($B265="","",(VLOOKUP($B265,'Price List'!$C:BI,12,FALSE)))</f>
        <v/>
      </c>
      <c r="O265" s="82" t="str">
        <f>IF($B265="","",(VLOOKUP($B265,'Price List'!$C:AS,13,FALSE)))</f>
        <v/>
      </c>
      <c r="P265" s="83" t="str">
        <f>IF($B265="","",(VLOOKUP($B265,'Price List'!$C:AS,14,FALSE)))</f>
        <v/>
      </c>
      <c r="Q265" s="83" t="str">
        <f>IF($B265="","",(VLOOKUP($B265,'Price List'!$C:AS,15,FALSE)))</f>
        <v/>
      </c>
      <c r="R265" s="125" t="str">
        <f>IF($B265="","",(VLOOKUP($B265,'Price List'!$C:AS,16,FALSE)))</f>
        <v/>
      </c>
      <c r="S265" s="125" t="str">
        <f>IF($B265="","",(VLOOKUP($B265,'Price List'!$C:AS,17,FALSE)))</f>
        <v/>
      </c>
      <c r="T265" s="84" t="str">
        <f>IF($B265="","",(VLOOKUP($B265,'Price List'!$C:AS,18,FALSE)))</f>
        <v/>
      </c>
      <c r="U265" s="83" t="str">
        <f>IF($B265="","",(VLOOKUP($B265,'Price List'!$C:AS,19,FALSE)))</f>
        <v/>
      </c>
      <c r="V265" s="83" t="str">
        <f>IF($B265="","",(VLOOKUP($B265,'Price List'!$C:AS,20,FALSE)))</f>
        <v/>
      </c>
      <c r="W265" s="125" t="str">
        <f>IF($B265="","",(VLOOKUP($B265,'Price List'!$C:AS,21,FALSE)))</f>
        <v/>
      </c>
      <c r="X265" s="130" t="str">
        <f>IF($B265="","",(VLOOKUP($B265,'Price List'!$C:AS,22,FALSE)))</f>
        <v/>
      </c>
      <c r="Y265" s="83" t="str">
        <f>IF($B265="","",(VLOOKUP($B265,'Price List'!$C:AS,23,FALSE)))</f>
        <v/>
      </c>
      <c r="Z265" s="83" t="str">
        <f>IF($B265="","",(VLOOKUP($B265,'Price List'!$C:AS,24,FALSE)))</f>
        <v/>
      </c>
      <c r="AA265" s="83" t="str">
        <f>IF($B265="","",(VLOOKUP($B265,'Price List'!$C:AS,25,FALSE)))</f>
        <v/>
      </c>
      <c r="AB265" s="125" t="str">
        <f>IF($B265="","",(VLOOKUP($B265,'Price List'!$C:AS,26,FALSE)))</f>
        <v/>
      </c>
      <c r="AC265" s="125" t="str">
        <f>IF($B265="","",(VLOOKUP($B265,'Price List'!$C:AS,27,FALSE)))</f>
        <v/>
      </c>
      <c r="AD265" s="82" t="str">
        <f>IF($B265="","",(VLOOKUP($B265,'Price List'!$C:AS,28,FALSE)))</f>
        <v/>
      </c>
      <c r="AE265" s="83" t="str">
        <f>IF($B265="","",(VLOOKUP($B265,'Price List'!$C:AS,29,FALSE)))</f>
        <v/>
      </c>
      <c r="AF265" s="83" t="str">
        <f>IF($B265="","",(VLOOKUP($B265,'Price List'!$C:AS,30,FALSE)))</f>
        <v/>
      </c>
      <c r="AG265" s="125" t="str">
        <f>IF($B265="","",(VLOOKUP($B265,'Price List'!$C:AS,31,FALSE)))</f>
        <v/>
      </c>
      <c r="AH265" s="125" t="str">
        <f>IF($B265="","",(VLOOKUP($B265,'Price List'!$C:AS,32,FALSE)))</f>
        <v/>
      </c>
      <c r="AI265" s="84" t="str">
        <f>IF($B265="","",(VLOOKUP($B265,'Price List'!$C:AS,33,FALSE)))</f>
        <v/>
      </c>
      <c r="AJ265" s="83" t="str">
        <f>IF($B265="","",(VLOOKUP($B265,'Price List'!$C:AS,34,FALSE)))</f>
        <v/>
      </c>
      <c r="AK265" s="83" t="str">
        <f>IF($B265="","",(VLOOKUP($B265,'Price List'!$C:AS,35,FALSE)))</f>
        <v/>
      </c>
      <c r="AL265" s="125" t="str">
        <f>IF($B265="","",(VLOOKUP($B265,'Price List'!$C:AS,36,FALSE)))</f>
        <v/>
      </c>
      <c r="AM265" s="130" t="str">
        <f>IF($B265="","",(VLOOKUP($B265,'Price List'!$C:AS,37,FALSE)))</f>
        <v/>
      </c>
      <c r="AN265" s="83" t="str">
        <f>IF($B265="","",(VLOOKUP($B265,'Price List'!$C:AS,38,FALSE)))</f>
        <v/>
      </c>
      <c r="AO265" s="83" t="str">
        <f>IF($B265="","",(VLOOKUP($B265,'Price List'!$C:AS,39,FALSE)))</f>
        <v/>
      </c>
      <c r="AP265" s="83" t="str">
        <f>IF($B265="","",(VLOOKUP($B265,'Price List'!$C:AS,40,FALSE)))</f>
        <v/>
      </c>
      <c r="AQ265" s="125" t="str">
        <f>IF($B265="","",(VLOOKUP($B265,'Price List'!$C:AS,41,FALSE)))</f>
        <v/>
      </c>
      <c r="AR265" s="135" t="str">
        <f>IF($B265="","",(VLOOKUP($B265,'Price List'!$C:AS,42,FALSE)))</f>
        <v/>
      </c>
      <c r="AS265" s="76" t="str">
        <f>IF($B265="","",(VLOOKUP($B265,'Price List'!$C:CO,43,FALSE)))</f>
        <v/>
      </c>
      <c r="AT265" s="151" t="str">
        <f t="shared" si="4"/>
        <v/>
      </c>
      <c r="AU265" s="76"/>
      <c r="AV265" s="76"/>
      <c r="AW265" s="76"/>
      <c r="AX265" s="76"/>
      <c r="AY265" s="76"/>
      <c r="AZ265" s="76"/>
      <c r="BA265" s="76"/>
    </row>
    <row r="266" spans="1:53" s="85" customFormat="1" x14ac:dyDescent="0.2">
      <c r="A266" s="79">
        <v>259</v>
      </c>
      <c r="B266" s="76" t="str">
        <f>IF(ISBLANK(Catalog!E609),"",Catalog!E609)</f>
        <v/>
      </c>
      <c r="C266" s="76"/>
      <c r="D266" s="76" t="str">
        <f>IF($B266="","",(VLOOKUP($B266,'Price List'!$C:BB,2,FALSE)))</f>
        <v/>
      </c>
      <c r="E266" s="77" t="str">
        <f>IF($B266="","",(VLOOKUP($B266,'Price List'!$C:BA,3,FALSE)))</f>
        <v/>
      </c>
      <c r="F266" s="78" t="str">
        <f>IF($B266="","",IF(ISBLANK(VLOOKUP($B266,'Price List'!$C:BB,5,FALSE)),VLOOKUP($B266,'Price List'!$C:BB,7,FALSE),VLOOKUP($B266,'Price List'!$C:BB,5,FALSE)))</f>
        <v/>
      </c>
      <c r="G266" s="76"/>
      <c r="H266" s="76"/>
      <c r="I266" s="77" t="str">
        <f>IF($B266="","",(VLOOKUP($B266,'Price List'!$C:BE,6,FALSE)))</f>
        <v/>
      </c>
      <c r="J266" s="76" t="str">
        <f>IF($B266="","",(VLOOKUP($B266,'Price List'!$C:BF,8,FALSE)))</f>
        <v/>
      </c>
      <c r="K266" s="76" t="str">
        <f>IF($B266="","",(VLOOKUP($B266,'Price List'!$C:BG,9,FALSE)))</f>
        <v/>
      </c>
      <c r="L266" s="79" t="str">
        <f>IF($B266="","",(VLOOKUP($B266,'Price List'!$C:BH,10,FALSE)))</f>
        <v/>
      </c>
      <c r="M266" s="80" t="str">
        <f>IF($B266="","",(VLOOKUP($B266,'Price List'!$C:BI,11,FALSE)))</f>
        <v/>
      </c>
      <c r="N266" s="81" t="str">
        <f>IF($B266="","",(VLOOKUP($B266,'Price List'!$C:BI,12,FALSE)))</f>
        <v/>
      </c>
      <c r="O266" s="82" t="str">
        <f>IF($B266="","",(VLOOKUP($B266,'Price List'!$C:AS,13,FALSE)))</f>
        <v/>
      </c>
      <c r="P266" s="83" t="str">
        <f>IF($B266="","",(VLOOKUP($B266,'Price List'!$C:AS,14,FALSE)))</f>
        <v/>
      </c>
      <c r="Q266" s="83" t="str">
        <f>IF($B266="","",(VLOOKUP($B266,'Price List'!$C:AS,15,FALSE)))</f>
        <v/>
      </c>
      <c r="R266" s="125" t="str">
        <f>IF($B266="","",(VLOOKUP($B266,'Price List'!$C:AS,16,FALSE)))</f>
        <v/>
      </c>
      <c r="S266" s="125" t="str">
        <f>IF($B266="","",(VLOOKUP($B266,'Price List'!$C:AS,17,FALSE)))</f>
        <v/>
      </c>
      <c r="T266" s="84" t="str">
        <f>IF($B266="","",(VLOOKUP($B266,'Price List'!$C:AS,18,FALSE)))</f>
        <v/>
      </c>
      <c r="U266" s="83" t="str">
        <f>IF($B266="","",(VLOOKUP($B266,'Price List'!$C:AS,19,FALSE)))</f>
        <v/>
      </c>
      <c r="V266" s="83" t="str">
        <f>IF($B266="","",(VLOOKUP($B266,'Price List'!$C:AS,20,FALSE)))</f>
        <v/>
      </c>
      <c r="W266" s="125" t="str">
        <f>IF($B266="","",(VLOOKUP($B266,'Price List'!$C:AS,21,FALSE)))</f>
        <v/>
      </c>
      <c r="X266" s="130" t="str">
        <f>IF($B266="","",(VLOOKUP($B266,'Price List'!$C:AS,22,FALSE)))</f>
        <v/>
      </c>
      <c r="Y266" s="83" t="str">
        <f>IF($B266="","",(VLOOKUP($B266,'Price List'!$C:AS,23,FALSE)))</f>
        <v/>
      </c>
      <c r="Z266" s="83" t="str">
        <f>IF($B266="","",(VLOOKUP($B266,'Price List'!$C:AS,24,FALSE)))</f>
        <v/>
      </c>
      <c r="AA266" s="83" t="str">
        <f>IF($B266="","",(VLOOKUP($B266,'Price List'!$C:AS,25,FALSE)))</f>
        <v/>
      </c>
      <c r="AB266" s="125" t="str">
        <f>IF($B266="","",(VLOOKUP($B266,'Price List'!$C:AS,26,FALSE)))</f>
        <v/>
      </c>
      <c r="AC266" s="125" t="str">
        <f>IF($B266="","",(VLOOKUP($B266,'Price List'!$C:AS,27,FALSE)))</f>
        <v/>
      </c>
      <c r="AD266" s="82" t="str">
        <f>IF($B266="","",(VLOOKUP($B266,'Price List'!$C:AS,28,FALSE)))</f>
        <v/>
      </c>
      <c r="AE266" s="83" t="str">
        <f>IF($B266="","",(VLOOKUP($B266,'Price List'!$C:AS,29,FALSE)))</f>
        <v/>
      </c>
      <c r="AF266" s="83" t="str">
        <f>IF($B266="","",(VLOOKUP($B266,'Price List'!$C:AS,30,FALSE)))</f>
        <v/>
      </c>
      <c r="AG266" s="125" t="str">
        <f>IF($B266="","",(VLOOKUP($B266,'Price List'!$C:AS,31,FALSE)))</f>
        <v/>
      </c>
      <c r="AH266" s="125" t="str">
        <f>IF($B266="","",(VLOOKUP($B266,'Price List'!$C:AS,32,FALSE)))</f>
        <v/>
      </c>
      <c r="AI266" s="84" t="str">
        <f>IF($B266="","",(VLOOKUP($B266,'Price List'!$C:AS,33,FALSE)))</f>
        <v/>
      </c>
      <c r="AJ266" s="83" t="str">
        <f>IF($B266="","",(VLOOKUP($B266,'Price List'!$C:AS,34,FALSE)))</f>
        <v/>
      </c>
      <c r="AK266" s="83" t="str">
        <f>IF($B266="","",(VLOOKUP($B266,'Price List'!$C:AS,35,FALSE)))</f>
        <v/>
      </c>
      <c r="AL266" s="125" t="str">
        <f>IF($B266="","",(VLOOKUP($B266,'Price List'!$C:AS,36,FALSE)))</f>
        <v/>
      </c>
      <c r="AM266" s="130" t="str">
        <f>IF($B266="","",(VLOOKUP($B266,'Price List'!$C:AS,37,FALSE)))</f>
        <v/>
      </c>
      <c r="AN266" s="83" t="str">
        <f>IF($B266="","",(VLOOKUP($B266,'Price List'!$C:AS,38,FALSE)))</f>
        <v/>
      </c>
      <c r="AO266" s="83" t="str">
        <f>IF($B266="","",(VLOOKUP($B266,'Price List'!$C:AS,39,FALSE)))</f>
        <v/>
      </c>
      <c r="AP266" s="83" t="str">
        <f>IF($B266="","",(VLOOKUP($B266,'Price List'!$C:AS,40,FALSE)))</f>
        <v/>
      </c>
      <c r="AQ266" s="125" t="str">
        <f>IF($B266="","",(VLOOKUP($B266,'Price List'!$C:AS,41,FALSE)))</f>
        <v/>
      </c>
      <c r="AR266" s="135" t="str">
        <f>IF($B266="","",(VLOOKUP($B266,'Price List'!$C:AS,42,FALSE)))</f>
        <v/>
      </c>
      <c r="AS266" s="76" t="str">
        <f>IF($B266="","",(VLOOKUP($B266,'Price List'!$C:CO,43,FALSE)))</f>
        <v/>
      </c>
      <c r="AT266" s="151" t="str">
        <f t="shared" si="4"/>
        <v/>
      </c>
      <c r="AU266" s="76"/>
      <c r="AV266" s="76"/>
      <c r="AW266" s="76"/>
      <c r="AX266" s="76"/>
      <c r="AY266" s="76"/>
      <c r="AZ266" s="76"/>
      <c r="BA266" s="76"/>
    </row>
    <row r="267" spans="1:53" s="85" customFormat="1" x14ac:dyDescent="0.2">
      <c r="A267" s="79">
        <v>260</v>
      </c>
      <c r="B267" s="76" t="str">
        <f>IF(ISBLANK(Catalog!I609),"",Catalog!I609)</f>
        <v/>
      </c>
      <c r="C267" s="76"/>
      <c r="D267" s="76" t="str">
        <f>IF($B267="","",(VLOOKUP($B267,'Price List'!$C:BB,2,FALSE)))</f>
        <v/>
      </c>
      <c r="E267" s="77" t="str">
        <f>IF($B267="","",(VLOOKUP($B267,'Price List'!$C:BA,3,FALSE)))</f>
        <v/>
      </c>
      <c r="F267" s="78" t="str">
        <f>IF($B267="","",IF(ISBLANK(VLOOKUP($B267,'Price List'!$C:BB,5,FALSE)),VLOOKUP($B267,'Price List'!$C:BB,7,FALSE),VLOOKUP($B267,'Price List'!$C:BB,5,FALSE)))</f>
        <v/>
      </c>
      <c r="G267" s="76"/>
      <c r="H267" s="76"/>
      <c r="I267" s="77" t="str">
        <f>IF($B267="","",(VLOOKUP($B267,'Price List'!$C:BE,6,FALSE)))</f>
        <v/>
      </c>
      <c r="J267" s="76" t="str">
        <f>IF($B267="","",(VLOOKUP($B267,'Price List'!$C:BF,8,FALSE)))</f>
        <v/>
      </c>
      <c r="K267" s="76" t="str">
        <f>IF($B267="","",(VLOOKUP($B267,'Price List'!$C:BG,9,FALSE)))</f>
        <v/>
      </c>
      <c r="L267" s="79" t="str">
        <f>IF($B267="","",(VLOOKUP($B267,'Price List'!$C:BH,10,FALSE)))</f>
        <v/>
      </c>
      <c r="M267" s="80" t="str">
        <f>IF($B267="","",(VLOOKUP($B267,'Price List'!$C:BI,11,FALSE)))</f>
        <v/>
      </c>
      <c r="N267" s="81" t="str">
        <f>IF($B267="","",(VLOOKUP($B267,'Price List'!$C:BI,12,FALSE)))</f>
        <v/>
      </c>
      <c r="O267" s="82" t="str">
        <f>IF($B267="","",(VLOOKUP($B267,'Price List'!$C:AS,13,FALSE)))</f>
        <v/>
      </c>
      <c r="P267" s="83" t="str">
        <f>IF($B267="","",(VLOOKUP($B267,'Price List'!$C:AS,14,FALSE)))</f>
        <v/>
      </c>
      <c r="Q267" s="83" t="str">
        <f>IF($B267="","",(VLOOKUP($B267,'Price List'!$C:AS,15,FALSE)))</f>
        <v/>
      </c>
      <c r="R267" s="125" t="str">
        <f>IF($B267="","",(VLOOKUP($B267,'Price List'!$C:AS,16,FALSE)))</f>
        <v/>
      </c>
      <c r="S267" s="125" t="str">
        <f>IF($B267="","",(VLOOKUP($B267,'Price List'!$C:AS,17,FALSE)))</f>
        <v/>
      </c>
      <c r="T267" s="84" t="str">
        <f>IF($B267="","",(VLOOKUP($B267,'Price List'!$C:AS,18,FALSE)))</f>
        <v/>
      </c>
      <c r="U267" s="83" t="str">
        <f>IF($B267="","",(VLOOKUP($B267,'Price List'!$C:AS,19,FALSE)))</f>
        <v/>
      </c>
      <c r="V267" s="83" t="str">
        <f>IF($B267="","",(VLOOKUP($B267,'Price List'!$C:AS,20,FALSE)))</f>
        <v/>
      </c>
      <c r="W267" s="125" t="str">
        <f>IF($B267="","",(VLOOKUP($B267,'Price List'!$C:AS,21,FALSE)))</f>
        <v/>
      </c>
      <c r="X267" s="130" t="str">
        <f>IF($B267="","",(VLOOKUP($B267,'Price List'!$C:AS,22,FALSE)))</f>
        <v/>
      </c>
      <c r="Y267" s="83" t="str">
        <f>IF($B267="","",(VLOOKUP($B267,'Price List'!$C:AS,23,FALSE)))</f>
        <v/>
      </c>
      <c r="Z267" s="83" t="str">
        <f>IF($B267="","",(VLOOKUP($B267,'Price List'!$C:AS,24,FALSE)))</f>
        <v/>
      </c>
      <c r="AA267" s="83" t="str">
        <f>IF($B267="","",(VLOOKUP($B267,'Price List'!$C:AS,25,FALSE)))</f>
        <v/>
      </c>
      <c r="AB267" s="125" t="str">
        <f>IF($B267="","",(VLOOKUP($B267,'Price List'!$C:AS,26,FALSE)))</f>
        <v/>
      </c>
      <c r="AC267" s="125" t="str">
        <f>IF($B267="","",(VLOOKUP($B267,'Price List'!$C:AS,27,FALSE)))</f>
        <v/>
      </c>
      <c r="AD267" s="82" t="str">
        <f>IF($B267="","",(VLOOKUP($B267,'Price List'!$C:AS,28,FALSE)))</f>
        <v/>
      </c>
      <c r="AE267" s="83" t="str">
        <f>IF($B267="","",(VLOOKUP($B267,'Price List'!$C:AS,29,FALSE)))</f>
        <v/>
      </c>
      <c r="AF267" s="83" t="str">
        <f>IF($B267="","",(VLOOKUP($B267,'Price List'!$C:AS,30,FALSE)))</f>
        <v/>
      </c>
      <c r="AG267" s="125" t="str">
        <f>IF($B267="","",(VLOOKUP($B267,'Price List'!$C:AS,31,FALSE)))</f>
        <v/>
      </c>
      <c r="AH267" s="125" t="str">
        <f>IF($B267="","",(VLOOKUP($B267,'Price List'!$C:AS,32,FALSE)))</f>
        <v/>
      </c>
      <c r="AI267" s="84" t="str">
        <f>IF($B267="","",(VLOOKUP($B267,'Price List'!$C:AS,33,FALSE)))</f>
        <v/>
      </c>
      <c r="AJ267" s="83" t="str">
        <f>IF($B267="","",(VLOOKUP($B267,'Price List'!$C:AS,34,FALSE)))</f>
        <v/>
      </c>
      <c r="AK267" s="83" t="str">
        <f>IF($B267="","",(VLOOKUP($B267,'Price List'!$C:AS,35,FALSE)))</f>
        <v/>
      </c>
      <c r="AL267" s="125" t="str">
        <f>IF($B267="","",(VLOOKUP($B267,'Price List'!$C:AS,36,FALSE)))</f>
        <v/>
      </c>
      <c r="AM267" s="130" t="str">
        <f>IF($B267="","",(VLOOKUP($B267,'Price List'!$C:AS,37,FALSE)))</f>
        <v/>
      </c>
      <c r="AN267" s="83" t="str">
        <f>IF($B267="","",(VLOOKUP($B267,'Price List'!$C:AS,38,FALSE)))</f>
        <v/>
      </c>
      <c r="AO267" s="83" t="str">
        <f>IF($B267="","",(VLOOKUP($B267,'Price List'!$C:AS,39,FALSE)))</f>
        <v/>
      </c>
      <c r="AP267" s="83" t="str">
        <f>IF($B267="","",(VLOOKUP($B267,'Price List'!$C:AS,40,FALSE)))</f>
        <v/>
      </c>
      <c r="AQ267" s="125" t="str">
        <f>IF($B267="","",(VLOOKUP($B267,'Price List'!$C:AS,41,FALSE)))</f>
        <v/>
      </c>
      <c r="AR267" s="135" t="str">
        <f>IF($B267="","",(VLOOKUP($B267,'Price List'!$C:AS,42,FALSE)))</f>
        <v/>
      </c>
      <c r="AS267" s="76" t="str">
        <f>IF($B267="","",(VLOOKUP($B267,'Price List'!$C:CO,43,FALSE)))</f>
        <v/>
      </c>
      <c r="AT267" s="151" t="str">
        <f t="shared" si="4"/>
        <v/>
      </c>
      <c r="AU267" s="76"/>
      <c r="AV267" s="76"/>
      <c r="AW267" s="76"/>
      <c r="AX267" s="76"/>
      <c r="AY267" s="76"/>
      <c r="AZ267" s="76"/>
      <c r="BA267" s="76"/>
    </row>
    <row r="268" spans="1:53" s="85" customFormat="1" x14ac:dyDescent="0.2">
      <c r="A268" s="79">
        <v>261</v>
      </c>
      <c r="B268" s="76" t="str">
        <f>IF(ISBLANK(Catalog!A616),"",Catalog!A616)</f>
        <v/>
      </c>
      <c r="C268" s="76"/>
      <c r="D268" s="76" t="str">
        <f>IF($B268="","",(VLOOKUP($B268,'Price List'!$C:BB,2,FALSE)))</f>
        <v/>
      </c>
      <c r="E268" s="77" t="str">
        <f>IF($B268="","",(VLOOKUP($B268,'Price List'!$C:BA,3,FALSE)))</f>
        <v/>
      </c>
      <c r="F268" s="78" t="str">
        <f>IF($B268="","",IF(ISBLANK(VLOOKUP($B268,'Price List'!$C:BB,5,FALSE)),VLOOKUP($B268,'Price List'!$C:BB,7,FALSE),VLOOKUP($B268,'Price List'!$C:BB,5,FALSE)))</f>
        <v/>
      </c>
      <c r="G268" s="76"/>
      <c r="H268" s="76"/>
      <c r="I268" s="77" t="str">
        <f>IF($B268="","",(VLOOKUP($B268,'Price List'!$C:BE,6,FALSE)))</f>
        <v/>
      </c>
      <c r="J268" s="76" t="str">
        <f>IF($B268="","",(VLOOKUP($B268,'Price List'!$C:BF,8,FALSE)))</f>
        <v/>
      </c>
      <c r="K268" s="76" t="str">
        <f>IF($B268="","",(VLOOKUP($B268,'Price List'!$C:BG,9,FALSE)))</f>
        <v/>
      </c>
      <c r="L268" s="79" t="str">
        <f>IF($B268="","",(VLOOKUP($B268,'Price List'!$C:BH,10,FALSE)))</f>
        <v/>
      </c>
      <c r="M268" s="80" t="str">
        <f>IF($B268="","",(VLOOKUP($B268,'Price List'!$C:BI,11,FALSE)))</f>
        <v/>
      </c>
      <c r="N268" s="81" t="str">
        <f>IF($B268="","",(VLOOKUP($B268,'Price List'!$C:BI,12,FALSE)))</f>
        <v/>
      </c>
      <c r="O268" s="82" t="str">
        <f>IF($B268="","",(VLOOKUP($B268,'Price List'!$C:AS,13,FALSE)))</f>
        <v/>
      </c>
      <c r="P268" s="83" t="str">
        <f>IF($B268="","",(VLOOKUP($B268,'Price List'!$C:AS,14,FALSE)))</f>
        <v/>
      </c>
      <c r="Q268" s="83" t="str">
        <f>IF($B268="","",(VLOOKUP($B268,'Price List'!$C:AS,15,FALSE)))</f>
        <v/>
      </c>
      <c r="R268" s="125" t="str">
        <f>IF($B268="","",(VLOOKUP($B268,'Price List'!$C:AS,16,FALSE)))</f>
        <v/>
      </c>
      <c r="S268" s="125" t="str">
        <f>IF($B268="","",(VLOOKUP($B268,'Price List'!$C:AS,17,FALSE)))</f>
        <v/>
      </c>
      <c r="T268" s="84" t="str">
        <f>IF($B268="","",(VLOOKUP($B268,'Price List'!$C:AS,18,FALSE)))</f>
        <v/>
      </c>
      <c r="U268" s="83" t="str">
        <f>IF($B268="","",(VLOOKUP($B268,'Price List'!$C:AS,19,FALSE)))</f>
        <v/>
      </c>
      <c r="V268" s="83" t="str">
        <f>IF($B268="","",(VLOOKUP($B268,'Price List'!$C:AS,20,FALSE)))</f>
        <v/>
      </c>
      <c r="W268" s="125" t="str">
        <f>IF($B268="","",(VLOOKUP($B268,'Price List'!$C:AS,21,FALSE)))</f>
        <v/>
      </c>
      <c r="X268" s="130" t="str">
        <f>IF($B268="","",(VLOOKUP($B268,'Price List'!$C:AS,22,FALSE)))</f>
        <v/>
      </c>
      <c r="Y268" s="83" t="str">
        <f>IF($B268="","",(VLOOKUP($B268,'Price List'!$C:AS,23,FALSE)))</f>
        <v/>
      </c>
      <c r="Z268" s="83" t="str">
        <f>IF($B268="","",(VLOOKUP($B268,'Price List'!$C:AS,24,FALSE)))</f>
        <v/>
      </c>
      <c r="AA268" s="83" t="str">
        <f>IF($B268="","",(VLOOKUP($B268,'Price List'!$C:AS,25,FALSE)))</f>
        <v/>
      </c>
      <c r="AB268" s="125" t="str">
        <f>IF($B268="","",(VLOOKUP($B268,'Price List'!$C:AS,26,FALSE)))</f>
        <v/>
      </c>
      <c r="AC268" s="125" t="str">
        <f>IF($B268="","",(VLOOKUP($B268,'Price List'!$C:AS,27,FALSE)))</f>
        <v/>
      </c>
      <c r="AD268" s="82" t="str">
        <f>IF($B268="","",(VLOOKUP($B268,'Price List'!$C:AS,28,FALSE)))</f>
        <v/>
      </c>
      <c r="AE268" s="83" t="str">
        <f>IF($B268="","",(VLOOKUP($B268,'Price List'!$C:AS,29,FALSE)))</f>
        <v/>
      </c>
      <c r="AF268" s="83" t="str">
        <f>IF($B268="","",(VLOOKUP($B268,'Price List'!$C:AS,30,FALSE)))</f>
        <v/>
      </c>
      <c r="AG268" s="125" t="str">
        <f>IF($B268="","",(VLOOKUP($B268,'Price List'!$C:AS,31,FALSE)))</f>
        <v/>
      </c>
      <c r="AH268" s="125" t="str">
        <f>IF($B268="","",(VLOOKUP($B268,'Price List'!$C:AS,32,FALSE)))</f>
        <v/>
      </c>
      <c r="AI268" s="84" t="str">
        <f>IF($B268="","",(VLOOKUP($B268,'Price List'!$C:AS,33,FALSE)))</f>
        <v/>
      </c>
      <c r="AJ268" s="83" t="str">
        <f>IF($B268="","",(VLOOKUP($B268,'Price List'!$C:AS,34,FALSE)))</f>
        <v/>
      </c>
      <c r="AK268" s="83" t="str">
        <f>IF($B268="","",(VLOOKUP($B268,'Price List'!$C:AS,35,FALSE)))</f>
        <v/>
      </c>
      <c r="AL268" s="125" t="str">
        <f>IF($B268="","",(VLOOKUP($B268,'Price List'!$C:AS,36,FALSE)))</f>
        <v/>
      </c>
      <c r="AM268" s="130" t="str">
        <f>IF($B268="","",(VLOOKUP($B268,'Price List'!$C:AS,37,FALSE)))</f>
        <v/>
      </c>
      <c r="AN268" s="83" t="str">
        <f>IF($B268="","",(VLOOKUP($B268,'Price List'!$C:AS,38,FALSE)))</f>
        <v/>
      </c>
      <c r="AO268" s="83" t="str">
        <f>IF($B268="","",(VLOOKUP($B268,'Price List'!$C:AS,39,FALSE)))</f>
        <v/>
      </c>
      <c r="AP268" s="83" t="str">
        <f>IF($B268="","",(VLOOKUP($B268,'Price List'!$C:AS,40,FALSE)))</f>
        <v/>
      </c>
      <c r="AQ268" s="125" t="str">
        <f>IF($B268="","",(VLOOKUP($B268,'Price List'!$C:AS,41,FALSE)))</f>
        <v/>
      </c>
      <c r="AR268" s="135" t="str">
        <f>IF($B268="","",(VLOOKUP($B268,'Price List'!$C:AS,42,FALSE)))</f>
        <v/>
      </c>
      <c r="AS268" s="76" t="str">
        <f>IF($B268="","",(VLOOKUP($B268,'Price List'!$C:CO,43,FALSE)))</f>
        <v/>
      </c>
      <c r="AT268" s="151" t="str">
        <f t="shared" si="4"/>
        <v/>
      </c>
      <c r="AU268" s="76"/>
      <c r="AV268" s="76"/>
      <c r="AW268" s="76"/>
      <c r="AX268" s="76"/>
      <c r="AY268" s="76"/>
      <c r="AZ268" s="76"/>
      <c r="BA268" s="76"/>
    </row>
    <row r="269" spans="1:53" s="85" customFormat="1" x14ac:dyDescent="0.2">
      <c r="A269" s="79">
        <v>262</v>
      </c>
      <c r="B269" s="76" t="str">
        <f>IF(ISBLANK(Catalog!E616),"",Catalog!E616)</f>
        <v/>
      </c>
      <c r="C269" s="76"/>
      <c r="D269" s="76" t="str">
        <f>IF($B269="","",(VLOOKUP($B269,'Price List'!$C:BB,2,FALSE)))</f>
        <v/>
      </c>
      <c r="E269" s="77" t="str">
        <f>IF($B269="","",(VLOOKUP($B269,'Price List'!$C:BA,3,FALSE)))</f>
        <v/>
      </c>
      <c r="F269" s="78" t="str">
        <f>IF($B269="","",IF(ISBLANK(VLOOKUP($B269,'Price List'!$C:BB,5,FALSE)),VLOOKUP($B269,'Price List'!$C:BB,7,FALSE),VLOOKUP($B269,'Price List'!$C:BB,5,FALSE)))</f>
        <v/>
      </c>
      <c r="G269" s="76"/>
      <c r="H269" s="76"/>
      <c r="I269" s="77" t="str">
        <f>IF($B269="","",(VLOOKUP($B269,'Price List'!$C:BE,6,FALSE)))</f>
        <v/>
      </c>
      <c r="J269" s="76" t="str">
        <f>IF($B269="","",(VLOOKUP($B269,'Price List'!$C:BF,8,FALSE)))</f>
        <v/>
      </c>
      <c r="K269" s="76" t="str">
        <f>IF($B269="","",(VLOOKUP($B269,'Price List'!$C:BG,9,FALSE)))</f>
        <v/>
      </c>
      <c r="L269" s="79" t="str">
        <f>IF($B269="","",(VLOOKUP($B269,'Price List'!$C:BH,10,FALSE)))</f>
        <v/>
      </c>
      <c r="M269" s="80" t="str">
        <f>IF($B269="","",(VLOOKUP($B269,'Price List'!$C:BI,11,FALSE)))</f>
        <v/>
      </c>
      <c r="N269" s="81" t="str">
        <f>IF($B269="","",(VLOOKUP($B269,'Price List'!$C:BI,12,FALSE)))</f>
        <v/>
      </c>
      <c r="O269" s="82" t="str">
        <f>IF($B269="","",(VLOOKUP($B269,'Price List'!$C:AS,13,FALSE)))</f>
        <v/>
      </c>
      <c r="P269" s="83" t="str">
        <f>IF($B269="","",(VLOOKUP($B269,'Price List'!$C:AS,14,FALSE)))</f>
        <v/>
      </c>
      <c r="Q269" s="83" t="str">
        <f>IF($B269="","",(VLOOKUP($B269,'Price List'!$C:AS,15,FALSE)))</f>
        <v/>
      </c>
      <c r="R269" s="125" t="str">
        <f>IF($B269="","",(VLOOKUP($B269,'Price List'!$C:AS,16,FALSE)))</f>
        <v/>
      </c>
      <c r="S269" s="125" t="str">
        <f>IF($B269="","",(VLOOKUP($B269,'Price List'!$C:AS,17,FALSE)))</f>
        <v/>
      </c>
      <c r="T269" s="84" t="str">
        <f>IF($B269="","",(VLOOKUP($B269,'Price List'!$C:AS,18,FALSE)))</f>
        <v/>
      </c>
      <c r="U269" s="83" t="str">
        <f>IF($B269="","",(VLOOKUP($B269,'Price List'!$C:AS,19,FALSE)))</f>
        <v/>
      </c>
      <c r="V269" s="83" t="str">
        <f>IF($B269="","",(VLOOKUP($B269,'Price List'!$C:AS,20,FALSE)))</f>
        <v/>
      </c>
      <c r="W269" s="125" t="str">
        <f>IF($B269="","",(VLOOKUP($B269,'Price List'!$C:AS,21,FALSE)))</f>
        <v/>
      </c>
      <c r="X269" s="130" t="str">
        <f>IF($B269="","",(VLOOKUP($B269,'Price List'!$C:AS,22,FALSE)))</f>
        <v/>
      </c>
      <c r="Y269" s="83" t="str">
        <f>IF($B269="","",(VLOOKUP($B269,'Price List'!$C:AS,23,FALSE)))</f>
        <v/>
      </c>
      <c r="Z269" s="83" t="str">
        <f>IF($B269="","",(VLOOKUP($B269,'Price List'!$C:AS,24,FALSE)))</f>
        <v/>
      </c>
      <c r="AA269" s="83" t="str">
        <f>IF($B269="","",(VLOOKUP($B269,'Price List'!$C:AS,25,FALSE)))</f>
        <v/>
      </c>
      <c r="AB269" s="125" t="str">
        <f>IF($B269="","",(VLOOKUP($B269,'Price List'!$C:AS,26,FALSE)))</f>
        <v/>
      </c>
      <c r="AC269" s="125" t="str">
        <f>IF($B269="","",(VLOOKUP($B269,'Price List'!$C:AS,27,FALSE)))</f>
        <v/>
      </c>
      <c r="AD269" s="82" t="str">
        <f>IF($B269="","",(VLOOKUP($B269,'Price List'!$C:AS,28,FALSE)))</f>
        <v/>
      </c>
      <c r="AE269" s="83" t="str">
        <f>IF($B269="","",(VLOOKUP($B269,'Price List'!$C:AS,29,FALSE)))</f>
        <v/>
      </c>
      <c r="AF269" s="83" t="str">
        <f>IF($B269="","",(VLOOKUP($B269,'Price List'!$C:AS,30,FALSE)))</f>
        <v/>
      </c>
      <c r="AG269" s="125" t="str">
        <f>IF($B269="","",(VLOOKUP($B269,'Price List'!$C:AS,31,FALSE)))</f>
        <v/>
      </c>
      <c r="AH269" s="125" t="str">
        <f>IF($B269="","",(VLOOKUP($B269,'Price List'!$C:AS,32,FALSE)))</f>
        <v/>
      </c>
      <c r="AI269" s="84" t="str">
        <f>IF($B269="","",(VLOOKUP($B269,'Price List'!$C:AS,33,FALSE)))</f>
        <v/>
      </c>
      <c r="AJ269" s="83" t="str">
        <f>IF($B269="","",(VLOOKUP($B269,'Price List'!$C:AS,34,FALSE)))</f>
        <v/>
      </c>
      <c r="AK269" s="83" t="str">
        <f>IF($B269="","",(VLOOKUP($B269,'Price List'!$C:AS,35,FALSE)))</f>
        <v/>
      </c>
      <c r="AL269" s="125" t="str">
        <f>IF($B269="","",(VLOOKUP($B269,'Price List'!$C:AS,36,FALSE)))</f>
        <v/>
      </c>
      <c r="AM269" s="130" t="str">
        <f>IF($B269="","",(VLOOKUP($B269,'Price List'!$C:AS,37,FALSE)))</f>
        <v/>
      </c>
      <c r="AN269" s="83" t="str">
        <f>IF($B269="","",(VLOOKUP($B269,'Price List'!$C:AS,38,FALSE)))</f>
        <v/>
      </c>
      <c r="AO269" s="83" t="str">
        <f>IF($B269="","",(VLOOKUP($B269,'Price List'!$C:AS,39,FALSE)))</f>
        <v/>
      </c>
      <c r="AP269" s="83" t="str">
        <f>IF($B269="","",(VLOOKUP($B269,'Price List'!$C:AS,40,FALSE)))</f>
        <v/>
      </c>
      <c r="AQ269" s="125" t="str">
        <f>IF($B269="","",(VLOOKUP($B269,'Price List'!$C:AS,41,FALSE)))</f>
        <v/>
      </c>
      <c r="AR269" s="135" t="str">
        <f>IF($B269="","",(VLOOKUP($B269,'Price List'!$C:AS,42,FALSE)))</f>
        <v/>
      </c>
      <c r="AS269" s="76" t="str">
        <f>IF($B269="","",(VLOOKUP($B269,'Price List'!$C:CO,43,FALSE)))</f>
        <v/>
      </c>
      <c r="AT269" s="151" t="str">
        <f t="shared" si="4"/>
        <v/>
      </c>
      <c r="AU269" s="76"/>
      <c r="AV269" s="76"/>
      <c r="AW269" s="76"/>
      <c r="AX269" s="76"/>
      <c r="AY269" s="76"/>
      <c r="AZ269" s="76"/>
      <c r="BA269" s="76"/>
    </row>
    <row r="270" spans="1:53" s="85" customFormat="1" x14ac:dyDescent="0.2">
      <c r="A270" s="79">
        <v>263</v>
      </c>
      <c r="B270" s="76" t="str">
        <f>IF(ISBLANK(Catalog!I616),"",Catalog!I616)</f>
        <v/>
      </c>
      <c r="C270" s="76"/>
      <c r="D270" s="76" t="str">
        <f>IF($B270="","",(VLOOKUP($B270,'Price List'!$C:BB,2,FALSE)))</f>
        <v/>
      </c>
      <c r="E270" s="77" t="str">
        <f>IF($B270="","",(VLOOKUP($B270,'Price List'!$C:BA,3,FALSE)))</f>
        <v/>
      </c>
      <c r="F270" s="78" t="str">
        <f>IF($B270="","",IF(ISBLANK(VLOOKUP($B270,'Price List'!$C:BB,5,FALSE)),VLOOKUP($B270,'Price List'!$C:BB,7,FALSE),VLOOKUP($B270,'Price List'!$C:BB,5,FALSE)))</f>
        <v/>
      </c>
      <c r="G270" s="76"/>
      <c r="H270" s="76"/>
      <c r="I270" s="77" t="str">
        <f>IF($B270="","",(VLOOKUP($B270,'Price List'!$C:BE,6,FALSE)))</f>
        <v/>
      </c>
      <c r="J270" s="76" t="str">
        <f>IF($B270="","",(VLOOKUP($B270,'Price List'!$C:BF,8,FALSE)))</f>
        <v/>
      </c>
      <c r="K270" s="76" t="str">
        <f>IF($B270="","",(VLOOKUP($B270,'Price List'!$C:BG,9,FALSE)))</f>
        <v/>
      </c>
      <c r="L270" s="79" t="str">
        <f>IF($B270="","",(VLOOKUP($B270,'Price List'!$C:BH,10,FALSE)))</f>
        <v/>
      </c>
      <c r="M270" s="80" t="str">
        <f>IF($B270="","",(VLOOKUP($B270,'Price List'!$C:BI,11,FALSE)))</f>
        <v/>
      </c>
      <c r="N270" s="81" t="str">
        <f>IF($B270="","",(VLOOKUP($B270,'Price List'!$C:BI,12,FALSE)))</f>
        <v/>
      </c>
      <c r="O270" s="82" t="str">
        <f>IF($B270="","",(VLOOKUP($B270,'Price List'!$C:AS,13,FALSE)))</f>
        <v/>
      </c>
      <c r="P270" s="83" t="str">
        <f>IF($B270="","",(VLOOKUP($B270,'Price List'!$C:AS,14,FALSE)))</f>
        <v/>
      </c>
      <c r="Q270" s="83" t="str">
        <f>IF($B270="","",(VLOOKUP($B270,'Price List'!$C:AS,15,FALSE)))</f>
        <v/>
      </c>
      <c r="R270" s="125" t="str">
        <f>IF($B270="","",(VLOOKUP($B270,'Price List'!$C:AS,16,FALSE)))</f>
        <v/>
      </c>
      <c r="S270" s="125" t="str">
        <f>IF($B270="","",(VLOOKUP($B270,'Price List'!$C:AS,17,FALSE)))</f>
        <v/>
      </c>
      <c r="T270" s="84" t="str">
        <f>IF($B270="","",(VLOOKUP($B270,'Price List'!$C:AS,18,FALSE)))</f>
        <v/>
      </c>
      <c r="U270" s="83" t="str">
        <f>IF($B270="","",(VLOOKUP($B270,'Price List'!$C:AS,19,FALSE)))</f>
        <v/>
      </c>
      <c r="V270" s="83" t="str">
        <f>IF($B270="","",(VLOOKUP($B270,'Price List'!$C:AS,20,FALSE)))</f>
        <v/>
      </c>
      <c r="W270" s="125" t="str">
        <f>IF($B270="","",(VLOOKUP($B270,'Price List'!$C:AS,21,FALSE)))</f>
        <v/>
      </c>
      <c r="X270" s="130" t="str">
        <f>IF($B270="","",(VLOOKUP($B270,'Price List'!$C:AS,22,FALSE)))</f>
        <v/>
      </c>
      <c r="Y270" s="83" t="str">
        <f>IF($B270="","",(VLOOKUP($B270,'Price List'!$C:AS,23,FALSE)))</f>
        <v/>
      </c>
      <c r="Z270" s="83" t="str">
        <f>IF($B270="","",(VLOOKUP($B270,'Price List'!$C:AS,24,FALSE)))</f>
        <v/>
      </c>
      <c r="AA270" s="83" t="str">
        <f>IF($B270="","",(VLOOKUP($B270,'Price List'!$C:AS,25,FALSE)))</f>
        <v/>
      </c>
      <c r="AB270" s="125" t="str">
        <f>IF($B270="","",(VLOOKUP($B270,'Price List'!$C:AS,26,FALSE)))</f>
        <v/>
      </c>
      <c r="AC270" s="125" t="str">
        <f>IF($B270="","",(VLOOKUP($B270,'Price List'!$C:AS,27,FALSE)))</f>
        <v/>
      </c>
      <c r="AD270" s="82" t="str">
        <f>IF($B270="","",(VLOOKUP($B270,'Price List'!$C:AS,28,FALSE)))</f>
        <v/>
      </c>
      <c r="AE270" s="83" t="str">
        <f>IF($B270="","",(VLOOKUP($B270,'Price List'!$C:AS,29,FALSE)))</f>
        <v/>
      </c>
      <c r="AF270" s="83" t="str">
        <f>IF($B270="","",(VLOOKUP($B270,'Price List'!$C:AS,30,FALSE)))</f>
        <v/>
      </c>
      <c r="AG270" s="125" t="str">
        <f>IF($B270="","",(VLOOKUP($B270,'Price List'!$C:AS,31,FALSE)))</f>
        <v/>
      </c>
      <c r="AH270" s="125" t="str">
        <f>IF($B270="","",(VLOOKUP($B270,'Price List'!$C:AS,32,FALSE)))</f>
        <v/>
      </c>
      <c r="AI270" s="84" t="str">
        <f>IF($B270="","",(VLOOKUP($B270,'Price List'!$C:AS,33,FALSE)))</f>
        <v/>
      </c>
      <c r="AJ270" s="83" t="str">
        <f>IF($B270="","",(VLOOKUP($B270,'Price List'!$C:AS,34,FALSE)))</f>
        <v/>
      </c>
      <c r="AK270" s="83" t="str">
        <f>IF($B270="","",(VLOOKUP($B270,'Price List'!$C:AS,35,FALSE)))</f>
        <v/>
      </c>
      <c r="AL270" s="125" t="str">
        <f>IF($B270="","",(VLOOKUP($B270,'Price List'!$C:AS,36,FALSE)))</f>
        <v/>
      </c>
      <c r="AM270" s="130" t="str">
        <f>IF($B270="","",(VLOOKUP($B270,'Price List'!$C:AS,37,FALSE)))</f>
        <v/>
      </c>
      <c r="AN270" s="83" t="str">
        <f>IF($B270="","",(VLOOKUP($B270,'Price List'!$C:AS,38,FALSE)))</f>
        <v/>
      </c>
      <c r="AO270" s="83" t="str">
        <f>IF($B270="","",(VLOOKUP($B270,'Price List'!$C:AS,39,FALSE)))</f>
        <v/>
      </c>
      <c r="AP270" s="83" t="str">
        <f>IF($B270="","",(VLOOKUP($B270,'Price List'!$C:AS,40,FALSE)))</f>
        <v/>
      </c>
      <c r="AQ270" s="125" t="str">
        <f>IF($B270="","",(VLOOKUP($B270,'Price List'!$C:AS,41,FALSE)))</f>
        <v/>
      </c>
      <c r="AR270" s="135" t="str">
        <f>IF($B270="","",(VLOOKUP($B270,'Price List'!$C:AS,42,FALSE)))</f>
        <v/>
      </c>
      <c r="AS270" s="76" t="str">
        <f>IF($B270="","",(VLOOKUP($B270,'Price List'!$C:CO,43,FALSE)))</f>
        <v/>
      </c>
      <c r="AT270" s="151" t="str">
        <f t="shared" si="4"/>
        <v/>
      </c>
      <c r="AU270" s="76"/>
      <c r="AV270" s="76"/>
      <c r="AW270" s="76"/>
      <c r="AX270" s="76"/>
      <c r="AY270" s="76"/>
      <c r="AZ270" s="76"/>
      <c r="BA270" s="76"/>
    </row>
    <row r="271" spans="1:53" s="85" customFormat="1" x14ac:dyDescent="0.2">
      <c r="A271" s="79">
        <v>264</v>
      </c>
      <c r="B271" s="76" t="str">
        <f>IF(ISBLANK(Catalog!A623),"",Catalog!A623)</f>
        <v/>
      </c>
      <c r="C271" s="76"/>
      <c r="D271" s="76" t="str">
        <f>IF($B271="","",(VLOOKUP($B271,'Price List'!$C:BB,2,FALSE)))</f>
        <v/>
      </c>
      <c r="E271" s="77" t="str">
        <f>IF($B271="","",(VLOOKUP($B271,'Price List'!$C:BA,3,FALSE)))</f>
        <v/>
      </c>
      <c r="F271" s="78" t="str">
        <f>IF($B271="","",IF(ISBLANK(VLOOKUP($B271,'Price List'!$C:BB,5,FALSE)),VLOOKUP($B271,'Price List'!$C:BB,7,FALSE),VLOOKUP($B271,'Price List'!$C:BB,5,FALSE)))</f>
        <v/>
      </c>
      <c r="G271" s="76"/>
      <c r="H271" s="76"/>
      <c r="I271" s="77" t="str">
        <f>IF($B271="","",(VLOOKUP($B271,'Price List'!$C:BE,6,FALSE)))</f>
        <v/>
      </c>
      <c r="J271" s="76" t="str">
        <f>IF($B271="","",(VLOOKUP($B271,'Price List'!$C:BF,8,FALSE)))</f>
        <v/>
      </c>
      <c r="K271" s="76" t="str">
        <f>IF($B271="","",(VLOOKUP($B271,'Price List'!$C:BG,9,FALSE)))</f>
        <v/>
      </c>
      <c r="L271" s="79" t="str">
        <f>IF($B271="","",(VLOOKUP($B271,'Price List'!$C:BH,10,FALSE)))</f>
        <v/>
      </c>
      <c r="M271" s="80" t="str">
        <f>IF($B271="","",(VLOOKUP($B271,'Price List'!$C:BI,11,FALSE)))</f>
        <v/>
      </c>
      <c r="N271" s="81" t="str">
        <f>IF($B271="","",(VLOOKUP($B271,'Price List'!$C:BI,12,FALSE)))</f>
        <v/>
      </c>
      <c r="O271" s="82" t="str">
        <f>IF($B271="","",(VLOOKUP($B271,'Price List'!$C:AS,13,FALSE)))</f>
        <v/>
      </c>
      <c r="P271" s="83" t="str">
        <f>IF($B271="","",(VLOOKUP($B271,'Price List'!$C:AS,14,FALSE)))</f>
        <v/>
      </c>
      <c r="Q271" s="83" t="str">
        <f>IF($B271="","",(VLOOKUP($B271,'Price List'!$C:AS,15,FALSE)))</f>
        <v/>
      </c>
      <c r="R271" s="125" t="str">
        <f>IF($B271="","",(VLOOKUP($B271,'Price List'!$C:AS,16,FALSE)))</f>
        <v/>
      </c>
      <c r="S271" s="125" t="str">
        <f>IF($B271="","",(VLOOKUP($B271,'Price List'!$C:AS,17,FALSE)))</f>
        <v/>
      </c>
      <c r="T271" s="84" t="str">
        <f>IF($B271="","",(VLOOKUP($B271,'Price List'!$C:AS,18,FALSE)))</f>
        <v/>
      </c>
      <c r="U271" s="83" t="str">
        <f>IF($B271="","",(VLOOKUP($B271,'Price List'!$C:AS,19,FALSE)))</f>
        <v/>
      </c>
      <c r="V271" s="83" t="str">
        <f>IF($B271="","",(VLOOKUP($B271,'Price List'!$C:AS,20,FALSE)))</f>
        <v/>
      </c>
      <c r="W271" s="125" t="str">
        <f>IF($B271="","",(VLOOKUP($B271,'Price List'!$C:AS,21,FALSE)))</f>
        <v/>
      </c>
      <c r="X271" s="130" t="str">
        <f>IF($B271="","",(VLOOKUP($B271,'Price List'!$C:AS,22,FALSE)))</f>
        <v/>
      </c>
      <c r="Y271" s="83" t="str">
        <f>IF($B271="","",(VLOOKUP($B271,'Price List'!$C:AS,23,FALSE)))</f>
        <v/>
      </c>
      <c r="Z271" s="83" t="str">
        <f>IF($B271="","",(VLOOKUP($B271,'Price List'!$C:AS,24,FALSE)))</f>
        <v/>
      </c>
      <c r="AA271" s="83" t="str">
        <f>IF($B271="","",(VLOOKUP($B271,'Price List'!$C:AS,25,FALSE)))</f>
        <v/>
      </c>
      <c r="AB271" s="125" t="str">
        <f>IF($B271="","",(VLOOKUP($B271,'Price List'!$C:AS,26,FALSE)))</f>
        <v/>
      </c>
      <c r="AC271" s="125" t="str">
        <f>IF($B271="","",(VLOOKUP($B271,'Price List'!$C:AS,27,FALSE)))</f>
        <v/>
      </c>
      <c r="AD271" s="82" t="str">
        <f>IF($B271="","",(VLOOKUP($B271,'Price List'!$C:AS,28,FALSE)))</f>
        <v/>
      </c>
      <c r="AE271" s="83" t="str">
        <f>IF($B271="","",(VLOOKUP($B271,'Price List'!$C:AS,29,FALSE)))</f>
        <v/>
      </c>
      <c r="AF271" s="83" t="str">
        <f>IF($B271="","",(VLOOKUP($B271,'Price List'!$C:AS,30,FALSE)))</f>
        <v/>
      </c>
      <c r="AG271" s="125" t="str">
        <f>IF($B271="","",(VLOOKUP($B271,'Price List'!$C:AS,31,FALSE)))</f>
        <v/>
      </c>
      <c r="AH271" s="125" t="str">
        <f>IF($B271="","",(VLOOKUP($B271,'Price List'!$C:AS,32,FALSE)))</f>
        <v/>
      </c>
      <c r="AI271" s="84" t="str">
        <f>IF($B271="","",(VLOOKUP($B271,'Price List'!$C:AS,33,FALSE)))</f>
        <v/>
      </c>
      <c r="AJ271" s="83" t="str">
        <f>IF($B271="","",(VLOOKUP($B271,'Price List'!$C:AS,34,FALSE)))</f>
        <v/>
      </c>
      <c r="AK271" s="83" t="str">
        <f>IF($B271="","",(VLOOKUP($B271,'Price List'!$C:AS,35,FALSE)))</f>
        <v/>
      </c>
      <c r="AL271" s="125" t="str">
        <f>IF($B271="","",(VLOOKUP($B271,'Price List'!$C:AS,36,FALSE)))</f>
        <v/>
      </c>
      <c r="AM271" s="130" t="str">
        <f>IF($B271="","",(VLOOKUP($B271,'Price List'!$C:AS,37,FALSE)))</f>
        <v/>
      </c>
      <c r="AN271" s="83" t="str">
        <f>IF($B271="","",(VLOOKUP($B271,'Price List'!$C:AS,38,FALSE)))</f>
        <v/>
      </c>
      <c r="AO271" s="83" t="str">
        <f>IF($B271="","",(VLOOKUP($B271,'Price List'!$C:AS,39,FALSE)))</f>
        <v/>
      </c>
      <c r="AP271" s="83" t="str">
        <f>IF($B271="","",(VLOOKUP($B271,'Price List'!$C:AS,40,FALSE)))</f>
        <v/>
      </c>
      <c r="AQ271" s="125" t="str">
        <f>IF($B271="","",(VLOOKUP($B271,'Price List'!$C:AS,41,FALSE)))</f>
        <v/>
      </c>
      <c r="AR271" s="135" t="str">
        <f>IF($B271="","",(VLOOKUP($B271,'Price List'!$C:AS,42,FALSE)))</f>
        <v/>
      </c>
      <c r="AS271" s="76" t="str">
        <f>IF($B271="","",(VLOOKUP($B271,'Price List'!$C:CO,43,FALSE)))</f>
        <v/>
      </c>
      <c r="AT271" s="151" t="str">
        <f t="shared" si="4"/>
        <v/>
      </c>
      <c r="AU271" s="76"/>
      <c r="AV271" s="76"/>
      <c r="AW271" s="76"/>
      <c r="AX271" s="76"/>
      <c r="AY271" s="76"/>
      <c r="AZ271" s="76"/>
      <c r="BA271" s="76"/>
    </row>
    <row r="272" spans="1:53" s="85" customFormat="1" x14ac:dyDescent="0.2">
      <c r="A272" s="79">
        <v>265</v>
      </c>
      <c r="B272" s="76" t="str">
        <f>IF(ISBLANK(Catalog!E623),"",Catalog!E623)</f>
        <v/>
      </c>
      <c r="C272" s="76"/>
      <c r="D272" s="76" t="str">
        <f>IF($B272="","",(VLOOKUP($B272,'Price List'!$C:BB,2,FALSE)))</f>
        <v/>
      </c>
      <c r="E272" s="77" t="str">
        <f>IF($B272="","",(VLOOKUP($B272,'Price List'!$C:BA,3,FALSE)))</f>
        <v/>
      </c>
      <c r="F272" s="78" t="str">
        <f>IF($B272="","",IF(ISBLANK(VLOOKUP($B272,'Price List'!$C:BB,5,FALSE)),VLOOKUP($B272,'Price List'!$C:BB,7,FALSE),VLOOKUP($B272,'Price List'!$C:BB,5,FALSE)))</f>
        <v/>
      </c>
      <c r="G272" s="76"/>
      <c r="H272" s="76"/>
      <c r="I272" s="77" t="str">
        <f>IF($B272="","",(VLOOKUP($B272,'Price List'!$C:BE,6,FALSE)))</f>
        <v/>
      </c>
      <c r="J272" s="76" t="str">
        <f>IF($B272="","",(VLOOKUP($B272,'Price List'!$C:BF,8,FALSE)))</f>
        <v/>
      </c>
      <c r="K272" s="76" t="str">
        <f>IF($B272="","",(VLOOKUP($B272,'Price List'!$C:BG,9,FALSE)))</f>
        <v/>
      </c>
      <c r="L272" s="79" t="str">
        <f>IF($B272="","",(VLOOKUP($B272,'Price List'!$C:BH,10,FALSE)))</f>
        <v/>
      </c>
      <c r="M272" s="80" t="str">
        <f>IF($B272="","",(VLOOKUP($B272,'Price List'!$C:BI,11,FALSE)))</f>
        <v/>
      </c>
      <c r="N272" s="81" t="str">
        <f>IF($B272="","",(VLOOKUP($B272,'Price List'!$C:BI,12,FALSE)))</f>
        <v/>
      </c>
      <c r="O272" s="82" t="str">
        <f>IF($B272="","",(VLOOKUP($B272,'Price List'!$C:AS,13,FALSE)))</f>
        <v/>
      </c>
      <c r="P272" s="83" t="str">
        <f>IF($B272="","",(VLOOKUP($B272,'Price List'!$C:AS,14,FALSE)))</f>
        <v/>
      </c>
      <c r="Q272" s="83" t="str">
        <f>IF($B272="","",(VLOOKUP($B272,'Price List'!$C:AS,15,FALSE)))</f>
        <v/>
      </c>
      <c r="R272" s="125" t="str">
        <f>IF($B272="","",(VLOOKUP($B272,'Price List'!$C:AS,16,FALSE)))</f>
        <v/>
      </c>
      <c r="S272" s="125" t="str">
        <f>IF($B272="","",(VLOOKUP($B272,'Price List'!$C:AS,17,FALSE)))</f>
        <v/>
      </c>
      <c r="T272" s="84" t="str">
        <f>IF($B272="","",(VLOOKUP($B272,'Price List'!$C:AS,18,FALSE)))</f>
        <v/>
      </c>
      <c r="U272" s="83" t="str">
        <f>IF($B272="","",(VLOOKUP($B272,'Price List'!$C:AS,19,FALSE)))</f>
        <v/>
      </c>
      <c r="V272" s="83" t="str">
        <f>IF($B272="","",(VLOOKUP($B272,'Price List'!$C:AS,20,FALSE)))</f>
        <v/>
      </c>
      <c r="W272" s="125" t="str">
        <f>IF($B272="","",(VLOOKUP($B272,'Price List'!$C:AS,21,FALSE)))</f>
        <v/>
      </c>
      <c r="X272" s="130" t="str">
        <f>IF($B272="","",(VLOOKUP($B272,'Price List'!$C:AS,22,FALSE)))</f>
        <v/>
      </c>
      <c r="Y272" s="83" t="str">
        <f>IF($B272="","",(VLOOKUP($B272,'Price List'!$C:AS,23,FALSE)))</f>
        <v/>
      </c>
      <c r="Z272" s="83" t="str">
        <f>IF($B272="","",(VLOOKUP($B272,'Price List'!$C:AS,24,FALSE)))</f>
        <v/>
      </c>
      <c r="AA272" s="83" t="str">
        <f>IF($B272="","",(VLOOKUP($B272,'Price List'!$C:AS,25,FALSE)))</f>
        <v/>
      </c>
      <c r="AB272" s="125" t="str">
        <f>IF($B272="","",(VLOOKUP($B272,'Price List'!$C:AS,26,FALSE)))</f>
        <v/>
      </c>
      <c r="AC272" s="125" t="str">
        <f>IF($B272="","",(VLOOKUP($B272,'Price List'!$C:AS,27,FALSE)))</f>
        <v/>
      </c>
      <c r="AD272" s="82" t="str">
        <f>IF($B272="","",(VLOOKUP($B272,'Price List'!$C:AS,28,FALSE)))</f>
        <v/>
      </c>
      <c r="AE272" s="83" t="str">
        <f>IF($B272="","",(VLOOKUP($B272,'Price List'!$C:AS,29,FALSE)))</f>
        <v/>
      </c>
      <c r="AF272" s="83" t="str">
        <f>IF($B272="","",(VLOOKUP($B272,'Price List'!$C:AS,30,FALSE)))</f>
        <v/>
      </c>
      <c r="AG272" s="125" t="str">
        <f>IF($B272="","",(VLOOKUP($B272,'Price List'!$C:AS,31,FALSE)))</f>
        <v/>
      </c>
      <c r="AH272" s="125" t="str">
        <f>IF($B272="","",(VLOOKUP($B272,'Price List'!$C:AS,32,FALSE)))</f>
        <v/>
      </c>
      <c r="AI272" s="84" t="str">
        <f>IF($B272="","",(VLOOKUP($B272,'Price List'!$C:AS,33,FALSE)))</f>
        <v/>
      </c>
      <c r="AJ272" s="83" t="str">
        <f>IF($B272="","",(VLOOKUP($B272,'Price List'!$C:AS,34,FALSE)))</f>
        <v/>
      </c>
      <c r="AK272" s="83" t="str">
        <f>IF($B272="","",(VLOOKUP($B272,'Price List'!$C:AS,35,FALSE)))</f>
        <v/>
      </c>
      <c r="AL272" s="125" t="str">
        <f>IF($B272="","",(VLOOKUP($B272,'Price List'!$C:AS,36,FALSE)))</f>
        <v/>
      </c>
      <c r="AM272" s="130" t="str">
        <f>IF($B272="","",(VLOOKUP($B272,'Price List'!$C:AS,37,FALSE)))</f>
        <v/>
      </c>
      <c r="AN272" s="83" t="str">
        <f>IF($B272="","",(VLOOKUP($B272,'Price List'!$C:AS,38,FALSE)))</f>
        <v/>
      </c>
      <c r="AO272" s="83" t="str">
        <f>IF($B272="","",(VLOOKUP($B272,'Price List'!$C:AS,39,FALSE)))</f>
        <v/>
      </c>
      <c r="AP272" s="83" t="str">
        <f>IF($B272="","",(VLOOKUP($B272,'Price List'!$C:AS,40,FALSE)))</f>
        <v/>
      </c>
      <c r="AQ272" s="125" t="str">
        <f>IF($B272="","",(VLOOKUP($B272,'Price List'!$C:AS,41,FALSE)))</f>
        <v/>
      </c>
      <c r="AR272" s="135" t="str">
        <f>IF($B272="","",(VLOOKUP($B272,'Price List'!$C:AS,42,FALSE)))</f>
        <v/>
      </c>
      <c r="AS272" s="76" t="str">
        <f>IF($B272="","",(VLOOKUP($B272,'Price List'!$C:CO,43,FALSE)))</f>
        <v/>
      </c>
      <c r="AT272" s="151" t="str">
        <f t="shared" si="4"/>
        <v/>
      </c>
      <c r="AU272" s="76"/>
      <c r="AV272" s="76"/>
      <c r="AW272" s="76"/>
      <c r="AX272" s="76"/>
      <c r="AY272" s="76"/>
      <c r="AZ272" s="76"/>
      <c r="BA272" s="76"/>
    </row>
    <row r="273" spans="1:53" s="85" customFormat="1" x14ac:dyDescent="0.2">
      <c r="A273" s="79">
        <v>266</v>
      </c>
      <c r="B273" s="76" t="str">
        <f>IF(ISBLANK(Catalog!I623),"",Catalog!I623)</f>
        <v/>
      </c>
      <c r="C273" s="76"/>
      <c r="D273" s="76" t="str">
        <f>IF($B273="","",(VLOOKUP($B273,'Price List'!$C:BB,2,FALSE)))</f>
        <v/>
      </c>
      <c r="E273" s="77" t="str">
        <f>IF($B273="","",(VLOOKUP($B273,'Price List'!$C:BA,3,FALSE)))</f>
        <v/>
      </c>
      <c r="F273" s="78" t="str">
        <f>IF($B273="","",IF(ISBLANK(VLOOKUP($B273,'Price List'!$C:BB,5,FALSE)),VLOOKUP($B273,'Price List'!$C:BB,7,FALSE),VLOOKUP($B273,'Price List'!$C:BB,5,FALSE)))</f>
        <v/>
      </c>
      <c r="G273" s="76"/>
      <c r="H273" s="76"/>
      <c r="I273" s="77" t="str">
        <f>IF($B273="","",(VLOOKUP($B273,'Price List'!$C:BE,6,FALSE)))</f>
        <v/>
      </c>
      <c r="J273" s="76" t="str">
        <f>IF($B273="","",(VLOOKUP($B273,'Price List'!$C:BF,8,FALSE)))</f>
        <v/>
      </c>
      <c r="K273" s="76" t="str">
        <f>IF($B273="","",(VLOOKUP($B273,'Price List'!$C:BG,9,FALSE)))</f>
        <v/>
      </c>
      <c r="L273" s="79" t="str">
        <f>IF($B273="","",(VLOOKUP($B273,'Price List'!$C:BH,10,FALSE)))</f>
        <v/>
      </c>
      <c r="M273" s="80" t="str">
        <f>IF($B273="","",(VLOOKUP($B273,'Price List'!$C:BI,11,FALSE)))</f>
        <v/>
      </c>
      <c r="N273" s="81" t="str">
        <f>IF($B273="","",(VLOOKUP($B273,'Price List'!$C:BI,12,FALSE)))</f>
        <v/>
      </c>
      <c r="O273" s="82" t="str">
        <f>IF($B273="","",(VLOOKUP($B273,'Price List'!$C:AS,13,FALSE)))</f>
        <v/>
      </c>
      <c r="P273" s="83" t="str">
        <f>IF($B273="","",(VLOOKUP($B273,'Price List'!$C:AS,14,FALSE)))</f>
        <v/>
      </c>
      <c r="Q273" s="83" t="str">
        <f>IF($B273="","",(VLOOKUP($B273,'Price List'!$C:AS,15,FALSE)))</f>
        <v/>
      </c>
      <c r="R273" s="125" t="str">
        <f>IF($B273="","",(VLOOKUP($B273,'Price List'!$C:AS,16,FALSE)))</f>
        <v/>
      </c>
      <c r="S273" s="125" t="str">
        <f>IF($B273="","",(VLOOKUP($B273,'Price List'!$C:AS,17,FALSE)))</f>
        <v/>
      </c>
      <c r="T273" s="84" t="str">
        <f>IF($B273="","",(VLOOKUP($B273,'Price List'!$C:AS,18,FALSE)))</f>
        <v/>
      </c>
      <c r="U273" s="83" t="str">
        <f>IF($B273="","",(VLOOKUP($B273,'Price List'!$C:AS,19,FALSE)))</f>
        <v/>
      </c>
      <c r="V273" s="83" t="str">
        <f>IF($B273="","",(VLOOKUP($B273,'Price List'!$C:AS,20,FALSE)))</f>
        <v/>
      </c>
      <c r="W273" s="125" t="str">
        <f>IF($B273="","",(VLOOKUP($B273,'Price List'!$C:AS,21,FALSE)))</f>
        <v/>
      </c>
      <c r="X273" s="130" t="str">
        <f>IF($B273="","",(VLOOKUP($B273,'Price List'!$C:AS,22,FALSE)))</f>
        <v/>
      </c>
      <c r="Y273" s="83" t="str">
        <f>IF($B273="","",(VLOOKUP($B273,'Price List'!$C:AS,23,FALSE)))</f>
        <v/>
      </c>
      <c r="Z273" s="83" t="str">
        <f>IF($B273="","",(VLOOKUP($B273,'Price List'!$C:AS,24,FALSE)))</f>
        <v/>
      </c>
      <c r="AA273" s="83" t="str">
        <f>IF($B273="","",(VLOOKUP($B273,'Price List'!$C:AS,25,FALSE)))</f>
        <v/>
      </c>
      <c r="AB273" s="125" t="str">
        <f>IF($B273="","",(VLOOKUP($B273,'Price List'!$C:AS,26,FALSE)))</f>
        <v/>
      </c>
      <c r="AC273" s="125" t="str">
        <f>IF($B273="","",(VLOOKUP($B273,'Price List'!$C:AS,27,FALSE)))</f>
        <v/>
      </c>
      <c r="AD273" s="82" t="str">
        <f>IF($B273="","",(VLOOKUP($B273,'Price List'!$C:AS,28,FALSE)))</f>
        <v/>
      </c>
      <c r="AE273" s="83" t="str">
        <f>IF($B273="","",(VLOOKUP($B273,'Price List'!$C:AS,29,FALSE)))</f>
        <v/>
      </c>
      <c r="AF273" s="83" t="str">
        <f>IF($B273="","",(VLOOKUP($B273,'Price List'!$C:AS,30,FALSE)))</f>
        <v/>
      </c>
      <c r="AG273" s="125" t="str">
        <f>IF($B273="","",(VLOOKUP($B273,'Price List'!$C:AS,31,FALSE)))</f>
        <v/>
      </c>
      <c r="AH273" s="125" t="str">
        <f>IF($B273="","",(VLOOKUP($B273,'Price List'!$C:AS,32,FALSE)))</f>
        <v/>
      </c>
      <c r="AI273" s="84" t="str">
        <f>IF($B273="","",(VLOOKUP($B273,'Price List'!$C:AS,33,FALSE)))</f>
        <v/>
      </c>
      <c r="AJ273" s="83" t="str">
        <f>IF($B273="","",(VLOOKUP($B273,'Price List'!$C:AS,34,FALSE)))</f>
        <v/>
      </c>
      <c r="AK273" s="83" t="str">
        <f>IF($B273="","",(VLOOKUP($B273,'Price List'!$C:AS,35,FALSE)))</f>
        <v/>
      </c>
      <c r="AL273" s="125" t="str">
        <f>IF($B273="","",(VLOOKUP($B273,'Price List'!$C:AS,36,FALSE)))</f>
        <v/>
      </c>
      <c r="AM273" s="130" t="str">
        <f>IF($B273="","",(VLOOKUP($B273,'Price List'!$C:AS,37,FALSE)))</f>
        <v/>
      </c>
      <c r="AN273" s="83" t="str">
        <f>IF($B273="","",(VLOOKUP($B273,'Price List'!$C:AS,38,FALSE)))</f>
        <v/>
      </c>
      <c r="AO273" s="83" t="str">
        <f>IF($B273="","",(VLOOKUP($B273,'Price List'!$C:AS,39,FALSE)))</f>
        <v/>
      </c>
      <c r="AP273" s="83" t="str">
        <f>IF($B273="","",(VLOOKUP($B273,'Price List'!$C:AS,40,FALSE)))</f>
        <v/>
      </c>
      <c r="AQ273" s="125" t="str">
        <f>IF($B273="","",(VLOOKUP($B273,'Price List'!$C:AS,41,FALSE)))</f>
        <v/>
      </c>
      <c r="AR273" s="135" t="str">
        <f>IF($B273="","",(VLOOKUP($B273,'Price List'!$C:AS,42,FALSE)))</f>
        <v/>
      </c>
      <c r="AS273" s="76" t="str">
        <f>IF($B273="","",(VLOOKUP($B273,'Price List'!$C:CO,43,FALSE)))</f>
        <v/>
      </c>
      <c r="AT273" s="151" t="str">
        <f t="shared" si="4"/>
        <v/>
      </c>
      <c r="AU273" s="76"/>
      <c r="AV273" s="76"/>
      <c r="AW273" s="76"/>
      <c r="AX273" s="76"/>
      <c r="AY273" s="76"/>
      <c r="AZ273" s="76"/>
      <c r="BA273" s="76"/>
    </row>
    <row r="274" spans="1:53" s="85" customFormat="1" x14ac:dyDescent="0.2">
      <c r="A274" s="79">
        <v>267</v>
      </c>
      <c r="B274" s="76" t="str">
        <f>IF(ISBLANK(Catalog!A630),"",Catalog!A630)</f>
        <v/>
      </c>
      <c r="C274" s="76"/>
      <c r="D274" s="76" t="str">
        <f>IF($B274="","",(VLOOKUP($B274,'Price List'!$C:BB,2,FALSE)))</f>
        <v/>
      </c>
      <c r="E274" s="77" t="str">
        <f>IF($B274="","",(VLOOKUP($B274,'Price List'!$C:BA,3,FALSE)))</f>
        <v/>
      </c>
      <c r="F274" s="78" t="str">
        <f>IF($B274="","",IF(ISBLANK(VLOOKUP($B274,'Price List'!$C:BB,5,FALSE)),VLOOKUP($B274,'Price List'!$C:BB,7,FALSE),VLOOKUP($B274,'Price List'!$C:BB,5,FALSE)))</f>
        <v/>
      </c>
      <c r="G274" s="76"/>
      <c r="H274" s="76"/>
      <c r="I274" s="77" t="str">
        <f>IF($B274="","",(VLOOKUP($B274,'Price List'!$C:BE,6,FALSE)))</f>
        <v/>
      </c>
      <c r="J274" s="76" t="str">
        <f>IF($B274="","",(VLOOKUP($B274,'Price List'!$C:BF,8,FALSE)))</f>
        <v/>
      </c>
      <c r="K274" s="76" t="str">
        <f>IF($B274="","",(VLOOKUP($B274,'Price List'!$C:BG,9,FALSE)))</f>
        <v/>
      </c>
      <c r="L274" s="79" t="str">
        <f>IF($B274="","",(VLOOKUP($B274,'Price List'!$C:BH,10,FALSE)))</f>
        <v/>
      </c>
      <c r="M274" s="80" t="str">
        <f>IF($B274="","",(VLOOKUP($B274,'Price List'!$C:BI,11,FALSE)))</f>
        <v/>
      </c>
      <c r="N274" s="81" t="str">
        <f>IF($B274="","",(VLOOKUP($B274,'Price List'!$C:BI,12,FALSE)))</f>
        <v/>
      </c>
      <c r="O274" s="82" t="str">
        <f>IF($B274="","",(VLOOKUP($B274,'Price List'!$C:AS,13,FALSE)))</f>
        <v/>
      </c>
      <c r="P274" s="83" t="str">
        <f>IF($B274="","",(VLOOKUP($B274,'Price List'!$C:AS,14,FALSE)))</f>
        <v/>
      </c>
      <c r="Q274" s="83" t="str">
        <f>IF($B274="","",(VLOOKUP($B274,'Price List'!$C:AS,15,FALSE)))</f>
        <v/>
      </c>
      <c r="R274" s="125" t="str">
        <f>IF($B274="","",(VLOOKUP($B274,'Price List'!$C:AS,16,FALSE)))</f>
        <v/>
      </c>
      <c r="S274" s="125" t="str">
        <f>IF($B274="","",(VLOOKUP($B274,'Price List'!$C:AS,17,FALSE)))</f>
        <v/>
      </c>
      <c r="T274" s="84" t="str">
        <f>IF($B274="","",(VLOOKUP($B274,'Price List'!$C:AS,18,FALSE)))</f>
        <v/>
      </c>
      <c r="U274" s="83" t="str">
        <f>IF($B274="","",(VLOOKUP($B274,'Price List'!$C:AS,19,FALSE)))</f>
        <v/>
      </c>
      <c r="V274" s="83" t="str">
        <f>IF($B274="","",(VLOOKUP($B274,'Price List'!$C:AS,20,FALSE)))</f>
        <v/>
      </c>
      <c r="W274" s="125" t="str">
        <f>IF($B274="","",(VLOOKUP($B274,'Price List'!$C:AS,21,FALSE)))</f>
        <v/>
      </c>
      <c r="X274" s="130" t="str">
        <f>IF($B274="","",(VLOOKUP($B274,'Price List'!$C:AS,22,FALSE)))</f>
        <v/>
      </c>
      <c r="Y274" s="83" t="str">
        <f>IF($B274="","",(VLOOKUP($B274,'Price List'!$C:AS,23,FALSE)))</f>
        <v/>
      </c>
      <c r="Z274" s="83" t="str">
        <f>IF($B274="","",(VLOOKUP($B274,'Price List'!$C:AS,24,FALSE)))</f>
        <v/>
      </c>
      <c r="AA274" s="83" t="str">
        <f>IF($B274="","",(VLOOKUP($B274,'Price List'!$C:AS,25,FALSE)))</f>
        <v/>
      </c>
      <c r="AB274" s="125" t="str">
        <f>IF($B274="","",(VLOOKUP($B274,'Price List'!$C:AS,26,FALSE)))</f>
        <v/>
      </c>
      <c r="AC274" s="125" t="str">
        <f>IF($B274="","",(VLOOKUP($B274,'Price List'!$C:AS,27,FALSE)))</f>
        <v/>
      </c>
      <c r="AD274" s="82" t="str">
        <f>IF($B274="","",(VLOOKUP($B274,'Price List'!$C:AS,28,FALSE)))</f>
        <v/>
      </c>
      <c r="AE274" s="83" t="str">
        <f>IF($B274="","",(VLOOKUP($B274,'Price List'!$C:AS,29,FALSE)))</f>
        <v/>
      </c>
      <c r="AF274" s="83" t="str">
        <f>IF($B274="","",(VLOOKUP($B274,'Price List'!$C:AS,30,FALSE)))</f>
        <v/>
      </c>
      <c r="AG274" s="125" t="str">
        <f>IF($B274="","",(VLOOKUP($B274,'Price List'!$C:AS,31,FALSE)))</f>
        <v/>
      </c>
      <c r="AH274" s="125" t="str">
        <f>IF($B274="","",(VLOOKUP($B274,'Price List'!$C:AS,32,FALSE)))</f>
        <v/>
      </c>
      <c r="AI274" s="84" t="str">
        <f>IF($B274="","",(VLOOKUP($B274,'Price List'!$C:AS,33,FALSE)))</f>
        <v/>
      </c>
      <c r="AJ274" s="83" t="str">
        <f>IF($B274="","",(VLOOKUP($B274,'Price List'!$C:AS,34,FALSE)))</f>
        <v/>
      </c>
      <c r="AK274" s="83" t="str">
        <f>IF($B274="","",(VLOOKUP($B274,'Price List'!$C:AS,35,FALSE)))</f>
        <v/>
      </c>
      <c r="AL274" s="125" t="str">
        <f>IF($B274="","",(VLOOKUP($B274,'Price List'!$C:AS,36,FALSE)))</f>
        <v/>
      </c>
      <c r="AM274" s="130" t="str">
        <f>IF($B274="","",(VLOOKUP($B274,'Price List'!$C:AS,37,FALSE)))</f>
        <v/>
      </c>
      <c r="AN274" s="83" t="str">
        <f>IF($B274="","",(VLOOKUP($B274,'Price List'!$C:AS,38,FALSE)))</f>
        <v/>
      </c>
      <c r="AO274" s="83" t="str">
        <f>IF($B274="","",(VLOOKUP($B274,'Price List'!$C:AS,39,FALSE)))</f>
        <v/>
      </c>
      <c r="AP274" s="83" t="str">
        <f>IF($B274="","",(VLOOKUP($B274,'Price List'!$C:AS,40,FALSE)))</f>
        <v/>
      </c>
      <c r="AQ274" s="125" t="str">
        <f>IF($B274="","",(VLOOKUP($B274,'Price List'!$C:AS,41,FALSE)))</f>
        <v/>
      </c>
      <c r="AR274" s="135" t="str">
        <f>IF($B274="","",(VLOOKUP($B274,'Price List'!$C:AS,42,FALSE)))</f>
        <v/>
      </c>
      <c r="AS274" s="76" t="str">
        <f>IF($B274="","",(VLOOKUP($B274,'Price List'!$C:CO,43,FALSE)))</f>
        <v/>
      </c>
      <c r="AT274" s="151" t="str">
        <f t="shared" si="4"/>
        <v/>
      </c>
      <c r="AU274" s="76"/>
      <c r="AV274" s="76"/>
      <c r="AW274" s="76"/>
      <c r="AX274" s="76"/>
      <c r="AY274" s="76"/>
      <c r="AZ274" s="76"/>
      <c r="BA274" s="76"/>
    </row>
    <row r="275" spans="1:53" s="85" customFormat="1" x14ac:dyDescent="0.2">
      <c r="A275" s="79">
        <v>268</v>
      </c>
      <c r="B275" s="76" t="str">
        <f>IF(ISBLANK(Catalog!E630),"",Catalog!E630)</f>
        <v/>
      </c>
      <c r="C275" s="76"/>
      <c r="D275" s="76" t="str">
        <f>IF($B275="","",(VLOOKUP($B275,'Price List'!$C:BB,2,FALSE)))</f>
        <v/>
      </c>
      <c r="E275" s="77" t="str">
        <f>IF($B275="","",(VLOOKUP($B275,'Price List'!$C:BA,3,FALSE)))</f>
        <v/>
      </c>
      <c r="F275" s="78" t="str">
        <f>IF($B275="","",IF(ISBLANK(VLOOKUP($B275,'Price List'!$C:BB,5,FALSE)),VLOOKUP($B275,'Price List'!$C:BB,7,FALSE),VLOOKUP($B275,'Price List'!$C:BB,5,FALSE)))</f>
        <v/>
      </c>
      <c r="G275" s="76"/>
      <c r="H275" s="76"/>
      <c r="I275" s="77" t="str">
        <f>IF($B275="","",(VLOOKUP($B275,'Price List'!$C:BE,6,FALSE)))</f>
        <v/>
      </c>
      <c r="J275" s="76" t="str">
        <f>IF($B275="","",(VLOOKUP($B275,'Price List'!$C:BF,8,FALSE)))</f>
        <v/>
      </c>
      <c r="K275" s="76" t="str">
        <f>IF($B275="","",(VLOOKUP($B275,'Price List'!$C:BG,9,FALSE)))</f>
        <v/>
      </c>
      <c r="L275" s="79" t="str">
        <f>IF($B275="","",(VLOOKUP($B275,'Price List'!$C:BH,10,FALSE)))</f>
        <v/>
      </c>
      <c r="M275" s="80" t="str">
        <f>IF($B275="","",(VLOOKUP($B275,'Price List'!$C:BI,11,FALSE)))</f>
        <v/>
      </c>
      <c r="N275" s="81" t="str">
        <f>IF($B275="","",(VLOOKUP($B275,'Price List'!$C:BI,12,FALSE)))</f>
        <v/>
      </c>
      <c r="O275" s="82" t="str">
        <f>IF($B275="","",(VLOOKUP($B275,'Price List'!$C:AS,13,FALSE)))</f>
        <v/>
      </c>
      <c r="P275" s="83" t="str">
        <f>IF($B275="","",(VLOOKUP($B275,'Price List'!$C:AS,14,FALSE)))</f>
        <v/>
      </c>
      <c r="Q275" s="83" t="str">
        <f>IF($B275="","",(VLOOKUP($B275,'Price List'!$C:AS,15,FALSE)))</f>
        <v/>
      </c>
      <c r="R275" s="125" t="str">
        <f>IF($B275="","",(VLOOKUP($B275,'Price List'!$C:AS,16,FALSE)))</f>
        <v/>
      </c>
      <c r="S275" s="125" t="str">
        <f>IF($B275="","",(VLOOKUP($B275,'Price List'!$C:AS,17,FALSE)))</f>
        <v/>
      </c>
      <c r="T275" s="84" t="str">
        <f>IF($B275="","",(VLOOKUP($B275,'Price List'!$C:AS,18,FALSE)))</f>
        <v/>
      </c>
      <c r="U275" s="83" t="str">
        <f>IF($B275="","",(VLOOKUP($B275,'Price List'!$C:AS,19,FALSE)))</f>
        <v/>
      </c>
      <c r="V275" s="83" t="str">
        <f>IF($B275="","",(VLOOKUP($B275,'Price List'!$C:AS,20,FALSE)))</f>
        <v/>
      </c>
      <c r="W275" s="125" t="str">
        <f>IF($B275="","",(VLOOKUP($B275,'Price List'!$C:AS,21,FALSE)))</f>
        <v/>
      </c>
      <c r="X275" s="130" t="str">
        <f>IF($B275="","",(VLOOKUP($B275,'Price List'!$C:AS,22,FALSE)))</f>
        <v/>
      </c>
      <c r="Y275" s="83" t="str">
        <f>IF($B275="","",(VLOOKUP($B275,'Price List'!$C:AS,23,FALSE)))</f>
        <v/>
      </c>
      <c r="Z275" s="83" t="str">
        <f>IF($B275="","",(VLOOKUP($B275,'Price List'!$C:AS,24,FALSE)))</f>
        <v/>
      </c>
      <c r="AA275" s="83" t="str">
        <f>IF($B275="","",(VLOOKUP($B275,'Price List'!$C:AS,25,FALSE)))</f>
        <v/>
      </c>
      <c r="AB275" s="125" t="str">
        <f>IF($B275="","",(VLOOKUP($B275,'Price List'!$C:AS,26,FALSE)))</f>
        <v/>
      </c>
      <c r="AC275" s="125" t="str">
        <f>IF($B275="","",(VLOOKUP($B275,'Price List'!$C:AS,27,FALSE)))</f>
        <v/>
      </c>
      <c r="AD275" s="82" t="str">
        <f>IF($B275="","",(VLOOKUP($B275,'Price List'!$C:AS,28,FALSE)))</f>
        <v/>
      </c>
      <c r="AE275" s="83" t="str">
        <f>IF($B275="","",(VLOOKUP($B275,'Price List'!$C:AS,29,FALSE)))</f>
        <v/>
      </c>
      <c r="AF275" s="83" t="str">
        <f>IF($B275="","",(VLOOKUP($B275,'Price List'!$C:AS,30,FALSE)))</f>
        <v/>
      </c>
      <c r="AG275" s="125" t="str">
        <f>IF($B275="","",(VLOOKUP($B275,'Price List'!$C:AS,31,FALSE)))</f>
        <v/>
      </c>
      <c r="AH275" s="125" t="str">
        <f>IF($B275="","",(VLOOKUP($B275,'Price List'!$C:AS,32,FALSE)))</f>
        <v/>
      </c>
      <c r="AI275" s="84" t="str">
        <f>IF($B275="","",(VLOOKUP($B275,'Price List'!$C:AS,33,FALSE)))</f>
        <v/>
      </c>
      <c r="AJ275" s="83" t="str">
        <f>IF($B275="","",(VLOOKUP($B275,'Price List'!$C:AS,34,FALSE)))</f>
        <v/>
      </c>
      <c r="AK275" s="83" t="str">
        <f>IF($B275="","",(VLOOKUP($B275,'Price List'!$C:AS,35,FALSE)))</f>
        <v/>
      </c>
      <c r="AL275" s="125" t="str">
        <f>IF($B275="","",(VLOOKUP($B275,'Price List'!$C:AS,36,FALSE)))</f>
        <v/>
      </c>
      <c r="AM275" s="130" t="str">
        <f>IF($B275="","",(VLOOKUP($B275,'Price List'!$C:AS,37,FALSE)))</f>
        <v/>
      </c>
      <c r="AN275" s="83" t="str">
        <f>IF($B275="","",(VLOOKUP($B275,'Price List'!$C:AS,38,FALSE)))</f>
        <v/>
      </c>
      <c r="AO275" s="83" t="str">
        <f>IF($B275="","",(VLOOKUP($B275,'Price List'!$C:AS,39,FALSE)))</f>
        <v/>
      </c>
      <c r="AP275" s="83" t="str">
        <f>IF($B275="","",(VLOOKUP($B275,'Price List'!$C:AS,40,FALSE)))</f>
        <v/>
      </c>
      <c r="AQ275" s="125" t="str">
        <f>IF($B275="","",(VLOOKUP($B275,'Price List'!$C:AS,41,FALSE)))</f>
        <v/>
      </c>
      <c r="AR275" s="135" t="str">
        <f>IF($B275="","",(VLOOKUP($B275,'Price List'!$C:AS,42,FALSE)))</f>
        <v/>
      </c>
      <c r="AS275" s="76" t="str">
        <f>IF($B275="","",(VLOOKUP($B275,'Price List'!$C:CO,43,FALSE)))</f>
        <v/>
      </c>
      <c r="AT275" s="151" t="str">
        <f t="shared" si="4"/>
        <v/>
      </c>
      <c r="AU275" s="76"/>
      <c r="AV275" s="76"/>
      <c r="AW275" s="76"/>
      <c r="AX275" s="76"/>
      <c r="AY275" s="76"/>
      <c r="AZ275" s="76"/>
      <c r="BA275" s="76"/>
    </row>
    <row r="276" spans="1:53" s="85" customFormat="1" x14ac:dyDescent="0.2">
      <c r="A276" s="79">
        <v>269</v>
      </c>
      <c r="B276" s="76" t="str">
        <f>IF(ISBLANK(Catalog!I630),"",Catalog!I630)</f>
        <v/>
      </c>
      <c r="C276" s="76"/>
      <c r="D276" s="76" t="str">
        <f>IF($B276="","",(VLOOKUP($B276,'Price List'!$C:BB,2,FALSE)))</f>
        <v/>
      </c>
      <c r="E276" s="77" t="str">
        <f>IF($B276="","",(VLOOKUP($B276,'Price List'!$C:BA,3,FALSE)))</f>
        <v/>
      </c>
      <c r="F276" s="78" t="str">
        <f>IF($B276="","",IF(ISBLANK(VLOOKUP($B276,'Price List'!$C:BB,5,FALSE)),VLOOKUP($B276,'Price List'!$C:BB,7,FALSE),VLOOKUP($B276,'Price List'!$C:BB,5,FALSE)))</f>
        <v/>
      </c>
      <c r="G276" s="76"/>
      <c r="H276" s="76"/>
      <c r="I276" s="77" t="str">
        <f>IF($B276="","",(VLOOKUP($B276,'Price List'!$C:BE,6,FALSE)))</f>
        <v/>
      </c>
      <c r="J276" s="76" t="str">
        <f>IF($B276="","",(VLOOKUP($B276,'Price List'!$C:BF,8,FALSE)))</f>
        <v/>
      </c>
      <c r="K276" s="76" t="str">
        <f>IF($B276="","",(VLOOKUP($B276,'Price List'!$C:BG,9,FALSE)))</f>
        <v/>
      </c>
      <c r="L276" s="79" t="str">
        <f>IF($B276="","",(VLOOKUP($B276,'Price List'!$C:BH,10,FALSE)))</f>
        <v/>
      </c>
      <c r="M276" s="80" t="str">
        <f>IF($B276="","",(VLOOKUP($B276,'Price List'!$C:BI,11,FALSE)))</f>
        <v/>
      </c>
      <c r="N276" s="81" t="str">
        <f>IF($B276="","",(VLOOKUP($B276,'Price List'!$C:BI,12,FALSE)))</f>
        <v/>
      </c>
      <c r="O276" s="82" t="str">
        <f>IF($B276="","",(VLOOKUP($B276,'Price List'!$C:AS,13,FALSE)))</f>
        <v/>
      </c>
      <c r="P276" s="83" t="str">
        <f>IF($B276="","",(VLOOKUP($B276,'Price List'!$C:AS,14,FALSE)))</f>
        <v/>
      </c>
      <c r="Q276" s="83" t="str">
        <f>IF($B276="","",(VLOOKUP($B276,'Price List'!$C:AS,15,FALSE)))</f>
        <v/>
      </c>
      <c r="R276" s="125" t="str">
        <f>IF($B276="","",(VLOOKUP($B276,'Price List'!$C:AS,16,FALSE)))</f>
        <v/>
      </c>
      <c r="S276" s="125" t="str">
        <f>IF($B276="","",(VLOOKUP($B276,'Price List'!$C:AS,17,FALSE)))</f>
        <v/>
      </c>
      <c r="T276" s="84" t="str">
        <f>IF($B276="","",(VLOOKUP($B276,'Price List'!$C:AS,18,FALSE)))</f>
        <v/>
      </c>
      <c r="U276" s="83" t="str">
        <f>IF($B276="","",(VLOOKUP($B276,'Price List'!$C:AS,19,FALSE)))</f>
        <v/>
      </c>
      <c r="V276" s="83" t="str">
        <f>IF($B276="","",(VLOOKUP($B276,'Price List'!$C:AS,20,FALSE)))</f>
        <v/>
      </c>
      <c r="W276" s="125" t="str">
        <f>IF($B276="","",(VLOOKUP($B276,'Price List'!$C:AS,21,FALSE)))</f>
        <v/>
      </c>
      <c r="X276" s="130" t="str">
        <f>IF($B276="","",(VLOOKUP($B276,'Price List'!$C:AS,22,FALSE)))</f>
        <v/>
      </c>
      <c r="Y276" s="83" t="str">
        <f>IF($B276="","",(VLOOKUP($B276,'Price List'!$C:AS,23,FALSE)))</f>
        <v/>
      </c>
      <c r="Z276" s="83" t="str">
        <f>IF($B276="","",(VLOOKUP($B276,'Price List'!$C:AS,24,FALSE)))</f>
        <v/>
      </c>
      <c r="AA276" s="83" t="str">
        <f>IF($B276="","",(VLOOKUP($B276,'Price List'!$C:AS,25,FALSE)))</f>
        <v/>
      </c>
      <c r="AB276" s="125" t="str">
        <f>IF($B276="","",(VLOOKUP($B276,'Price List'!$C:AS,26,FALSE)))</f>
        <v/>
      </c>
      <c r="AC276" s="125" t="str">
        <f>IF($B276="","",(VLOOKUP($B276,'Price List'!$C:AS,27,FALSE)))</f>
        <v/>
      </c>
      <c r="AD276" s="82" t="str">
        <f>IF($B276="","",(VLOOKUP($B276,'Price List'!$C:AS,28,FALSE)))</f>
        <v/>
      </c>
      <c r="AE276" s="83" t="str">
        <f>IF($B276="","",(VLOOKUP($B276,'Price List'!$C:AS,29,FALSE)))</f>
        <v/>
      </c>
      <c r="AF276" s="83" t="str">
        <f>IF($B276="","",(VLOOKUP($B276,'Price List'!$C:AS,30,FALSE)))</f>
        <v/>
      </c>
      <c r="AG276" s="125" t="str">
        <f>IF($B276="","",(VLOOKUP($B276,'Price List'!$C:AS,31,FALSE)))</f>
        <v/>
      </c>
      <c r="AH276" s="125" t="str">
        <f>IF($B276="","",(VLOOKUP($B276,'Price List'!$C:AS,32,FALSE)))</f>
        <v/>
      </c>
      <c r="AI276" s="84" t="str">
        <f>IF($B276="","",(VLOOKUP($B276,'Price List'!$C:AS,33,FALSE)))</f>
        <v/>
      </c>
      <c r="AJ276" s="83" t="str">
        <f>IF($B276="","",(VLOOKUP($B276,'Price List'!$C:AS,34,FALSE)))</f>
        <v/>
      </c>
      <c r="AK276" s="83" t="str">
        <f>IF($B276="","",(VLOOKUP($B276,'Price List'!$C:AS,35,FALSE)))</f>
        <v/>
      </c>
      <c r="AL276" s="125" t="str">
        <f>IF($B276="","",(VLOOKUP($B276,'Price List'!$C:AS,36,FALSE)))</f>
        <v/>
      </c>
      <c r="AM276" s="130" t="str">
        <f>IF($B276="","",(VLOOKUP($B276,'Price List'!$C:AS,37,FALSE)))</f>
        <v/>
      </c>
      <c r="AN276" s="83" t="str">
        <f>IF($B276="","",(VLOOKUP($B276,'Price List'!$C:AS,38,FALSE)))</f>
        <v/>
      </c>
      <c r="AO276" s="83" t="str">
        <f>IF($B276="","",(VLOOKUP($B276,'Price List'!$C:AS,39,FALSE)))</f>
        <v/>
      </c>
      <c r="AP276" s="83" t="str">
        <f>IF($B276="","",(VLOOKUP($B276,'Price List'!$C:AS,40,FALSE)))</f>
        <v/>
      </c>
      <c r="AQ276" s="125" t="str">
        <f>IF($B276="","",(VLOOKUP($B276,'Price List'!$C:AS,41,FALSE)))</f>
        <v/>
      </c>
      <c r="AR276" s="135" t="str">
        <f>IF($B276="","",(VLOOKUP($B276,'Price List'!$C:AS,42,FALSE)))</f>
        <v/>
      </c>
      <c r="AS276" s="76" t="str">
        <f>IF($B276="","",(VLOOKUP($B276,'Price List'!$C:CO,43,FALSE)))</f>
        <v/>
      </c>
      <c r="AT276" s="151" t="str">
        <f t="shared" si="4"/>
        <v/>
      </c>
      <c r="AU276" s="76"/>
      <c r="AV276" s="76"/>
      <c r="AW276" s="76"/>
      <c r="AX276" s="76"/>
      <c r="AY276" s="76"/>
      <c r="AZ276" s="76"/>
      <c r="BA276" s="76"/>
    </row>
    <row r="277" spans="1:53" s="85" customFormat="1" x14ac:dyDescent="0.2">
      <c r="A277" s="79">
        <v>270</v>
      </c>
      <c r="B277" s="76" t="str">
        <f>IF(ISBLANK(Catalog!A637),"",Catalog!A637)</f>
        <v/>
      </c>
      <c r="C277" s="76"/>
      <c r="D277" s="76" t="str">
        <f>IF($B277="","",(VLOOKUP($B277,'Price List'!$C:BB,2,FALSE)))</f>
        <v/>
      </c>
      <c r="E277" s="77" t="str">
        <f>IF($B277="","",(VLOOKUP($B277,'Price List'!$C:BA,3,FALSE)))</f>
        <v/>
      </c>
      <c r="F277" s="78" t="str">
        <f>IF($B277="","",IF(ISBLANK(VLOOKUP($B277,'Price List'!$C:BB,5,FALSE)),VLOOKUP($B277,'Price List'!$C:BB,7,FALSE),VLOOKUP($B277,'Price List'!$C:BB,5,FALSE)))</f>
        <v/>
      </c>
      <c r="G277" s="76"/>
      <c r="H277" s="76"/>
      <c r="I277" s="77" t="str">
        <f>IF($B277="","",(VLOOKUP($B277,'Price List'!$C:BE,6,FALSE)))</f>
        <v/>
      </c>
      <c r="J277" s="76" t="str">
        <f>IF($B277="","",(VLOOKUP($B277,'Price List'!$C:BF,8,FALSE)))</f>
        <v/>
      </c>
      <c r="K277" s="76" t="str">
        <f>IF($B277="","",(VLOOKUP($B277,'Price List'!$C:BG,9,FALSE)))</f>
        <v/>
      </c>
      <c r="L277" s="79" t="str">
        <f>IF($B277="","",(VLOOKUP($B277,'Price List'!$C:BH,10,FALSE)))</f>
        <v/>
      </c>
      <c r="M277" s="80" t="str">
        <f>IF($B277="","",(VLOOKUP($B277,'Price List'!$C:BI,11,FALSE)))</f>
        <v/>
      </c>
      <c r="N277" s="81" t="str">
        <f>IF($B277="","",(VLOOKUP($B277,'Price List'!$C:BI,12,FALSE)))</f>
        <v/>
      </c>
      <c r="O277" s="82" t="str">
        <f>IF($B277="","",(VLOOKUP($B277,'Price List'!$C:AS,13,FALSE)))</f>
        <v/>
      </c>
      <c r="P277" s="83" t="str">
        <f>IF($B277="","",(VLOOKUP($B277,'Price List'!$C:AS,14,FALSE)))</f>
        <v/>
      </c>
      <c r="Q277" s="83" t="str">
        <f>IF($B277="","",(VLOOKUP($B277,'Price List'!$C:AS,15,FALSE)))</f>
        <v/>
      </c>
      <c r="R277" s="125" t="str">
        <f>IF($B277="","",(VLOOKUP($B277,'Price List'!$C:AS,16,FALSE)))</f>
        <v/>
      </c>
      <c r="S277" s="125" t="str">
        <f>IF($B277="","",(VLOOKUP($B277,'Price List'!$C:AS,17,FALSE)))</f>
        <v/>
      </c>
      <c r="T277" s="84" t="str">
        <f>IF($B277="","",(VLOOKUP($B277,'Price List'!$C:AS,18,FALSE)))</f>
        <v/>
      </c>
      <c r="U277" s="83" t="str">
        <f>IF($B277="","",(VLOOKUP($B277,'Price List'!$C:AS,19,FALSE)))</f>
        <v/>
      </c>
      <c r="V277" s="83" t="str">
        <f>IF($B277="","",(VLOOKUP($B277,'Price List'!$C:AS,20,FALSE)))</f>
        <v/>
      </c>
      <c r="W277" s="125" t="str">
        <f>IF($B277="","",(VLOOKUP($B277,'Price List'!$C:AS,21,FALSE)))</f>
        <v/>
      </c>
      <c r="X277" s="130" t="str">
        <f>IF($B277="","",(VLOOKUP($B277,'Price List'!$C:AS,22,FALSE)))</f>
        <v/>
      </c>
      <c r="Y277" s="83" t="str">
        <f>IF($B277="","",(VLOOKUP($B277,'Price List'!$C:AS,23,FALSE)))</f>
        <v/>
      </c>
      <c r="Z277" s="83" t="str">
        <f>IF($B277="","",(VLOOKUP($B277,'Price List'!$C:AS,24,FALSE)))</f>
        <v/>
      </c>
      <c r="AA277" s="83" t="str">
        <f>IF($B277="","",(VLOOKUP($B277,'Price List'!$C:AS,25,FALSE)))</f>
        <v/>
      </c>
      <c r="AB277" s="125" t="str">
        <f>IF($B277="","",(VLOOKUP($B277,'Price List'!$C:AS,26,FALSE)))</f>
        <v/>
      </c>
      <c r="AC277" s="125" t="str">
        <f>IF($B277="","",(VLOOKUP($B277,'Price List'!$C:AS,27,FALSE)))</f>
        <v/>
      </c>
      <c r="AD277" s="82" t="str">
        <f>IF($B277="","",(VLOOKUP($B277,'Price List'!$C:AS,28,FALSE)))</f>
        <v/>
      </c>
      <c r="AE277" s="83" t="str">
        <f>IF($B277="","",(VLOOKUP($B277,'Price List'!$C:AS,29,FALSE)))</f>
        <v/>
      </c>
      <c r="AF277" s="83" t="str">
        <f>IF($B277="","",(VLOOKUP($B277,'Price List'!$C:AS,30,FALSE)))</f>
        <v/>
      </c>
      <c r="AG277" s="125" t="str">
        <f>IF($B277="","",(VLOOKUP($B277,'Price List'!$C:AS,31,FALSE)))</f>
        <v/>
      </c>
      <c r="AH277" s="125" t="str">
        <f>IF($B277="","",(VLOOKUP($B277,'Price List'!$C:AS,32,FALSE)))</f>
        <v/>
      </c>
      <c r="AI277" s="84" t="str">
        <f>IF($B277="","",(VLOOKUP($B277,'Price List'!$C:AS,33,FALSE)))</f>
        <v/>
      </c>
      <c r="AJ277" s="83" t="str">
        <f>IF($B277="","",(VLOOKUP($B277,'Price List'!$C:AS,34,FALSE)))</f>
        <v/>
      </c>
      <c r="AK277" s="83" t="str">
        <f>IF($B277="","",(VLOOKUP($B277,'Price List'!$C:AS,35,FALSE)))</f>
        <v/>
      </c>
      <c r="AL277" s="125" t="str">
        <f>IF($B277="","",(VLOOKUP($B277,'Price List'!$C:AS,36,FALSE)))</f>
        <v/>
      </c>
      <c r="AM277" s="130" t="str">
        <f>IF($B277="","",(VLOOKUP($B277,'Price List'!$C:AS,37,FALSE)))</f>
        <v/>
      </c>
      <c r="AN277" s="83" t="str">
        <f>IF($B277="","",(VLOOKUP($B277,'Price List'!$C:AS,38,FALSE)))</f>
        <v/>
      </c>
      <c r="AO277" s="83" t="str">
        <f>IF($B277="","",(VLOOKUP($B277,'Price List'!$C:AS,39,FALSE)))</f>
        <v/>
      </c>
      <c r="AP277" s="83" t="str">
        <f>IF($B277="","",(VLOOKUP($B277,'Price List'!$C:AS,40,FALSE)))</f>
        <v/>
      </c>
      <c r="AQ277" s="125" t="str">
        <f>IF($B277="","",(VLOOKUP($B277,'Price List'!$C:AS,41,FALSE)))</f>
        <v/>
      </c>
      <c r="AR277" s="135" t="str">
        <f>IF($B277="","",(VLOOKUP($B277,'Price List'!$C:AS,42,FALSE)))</f>
        <v/>
      </c>
      <c r="AS277" s="76" t="str">
        <f>IF($B277="","",(VLOOKUP($B277,'Price List'!$C:CO,43,FALSE)))</f>
        <v/>
      </c>
      <c r="AT277" s="151" t="str">
        <f t="shared" si="4"/>
        <v/>
      </c>
      <c r="AU277" s="76"/>
      <c r="AV277" s="76"/>
      <c r="AW277" s="76"/>
      <c r="AX277" s="76"/>
      <c r="AY277" s="76"/>
      <c r="AZ277" s="76"/>
      <c r="BA277" s="76"/>
    </row>
    <row r="278" spans="1:53" s="85" customFormat="1" x14ac:dyDescent="0.2">
      <c r="A278" s="79">
        <v>271</v>
      </c>
      <c r="B278" s="76" t="str">
        <f>IF(ISBLANK(Catalog!E637),"",Catalog!E637)</f>
        <v/>
      </c>
      <c r="C278" s="76"/>
      <c r="D278" s="76" t="str">
        <f>IF($B278="","",(VLOOKUP($B278,'Price List'!$C:BB,2,FALSE)))</f>
        <v/>
      </c>
      <c r="E278" s="77" t="str">
        <f>IF($B278="","",(VLOOKUP($B278,'Price List'!$C:BA,3,FALSE)))</f>
        <v/>
      </c>
      <c r="F278" s="78" t="str">
        <f>IF($B278="","",IF(ISBLANK(VLOOKUP($B278,'Price List'!$C:BB,5,FALSE)),VLOOKUP($B278,'Price List'!$C:BB,7,FALSE),VLOOKUP($B278,'Price List'!$C:BB,5,FALSE)))</f>
        <v/>
      </c>
      <c r="G278" s="76"/>
      <c r="H278" s="76"/>
      <c r="I278" s="77" t="str">
        <f>IF($B278="","",(VLOOKUP($B278,'Price List'!$C:BE,6,FALSE)))</f>
        <v/>
      </c>
      <c r="J278" s="76" t="str">
        <f>IF($B278="","",(VLOOKUP($B278,'Price List'!$C:BF,8,FALSE)))</f>
        <v/>
      </c>
      <c r="K278" s="76" t="str">
        <f>IF($B278="","",(VLOOKUP($B278,'Price List'!$C:BG,9,FALSE)))</f>
        <v/>
      </c>
      <c r="L278" s="79" t="str">
        <f>IF($B278="","",(VLOOKUP($B278,'Price List'!$C:BH,10,FALSE)))</f>
        <v/>
      </c>
      <c r="M278" s="80" t="str">
        <f>IF($B278="","",(VLOOKUP($B278,'Price List'!$C:BI,11,FALSE)))</f>
        <v/>
      </c>
      <c r="N278" s="81" t="str">
        <f>IF($B278="","",(VLOOKUP($B278,'Price List'!$C:BI,12,FALSE)))</f>
        <v/>
      </c>
      <c r="O278" s="82" t="str">
        <f>IF($B278="","",(VLOOKUP($B278,'Price List'!$C:AS,13,FALSE)))</f>
        <v/>
      </c>
      <c r="P278" s="83" t="str">
        <f>IF($B278="","",(VLOOKUP($B278,'Price List'!$C:AS,14,FALSE)))</f>
        <v/>
      </c>
      <c r="Q278" s="83" t="str">
        <f>IF($B278="","",(VLOOKUP($B278,'Price List'!$C:AS,15,FALSE)))</f>
        <v/>
      </c>
      <c r="R278" s="125" t="str">
        <f>IF($B278="","",(VLOOKUP($B278,'Price List'!$C:AS,16,FALSE)))</f>
        <v/>
      </c>
      <c r="S278" s="125" t="str">
        <f>IF($B278="","",(VLOOKUP($B278,'Price List'!$C:AS,17,FALSE)))</f>
        <v/>
      </c>
      <c r="T278" s="84" t="str">
        <f>IF($B278="","",(VLOOKUP($B278,'Price List'!$C:AS,18,FALSE)))</f>
        <v/>
      </c>
      <c r="U278" s="83" t="str">
        <f>IF($B278="","",(VLOOKUP($B278,'Price List'!$C:AS,19,FALSE)))</f>
        <v/>
      </c>
      <c r="V278" s="83" t="str">
        <f>IF($B278="","",(VLOOKUP($B278,'Price List'!$C:AS,20,FALSE)))</f>
        <v/>
      </c>
      <c r="W278" s="125" t="str">
        <f>IF($B278="","",(VLOOKUP($B278,'Price List'!$C:AS,21,FALSE)))</f>
        <v/>
      </c>
      <c r="X278" s="130" t="str">
        <f>IF($B278="","",(VLOOKUP($B278,'Price List'!$C:AS,22,FALSE)))</f>
        <v/>
      </c>
      <c r="Y278" s="83" t="str">
        <f>IF($B278="","",(VLOOKUP($B278,'Price List'!$C:AS,23,FALSE)))</f>
        <v/>
      </c>
      <c r="Z278" s="83" t="str">
        <f>IF($B278="","",(VLOOKUP($B278,'Price List'!$C:AS,24,FALSE)))</f>
        <v/>
      </c>
      <c r="AA278" s="83" t="str">
        <f>IF($B278="","",(VLOOKUP($B278,'Price List'!$C:AS,25,FALSE)))</f>
        <v/>
      </c>
      <c r="AB278" s="125" t="str">
        <f>IF($B278="","",(VLOOKUP($B278,'Price List'!$C:AS,26,FALSE)))</f>
        <v/>
      </c>
      <c r="AC278" s="125" t="str">
        <f>IF($B278="","",(VLOOKUP($B278,'Price List'!$C:AS,27,FALSE)))</f>
        <v/>
      </c>
      <c r="AD278" s="82" t="str">
        <f>IF($B278="","",(VLOOKUP($B278,'Price List'!$C:AS,28,FALSE)))</f>
        <v/>
      </c>
      <c r="AE278" s="83" t="str">
        <f>IF($B278="","",(VLOOKUP($B278,'Price List'!$C:AS,29,FALSE)))</f>
        <v/>
      </c>
      <c r="AF278" s="83" t="str">
        <f>IF($B278="","",(VLOOKUP($B278,'Price List'!$C:AS,30,FALSE)))</f>
        <v/>
      </c>
      <c r="AG278" s="125" t="str">
        <f>IF($B278="","",(VLOOKUP($B278,'Price List'!$C:AS,31,FALSE)))</f>
        <v/>
      </c>
      <c r="AH278" s="125" t="str">
        <f>IF($B278="","",(VLOOKUP($B278,'Price List'!$C:AS,32,FALSE)))</f>
        <v/>
      </c>
      <c r="AI278" s="84" t="str">
        <f>IF($B278="","",(VLOOKUP($B278,'Price List'!$C:AS,33,FALSE)))</f>
        <v/>
      </c>
      <c r="AJ278" s="83" t="str">
        <f>IF($B278="","",(VLOOKUP($B278,'Price List'!$C:AS,34,FALSE)))</f>
        <v/>
      </c>
      <c r="AK278" s="83" t="str">
        <f>IF($B278="","",(VLOOKUP($B278,'Price List'!$C:AS,35,FALSE)))</f>
        <v/>
      </c>
      <c r="AL278" s="125" t="str">
        <f>IF($B278="","",(VLOOKUP($B278,'Price List'!$C:AS,36,FALSE)))</f>
        <v/>
      </c>
      <c r="AM278" s="130" t="str">
        <f>IF($B278="","",(VLOOKUP($B278,'Price List'!$C:AS,37,FALSE)))</f>
        <v/>
      </c>
      <c r="AN278" s="83" t="str">
        <f>IF($B278="","",(VLOOKUP($B278,'Price List'!$C:AS,38,FALSE)))</f>
        <v/>
      </c>
      <c r="AO278" s="83" t="str">
        <f>IF($B278="","",(VLOOKUP($B278,'Price List'!$C:AS,39,FALSE)))</f>
        <v/>
      </c>
      <c r="AP278" s="83" t="str">
        <f>IF($B278="","",(VLOOKUP($B278,'Price List'!$C:AS,40,FALSE)))</f>
        <v/>
      </c>
      <c r="AQ278" s="125" t="str">
        <f>IF($B278="","",(VLOOKUP($B278,'Price List'!$C:AS,41,FALSE)))</f>
        <v/>
      </c>
      <c r="AR278" s="135" t="str">
        <f>IF($B278="","",(VLOOKUP($B278,'Price List'!$C:AS,42,FALSE)))</f>
        <v/>
      </c>
      <c r="AS278" s="76" t="str">
        <f>IF($B278="","",(VLOOKUP($B278,'Price List'!$C:CO,43,FALSE)))</f>
        <v/>
      </c>
      <c r="AT278" s="151" t="str">
        <f t="shared" si="4"/>
        <v/>
      </c>
      <c r="AU278" s="76"/>
      <c r="AV278" s="76"/>
      <c r="AW278" s="76"/>
      <c r="AX278" s="76"/>
      <c r="AY278" s="76"/>
      <c r="AZ278" s="76"/>
      <c r="BA278" s="76"/>
    </row>
    <row r="279" spans="1:53" s="85" customFormat="1" x14ac:dyDescent="0.2">
      <c r="A279" s="79">
        <v>272</v>
      </c>
      <c r="B279" s="76" t="str">
        <f>IF(ISBLANK(Catalog!I637),"",Catalog!I637)</f>
        <v/>
      </c>
      <c r="C279" s="76"/>
      <c r="D279" s="76" t="str">
        <f>IF($B279="","",(VLOOKUP($B279,'Price List'!$C:BB,2,FALSE)))</f>
        <v/>
      </c>
      <c r="E279" s="77" t="str">
        <f>IF($B279="","",(VLOOKUP($B279,'Price List'!$C:BA,3,FALSE)))</f>
        <v/>
      </c>
      <c r="F279" s="78" t="str">
        <f>IF($B279="","",IF(ISBLANK(VLOOKUP($B279,'Price List'!$C:BB,5,FALSE)),VLOOKUP($B279,'Price List'!$C:BB,7,FALSE),VLOOKUP($B279,'Price List'!$C:BB,5,FALSE)))</f>
        <v/>
      </c>
      <c r="G279" s="76"/>
      <c r="H279" s="76"/>
      <c r="I279" s="77" t="str">
        <f>IF($B279="","",(VLOOKUP($B279,'Price List'!$C:BE,6,FALSE)))</f>
        <v/>
      </c>
      <c r="J279" s="76" t="str">
        <f>IF($B279="","",(VLOOKUP($B279,'Price List'!$C:BF,8,FALSE)))</f>
        <v/>
      </c>
      <c r="K279" s="76" t="str">
        <f>IF($B279="","",(VLOOKUP($B279,'Price List'!$C:BG,9,FALSE)))</f>
        <v/>
      </c>
      <c r="L279" s="79" t="str">
        <f>IF($B279="","",(VLOOKUP($B279,'Price List'!$C:BH,10,FALSE)))</f>
        <v/>
      </c>
      <c r="M279" s="80" t="str">
        <f>IF($B279="","",(VLOOKUP($B279,'Price List'!$C:BI,11,FALSE)))</f>
        <v/>
      </c>
      <c r="N279" s="81" t="str">
        <f>IF($B279="","",(VLOOKUP($B279,'Price List'!$C:BI,12,FALSE)))</f>
        <v/>
      </c>
      <c r="O279" s="82" t="str">
        <f>IF($B279="","",(VLOOKUP($B279,'Price List'!$C:AS,13,FALSE)))</f>
        <v/>
      </c>
      <c r="P279" s="83" t="str">
        <f>IF($B279="","",(VLOOKUP($B279,'Price List'!$C:AS,14,FALSE)))</f>
        <v/>
      </c>
      <c r="Q279" s="83" t="str">
        <f>IF($B279="","",(VLOOKUP($B279,'Price List'!$C:AS,15,FALSE)))</f>
        <v/>
      </c>
      <c r="R279" s="125" t="str">
        <f>IF($B279="","",(VLOOKUP($B279,'Price List'!$C:AS,16,FALSE)))</f>
        <v/>
      </c>
      <c r="S279" s="125" t="str">
        <f>IF($B279="","",(VLOOKUP($B279,'Price List'!$C:AS,17,FALSE)))</f>
        <v/>
      </c>
      <c r="T279" s="84" t="str">
        <f>IF($B279="","",(VLOOKUP($B279,'Price List'!$C:AS,18,FALSE)))</f>
        <v/>
      </c>
      <c r="U279" s="83" t="str">
        <f>IF($B279="","",(VLOOKUP($B279,'Price List'!$C:AS,19,FALSE)))</f>
        <v/>
      </c>
      <c r="V279" s="83" t="str">
        <f>IF($B279="","",(VLOOKUP($B279,'Price List'!$C:AS,20,FALSE)))</f>
        <v/>
      </c>
      <c r="W279" s="125" t="str">
        <f>IF($B279="","",(VLOOKUP($B279,'Price List'!$C:AS,21,FALSE)))</f>
        <v/>
      </c>
      <c r="X279" s="130" t="str">
        <f>IF($B279="","",(VLOOKUP($B279,'Price List'!$C:AS,22,FALSE)))</f>
        <v/>
      </c>
      <c r="Y279" s="83" t="str">
        <f>IF($B279="","",(VLOOKUP($B279,'Price List'!$C:AS,23,FALSE)))</f>
        <v/>
      </c>
      <c r="Z279" s="83" t="str">
        <f>IF($B279="","",(VLOOKUP($B279,'Price List'!$C:AS,24,FALSE)))</f>
        <v/>
      </c>
      <c r="AA279" s="83" t="str">
        <f>IF($B279="","",(VLOOKUP($B279,'Price List'!$C:AS,25,FALSE)))</f>
        <v/>
      </c>
      <c r="AB279" s="125" t="str">
        <f>IF($B279="","",(VLOOKUP($B279,'Price List'!$C:AS,26,FALSE)))</f>
        <v/>
      </c>
      <c r="AC279" s="125" t="str">
        <f>IF($B279="","",(VLOOKUP($B279,'Price List'!$C:AS,27,FALSE)))</f>
        <v/>
      </c>
      <c r="AD279" s="82" t="str">
        <f>IF($B279="","",(VLOOKUP($B279,'Price List'!$C:AS,28,FALSE)))</f>
        <v/>
      </c>
      <c r="AE279" s="83" t="str">
        <f>IF($B279="","",(VLOOKUP($B279,'Price List'!$C:AS,29,FALSE)))</f>
        <v/>
      </c>
      <c r="AF279" s="83" t="str">
        <f>IF($B279="","",(VLOOKUP($B279,'Price List'!$C:AS,30,FALSE)))</f>
        <v/>
      </c>
      <c r="AG279" s="125" t="str">
        <f>IF($B279="","",(VLOOKUP($B279,'Price List'!$C:AS,31,FALSE)))</f>
        <v/>
      </c>
      <c r="AH279" s="125" t="str">
        <f>IF($B279="","",(VLOOKUP($B279,'Price List'!$C:AS,32,FALSE)))</f>
        <v/>
      </c>
      <c r="AI279" s="84" t="str">
        <f>IF($B279="","",(VLOOKUP($B279,'Price List'!$C:AS,33,FALSE)))</f>
        <v/>
      </c>
      <c r="AJ279" s="83" t="str">
        <f>IF($B279="","",(VLOOKUP($B279,'Price List'!$C:AS,34,FALSE)))</f>
        <v/>
      </c>
      <c r="AK279" s="83" t="str">
        <f>IF($B279="","",(VLOOKUP($B279,'Price List'!$C:AS,35,FALSE)))</f>
        <v/>
      </c>
      <c r="AL279" s="125" t="str">
        <f>IF($B279="","",(VLOOKUP($B279,'Price List'!$C:AS,36,FALSE)))</f>
        <v/>
      </c>
      <c r="AM279" s="130" t="str">
        <f>IF($B279="","",(VLOOKUP($B279,'Price List'!$C:AS,37,FALSE)))</f>
        <v/>
      </c>
      <c r="AN279" s="83" t="str">
        <f>IF($B279="","",(VLOOKUP($B279,'Price List'!$C:AS,38,FALSE)))</f>
        <v/>
      </c>
      <c r="AO279" s="83" t="str">
        <f>IF($B279="","",(VLOOKUP($B279,'Price List'!$C:AS,39,FALSE)))</f>
        <v/>
      </c>
      <c r="AP279" s="83" t="str">
        <f>IF($B279="","",(VLOOKUP($B279,'Price List'!$C:AS,40,FALSE)))</f>
        <v/>
      </c>
      <c r="AQ279" s="125" t="str">
        <f>IF($B279="","",(VLOOKUP($B279,'Price List'!$C:AS,41,FALSE)))</f>
        <v/>
      </c>
      <c r="AR279" s="135" t="str">
        <f>IF($B279="","",(VLOOKUP($B279,'Price List'!$C:AS,42,FALSE)))</f>
        <v/>
      </c>
      <c r="AS279" s="76" t="str">
        <f>IF($B279="","",(VLOOKUP($B279,'Price List'!$C:CO,43,FALSE)))</f>
        <v/>
      </c>
      <c r="AT279" s="151" t="str">
        <f t="shared" si="4"/>
        <v/>
      </c>
      <c r="AU279" s="76"/>
      <c r="AV279" s="76"/>
      <c r="AW279" s="76"/>
      <c r="AX279" s="76"/>
      <c r="AY279" s="76"/>
      <c r="AZ279" s="76"/>
      <c r="BA279" s="76"/>
    </row>
    <row r="280" spans="1:53" s="85" customFormat="1" x14ac:dyDescent="0.2">
      <c r="A280" s="79">
        <v>273</v>
      </c>
      <c r="B280" s="76" t="str">
        <f>IF(ISBLANK(Catalog!A644),"",Catalog!A644)</f>
        <v/>
      </c>
      <c r="C280" s="76"/>
      <c r="D280" s="76" t="str">
        <f>IF($B280="","",(VLOOKUP($B280,'Price List'!$C:BB,2,FALSE)))</f>
        <v/>
      </c>
      <c r="E280" s="77" t="str">
        <f>IF($B280="","",(VLOOKUP($B280,'Price List'!$C:BA,3,FALSE)))</f>
        <v/>
      </c>
      <c r="F280" s="78" t="str">
        <f>IF($B280="","",IF(ISBLANK(VLOOKUP($B280,'Price List'!$C:BB,5,FALSE)),VLOOKUP($B280,'Price List'!$C:BB,7,FALSE),VLOOKUP($B280,'Price List'!$C:BB,5,FALSE)))</f>
        <v/>
      </c>
      <c r="G280" s="76"/>
      <c r="H280" s="76"/>
      <c r="I280" s="77" t="str">
        <f>IF($B280="","",(VLOOKUP($B280,'Price List'!$C:BE,6,FALSE)))</f>
        <v/>
      </c>
      <c r="J280" s="76" t="str">
        <f>IF($B280="","",(VLOOKUP($B280,'Price List'!$C:BF,8,FALSE)))</f>
        <v/>
      </c>
      <c r="K280" s="76" t="str">
        <f>IF($B280="","",(VLOOKUP($B280,'Price List'!$C:BG,9,FALSE)))</f>
        <v/>
      </c>
      <c r="L280" s="79" t="str">
        <f>IF($B280="","",(VLOOKUP($B280,'Price List'!$C:BH,10,FALSE)))</f>
        <v/>
      </c>
      <c r="M280" s="80" t="str">
        <f>IF($B280="","",(VLOOKUP($B280,'Price List'!$C:BI,11,FALSE)))</f>
        <v/>
      </c>
      <c r="N280" s="81" t="str">
        <f>IF($B280="","",(VLOOKUP($B280,'Price List'!$C:BI,12,FALSE)))</f>
        <v/>
      </c>
      <c r="O280" s="82" t="str">
        <f>IF($B280="","",(VLOOKUP($B280,'Price List'!$C:AS,13,FALSE)))</f>
        <v/>
      </c>
      <c r="P280" s="83" t="str">
        <f>IF($B280="","",(VLOOKUP($B280,'Price List'!$C:AS,14,FALSE)))</f>
        <v/>
      </c>
      <c r="Q280" s="83" t="str">
        <f>IF($B280="","",(VLOOKUP($B280,'Price List'!$C:AS,15,FALSE)))</f>
        <v/>
      </c>
      <c r="R280" s="125" t="str">
        <f>IF($B280="","",(VLOOKUP($B280,'Price List'!$C:AS,16,FALSE)))</f>
        <v/>
      </c>
      <c r="S280" s="125" t="str">
        <f>IF($B280="","",(VLOOKUP($B280,'Price List'!$C:AS,17,FALSE)))</f>
        <v/>
      </c>
      <c r="T280" s="84" t="str">
        <f>IF($B280="","",(VLOOKUP($B280,'Price List'!$C:AS,18,FALSE)))</f>
        <v/>
      </c>
      <c r="U280" s="83" t="str">
        <f>IF($B280="","",(VLOOKUP($B280,'Price List'!$C:AS,19,FALSE)))</f>
        <v/>
      </c>
      <c r="V280" s="83" t="str">
        <f>IF($B280="","",(VLOOKUP($B280,'Price List'!$C:AS,20,FALSE)))</f>
        <v/>
      </c>
      <c r="W280" s="125" t="str">
        <f>IF($B280="","",(VLOOKUP($B280,'Price List'!$C:AS,21,FALSE)))</f>
        <v/>
      </c>
      <c r="X280" s="130" t="str">
        <f>IF($B280="","",(VLOOKUP($B280,'Price List'!$C:AS,22,FALSE)))</f>
        <v/>
      </c>
      <c r="Y280" s="83" t="str">
        <f>IF($B280="","",(VLOOKUP($B280,'Price List'!$C:AS,23,FALSE)))</f>
        <v/>
      </c>
      <c r="Z280" s="83" t="str">
        <f>IF($B280="","",(VLOOKUP($B280,'Price List'!$C:AS,24,FALSE)))</f>
        <v/>
      </c>
      <c r="AA280" s="83" t="str">
        <f>IF($B280="","",(VLOOKUP($B280,'Price List'!$C:AS,25,FALSE)))</f>
        <v/>
      </c>
      <c r="AB280" s="125" t="str">
        <f>IF($B280="","",(VLOOKUP($B280,'Price List'!$C:AS,26,FALSE)))</f>
        <v/>
      </c>
      <c r="AC280" s="125" t="str">
        <f>IF($B280="","",(VLOOKUP($B280,'Price List'!$C:AS,27,FALSE)))</f>
        <v/>
      </c>
      <c r="AD280" s="82" t="str">
        <f>IF($B280="","",(VLOOKUP($B280,'Price List'!$C:AS,28,FALSE)))</f>
        <v/>
      </c>
      <c r="AE280" s="83" t="str">
        <f>IF($B280="","",(VLOOKUP($B280,'Price List'!$C:AS,29,FALSE)))</f>
        <v/>
      </c>
      <c r="AF280" s="83" t="str">
        <f>IF($B280="","",(VLOOKUP($B280,'Price List'!$C:AS,30,FALSE)))</f>
        <v/>
      </c>
      <c r="AG280" s="125" t="str">
        <f>IF($B280="","",(VLOOKUP($B280,'Price List'!$C:AS,31,FALSE)))</f>
        <v/>
      </c>
      <c r="AH280" s="125" t="str">
        <f>IF($B280="","",(VLOOKUP($B280,'Price List'!$C:AS,32,FALSE)))</f>
        <v/>
      </c>
      <c r="AI280" s="84" t="str">
        <f>IF($B280="","",(VLOOKUP($B280,'Price List'!$C:AS,33,FALSE)))</f>
        <v/>
      </c>
      <c r="AJ280" s="83" t="str">
        <f>IF($B280="","",(VLOOKUP($B280,'Price List'!$C:AS,34,FALSE)))</f>
        <v/>
      </c>
      <c r="AK280" s="83" t="str">
        <f>IF($B280="","",(VLOOKUP($B280,'Price List'!$C:AS,35,FALSE)))</f>
        <v/>
      </c>
      <c r="AL280" s="125" t="str">
        <f>IF($B280="","",(VLOOKUP($B280,'Price List'!$C:AS,36,FALSE)))</f>
        <v/>
      </c>
      <c r="AM280" s="130" t="str">
        <f>IF($B280="","",(VLOOKUP($B280,'Price List'!$C:AS,37,FALSE)))</f>
        <v/>
      </c>
      <c r="AN280" s="83" t="str">
        <f>IF($B280="","",(VLOOKUP($B280,'Price List'!$C:AS,38,FALSE)))</f>
        <v/>
      </c>
      <c r="AO280" s="83" t="str">
        <f>IF($B280="","",(VLOOKUP($B280,'Price List'!$C:AS,39,FALSE)))</f>
        <v/>
      </c>
      <c r="AP280" s="83" t="str">
        <f>IF($B280="","",(VLOOKUP($B280,'Price List'!$C:AS,40,FALSE)))</f>
        <v/>
      </c>
      <c r="AQ280" s="125" t="str">
        <f>IF($B280="","",(VLOOKUP($B280,'Price List'!$C:AS,41,FALSE)))</f>
        <v/>
      </c>
      <c r="AR280" s="135" t="str">
        <f>IF($B280="","",(VLOOKUP($B280,'Price List'!$C:AS,42,FALSE)))</f>
        <v/>
      </c>
      <c r="AS280" s="76" t="str">
        <f>IF($B280="","",(VLOOKUP($B280,'Price List'!$C:CO,43,FALSE)))</f>
        <v/>
      </c>
      <c r="AT280" s="151" t="str">
        <f t="shared" si="4"/>
        <v/>
      </c>
      <c r="AU280" s="76"/>
      <c r="AV280" s="76"/>
      <c r="AW280" s="76"/>
      <c r="AX280" s="76"/>
      <c r="AY280" s="76"/>
      <c r="AZ280" s="76"/>
      <c r="BA280" s="76"/>
    </row>
    <row r="281" spans="1:53" s="85" customFormat="1" x14ac:dyDescent="0.2">
      <c r="A281" s="79">
        <v>274</v>
      </c>
      <c r="B281" s="76" t="str">
        <f>IF(ISBLANK(Catalog!E644),"",Catalog!E644)</f>
        <v/>
      </c>
      <c r="C281" s="76"/>
      <c r="D281" s="76" t="str">
        <f>IF($B281="","",(VLOOKUP($B281,'Price List'!$C:BB,2,FALSE)))</f>
        <v/>
      </c>
      <c r="E281" s="77" t="str">
        <f>IF($B281="","",(VLOOKUP($B281,'Price List'!$C:BA,3,FALSE)))</f>
        <v/>
      </c>
      <c r="F281" s="78" t="str">
        <f>IF($B281="","",IF(ISBLANK(VLOOKUP($B281,'Price List'!$C:BB,5,FALSE)),VLOOKUP($B281,'Price List'!$C:BB,7,FALSE),VLOOKUP($B281,'Price List'!$C:BB,5,FALSE)))</f>
        <v/>
      </c>
      <c r="G281" s="76"/>
      <c r="H281" s="76"/>
      <c r="I281" s="77" t="str">
        <f>IF($B281="","",(VLOOKUP($B281,'Price List'!$C:BE,6,FALSE)))</f>
        <v/>
      </c>
      <c r="J281" s="76" t="str">
        <f>IF($B281="","",(VLOOKUP($B281,'Price List'!$C:BF,8,FALSE)))</f>
        <v/>
      </c>
      <c r="K281" s="76" t="str">
        <f>IF($B281="","",(VLOOKUP($B281,'Price List'!$C:BG,9,FALSE)))</f>
        <v/>
      </c>
      <c r="L281" s="79" t="str">
        <f>IF($B281="","",(VLOOKUP($B281,'Price List'!$C:BH,10,FALSE)))</f>
        <v/>
      </c>
      <c r="M281" s="80" t="str">
        <f>IF($B281="","",(VLOOKUP($B281,'Price List'!$C:BI,11,FALSE)))</f>
        <v/>
      </c>
      <c r="N281" s="81" t="str">
        <f>IF($B281="","",(VLOOKUP($B281,'Price List'!$C:BI,12,FALSE)))</f>
        <v/>
      </c>
      <c r="O281" s="82" t="str">
        <f>IF($B281="","",(VLOOKUP($B281,'Price List'!$C:AS,13,FALSE)))</f>
        <v/>
      </c>
      <c r="P281" s="83" t="str">
        <f>IF($B281="","",(VLOOKUP($B281,'Price List'!$C:AS,14,FALSE)))</f>
        <v/>
      </c>
      <c r="Q281" s="83" t="str">
        <f>IF($B281="","",(VLOOKUP($B281,'Price List'!$C:AS,15,FALSE)))</f>
        <v/>
      </c>
      <c r="R281" s="125" t="str">
        <f>IF($B281="","",(VLOOKUP($B281,'Price List'!$C:AS,16,FALSE)))</f>
        <v/>
      </c>
      <c r="S281" s="125" t="str">
        <f>IF($B281="","",(VLOOKUP($B281,'Price List'!$C:AS,17,FALSE)))</f>
        <v/>
      </c>
      <c r="T281" s="84" t="str">
        <f>IF($B281="","",(VLOOKUP($B281,'Price List'!$C:AS,18,FALSE)))</f>
        <v/>
      </c>
      <c r="U281" s="83" t="str">
        <f>IF($B281="","",(VLOOKUP($B281,'Price List'!$C:AS,19,FALSE)))</f>
        <v/>
      </c>
      <c r="V281" s="83" t="str">
        <f>IF($B281="","",(VLOOKUP($B281,'Price List'!$C:AS,20,FALSE)))</f>
        <v/>
      </c>
      <c r="W281" s="125" t="str">
        <f>IF($B281="","",(VLOOKUP($B281,'Price List'!$C:AS,21,FALSE)))</f>
        <v/>
      </c>
      <c r="X281" s="130" t="str">
        <f>IF($B281="","",(VLOOKUP($B281,'Price List'!$C:AS,22,FALSE)))</f>
        <v/>
      </c>
      <c r="Y281" s="83" t="str">
        <f>IF($B281="","",(VLOOKUP($B281,'Price List'!$C:AS,23,FALSE)))</f>
        <v/>
      </c>
      <c r="Z281" s="83" t="str">
        <f>IF($B281="","",(VLOOKUP($B281,'Price List'!$C:AS,24,FALSE)))</f>
        <v/>
      </c>
      <c r="AA281" s="83" t="str">
        <f>IF($B281="","",(VLOOKUP($B281,'Price List'!$C:AS,25,FALSE)))</f>
        <v/>
      </c>
      <c r="AB281" s="125" t="str">
        <f>IF($B281="","",(VLOOKUP($B281,'Price List'!$C:AS,26,FALSE)))</f>
        <v/>
      </c>
      <c r="AC281" s="125" t="str">
        <f>IF($B281="","",(VLOOKUP($B281,'Price List'!$C:AS,27,FALSE)))</f>
        <v/>
      </c>
      <c r="AD281" s="82" t="str">
        <f>IF($B281="","",(VLOOKUP($B281,'Price List'!$C:AS,28,FALSE)))</f>
        <v/>
      </c>
      <c r="AE281" s="83" t="str">
        <f>IF($B281="","",(VLOOKUP($B281,'Price List'!$C:AS,29,FALSE)))</f>
        <v/>
      </c>
      <c r="AF281" s="83" t="str">
        <f>IF($B281="","",(VLOOKUP($B281,'Price List'!$C:AS,30,FALSE)))</f>
        <v/>
      </c>
      <c r="AG281" s="125" t="str">
        <f>IF($B281="","",(VLOOKUP($B281,'Price List'!$C:AS,31,FALSE)))</f>
        <v/>
      </c>
      <c r="AH281" s="125" t="str">
        <f>IF($B281="","",(VLOOKUP($B281,'Price List'!$C:AS,32,FALSE)))</f>
        <v/>
      </c>
      <c r="AI281" s="84" t="str">
        <f>IF($B281="","",(VLOOKUP($B281,'Price List'!$C:AS,33,FALSE)))</f>
        <v/>
      </c>
      <c r="AJ281" s="83" t="str">
        <f>IF($B281="","",(VLOOKUP($B281,'Price List'!$C:AS,34,FALSE)))</f>
        <v/>
      </c>
      <c r="AK281" s="83" t="str">
        <f>IF($B281="","",(VLOOKUP($B281,'Price List'!$C:AS,35,FALSE)))</f>
        <v/>
      </c>
      <c r="AL281" s="125" t="str">
        <f>IF($B281="","",(VLOOKUP($B281,'Price List'!$C:AS,36,FALSE)))</f>
        <v/>
      </c>
      <c r="AM281" s="130" t="str">
        <f>IF($B281="","",(VLOOKUP($B281,'Price List'!$C:AS,37,FALSE)))</f>
        <v/>
      </c>
      <c r="AN281" s="83" t="str">
        <f>IF($B281="","",(VLOOKUP($B281,'Price List'!$C:AS,38,FALSE)))</f>
        <v/>
      </c>
      <c r="AO281" s="83" t="str">
        <f>IF($B281="","",(VLOOKUP($B281,'Price List'!$C:AS,39,FALSE)))</f>
        <v/>
      </c>
      <c r="AP281" s="83" t="str">
        <f>IF($B281="","",(VLOOKUP($B281,'Price List'!$C:AS,40,FALSE)))</f>
        <v/>
      </c>
      <c r="AQ281" s="125" t="str">
        <f>IF($B281="","",(VLOOKUP($B281,'Price List'!$C:AS,41,FALSE)))</f>
        <v/>
      </c>
      <c r="AR281" s="135" t="str">
        <f>IF($B281="","",(VLOOKUP($B281,'Price List'!$C:AS,42,FALSE)))</f>
        <v/>
      </c>
      <c r="AS281" s="76" t="str">
        <f>IF($B281="","",(VLOOKUP($B281,'Price List'!$C:CO,43,FALSE)))</f>
        <v/>
      </c>
      <c r="AT281" s="151" t="str">
        <f t="shared" si="4"/>
        <v/>
      </c>
      <c r="AU281" s="76"/>
      <c r="AV281" s="76"/>
      <c r="AW281" s="76"/>
      <c r="AX281" s="76"/>
      <c r="AY281" s="76"/>
      <c r="AZ281" s="76"/>
      <c r="BA281" s="76"/>
    </row>
    <row r="282" spans="1:53" s="85" customFormat="1" x14ac:dyDescent="0.2">
      <c r="A282" s="79">
        <v>275</v>
      </c>
      <c r="B282" s="76" t="str">
        <f>IF(ISBLANK(Catalog!I644),"",Catalog!I644)</f>
        <v/>
      </c>
      <c r="C282" s="76"/>
      <c r="D282" s="76" t="str">
        <f>IF($B282="","",(VLOOKUP($B282,'Price List'!$C:BB,2,FALSE)))</f>
        <v/>
      </c>
      <c r="E282" s="77" t="str">
        <f>IF($B282="","",(VLOOKUP($B282,'Price List'!$C:BA,3,FALSE)))</f>
        <v/>
      </c>
      <c r="F282" s="78" t="str">
        <f>IF($B282="","",IF(ISBLANK(VLOOKUP($B282,'Price List'!$C:BB,5,FALSE)),VLOOKUP($B282,'Price List'!$C:BB,7,FALSE),VLOOKUP($B282,'Price List'!$C:BB,5,FALSE)))</f>
        <v/>
      </c>
      <c r="G282" s="76"/>
      <c r="H282" s="76"/>
      <c r="I282" s="77" t="str">
        <f>IF($B282="","",(VLOOKUP($B282,'Price List'!$C:BE,6,FALSE)))</f>
        <v/>
      </c>
      <c r="J282" s="76" t="str">
        <f>IF($B282="","",(VLOOKUP($B282,'Price List'!$C:BF,8,FALSE)))</f>
        <v/>
      </c>
      <c r="K282" s="76" t="str">
        <f>IF($B282="","",(VLOOKUP($B282,'Price List'!$C:BG,9,FALSE)))</f>
        <v/>
      </c>
      <c r="L282" s="79" t="str">
        <f>IF($B282="","",(VLOOKUP($B282,'Price List'!$C:BH,10,FALSE)))</f>
        <v/>
      </c>
      <c r="M282" s="80" t="str">
        <f>IF($B282="","",(VLOOKUP($B282,'Price List'!$C:BI,11,FALSE)))</f>
        <v/>
      </c>
      <c r="N282" s="81" t="str">
        <f>IF($B282="","",(VLOOKUP($B282,'Price List'!$C:BI,12,FALSE)))</f>
        <v/>
      </c>
      <c r="O282" s="82" t="str">
        <f>IF($B282="","",(VLOOKUP($B282,'Price List'!$C:AS,13,FALSE)))</f>
        <v/>
      </c>
      <c r="P282" s="83" t="str">
        <f>IF($B282="","",(VLOOKUP($B282,'Price List'!$C:AS,14,FALSE)))</f>
        <v/>
      </c>
      <c r="Q282" s="83" t="str">
        <f>IF($B282="","",(VLOOKUP($B282,'Price List'!$C:AS,15,FALSE)))</f>
        <v/>
      </c>
      <c r="R282" s="125" t="str">
        <f>IF($B282="","",(VLOOKUP($B282,'Price List'!$C:AS,16,FALSE)))</f>
        <v/>
      </c>
      <c r="S282" s="125" t="str">
        <f>IF($B282="","",(VLOOKUP($B282,'Price List'!$C:AS,17,FALSE)))</f>
        <v/>
      </c>
      <c r="T282" s="84" t="str">
        <f>IF($B282="","",(VLOOKUP($B282,'Price List'!$C:AS,18,FALSE)))</f>
        <v/>
      </c>
      <c r="U282" s="83" t="str">
        <f>IF($B282="","",(VLOOKUP($B282,'Price List'!$C:AS,19,FALSE)))</f>
        <v/>
      </c>
      <c r="V282" s="83" t="str">
        <f>IF($B282="","",(VLOOKUP($B282,'Price List'!$C:AS,20,FALSE)))</f>
        <v/>
      </c>
      <c r="W282" s="125" t="str">
        <f>IF($B282="","",(VLOOKUP($B282,'Price List'!$C:AS,21,FALSE)))</f>
        <v/>
      </c>
      <c r="X282" s="130" t="str">
        <f>IF($B282="","",(VLOOKUP($B282,'Price List'!$C:AS,22,FALSE)))</f>
        <v/>
      </c>
      <c r="Y282" s="83" t="str">
        <f>IF($B282="","",(VLOOKUP($B282,'Price List'!$C:AS,23,FALSE)))</f>
        <v/>
      </c>
      <c r="Z282" s="83" t="str">
        <f>IF($B282="","",(VLOOKUP($B282,'Price List'!$C:AS,24,FALSE)))</f>
        <v/>
      </c>
      <c r="AA282" s="83" t="str">
        <f>IF($B282="","",(VLOOKUP($B282,'Price List'!$C:AS,25,FALSE)))</f>
        <v/>
      </c>
      <c r="AB282" s="125" t="str">
        <f>IF($B282="","",(VLOOKUP($B282,'Price List'!$C:AS,26,FALSE)))</f>
        <v/>
      </c>
      <c r="AC282" s="125" t="str">
        <f>IF($B282="","",(VLOOKUP($B282,'Price List'!$C:AS,27,FALSE)))</f>
        <v/>
      </c>
      <c r="AD282" s="82" t="str">
        <f>IF($B282="","",(VLOOKUP($B282,'Price List'!$C:AS,28,FALSE)))</f>
        <v/>
      </c>
      <c r="AE282" s="83" t="str">
        <f>IF($B282="","",(VLOOKUP($B282,'Price List'!$C:AS,29,FALSE)))</f>
        <v/>
      </c>
      <c r="AF282" s="83" t="str">
        <f>IF($B282="","",(VLOOKUP($B282,'Price List'!$C:AS,30,FALSE)))</f>
        <v/>
      </c>
      <c r="AG282" s="125" t="str">
        <f>IF($B282="","",(VLOOKUP($B282,'Price List'!$C:AS,31,FALSE)))</f>
        <v/>
      </c>
      <c r="AH282" s="125" t="str">
        <f>IF($B282="","",(VLOOKUP($B282,'Price List'!$C:AS,32,FALSE)))</f>
        <v/>
      </c>
      <c r="AI282" s="84" t="str">
        <f>IF($B282="","",(VLOOKUP($B282,'Price List'!$C:AS,33,FALSE)))</f>
        <v/>
      </c>
      <c r="AJ282" s="83" t="str">
        <f>IF($B282="","",(VLOOKUP($B282,'Price List'!$C:AS,34,FALSE)))</f>
        <v/>
      </c>
      <c r="AK282" s="83" t="str">
        <f>IF($B282="","",(VLOOKUP($B282,'Price List'!$C:AS,35,FALSE)))</f>
        <v/>
      </c>
      <c r="AL282" s="125" t="str">
        <f>IF($B282="","",(VLOOKUP($B282,'Price List'!$C:AS,36,FALSE)))</f>
        <v/>
      </c>
      <c r="AM282" s="130" t="str">
        <f>IF($B282="","",(VLOOKUP($B282,'Price List'!$C:AS,37,FALSE)))</f>
        <v/>
      </c>
      <c r="AN282" s="83" t="str">
        <f>IF($B282="","",(VLOOKUP($B282,'Price List'!$C:AS,38,FALSE)))</f>
        <v/>
      </c>
      <c r="AO282" s="83" t="str">
        <f>IF($B282="","",(VLOOKUP($B282,'Price List'!$C:AS,39,FALSE)))</f>
        <v/>
      </c>
      <c r="AP282" s="83" t="str">
        <f>IF($B282="","",(VLOOKUP($B282,'Price List'!$C:AS,40,FALSE)))</f>
        <v/>
      </c>
      <c r="AQ282" s="125" t="str">
        <f>IF($B282="","",(VLOOKUP($B282,'Price List'!$C:AS,41,FALSE)))</f>
        <v/>
      </c>
      <c r="AR282" s="135" t="str">
        <f>IF($B282="","",(VLOOKUP($B282,'Price List'!$C:AS,42,FALSE)))</f>
        <v/>
      </c>
      <c r="AS282" s="76" t="str">
        <f>IF($B282="","",(VLOOKUP($B282,'Price List'!$C:CO,43,FALSE)))</f>
        <v/>
      </c>
      <c r="AT282" s="151" t="str">
        <f t="shared" si="4"/>
        <v/>
      </c>
      <c r="AU282" s="76"/>
      <c r="AV282" s="76"/>
      <c r="AW282" s="76"/>
      <c r="AX282" s="76"/>
      <c r="AY282" s="76"/>
      <c r="AZ282" s="76"/>
      <c r="BA282" s="76"/>
    </row>
    <row r="283" spans="1:53" s="85" customFormat="1" x14ac:dyDescent="0.2">
      <c r="A283" s="79">
        <v>276</v>
      </c>
      <c r="B283" s="76" t="str">
        <f>IF(ISBLANK(Catalog!A651),"",Catalog!A651)</f>
        <v/>
      </c>
      <c r="C283" s="76"/>
      <c r="D283" s="76" t="str">
        <f>IF($B283="","",(VLOOKUP($B283,'Price List'!$C:BB,2,FALSE)))</f>
        <v/>
      </c>
      <c r="E283" s="77" t="str">
        <f>IF($B283="","",(VLOOKUP($B283,'Price List'!$C:BA,3,FALSE)))</f>
        <v/>
      </c>
      <c r="F283" s="78" t="str">
        <f>IF($B283="","",IF(ISBLANK(VLOOKUP($B283,'Price List'!$C:BB,5,FALSE)),VLOOKUP($B283,'Price List'!$C:BB,7,FALSE),VLOOKUP($B283,'Price List'!$C:BB,5,FALSE)))</f>
        <v/>
      </c>
      <c r="G283" s="76"/>
      <c r="H283" s="76"/>
      <c r="I283" s="77" t="str">
        <f>IF($B283="","",(VLOOKUP($B283,'Price List'!$C:BE,6,FALSE)))</f>
        <v/>
      </c>
      <c r="J283" s="76" t="str">
        <f>IF($B283="","",(VLOOKUP($B283,'Price List'!$C:BF,8,FALSE)))</f>
        <v/>
      </c>
      <c r="K283" s="76" t="str">
        <f>IF($B283="","",(VLOOKUP($B283,'Price List'!$C:BG,9,FALSE)))</f>
        <v/>
      </c>
      <c r="L283" s="79" t="str">
        <f>IF($B283="","",(VLOOKUP($B283,'Price List'!$C:BH,10,FALSE)))</f>
        <v/>
      </c>
      <c r="M283" s="80" t="str">
        <f>IF($B283="","",(VLOOKUP($B283,'Price List'!$C:BI,11,FALSE)))</f>
        <v/>
      </c>
      <c r="N283" s="81" t="str">
        <f>IF($B283="","",(VLOOKUP($B283,'Price List'!$C:BI,12,FALSE)))</f>
        <v/>
      </c>
      <c r="O283" s="82" t="str">
        <f>IF($B283="","",(VLOOKUP($B283,'Price List'!$C:AS,13,FALSE)))</f>
        <v/>
      </c>
      <c r="P283" s="83" t="str">
        <f>IF($B283="","",(VLOOKUP($B283,'Price List'!$C:AS,14,FALSE)))</f>
        <v/>
      </c>
      <c r="Q283" s="83" t="str">
        <f>IF($B283="","",(VLOOKUP($B283,'Price List'!$C:AS,15,FALSE)))</f>
        <v/>
      </c>
      <c r="R283" s="125" t="str">
        <f>IF($B283="","",(VLOOKUP($B283,'Price List'!$C:AS,16,FALSE)))</f>
        <v/>
      </c>
      <c r="S283" s="125" t="str">
        <f>IF($B283="","",(VLOOKUP($B283,'Price List'!$C:AS,17,FALSE)))</f>
        <v/>
      </c>
      <c r="T283" s="84" t="str">
        <f>IF($B283="","",(VLOOKUP($B283,'Price List'!$C:AS,18,FALSE)))</f>
        <v/>
      </c>
      <c r="U283" s="83" t="str">
        <f>IF($B283="","",(VLOOKUP($B283,'Price List'!$C:AS,19,FALSE)))</f>
        <v/>
      </c>
      <c r="V283" s="83" t="str">
        <f>IF($B283="","",(VLOOKUP($B283,'Price List'!$C:AS,20,FALSE)))</f>
        <v/>
      </c>
      <c r="W283" s="125" t="str">
        <f>IF($B283="","",(VLOOKUP($B283,'Price List'!$C:AS,21,FALSE)))</f>
        <v/>
      </c>
      <c r="X283" s="130" t="str">
        <f>IF($B283="","",(VLOOKUP($B283,'Price List'!$C:AS,22,FALSE)))</f>
        <v/>
      </c>
      <c r="Y283" s="83" t="str">
        <f>IF($B283="","",(VLOOKUP($B283,'Price List'!$C:AS,23,FALSE)))</f>
        <v/>
      </c>
      <c r="Z283" s="83" t="str">
        <f>IF($B283="","",(VLOOKUP($B283,'Price List'!$C:AS,24,FALSE)))</f>
        <v/>
      </c>
      <c r="AA283" s="83" t="str">
        <f>IF($B283="","",(VLOOKUP($B283,'Price List'!$C:AS,25,FALSE)))</f>
        <v/>
      </c>
      <c r="AB283" s="125" t="str">
        <f>IF($B283="","",(VLOOKUP($B283,'Price List'!$C:AS,26,FALSE)))</f>
        <v/>
      </c>
      <c r="AC283" s="125" t="str">
        <f>IF($B283="","",(VLOOKUP($B283,'Price List'!$C:AS,27,FALSE)))</f>
        <v/>
      </c>
      <c r="AD283" s="82" t="str">
        <f>IF($B283="","",(VLOOKUP($B283,'Price List'!$C:AS,28,FALSE)))</f>
        <v/>
      </c>
      <c r="AE283" s="83" t="str">
        <f>IF($B283="","",(VLOOKUP($B283,'Price List'!$C:AS,29,FALSE)))</f>
        <v/>
      </c>
      <c r="AF283" s="83" t="str">
        <f>IF($B283="","",(VLOOKUP($B283,'Price List'!$C:AS,30,FALSE)))</f>
        <v/>
      </c>
      <c r="AG283" s="125" t="str">
        <f>IF($B283="","",(VLOOKUP($B283,'Price List'!$C:AS,31,FALSE)))</f>
        <v/>
      </c>
      <c r="AH283" s="125" t="str">
        <f>IF($B283="","",(VLOOKUP($B283,'Price List'!$C:AS,32,FALSE)))</f>
        <v/>
      </c>
      <c r="AI283" s="84" t="str">
        <f>IF($B283="","",(VLOOKUP($B283,'Price List'!$C:AS,33,FALSE)))</f>
        <v/>
      </c>
      <c r="AJ283" s="83" t="str">
        <f>IF($B283="","",(VLOOKUP($B283,'Price List'!$C:AS,34,FALSE)))</f>
        <v/>
      </c>
      <c r="AK283" s="83" t="str">
        <f>IF($B283="","",(VLOOKUP($B283,'Price List'!$C:AS,35,FALSE)))</f>
        <v/>
      </c>
      <c r="AL283" s="125" t="str">
        <f>IF($B283="","",(VLOOKUP($B283,'Price List'!$C:AS,36,FALSE)))</f>
        <v/>
      </c>
      <c r="AM283" s="130" t="str">
        <f>IF($B283="","",(VLOOKUP($B283,'Price List'!$C:AS,37,FALSE)))</f>
        <v/>
      </c>
      <c r="AN283" s="83" t="str">
        <f>IF($B283="","",(VLOOKUP($B283,'Price List'!$C:AS,38,FALSE)))</f>
        <v/>
      </c>
      <c r="AO283" s="83" t="str">
        <f>IF($B283="","",(VLOOKUP($B283,'Price List'!$C:AS,39,FALSE)))</f>
        <v/>
      </c>
      <c r="AP283" s="83" t="str">
        <f>IF($B283="","",(VLOOKUP($B283,'Price List'!$C:AS,40,FALSE)))</f>
        <v/>
      </c>
      <c r="AQ283" s="125" t="str">
        <f>IF($B283="","",(VLOOKUP($B283,'Price List'!$C:AS,41,FALSE)))</f>
        <v/>
      </c>
      <c r="AR283" s="135" t="str">
        <f>IF($B283="","",(VLOOKUP($B283,'Price List'!$C:AS,42,FALSE)))</f>
        <v/>
      </c>
      <c r="AS283" s="76" t="str">
        <f>IF($B283="","",(VLOOKUP($B283,'Price List'!$C:CO,43,FALSE)))</f>
        <v/>
      </c>
      <c r="AT283" s="151" t="str">
        <f t="shared" si="4"/>
        <v/>
      </c>
      <c r="AU283" s="76"/>
      <c r="AV283" s="76"/>
      <c r="AW283" s="76"/>
      <c r="AX283" s="76"/>
      <c r="AY283" s="76"/>
      <c r="AZ283" s="76"/>
      <c r="BA283" s="76"/>
    </row>
    <row r="284" spans="1:53" s="85" customFormat="1" x14ac:dyDescent="0.2">
      <c r="A284" s="79">
        <v>277</v>
      </c>
      <c r="B284" s="76" t="str">
        <f>IF(ISBLANK(Catalog!E651),"",Catalog!E651)</f>
        <v/>
      </c>
      <c r="C284" s="76"/>
      <c r="D284" s="76" t="str">
        <f>IF($B284="","",(VLOOKUP($B284,'Price List'!$C:BB,2,FALSE)))</f>
        <v/>
      </c>
      <c r="E284" s="77" t="str">
        <f>IF($B284="","",(VLOOKUP($B284,'Price List'!$C:BA,3,FALSE)))</f>
        <v/>
      </c>
      <c r="F284" s="78" t="str">
        <f>IF($B284="","",IF(ISBLANK(VLOOKUP($B284,'Price List'!$C:BB,5,FALSE)),VLOOKUP($B284,'Price List'!$C:BB,7,FALSE),VLOOKUP($B284,'Price List'!$C:BB,5,FALSE)))</f>
        <v/>
      </c>
      <c r="G284" s="76"/>
      <c r="H284" s="76"/>
      <c r="I284" s="77" t="str">
        <f>IF($B284="","",(VLOOKUP($B284,'Price List'!$C:BE,6,FALSE)))</f>
        <v/>
      </c>
      <c r="J284" s="76" t="str">
        <f>IF($B284="","",(VLOOKUP($B284,'Price List'!$C:BF,8,FALSE)))</f>
        <v/>
      </c>
      <c r="K284" s="76" t="str">
        <f>IF($B284="","",(VLOOKUP($B284,'Price List'!$C:BG,9,FALSE)))</f>
        <v/>
      </c>
      <c r="L284" s="79" t="str">
        <f>IF($B284="","",(VLOOKUP($B284,'Price List'!$C:BH,10,FALSE)))</f>
        <v/>
      </c>
      <c r="M284" s="80" t="str">
        <f>IF($B284="","",(VLOOKUP($B284,'Price List'!$C:BI,11,FALSE)))</f>
        <v/>
      </c>
      <c r="N284" s="81" t="str">
        <f>IF($B284="","",(VLOOKUP($B284,'Price List'!$C:BI,12,FALSE)))</f>
        <v/>
      </c>
      <c r="O284" s="82" t="str">
        <f>IF($B284="","",(VLOOKUP($B284,'Price List'!$C:AS,13,FALSE)))</f>
        <v/>
      </c>
      <c r="P284" s="83" t="str">
        <f>IF($B284="","",(VLOOKUP($B284,'Price List'!$C:AS,14,FALSE)))</f>
        <v/>
      </c>
      <c r="Q284" s="83" t="str">
        <f>IF($B284="","",(VLOOKUP($B284,'Price List'!$C:AS,15,FALSE)))</f>
        <v/>
      </c>
      <c r="R284" s="125" t="str">
        <f>IF($B284="","",(VLOOKUP($B284,'Price List'!$C:AS,16,FALSE)))</f>
        <v/>
      </c>
      <c r="S284" s="125" t="str">
        <f>IF($B284="","",(VLOOKUP($B284,'Price List'!$C:AS,17,FALSE)))</f>
        <v/>
      </c>
      <c r="T284" s="84" t="str">
        <f>IF($B284="","",(VLOOKUP($B284,'Price List'!$C:AS,18,FALSE)))</f>
        <v/>
      </c>
      <c r="U284" s="83" t="str">
        <f>IF($B284="","",(VLOOKUP($B284,'Price List'!$C:AS,19,FALSE)))</f>
        <v/>
      </c>
      <c r="V284" s="83" t="str">
        <f>IF($B284="","",(VLOOKUP($B284,'Price List'!$C:AS,20,FALSE)))</f>
        <v/>
      </c>
      <c r="W284" s="125" t="str">
        <f>IF($B284="","",(VLOOKUP($B284,'Price List'!$C:AS,21,FALSE)))</f>
        <v/>
      </c>
      <c r="X284" s="130" t="str">
        <f>IF($B284="","",(VLOOKUP($B284,'Price List'!$C:AS,22,FALSE)))</f>
        <v/>
      </c>
      <c r="Y284" s="83" t="str">
        <f>IF($B284="","",(VLOOKUP($B284,'Price List'!$C:AS,23,FALSE)))</f>
        <v/>
      </c>
      <c r="Z284" s="83" t="str">
        <f>IF($B284="","",(VLOOKUP($B284,'Price List'!$C:AS,24,FALSE)))</f>
        <v/>
      </c>
      <c r="AA284" s="83" t="str">
        <f>IF($B284="","",(VLOOKUP($B284,'Price List'!$C:AS,25,FALSE)))</f>
        <v/>
      </c>
      <c r="AB284" s="125" t="str">
        <f>IF($B284="","",(VLOOKUP($B284,'Price List'!$C:AS,26,FALSE)))</f>
        <v/>
      </c>
      <c r="AC284" s="125" t="str">
        <f>IF($B284="","",(VLOOKUP($B284,'Price List'!$C:AS,27,FALSE)))</f>
        <v/>
      </c>
      <c r="AD284" s="82" t="str">
        <f>IF($B284="","",(VLOOKUP($B284,'Price List'!$C:AS,28,FALSE)))</f>
        <v/>
      </c>
      <c r="AE284" s="83" t="str">
        <f>IF($B284="","",(VLOOKUP($B284,'Price List'!$C:AS,29,FALSE)))</f>
        <v/>
      </c>
      <c r="AF284" s="83" t="str">
        <f>IF($B284="","",(VLOOKUP($B284,'Price List'!$C:AS,30,FALSE)))</f>
        <v/>
      </c>
      <c r="AG284" s="125" t="str">
        <f>IF($B284="","",(VLOOKUP($B284,'Price List'!$C:AS,31,FALSE)))</f>
        <v/>
      </c>
      <c r="AH284" s="125" t="str">
        <f>IF($B284="","",(VLOOKUP($B284,'Price List'!$C:AS,32,FALSE)))</f>
        <v/>
      </c>
      <c r="AI284" s="84" t="str">
        <f>IF($B284="","",(VLOOKUP($B284,'Price List'!$C:AS,33,FALSE)))</f>
        <v/>
      </c>
      <c r="AJ284" s="83" t="str">
        <f>IF($B284="","",(VLOOKUP($B284,'Price List'!$C:AS,34,FALSE)))</f>
        <v/>
      </c>
      <c r="AK284" s="83" t="str">
        <f>IF($B284="","",(VLOOKUP($B284,'Price List'!$C:AS,35,FALSE)))</f>
        <v/>
      </c>
      <c r="AL284" s="125" t="str">
        <f>IF($B284="","",(VLOOKUP($B284,'Price List'!$C:AS,36,FALSE)))</f>
        <v/>
      </c>
      <c r="AM284" s="130" t="str">
        <f>IF($B284="","",(VLOOKUP($B284,'Price List'!$C:AS,37,FALSE)))</f>
        <v/>
      </c>
      <c r="AN284" s="83" t="str">
        <f>IF($B284="","",(VLOOKUP($B284,'Price List'!$C:AS,38,FALSE)))</f>
        <v/>
      </c>
      <c r="AO284" s="83" t="str">
        <f>IF($B284="","",(VLOOKUP($B284,'Price List'!$C:AS,39,FALSE)))</f>
        <v/>
      </c>
      <c r="AP284" s="83" t="str">
        <f>IF($B284="","",(VLOOKUP($B284,'Price List'!$C:AS,40,FALSE)))</f>
        <v/>
      </c>
      <c r="AQ284" s="125" t="str">
        <f>IF($B284="","",(VLOOKUP($B284,'Price List'!$C:AS,41,FALSE)))</f>
        <v/>
      </c>
      <c r="AR284" s="135" t="str">
        <f>IF($B284="","",(VLOOKUP($B284,'Price List'!$C:AS,42,FALSE)))</f>
        <v/>
      </c>
      <c r="AS284" s="76" t="str">
        <f>IF($B284="","",(VLOOKUP($B284,'Price List'!$C:CO,43,FALSE)))</f>
        <v/>
      </c>
      <c r="AT284" s="151" t="str">
        <f t="shared" si="4"/>
        <v/>
      </c>
      <c r="AU284" s="76"/>
      <c r="AV284" s="76"/>
      <c r="AW284" s="76"/>
      <c r="AX284" s="76"/>
      <c r="AY284" s="76"/>
      <c r="AZ284" s="76"/>
      <c r="BA284" s="76"/>
    </row>
    <row r="285" spans="1:53" s="85" customFormat="1" x14ac:dyDescent="0.2">
      <c r="A285" s="79">
        <v>278</v>
      </c>
      <c r="B285" s="76" t="str">
        <f>IF(ISBLANK(Catalog!I651),"",Catalog!I651)</f>
        <v/>
      </c>
      <c r="C285" s="76"/>
      <c r="D285" s="76" t="str">
        <f>IF($B285="","",(VLOOKUP($B285,'Price List'!$C:BB,2,FALSE)))</f>
        <v/>
      </c>
      <c r="E285" s="77" t="str">
        <f>IF($B285="","",(VLOOKUP($B285,'Price List'!$C:BA,3,FALSE)))</f>
        <v/>
      </c>
      <c r="F285" s="78" t="str">
        <f>IF($B285="","",IF(ISBLANK(VLOOKUP($B285,'Price List'!$C:BB,5,FALSE)),VLOOKUP($B285,'Price List'!$C:BB,7,FALSE),VLOOKUP($B285,'Price List'!$C:BB,5,FALSE)))</f>
        <v/>
      </c>
      <c r="G285" s="76"/>
      <c r="H285" s="76"/>
      <c r="I285" s="77" t="str">
        <f>IF($B285="","",(VLOOKUP($B285,'Price List'!$C:BE,6,FALSE)))</f>
        <v/>
      </c>
      <c r="J285" s="76" t="str">
        <f>IF($B285="","",(VLOOKUP($B285,'Price List'!$C:BF,8,FALSE)))</f>
        <v/>
      </c>
      <c r="K285" s="76" t="str">
        <f>IF($B285="","",(VLOOKUP($B285,'Price List'!$C:BG,9,FALSE)))</f>
        <v/>
      </c>
      <c r="L285" s="79" t="str">
        <f>IF($B285="","",(VLOOKUP($B285,'Price List'!$C:BH,10,FALSE)))</f>
        <v/>
      </c>
      <c r="M285" s="80" t="str">
        <f>IF($B285="","",(VLOOKUP($B285,'Price List'!$C:BI,11,FALSE)))</f>
        <v/>
      </c>
      <c r="N285" s="81" t="str">
        <f>IF($B285="","",(VLOOKUP($B285,'Price List'!$C:BI,12,FALSE)))</f>
        <v/>
      </c>
      <c r="O285" s="82" t="str">
        <f>IF($B285="","",(VLOOKUP($B285,'Price List'!$C:AS,13,FALSE)))</f>
        <v/>
      </c>
      <c r="P285" s="83" t="str">
        <f>IF($B285="","",(VLOOKUP($B285,'Price List'!$C:AS,14,FALSE)))</f>
        <v/>
      </c>
      <c r="Q285" s="83" t="str">
        <f>IF($B285="","",(VLOOKUP($B285,'Price List'!$C:AS,15,FALSE)))</f>
        <v/>
      </c>
      <c r="R285" s="125" t="str">
        <f>IF($B285="","",(VLOOKUP($B285,'Price List'!$C:AS,16,FALSE)))</f>
        <v/>
      </c>
      <c r="S285" s="125" t="str">
        <f>IF($B285="","",(VLOOKUP($B285,'Price List'!$C:AS,17,FALSE)))</f>
        <v/>
      </c>
      <c r="T285" s="84" t="str">
        <f>IF($B285="","",(VLOOKUP($B285,'Price List'!$C:AS,18,FALSE)))</f>
        <v/>
      </c>
      <c r="U285" s="83" t="str">
        <f>IF($B285="","",(VLOOKUP($B285,'Price List'!$C:AS,19,FALSE)))</f>
        <v/>
      </c>
      <c r="V285" s="83" t="str">
        <f>IF($B285="","",(VLOOKUP($B285,'Price List'!$C:AS,20,FALSE)))</f>
        <v/>
      </c>
      <c r="W285" s="125" t="str">
        <f>IF($B285="","",(VLOOKUP($B285,'Price List'!$C:AS,21,FALSE)))</f>
        <v/>
      </c>
      <c r="X285" s="130" t="str">
        <f>IF($B285="","",(VLOOKUP($B285,'Price List'!$C:AS,22,FALSE)))</f>
        <v/>
      </c>
      <c r="Y285" s="83" t="str">
        <f>IF($B285="","",(VLOOKUP($B285,'Price List'!$C:AS,23,FALSE)))</f>
        <v/>
      </c>
      <c r="Z285" s="83" t="str">
        <f>IF($B285="","",(VLOOKUP($B285,'Price List'!$C:AS,24,FALSE)))</f>
        <v/>
      </c>
      <c r="AA285" s="83" t="str">
        <f>IF($B285="","",(VLOOKUP($B285,'Price List'!$C:AS,25,FALSE)))</f>
        <v/>
      </c>
      <c r="AB285" s="125" t="str">
        <f>IF($B285="","",(VLOOKUP($B285,'Price List'!$C:AS,26,FALSE)))</f>
        <v/>
      </c>
      <c r="AC285" s="125" t="str">
        <f>IF($B285="","",(VLOOKUP($B285,'Price List'!$C:AS,27,FALSE)))</f>
        <v/>
      </c>
      <c r="AD285" s="82" t="str">
        <f>IF($B285="","",(VLOOKUP($B285,'Price List'!$C:AS,28,FALSE)))</f>
        <v/>
      </c>
      <c r="AE285" s="83" t="str">
        <f>IF($B285="","",(VLOOKUP($B285,'Price List'!$C:AS,29,FALSE)))</f>
        <v/>
      </c>
      <c r="AF285" s="83" t="str">
        <f>IF($B285="","",(VLOOKUP($B285,'Price List'!$C:AS,30,FALSE)))</f>
        <v/>
      </c>
      <c r="AG285" s="125" t="str">
        <f>IF($B285="","",(VLOOKUP($B285,'Price List'!$C:AS,31,FALSE)))</f>
        <v/>
      </c>
      <c r="AH285" s="125" t="str">
        <f>IF($B285="","",(VLOOKUP($B285,'Price List'!$C:AS,32,FALSE)))</f>
        <v/>
      </c>
      <c r="AI285" s="84" t="str">
        <f>IF($B285="","",(VLOOKUP($B285,'Price List'!$C:AS,33,FALSE)))</f>
        <v/>
      </c>
      <c r="AJ285" s="83" t="str">
        <f>IF($B285="","",(VLOOKUP($B285,'Price List'!$C:AS,34,FALSE)))</f>
        <v/>
      </c>
      <c r="AK285" s="83" t="str">
        <f>IF($B285="","",(VLOOKUP($B285,'Price List'!$C:AS,35,FALSE)))</f>
        <v/>
      </c>
      <c r="AL285" s="125" t="str">
        <f>IF($B285="","",(VLOOKUP($B285,'Price List'!$C:AS,36,FALSE)))</f>
        <v/>
      </c>
      <c r="AM285" s="130" t="str">
        <f>IF($B285="","",(VLOOKUP($B285,'Price List'!$C:AS,37,FALSE)))</f>
        <v/>
      </c>
      <c r="AN285" s="83" t="str">
        <f>IF($B285="","",(VLOOKUP($B285,'Price List'!$C:AS,38,FALSE)))</f>
        <v/>
      </c>
      <c r="AO285" s="83" t="str">
        <f>IF($B285="","",(VLOOKUP($B285,'Price List'!$C:AS,39,FALSE)))</f>
        <v/>
      </c>
      <c r="AP285" s="83" t="str">
        <f>IF($B285="","",(VLOOKUP($B285,'Price List'!$C:AS,40,FALSE)))</f>
        <v/>
      </c>
      <c r="AQ285" s="125" t="str">
        <f>IF($B285="","",(VLOOKUP($B285,'Price List'!$C:AS,41,FALSE)))</f>
        <v/>
      </c>
      <c r="AR285" s="135" t="str">
        <f>IF($B285="","",(VLOOKUP($B285,'Price List'!$C:AS,42,FALSE)))</f>
        <v/>
      </c>
      <c r="AS285" s="76" t="str">
        <f>IF($B285="","",(VLOOKUP($B285,'Price List'!$C:CO,43,FALSE)))</f>
        <v/>
      </c>
      <c r="AT285" s="151" t="str">
        <f t="shared" si="4"/>
        <v/>
      </c>
      <c r="AU285" s="76"/>
      <c r="AV285" s="76"/>
      <c r="AW285" s="76"/>
      <c r="AX285" s="76"/>
      <c r="AY285" s="76"/>
      <c r="AZ285" s="76"/>
      <c r="BA285" s="76"/>
    </row>
    <row r="286" spans="1:53" s="85" customFormat="1" x14ac:dyDescent="0.2">
      <c r="A286" s="79">
        <v>279</v>
      </c>
      <c r="B286" s="76" t="str">
        <f>IF(ISBLANK(Catalog!A658),"",Catalog!A658)</f>
        <v/>
      </c>
      <c r="C286" s="76"/>
      <c r="D286" s="76" t="str">
        <f>IF($B286="","",(VLOOKUP($B286,'Price List'!$C:BB,2,FALSE)))</f>
        <v/>
      </c>
      <c r="E286" s="77" t="str">
        <f>IF($B286="","",(VLOOKUP($B286,'Price List'!$C:BA,3,FALSE)))</f>
        <v/>
      </c>
      <c r="F286" s="78" t="str">
        <f>IF($B286="","",IF(ISBLANK(VLOOKUP($B286,'Price List'!$C:BB,5,FALSE)),VLOOKUP($B286,'Price List'!$C:BB,7,FALSE),VLOOKUP($B286,'Price List'!$C:BB,5,FALSE)))</f>
        <v/>
      </c>
      <c r="G286" s="76"/>
      <c r="H286" s="76"/>
      <c r="I286" s="77" t="str">
        <f>IF($B286="","",(VLOOKUP($B286,'Price List'!$C:BE,6,FALSE)))</f>
        <v/>
      </c>
      <c r="J286" s="76" t="str">
        <f>IF($B286="","",(VLOOKUP($B286,'Price List'!$C:BF,8,FALSE)))</f>
        <v/>
      </c>
      <c r="K286" s="76" t="str">
        <f>IF($B286="","",(VLOOKUP($B286,'Price List'!$C:BG,9,FALSE)))</f>
        <v/>
      </c>
      <c r="L286" s="79" t="str">
        <f>IF($B286="","",(VLOOKUP($B286,'Price List'!$C:BH,10,FALSE)))</f>
        <v/>
      </c>
      <c r="M286" s="80" t="str">
        <f>IF($B286="","",(VLOOKUP($B286,'Price List'!$C:BI,11,FALSE)))</f>
        <v/>
      </c>
      <c r="N286" s="81" t="str">
        <f>IF($B286="","",(VLOOKUP($B286,'Price List'!$C:BI,12,FALSE)))</f>
        <v/>
      </c>
      <c r="O286" s="82" t="str">
        <f>IF($B286="","",(VLOOKUP($B286,'Price List'!$C:AS,13,FALSE)))</f>
        <v/>
      </c>
      <c r="P286" s="83" t="str">
        <f>IF($B286="","",(VLOOKUP($B286,'Price List'!$C:AS,14,FALSE)))</f>
        <v/>
      </c>
      <c r="Q286" s="83" t="str">
        <f>IF($B286="","",(VLOOKUP($B286,'Price List'!$C:AS,15,FALSE)))</f>
        <v/>
      </c>
      <c r="R286" s="125" t="str">
        <f>IF($B286="","",(VLOOKUP($B286,'Price List'!$C:AS,16,FALSE)))</f>
        <v/>
      </c>
      <c r="S286" s="125" t="str">
        <f>IF($B286="","",(VLOOKUP($B286,'Price List'!$C:AS,17,FALSE)))</f>
        <v/>
      </c>
      <c r="T286" s="84" t="str">
        <f>IF($B286="","",(VLOOKUP($B286,'Price List'!$C:AS,18,FALSE)))</f>
        <v/>
      </c>
      <c r="U286" s="83" t="str">
        <f>IF($B286="","",(VLOOKUP($B286,'Price List'!$C:AS,19,FALSE)))</f>
        <v/>
      </c>
      <c r="V286" s="83" t="str">
        <f>IF($B286="","",(VLOOKUP($B286,'Price List'!$C:AS,20,FALSE)))</f>
        <v/>
      </c>
      <c r="W286" s="125" t="str">
        <f>IF($B286="","",(VLOOKUP($B286,'Price List'!$C:AS,21,FALSE)))</f>
        <v/>
      </c>
      <c r="X286" s="130" t="str">
        <f>IF($B286="","",(VLOOKUP($B286,'Price List'!$C:AS,22,FALSE)))</f>
        <v/>
      </c>
      <c r="Y286" s="83" t="str">
        <f>IF($B286="","",(VLOOKUP($B286,'Price List'!$C:AS,23,FALSE)))</f>
        <v/>
      </c>
      <c r="Z286" s="83" t="str">
        <f>IF($B286="","",(VLOOKUP($B286,'Price List'!$C:AS,24,FALSE)))</f>
        <v/>
      </c>
      <c r="AA286" s="83" t="str">
        <f>IF($B286="","",(VLOOKUP($B286,'Price List'!$C:AS,25,FALSE)))</f>
        <v/>
      </c>
      <c r="AB286" s="125" t="str">
        <f>IF($B286="","",(VLOOKUP($B286,'Price List'!$C:AS,26,FALSE)))</f>
        <v/>
      </c>
      <c r="AC286" s="125" t="str">
        <f>IF($B286="","",(VLOOKUP($B286,'Price List'!$C:AS,27,FALSE)))</f>
        <v/>
      </c>
      <c r="AD286" s="82" t="str">
        <f>IF($B286="","",(VLOOKUP($B286,'Price List'!$C:AS,28,FALSE)))</f>
        <v/>
      </c>
      <c r="AE286" s="83" t="str">
        <f>IF($B286="","",(VLOOKUP($B286,'Price List'!$C:AS,29,FALSE)))</f>
        <v/>
      </c>
      <c r="AF286" s="83" t="str">
        <f>IF($B286="","",(VLOOKUP($B286,'Price List'!$C:AS,30,FALSE)))</f>
        <v/>
      </c>
      <c r="AG286" s="125" t="str">
        <f>IF($B286="","",(VLOOKUP($B286,'Price List'!$C:AS,31,FALSE)))</f>
        <v/>
      </c>
      <c r="AH286" s="125" t="str">
        <f>IF($B286="","",(VLOOKUP($B286,'Price List'!$C:AS,32,FALSE)))</f>
        <v/>
      </c>
      <c r="AI286" s="84" t="str">
        <f>IF($B286="","",(VLOOKUP($B286,'Price List'!$C:AS,33,FALSE)))</f>
        <v/>
      </c>
      <c r="AJ286" s="83" t="str">
        <f>IF($B286="","",(VLOOKUP($B286,'Price List'!$C:AS,34,FALSE)))</f>
        <v/>
      </c>
      <c r="AK286" s="83" t="str">
        <f>IF($B286="","",(VLOOKUP($B286,'Price List'!$C:AS,35,FALSE)))</f>
        <v/>
      </c>
      <c r="AL286" s="125" t="str">
        <f>IF($B286="","",(VLOOKUP($B286,'Price List'!$C:AS,36,FALSE)))</f>
        <v/>
      </c>
      <c r="AM286" s="130" t="str">
        <f>IF($B286="","",(VLOOKUP($B286,'Price List'!$C:AS,37,FALSE)))</f>
        <v/>
      </c>
      <c r="AN286" s="83" t="str">
        <f>IF($B286="","",(VLOOKUP($B286,'Price List'!$C:AS,38,FALSE)))</f>
        <v/>
      </c>
      <c r="AO286" s="83" t="str">
        <f>IF($B286="","",(VLOOKUP($B286,'Price List'!$C:AS,39,FALSE)))</f>
        <v/>
      </c>
      <c r="AP286" s="83" t="str">
        <f>IF($B286="","",(VLOOKUP($B286,'Price List'!$C:AS,40,FALSE)))</f>
        <v/>
      </c>
      <c r="AQ286" s="125" t="str">
        <f>IF($B286="","",(VLOOKUP($B286,'Price List'!$C:AS,41,FALSE)))</f>
        <v/>
      </c>
      <c r="AR286" s="135" t="str">
        <f>IF($B286="","",(VLOOKUP($B286,'Price List'!$C:AS,42,FALSE)))</f>
        <v/>
      </c>
      <c r="AS286" s="76" t="str">
        <f>IF($B286="","",(VLOOKUP($B286,'Price List'!$C:CO,43,FALSE)))</f>
        <v/>
      </c>
      <c r="AT286" s="151" t="str">
        <f t="shared" si="4"/>
        <v/>
      </c>
      <c r="AU286" s="76"/>
      <c r="AV286" s="76"/>
      <c r="AW286" s="76"/>
      <c r="AX286" s="76"/>
      <c r="AY286" s="76"/>
      <c r="AZ286" s="76"/>
      <c r="BA286" s="76"/>
    </row>
    <row r="287" spans="1:53" s="85" customFormat="1" x14ac:dyDescent="0.2">
      <c r="A287" s="79">
        <v>280</v>
      </c>
      <c r="B287" s="76" t="str">
        <f>IF(ISBLANK(Catalog!E658),"",Catalog!E658)</f>
        <v/>
      </c>
      <c r="C287" s="76"/>
      <c r="D287" s="76" t="str">
        <f>IF($B287="","",(VLOOKUP($B287,'Price List'!$C:BB,2,FALSE)))</f>
        <v/>
      </c>
      <c r="E287" s="77" t="str">
        <f>IF($B287="","",(VLOOKUP($B287,'Price List'!$C:BA,3,FALSE)))</f>
        <v/>
      </c>
      <c r="F287" s="78" t="str">
        <f>IF($B287="","",IF(ISBLANK(VLOOKUP($B287,'Price List'!$C:BB,5,FALSE)),VLOOKUP($B287,'Price List'!$C:BB,7,FALSE),VLOOKUP($B287,'Price List'!$C:BB,5,FALSE)))</f>
        <v/>
      </c>
      <c r="G287" s="76"/>
      <c r="H287" s="76"/>
      <c r="I287" s="77" t="str">
        <f>IF($B287="","",(VLOOKUP($B287,'Price List'!$C:BE,6,FALSE)))</f>
        <v/>
      </c>
      <c r="J287" s="76" t="str">
        <f>IF($B287="","",(VLOOKUP($B287,'Price List'!$C:BF,8,FALSE)))</f>
        <v/>
      </c>
      <c r="K287" s="76" t="str">
        <f>IF($B287="","",(VLOOKUP($B287,'Price List'!$C:BG,9,FALSE)))</f>
        <v/>
      </c>
      <c r="L287" s="79" t="str">
        <f>IF($B287="","",(VLOOKUP($B287,'Price List'!$C:BH,10,FALSE)))</f>
        <v/>
      </c>
      <c r="M287" s="80" t="str">
        <f>IF($B287="","",(VLOOKUP($B287,'Price List'!$C:BI,11,FALSE)))</f>
        <v/>
      </c>
      <c r="N287" s="81" t="str">
        <f>IF($B287="","",(VLOOKUP($B287,'Price List'!$C:BI,12,FALSE)))</f>
        <v/>
      </c>
      <c r="O287" s="82" t="str">
        <f>IF($B287="","",(VLOOKUP($B287,'Price List'!$C:AS,13,FALSE)))</f>
        <v/>
      </c>
      <c r="P287" s="83" t="str">
        <f>IF($B287="","",(VLOOKUP($B287,'Price List'!$C:AS,14,FALSE)))</f>
        <v/>
      </c>
      <c r="Q287" s="83" t="str">
        <f>IF($B287="","",(VLOOKUP($B287,'Price List'!$C:AS,15,FALSE)))</f>
        <v/>
      </c>
      <c r="R287" s="125" t="str">
        <f>IF($B287="","",(VLOOKUP($B287,'Price List'!$C:AS,16,FALSE)))</f>
        <v/>
      </c>
      <c r="S287" s="125" t="str">
        <f>IF($B287="","",(VLOOKUP($B287,'Price List'!$C:AS,17,FALSE)))</f>
        <v/>
      </c>
      <c r="T287" s="84" t="str">
        <f>IF($B287="","",(VLOOKUP($B287,'Price List'!$C:AS,18,FALSE)))</f>
        <v/>
      </c>
      <c r="U287" s="83" t="str">
        <f>IF($B287="","",(VLOOKUP($B287,'Price List'!$C:AS,19,FALSE)))</f>
        <v/>
      </c>
      <c r="V287" s="83" t="str">
        <f>IF($B287="","",(VLOOKUP($B287,'Price List'!$C:AS,20,FALSE)))</f>
        <v/>
      </c>
      <c r="W287" s="125" t="str">
        <f>IF($B287="","",(VLOOKUP($B287,'Price List'!$C:AS,21,FALSE)))</f>
        <v/>
      </c>
      <c r="X287" s="130" t="str">
        <f>IF($B287="","",(VLOOKUP($B287,'Price List'!$C:AS,22,FALSE)))</f>
        <v/>
      </c>
      <c r="Y287" s="83" t="str">
        <f>IF($B287="","",(VLOOKUP($B287,'Price List'!$C:AS,23,FALSE)))</f>
        <v/>
      </c>
      <c r="Z287" s="83" t="str">
        <f>IF($B287="","",(VLOOKUP($B287,'Price List'!$C:AS,24,FALSE)))</f>
        <v/>
      </c>
      <c r="AA287" s="83" t="str">
        <f>IF($B287="","",(VLOOKUP($B287,'Price List'!$C:AS,25,FALSE)))</f>
        <v/>
      </c>
      <c r="AB287" s="125" t="str">
        <f>IF($B287="","",(VLOOKUP($B287,'Price List'!$C:AS,26,FALSE)))</f>
        <v/>
      </c>
      <c r="AC287" s="125" t="str">
        <f>IF($B287="","",(VLOOKUP($B287,'Price List'!$C:AS,27,FALSE)))</f>
        <v/>
      </c>
      <c r="AD287" s="82" t="str">
        <f>IF($B287="","",(VLOOKUP($B287,'Price List'!$C:AS,28,FALSE)))</f>
        <v/>
      </c>
      <c r="AE287" s="83" t="str">
        <f>IF($B287="","",(VLOOKUP($B287,'Price List'!$C:AS,29,FALSE)))</f>
        <v/>
      </c>
      <c r="AF287" s="83" t="str">
        <f>IF($B287="","",(VLOOKUP($B287,'Price List'!$C:AS,30,FALSE)))</f>
        <v/>
      </c>
      <c r="AG287" s="125" t="str">
        <f>IF($B287="","",(VLOOKUP($B287,'Price List'!$C:AS,31,FALSE)))</f>
        <v/>
      </c>
      <c r="AH287" s="125" t="str">
        <f>IF($B287="","",(VLOOKUP($B287,'Price List'!$C:AS,32,FALSE)))</f>
        <v/>
      </c>
      <c r="AI287" s="84" t="str">
        <f>IF($B287="","",(VLOOKUP($B287,'Price List'!$C:AS,33,FALSE)))</f>
        <v/>
      </c>
      <c r="AJ287" s="83" t="str">
        <f>IF($B287="","",(VLOOKUP($B287,'Price List'!$C:AS,34,FALSE)))</f>
        <v/>
      </c>
      <c r="AK287" s="83" t="str">
        <f>IF($B287="","",(VLOOKUP($B287,'Price List'!$C:AS,35,FALSE)))</f>
        <v/>
      </c>
      <c r="AL287" s="125" t="str">
        <f>IF($B287="","",(VLOOKUP($B287,'Price List'!$C:AS,36,FALSE)))</f>
        <v/>
      </c>
      <c r="AM287" s="130" t="str">
        <f>IF($B287="","",(VLOOKUP($B287,'Price List'!$C:AS,37,FALSE)))</f>
        <v/>
      </c>
      <c r="AN287" s="83" t="str">
        <f>IF($B287="","",(VLOOKUP($B287,'Price List'!$C:AS,38,FALSE)))</f>
        <v/>
      </c>
      <c r="AO287" s="83" t="str">
        <f>IF($B287="","",(VLOOKUP($B287,'Price List'!$C:AS,39,FALSE)))</f>
        <v/>
      </c>
      <c r="AP287" s="83" t="str">
        <f>IF($B287="","",(VLOOKUP($B287,'Price List'!$C:AS,40,FALSE)))</f>
        <v/>
      </c>
      <c r="AQ287" s="125" t="str">
        <f>IF($B287="","",(VLOOKUP($B287,'Price List'!$C:AS,41,FALSE)))</f>
        <v/>
      </c>
      <c r="AR287" s="135" t="str">
        <f>IF($B287="","",(VLOOKUP($B287,'Price List'!$C:AS,42,FALSE)))</f>
        <v/>
      </c>
      <c r="AS287" s="76" t="str">
        <f>IF($B287="","",(VLOOKUP($B287,'Price List'!$C:CO,43,FALSE)))</f>
        <v/>
      </c>
      <c r="AT287" s="151" t="str">
        <f t="shared" si="4"/>
        <v/>
      </c>
      <c r="AU287" s="76"/>
      <c r="AV287" s="76"/>
      <c r="AW287" s="76"/>
      <c r="AX287" s="76"/>
      <c r="AY287" s="76"/>
      <c r="AZ287" s="76"/>
      <c r="BA287" s="76"/>
    </row>
    <row r="288" spans="1:53" s="85" customFormat="1" x14ac:dyDescent="0.2">
      <c r="A288" s="79">
        <v>281</v>
      </c>
      <c r="B288" s="76" t="str">
        <f>IF(ISBLANK(Catalog!I658),"",Catalog!I658)</f>
        <v/>
      </c>
      <c r="C288" s="76"/>
      <c r="D288" s="76" t="str">
        <f>IF($B288="","",(VLOOKUP($B288,'Price List'!$C:BB,2,FALSE)))</f>
        <v/>
      </c>
      <c r="E288" s="77" t="str">
        <f>IF($B288="","",(VLOOKUP($B288,'Price List'!$C:BA,3,FALSE)))</f>
        <v/>
      </c>
      <c r="F288" s="78" t="str">
        <f>IF($B288="","",IF(ISBLANK(VLOOKUP($B288,'Price List'!$C:BB,5,FALSE)),VLOOKUP($B288,'Price List'!$C:BB,7,FALSE),VLOOKUP($B288,'Price List'!$C:BB,5,FALSE)))</f>
        <v/>
      </c>
      <c r="G288" s="76"/>
      <c r="H288" s="76"/>
      <c r="I288" s="77" t="str">
        <f>IF($B288="","",(VLOOKUP($B288,'Price List'!$C:BE,6,FALSE)))</f>
        <v/>
      </c>
      <c r="J288" s="76" t="str">
        <f>IF($B288="","",(VLOOKUP($B288,'Price List'!$C:BF,8,FALSE)))</f>
        <v/>
      </c>
      <c r="K288" s="76" t="str">
        <f>IF($B288="","",(VLOOKUP($B288,'Price List'!$C:BG,9,FALSE)))</f>
        <v/>
      </c>
      <c r="L288" s="79" t="str">
        <f>IF($B288="","",(VLOOKUP($B288,'Price List'!$C:BH,10,FALSE)))</f>
        <v/>
      </c>
      <c r="M288" s="80" t="str">
        <f>IF($B288="","",(VLOOKUP($B288,'Price List'!$C:BI,11,FALSE)))</f>
        <v/>
      </c>
      <c r="N288" s="81" t="str">
        <f>IF($B288="","",(VLOOKUP($B288,'Price List'!$C:BI,12,FALSE)))</f>
        <v/>
      </c>
      <c r="O288" s="82" t="str">
        <f>IF($B288="","",(VLOOKUP($B288,'Price List'!$C:AS,13,FALSE)))</f>
        <v/>
      </c>
      <c r="P288" s="83" t="str">
        <f>IF($B288="","",(VLOOKUP($B288,'Price List'!$C:AS,14,FALSE)))</f>
        <v/>
      </c>
      <c r="Q288" s="83" t="str">
        <f>IF($B288="","",(VLOOKUP($B288,'Price List'!$C:AS,15,FALSE)))</f>
        <v/>
      </c>
      <c r="R288" s="125" t="str">
        <f>IF($B288="","",(VLOOKUP($B288,'Price List'!$C:AS,16,FALSE)))</f>
        <v/>
      </c>
      <c r="S288" s="125" t="str">
        <f>IF($B288="","",(VLOOKUP($B288,'Price List'!$C:AS,17,FALSE)))</f>
        <v/>
      </c>
      <c r="T288" s="84" t="str">
        <f>IF($B288="","",(VLOOKUP($B288,'Price List'!$C:AS,18,FALSE)))</f>
        <v/>
      </c>
      <c r="U288" s="83" t="str">
        <f>IF($B288="","",(VLOOKUP($B288,'Price List'!$C:AS,19,FALSE)))</f>
        <v/>
      </c>
      <c r="V288" s="83" t="str">
        <f>IF($B288="","",(VLOOKUP($B288,'Price List'!$C:AS,20,FALSE)))</f>
        <v/>
      </c>
      <c r="W288" s="125" t="str">
        <f>IF($B288="","",(VLOOKUP($B288,'Price List'!$C:AS,21,FALSE)))</f>
        <v/>
      </c>
      <c r="X288" s="130" t="str">
        <f>IF($B288="","",(VLOOKUP($B288,'Price List'!$C:AS,22,FALSE)))</f>
        <v/>
      </c>
      <c r="Y288" s="83" t="str">
        <f>IF($B288="","",(VLOOKUP($B288,'Price List'!$C:AS,23,FALSE)))</f>
        <v/>
      </c>
      <c r="Z288" s="83" t="str">
        <f>IF($B288="","",(VLOOKUP($B288,'Price List'!$C:AS,24,FALSE)))</f>
        <v/>
      </c>
      <c r="AA288" s="83" t="str">
        <f>IF($B288="","",(VLOOKUP($B288,'Price List'!$C:AS,25,FALSE)))</f>
        <v/>
      </c>
      <c r="AB288" s="125" t="str">
        <f>IF($B288="","",(VLOOKUP($B288,'Price List'!$C:AS,26,FALSE)))</f>
        <v/>
      </c>
      <c r="AC288" s="125" t="str">
        <f>IF($B288="","",(VLOOKUP($B288,'Price List'!$C:AS,27,FALSE)))</f>
        <v/>
      </c>
      <c r="AD288" s="82" t="str">
        <f>IF($B288="","",(VLOOKUP($B288,'Price List'!$C:AS,28,FALSE)))</f>
        <v/>
      </c>
      <c r="AE288" s="83" t="str">
        <f>IF($B288="","",(VLOOKUP($B288,'Price List'!$C:AS,29,FALSE)))</f>
        <v/>
      </c>
      <c r="AF288" s="83" t="str">
        <f>IF($B288="","",(VLOOKUP($B288,'Price List'!$C:AS,30,FALSE)))</f>
        <v/>
      </c>
      <c r="AG288" s="125" t="str">
        <f>IF($B288="","",(VLOOKUP($B288,'Price List'!$C:AS,31,FALSE)))</f>
        <v/>
      </c>
      <c r="AH288" s="125" t="str">
        <f>IF($B288="","",(VLOOKUP($B288,'Price List'!$C:AS,32,FALSE)))</f>
        <v/>
      </c>
      <c r="AI288" s="84" t="str">
        <f>IF($B288="","",(VLOOKUP($B288,'Price List'!$C:AS,33,FALSE)))</f>
        <v/>
      </c>
      <c r="AJ288" s="83" t="str">
        <f>IF($B288="","",(VLOOKUP($B288,'Price List'!$C:AS,34,FALSE)))</f>
        <v/>
      </c>
      <c r="AK288" s="83" t="str">
        <f>IF($B288="","",(VLOOKUP($B288,'Price List'!$C:AS,35,FALSE)))</f>
        <v/>
      </c>
      <c r="AL288" s="125" t="str">
        <f>IF($B288="","",(VLOOKUP($B288,'Price List'!$C:AS,36,FALSE)))</f>
        <v/>
      </c>
      <c r="AM288" s="130" t="str">
        <f>IF($B288="","",(VLOOKUP($B288,'Price List'!$C:AS,37,FALSE)))</f>
        <v/>
      </c>
      <c r="AN288" s="83" t="str">
        <f>IF($B288="","",(VLOOKUP($B288,'Price List'!$C:AS,38,FALSE)))</f>
        <v/>
      </c>
      <c r="AO288" s="83" t="str">
        <f>IF($B288="","",(VLOOKUP($B288,'Price List'!$C:AS,39,FALSE)))</f>
        <v/>
      </c>
      <c r="AP288" s="83" t="str">
        <f>IF($B288="","",(VLOOKUP($B288,'Price List'!$C:AS,40,FALSE)))</f>
        <v/>
      </c>
      <c r="AQ288" s="125" t="str">
        <f>IF($B288="","",(VLOOKUP($B288,'Price List'!$C:AS,41,FALSE)))</f>
        <v/>
      </c>
      <c r="AR288" s="135" t="str">
        <f>IF($B288="","",(VLOOKUP($B288,'Price List'!$C:AS,42,FALSE)))</f>
        <v/>
      </c>
      <c r="AS288" s="76" t="str">
        <f>IF($B288="","",(VLOOKUP($B288,'Price List'!$C:CO,43,FALSE)))</f>
        <v/>
      </c>
      <c r="AT288" s="151" t="str">
        <f t="shared" si="4"/>
        <v/>
      </c>
      <c r="AU288" s="76"/>
      <c r="AV288" s="76"/>
      <c r="AW288" s="76"/>
      <c r="AX288" s="76"/>
      <c r="AY288" s="76"/>
      <c r="AZ288" s="76"/>
      <c r="BA288" s="76"/>
    </row>
    <row r="289" spans="1:53" s="85" customFormat="1" x14ac:dyDescent="0.2">
      <c r="A289" s="79">
        <v>282</v>
      </c>
      <c r="B289" s="76" t="str">
        <f>IF(ISBLANK(Catalog!A665),"",Catalog!A665)</f>
        <v/>
      </c>
      <c r="C289" s="76"/>
      <c r="D289" s="76" t="str">
        <f>IF($B289="","",(VLOOKUP($B289,'Price List'!$C:BB,2,FALSE)))</f>
        <v/>
      </c>
      <c r="E289" s="77" t="str">
        <f>IF($B289="","",(VLOOKUP($B289,'Price List'!$C:BA,3,FALSE)))</f>
        <v/>
      </c>
      <c r="F289" s="78" t="str">
        <f>IF($B289="","",IF(ISBLANK(VLOOKUP($B289,'Price List'!$C:BB,5,FALSE)),VLOOKUP($B289,'Price List'!$C:BB,7,FALSE),VLOOKUP($B289,'Price List'!$C:BB,5,FALSE)))</f>
        <v/>
      </c>
      <c r="G289" s="76"/>
      <c r="H289" s="76"/>
      <c r="I289" s="77" t="str">
        <f>IF($B289="","",(VLOOKUP($B289,'Price List'!$C:BE,6,FALSE)))</f>
        <v/>
      </c>
      <c r="J289" s="76" t="str">
        <f>IF($B289="","",(VLOOKUP($B289,'Price List'!$C:BF,8,FALSE)))</f>
        <v/>
      </c>
      <c r="K289" s="76" t="str">
        <f>IF($B289="","",(VLOOKUP($B289,'Price List'!$C:BG,9,FALSE)))</f>
        <v/>
      </c>
      <c r="L289" s="79" t="str">
        <f>IF($B289="","",(VLOOKUP($B289,'Price List'!$C:BH,10,FALSE)))</f>
        <v/>
      </c>
      <c r="M289" s="80" t="str">
        <f>IF($B289="","",(VLOOKUP($B289,'Price List'!$C:BI,11,FALSE)))</f>
        <v/>
      </c>
      <c r="N289" s="81" t="str">
        <f>IF($B289="","",(VLOOKUP($B289,'Price List'!$C:BI,12,FALSE)))</f>
        <v/>
      </c>
      <c r="O289" s="82" t="str">
        <f>IF($B289="","",(VLOOKUP($B289,'Price List'!$C:AS,13,FALSE)))</f>
        <v/>
      </c>
      <c r="P289" s="83" t="str">
        <f>IF($B289="","",(VLOOKUP($B289,'Price List'!$C:AS,14,FALSE)))</f>
        <v/>
      </c>
      <c r="Q289" s="83" t="str">
        <f>IF($B289="","",(VLOOKUP($B289,'Price List'!$C:AS,15,FALSE)))</f>
        <v/>
      </c>
      <c r="R289" s="125" t="str">
        <f>IF($B289="","",(VLOOKUP($B289,'Price List'!$C:AS,16,FALSE)))</f>
        <v/>
      </c>
      <c r="S289" s="125" t="str">
        <f>IF($B289="","",(VLOOKUP($B289,'Price List'!$C:AS,17,FALSE)))</f>
        <v/>
      </c>
      <c r="T289" s="84" t="str">
        <f>IF($B289="","",(VLOOKUP($B289,'Price List'!$C:AS,18,FALSE)))</f>
        <v/>
      </c>
      <c r="U289" s="83" t="str">
        <f>IF($B289="","",(VLOOKUP($B289,'Price List'!$C:AS,19,FALSE)))</f>
        <v/>
      </c>
      <c r="V289" s="83" t="str">
        <f>IF($B289="","",(VLOOKUP($B289,'Price List'!$C:AS,20,FALSE)))</f>
        <v/>
      </c>
      <c r="W289" s="125" t="str">
        <f>IF($B289="","",(VLOOKUP($B289,'Price List'!$C:AS,21,FALSE)))</f>
        <v/>
      </c>
      <c r="X289" s="130" t="str">
        <f>IF($B289="","",(VLOOKUP($B289,'Price List'!$C:AS,22,FALSE)))</f>
        <v/>
      </c>
      <c r="Y289" s="83" t="str">
        <f>IF($B289="","",(VLOOKUP($B289,'Price List'!$C:AS,23,FALSE)))</f>
        <v/>
      </c>
      <c r="Z289" s="83" t="str">
        <f>IF($B289="","",(VLOOKUP($B289,'Price List'!$C:AS,24,FALSE)))</f>
        <v/>
      </c>
      <c r="AA289" s="83" t="str">
        <f>IF($B289="","",(VLOOKUP($B289,'Price List'!$C:AS,25,FALSE)))</f>
        <v/>
      </c>
      <c r="AB289" s="125" t="str">
        <f>IF($B289="","",(VLOOKUP($B289,'Price List'!$C:AS,26,FALSE)))</f>
        <v/>
      </c>
      <c r="AC289" s="125" t="str">
        <f>IF($B289="","",(VLOOKUP($B289,'Price List'!$C:AS,27,FALSE)))</f>
        <v/>
      </c>
      <c r="AD289" s="82" t="str">
        <f>IF($B289="","",(VLOOKUP($B289,'Price List'!$C:AS,28,FALSE)))</f>
        <v/>
      </c>
      <c r="AE289" s="83" t="str">
        <f>IF($B289="","",(VLOOKUP($B289,'Price List'!$C:AS,29,FALSE)))</f>
        <v/>
      </c>
      <c r="AF289" s="83" t="str">
        <f>IF($B289="","",(VLOOKUP($B289,'Price List'!$C:AS,30,FALSE)))</f>
        <v/>
      </c>
      <c r="AG289" s="125" t="str">
        <f>IF($B289="","",(VLOOKUP($B289,'Price List'!$C:AS,31,FALSE)))</f>
        <v/>
      </c>
      <c r="AH289" s="125" t="str">
        <f>IF($B289="","",(VLOOKUP($B289,'Price List'!$C:AS,32,FALSE)))</f>
        <v/>
      </c>
      <c r="AI289" s="84" t="str">
        <f>IF($B289="","",(VLOOKUP($B289,'Price List'!$C:AS,33,FALSE)))</f>
        <v/>
      </c>
      <c r="AJ289" s="83" t="str">
        <f>IF($B289="","",(VLOOKUP($B289,'Price List'!$C:AS,34,FALSE)))</f>
        <v/>
      </c>
      <c r="AK289" s="83" t="str">
        <f>IF($B289="","",(VLOOKUP($B289,'Price List'!$C:AS,35,FALSE)))</f>
        <v/>
      </c>
      <c r="AL289" s="125" t="str">
        <f>IF($B289="","",(VLOOKUP($B289,'Price List'!$C:AS,36,FALSE)))</f>
        <v/>
      </c>
      <c r="AM289" s="130" t="str">
        <f>IF($B289="","",(VLOOKUP($B289,'Price List'!$C:AS,37,FALSE)))</f>
        <v/>
      </c>
      <c r="AN289" s="83" t="str">
        <f>IF($B289="","",(VLOOKUP($B289,'Price List'!$C:AS,38,FALSE)))</f>
        <v/>
      </c>
      <c r="AO289" s="83" t="str">
        <f>IF($B289="","",(VLOOKUP($B289,'Price List'!$C:AS,39,FALSE)))</f>
        <v/>
      </c>
      <c r="AP289" s="83" t="str">
        <f>IF($B289="","",(VLOOKUP($B289,'Price List'!$C:AS,40,FALSE)))</f>
        <v/>
      </c>
      <c r="AQ289" s="125" t="str">
        <f>IF($B289="","",(VLOOKUP($B289,'Price List'!$C:AS,41,FALSE)))</f>
        <v/>
      </c>
      <c r="AR289" s="135" t="str">
        <f>IF($B289="","",(VLOOKUP($B289,'Price List'!$C:AS,42,FALSE)))</f>
        <v/>
      </c>
      <c r="AS289" s="76" t="str">
        <f>IF($B289="","",(VLOOKUP($B289,'Price List'!$C:CO,43,FALSE)))</f>
        <v/>
      </c>
      <c r="AT289" s="151" t="str">
        <f t="shared" si="4"/>
        <v/>
      </c>
      <c r="AU289" s="76"/>
      <c r="AV289" s="76"/>
      <c r="AW289" s="76"/>
      <c r="AX289" s="76"/>
      <c r="AY289" s="76"/>
      <c r="AZ289" s="76"/>
      <c r="BA289" s="76"/>
    </row>
    <row r="290" spans="1:53" s="85" customFormat="1" x14ac:dyDescent="0.2">
      <c r="A290" s="79">
        <v>283</v>
      </c>
      <c r="B290" s="76" t="str">
        <f>IF(ISBLANK(Catalog!E665),"",Catalog!E665)</f>
        <v/>
      </c>
      <c r="C290" s="76"/>
      <c r="D290" s="76" t="str">
        <f>IF($B290="","",(VLOOKUP($B290,'Price List'!$C:BB,2,FALSE)))</f>
        <v/>
      </c>
      <c r="E290" s="77" t="str">
        <f>IF($B290="","",(VLOOKUP($B290,'Price List'!$C:BA,3,FALSE)))</f>
        <v/>
      </c>
      <c r="F290" s="78" t="str">
        <f>IF($B290="","",IF(ISBLANK(VLOOKUP($B290,'Price List'!$C:BB,5,FALSE)),VLOOKUP($B290,'Price List'!$C:BB,7,FALSE),VLOOKUP($B290,'Price List'!$C:BB,5,FALSE)))</f>
        <v/>
      </c>
      <c r="G290" s="76"/>
      <c r="H290" s="76"/>
      <c r="I290" s="77" t="str">
        <f>IF($B290="","",(VLOOKUP($B290,'Price List'!$C:BE,6,FALSE)))</f>
        <v/>
      </c>
      <c r="J290" s="76" t="str">
        <f>IF($B290="","",(VLOOKUP($B290,'Price List'!$C:BF,8,FALSE)))</f>
        <v/>
      </c>
      <c r="K290" s="76" t="str">
        <f>IF($B290="","",(VLOOKUP($B290,'Price List'!$C:BG,9,FALSE)))</f>
        <v/>
      </c>
      <c r="L290" s="79" t="str">
        <f>IF($B290="","",(VLOOKUP($B290,'Price List'!$C:BH,10,FALSE)))</f>
        <v/>
      </c>
      <c r="M290" s="80" t="str">
        <f>IF($B290="","",(VLOOKUP($B290,'Price List'!$C:BI,11,FALSE)))</f>
        <v/>
      </c>
      <c r="N290" s="81" t="str">
        <f>IF($B290="","",(VLOOKUP($B290,'Price List'!$C:BI,12,FALSE)))</f>
        <v/>
      </c>
      <c r="O290" s="82" t="str">
        <f>IF($B290="","",(VLOOKUP($B290,'Price List'!$C:AS,13,FALSE)))</f>
        <v/>
      </c>
      <c r="P290" s="83" t="str">
        <f>IF($B290="","",(VLOOKUP($B290,'Price List'!$C:AS,14,FALSE)))</f>
        <v/>
      </c>
      <c r="Q290" s="83" t="str">
        <f>IF($B290="","",(VLOOKUP($B290,'Price List'!$C:AS,15,FALSE)))</f>
        <v/>
      </c>
      <c r="R290" s="125" t="str">
        <f>IF($B290="","",(VLOOKUP($B290,'Price List'!$C:AS,16,FALSE)))</f>
        <v/>
      </c>
      <c r="S290" s="125" t="str">
        <f>IF($B290="","",(VLOOKUP($B290,'Price List'!$C:AS,17,FALSE)))</f>
        <v/>
      </c>
      <c r="T290" s="84" t="str">
        <f>IF($B290="","",(VLOOKUP($B290,'Price List'!$C:AS,18,FALSE)))</f>
        <v/>
      </c>
      <c r="U290" s="83" t="str">
        <f>IF($B290="","",(VLOOKUP($B290,'Price List'!$C:AS,19,FALSE)))</f>
        <v/>
      </c>
      <c r="V290" s="83" t="str">
        <f>IF($B290="","",(VLOOKUP($B290,'Price List'!$C:AS,20,FALSE)))</f>
        <v/>
      </c>
      <c r="W290" s="125" t="str">
        <f>IF($B290="","",(VLOOKUP($B290,'Price List'!$C:AS,21,FALSE)))</f>
        <v/>
      </c>
      <c r="X290" s="130" t="str">
        <f>IF($B290="","",(VLOOKUP($B290,'Price List'!$C:AS,22,FALSE)))</f>
        <v/>
      </c>
      <c r="Y290" s="83" t="str">
        <f>IF($B290="","",(VLOOKUP($B290,'Price List'!$C:AS,23,FALSE)))</f>
        <v/>
      </c>
      <c r="Z290" s="83" t="str">
        <f>IF($B290="","",(VLOOKUP($B290,'Price List'!$C:AS,24,FALSE)))</f>
        <v/>
      </c>
      <c r="AA290" s="83" t="str">
        <f>IF($B290="","",(VLOOKUP($B290,'Price List'!$C:AS,25,FALSE)))</f>
        <v/>
      </c>
      <c r="AB290" s="125" t="str">
        <f>IF($B290="","",(VLOOKUP($B290,'Price List'!$C:AS,26,FALSE)))</f>
        <v/>
      </c>
      <c r="AC290" s="125" t="str">
        <f>IF($B290="","",(VLOOKUP($B290,'Price List'!$C:AS,27,FALSE)))</f>
        <v/>
      </c>
      <c r="AD290" s="82" t="str">
        <f>IF($B290="","",(VLOOKUP($B290,'Price List'!$C:AS,28,FALSE)))</f>
        <v/>
      </c>
      <c r="AE290" s="83" t="str">
        <f>IF($B290="","",(VLOOKUP($B290,'Price List'!$C:AS,29,FALSE)))</f>
        <v/>
      </c>
      <c r="AF290" s="83" t="str">
        <f>IF($B290="","",(VLOOKUP($B290,'Price List'!$C:AS,30,FALSE)))</f>
        <v/>
      </c>
      <c r="AG290" s="125" t="str">
        <f>IF($B290="","",(VLOOKUP($B290,'Price List'!$C:AS,31,FALSE)))</f>
        <v/>
      </c>
      <c r="AH290" s="125" t="str">
        <f>IF($B290="","",(VLOOKUP($B290,'Price List'!$C:AS,32,FALSE)))</f>
        <v/>
      </c>
      <c r="AI290" s="84" t="str">
        <f>IF($B290="","",(VLOOKUP($B290,'Price List'!$C:AS,33,FALSE)))</f>
        <v/>
      </c>
      <c r="AJ290" s="83" t="str">
        <f>IF($B290="","",(VLOOKUP($B290,'Price List'!$C:AS,34,FALSE)))</f>
        <v/>
      </c>
      <c r="AK290" s="83" t="str">
        <f>IF($B290="","",(VLOOKUP($B290,'Price List'!$C:AS,35,FALSE)))</f>
        <v/>
      </c>
      <c r="AL290" s="125" t="str">
        <f>IF($B290="","",(VLOOKUP($B290,'Price List'!$C:AS,36,FALSE)))</f>
        <v/>
      </c>
      <c r="AM290" s="130" t="str">
        <f>IF($B290="","",(VLOOKUP($B290,'Price List'!$C:AS,37,FALSE)))</f>
        <v/>
      </c>
      <c r="AN290" s="83" t="str">
        <f>IF($B290="","",(VLOOKUP($B290,'Price List'!$C:AS,38,FALSE)))</f>
        <v/>
      </c>
      <c r="AO290" s="83" t="str">
        <f>IF($B290="","",(VLOOKUP($B290,'Price List'!$C:AS,39,FALSE)))</f>
        <v/>
      </c>
      <c r="AP290" s="83" t="str">
        <f>IF($B290="","",(VLOOKUP($B290,'Price List'!$C:AS,40,FALSE)))</f>
        <v/>
      </c>
      <c r="AQ290" s="125" t="str">
        <f>IF($B290="","",(VLOOKUP($B290,'Price List'!$C:AS,41,FALSE)))</f>
        <v/>
      </c>
      <c r="AR290" s="135" t="str">
        <f>IF($B290="","",(VLOOKUP($B290,'Price List'!$C:AS,42,FALSE)))</f>
        <v/>
      </c>
      <c r="AS290" s="76" t="str">
        <f>IF($B290="","",(VLOOKUP($B290,'Price List'!$C:CO,43,FALSE)))</f>
        <v/>
      </c>
      <c r="AT290" s="151" t="str">
        <f t="shared" si="4"/>
        <v/>
      </c>
      <c r="AU290" s="76"/>
      <c r="AV290" s="76"/>
      <c r="AW290" s="76"/>
      <c r="AX290" s="76"/>
      <c r="AY290" s="76"/>
      <c r="AZ290" s="76"/>
      <c r="BA290" s="76"/>
    </row>
    <row r="291" spans="1:53" s="85" customFormat="1" x14ac:dyDescent="0.2">
      <c r="A291" s="79">
        <v>284</v>
      </c>
      <c r="B291" s="76" t="str">
        <f>IF(ISBLANK(Catalog!I665),"",Catalog!I665)</f>
        <v/>
      </c>
      <c r="C291" s="76"/>
      <c r="D291" s="76" t="str">
        <f>IF($B291="","",(VLOOKUP($B291,'Price List'!$C:BB,2,FALSE)))</f>
        <v/>
      </c>
      <c r="E291" s="77" t="str">
        <f>IF($B291="","",(VLOOKUP($B291,'Price List'!$C:BA,3,FALSE)))</f>
        <v/>
      </c>
      <c r="F291" s="78" t="str">
        <f>IF($B291="","",IF(ISBLANK(VLOOKUP($B291,'Price List'!$C:BB,5,FALSE)),VLOOKUP($B291,'Price List'!$C:BB,7,FALSE),VLOOKUP($B291,'Price List'!$C:BB,5,FALSE)))</f>
        <v/>
      </c>
      <c r="G291" s="76"/>
      <c r="H291" s="76"/>
      <c r="I291" s="77" t="str">
        <f>IF($B291="","",(VLOOKUP($B291,'Price List'!$C:BE,6,FALSE)))</f>
        <v/>
      </c>
      <c r="J291" s="76" t="str">
        <f>IF($B291="","",(VLOOKUP($B291,'Price List'!$C:BF,8,FALSE)))</f>
        <v/>
      </c>
      <c r="K291" s="76" t="str">
        <f>IF($B291="","",(VLOOKUP($B291,'Price List'!$C:BG,9,FALSE)))</f>
        <v/>
      </c>
      <c r="L291" s="79" t="str">
        <f>IF($B291="","",(VLOOKUP($B291,'Price List'!$C:BH,10,FALSE)))</f>
        <v/>
      </c>
      <c r="M291" s="80" t="str">
        <f>IF($B291="","",(VLOOKUP($B291,'Price List'!$C:BI,11,FALSE)))</f>
        <v/>
      </c>
      <c r="N291" s="81" t="str">
        <f>IF($B291="","",(VLOOKUP($B291,'Price List'!$C:BI,12,FALSE)))</f>
        <v/>
      </c>
      <c r="O291" s="82" t="str">
        <f>IF($B291="","",(VLOOKUP($B291,'Price List'!$C:AS,13,FALSE)))</f>
        <v/>
      </c>
      <c r="P291" s="83" t="str">
        <f>IF($B291="","",(VLOOKUP($B291,'Price List'!$C:AS,14,FALSE)))</f>
        <v/>
      </c>
      <c r="Q291" s="83" t="str">
        <f>IF($B291="","",(VLOOKUP($B291,'Price List'!$C:AS,15,FALSE)))</f>
        <v/>
      </c>
      <c r="R291" s="125" t="str">
        <f>IF($B291="","",(VLOOKUP($B291,'Price List'!$C:AS,16,FALSE)))</f>
        <v/>
      </c>
      <c r="S291" s="125" t="str">
        <f>IF($B291="","",(VLOOKUP($B291,'Price List'!$C:AS,17,FALSE)))</f>
        <v/>
      </c>
      <c r="T291" s="84" t="str">
        <f>IF($B291="","",(VLOOKUP($B291,'Price List'!$C:AS,18,FALSE)))</f>
        <v/>
      </c>
      <c r="U291" s="83" t="str">
        <f>IF($B291="","",(VLOOKUP($B291,'Price List'!$C:AS,19,FALSE)))</f>
        <v/>
      </c>
      <c r="V291" s="83" t="str">
        <f>IF($B291="","",(VLOOKUP($B291,'Price List'!$C:AS,20,FALSE)))</f>
        <v/>
      </c>
      <c r="W291" s="125" t="str">
        <f>IF($B291="","",(VLOOKUP($B291,'Price List'!$C:AS,21,FALSE)))</f>
        <v/>
      </c>
      <c r="X291" s="130" t="str">
        <f>IF($B291="","",(VLOOKUP($B291,'Price List'!$C:AS,22,FALSE)))</f>
        <v/>
      </c>
      <c r="Y291" s="83" t="str">
        <f>IF($B291="","",(VLOOKUP($B291,'Price List'!$C:AS,23,FALSE)))</f>
        <v/>
      </c>
      <c r="Z291" s="83" t="str">
        <f>IF($B291="","",(VLOOKUP($B291,'Price List'!$C:AS,24,FALSE)))</f>
        <v/>
      </c>
      <c r="AA291" s="83" t="str">
        <f>IF($B291="","",(VLOOKUP($B291,'Price List'!$C:AS,25,FALSE)))</f>
        <v/>
      </c>
      <c r="AB291" s="125" t="str">
        <f>IF($B291="","",(VLOOKUP($B291,'Price List'!$C:AS,26,FALSE)))</f>
        <v/>
      </c>
      <c r="AC291" s="125" t="str">
        <f>IF($B291="","",(VLOOKUP($B291,'Price List'!$C:AS,27,FALSE)))</f>
        <v/>
      </c>
      <c r="AD291" s="82" t="str">
        <f>IF($B291="","",(VLOOKUP($B291,'Price List'!$C:AS,28,FALSE)))</f>
        <v/>
      </c>
      <c r="AE291" s="83" t="str">
        <f>IF($B291="","",(VLOOKUP($B291,'Price List'!$C:AS,29,FALSE)))</f>
        <v/>
      </c>
      <c r="AF291" s="83" t="str">
        <f>IF($B291="","",(VLOOKUP($B291,'Price List'!$C:AS,30,FALSE)))</f>
        <v/>
      </c>
      <c r="AG291" s="125" t="str">
        <f>IF($B291="","",(VLOOKUP($B291,'Price List'!$C:AS,31,FALSE)))</f>
        <v/>
      </c>
      <c r="AH291" s="125" t="str">
        <f>IF($B291="","",(VLOOKUP($B291,'Price List'!$C:AS,32,FALSE)))</f>
        <v/>
      </c>
      <c r="AI291" s="84" t="str">
        <f>IF($B291="","",(VLOOKUP($B291,'Price List'!$C:AS,33,FALSE)))</f>
        <v/>
      </c>
      <c r="AJ291" s="83" t="str">
        <f>IF($B291="","",(VLOOKUP($B291,'Price List'!$C:AS,34,FALSE)))</f>
        <v/>
      </c>
      <c r="AK291" s="83" t="str">
        <f>IF($B291="","",(VLOOKUP($B291,'Price List'!$C:AS,35,FALSE)))</f>
        <v/>
      </c>
      <c r="AL291" s="125" t="str">
        <f>IF($B291="","",(VLOOKUP($B291,'Price List'!$C:AS,36,FALSE)))</f>
        <v/>
      </c>
      <c r="AM291" s="130" t="str">
        <f>IF($B291="","",(VLOOKUP($B291,'Price List'!$C:AS,37,FALSE)))</f>
        <v/>
      </c>
      <c r="AN291" s="83" t="str">
        <f>IF($B291="","",(VLOOKUP($B291,'Price List'!$C:AS,38,FALSE)))</f>
        <v/>
      </c>
      <c r="AO291" s="83" t="str">
        <f>IF($B291="","",(VLOOKUP($B291,'Price List'!$C:AS,39,FALSE)))</f>
        <v/>
      </c>
      <c r="AP291" s="83" t="str">
        <f>IF($B291="","",(VLOOKUP($B291,'Price List'!$C:AS,40,FALSE)))</f>
        <v/>
      </c>
      <c r="AQ291" s="125" t="str">
        <f>IF($B291="","",(VLOOKUP($B291,'Price List'!$C:AS,41,FALSE)))</f>
        <v/>
      </c>
      <c r="AR291" s="135" t="str">
        <f>IF($B291="","",(VLOOKUP($B291,'Price List'!$C:AS,42,FALSE)))</f>
        <v/>
      </c>
      <c r="AS291" s="76" t="str">
        <f>IF($B291="","",(VLOOKUP($B291,'Price List'!$C:CO,43,FALSE)))</f>
        <v/>
      </c>
      <c r="AT291" s="151" t="str">
        <f t="shared" si="4"/>
        <v/>
      </c>
      <c r="AU291" s="76"/>
      <c r="AV291" s="76"/>
      <c r="AW291" s="76"/>
      <c r="AX291" s="76"/>
      <c r="AY291" s="76"/>
      <c r="AZ291" s="76"/>
      <c r="BA291" s="76"/>
    </row>
    <row r="292" spans="1:53" s="85" customFormat="1" x14ac:dyDescent="0.2">
      <c r="A292" s="79">
        <v>285</v>
      </c>
      <c r="B292" s="76" t="str">
        <f>IF(ISBLANK(Catalog!A672),"",Catalog!A672)</f>
        <v/>
      </c>
      <c r="C292" s="76"/>
      <c r="D292" s="76" t="str">
        <f>IF($B292="","",(VLOOKUP($B292,'Price List'!$C:BB,2,FALSE)))</f>
        <v/>
      </c>
      <c r="E292" s="77" t="str">
        <f>IF($B292="","",(VLOOKUP($B292,'Price List'!$C:BA,3,FALSE)))</f>
        <v/>
      </c>
      <c r="F292" s="78" t="str">
        <f>IF($B292="","",IF(ISBLANK(VLOOKUP($B292,'Price List'!$C:BB,5,FALSE)),VLOOKUP($B292,'Price List'!$C:BB,7,FALSE),VLOOKUP($B292,'Price List'!$C:BB,5,FALSE)))</f>
        <v/>
      </c>
      <c r="G292" s="76"/>
      <c r="H292" s="76"/>
      <c r="I292" s="77" t="str">
        <f>IF($B292="","",(VLOOKUP($B292,'Price List'!$C:BE,6,FALSE)))</f>
        <v/>
      </c>
      <c r="J292" s="76" t="str">
        <f>IF($B292="","",(VLOOKUP($B292,'Price List'!$C:BF,8,FALSE)))</f>
        <v/>
      </c>
      <c r="K292" s="76" t="str">
        <f>IF($B292="","",(VLOOKUP($B292,'Price List'!$C:BG,9,FALSE)))</f>
        <v/>
      </c>
      <c r="L292" s="79" t="str">
        <f>IF($B292="","",(VLOOKUP($B292,'Price List'!$C:BH,10,FALSE)))</f>
        <v/>
      </c>
      <c r="M292" s="80" t="str">
        <f>IF($B292="","",(VLOOKUP($B292,'Price List'!$C:BI,11,FALSE)))</f>
        <v/>
      </c>
      <c r="N292" s="81" t="str">
        <f>IF($B292="","",(VLOOKUP($B292,'Price List'!$C:BI,12,FALSE)))</f>
        <v/>
      </c>
      <c r="O292" s="82" t="str">
        <f>IF($B292="","",(VLOOKUP($B292,'Price List'!$C:AS,13,FALSE)))</f>
        <v/>
      </c>
      <c r="P292" s="83" t="str">
        <f>IF($B292="","",(VLOOKUP($B292,'Price List'!$C:AS,14,FALSE)))</f>
        <v/>
      </c>
      <c r="Q292" s="83" t="str">
        <f>IF($B292="","",(VLOOKUP($B292,'Price List'!$C:AS,15,FALSE)))</f>
        <v/>
      </c>
      <c r="R292" s="125" t="str">
        <f>IF($B292="","",(VLOOKUP($B292,'Price List'!$C:AS,16,FALSE)))</f>
        <v/>
      </c>
      <c r="S292" s="125" t="str">
        <f>IF($B292="","",(VLOOKUP($B292,'Price List'!$C:AS,17,FALSE)))</f>
        <v/>
      </c>
      <c r="T292" s="84" t="str">
        <f>IF($B292="","",(VLOOKUP($B292,'Price List'!$C:AS,18,FALSE)))</f>
        <v/>
      </c>
      <c r="U292" s="83" t="str">
        <f>IF($B292="","",(VLOOKUP($B292,'Price List'!$C:AS,19,FALSE)))</f>
        <v/>
      </c>
      <c r="V292" s="83" t="str">
        <f>IF($B292="","",(VLOOKUP($B292,'Price List'!$C:AS,20,FALSE)))</f>
        <v/>
      </c>
      <c r="W292" s="125" t="str">
        <f>IF($B292="","",(VLOOKUP($B292,'Price List'!$C:AS,21,FALSE)))</f>
        <v/>
      </c>
      <c r="X292" s="130" t="str">
        <f>IF($B292="","",(VLOOKUP($B292,'Price List'!$C:AS,22,FALSE)))</f>
        <v/>
      </c>
      <c r="Y292" s="83" t="str">
        <f>IF($B292="","",(VLOOKUP($B292,'Price List'!$C:AS,23,FALSE)))</f>
        <v/>
      </c>
      <c r="Z292" s="83" t="str">
        <f>IF($B292="","",(VLOOKUP($B292,'Price List'!$C:AS,24,FALSE)))</f>
        <v/>
      </c>
      <c r="AA292" s="83" t="str">
        <f>IF($B292="","",(VLOOKUP($B292,'Price List'!$C:AS,25,FALSE)))</f>
        <v/>
      </c>
      <c r="AB292" s="125" t="str">
        <f>IF($B292="","",(VLOOKUP($B292,'Price List'!$C:AS,26,FALSE)))</f>
        <v/>
      </c>
      <c r="AC292" s="125" t="str">
        <f>IF($B292="","",(VLOOKUP($B292,'Price List'!$C:AS,27,FALSE)))</f>
        <v/>
      </c>
      <c r="AD292" s="82" t="str">
        <f>IF($B292="","",(VLOOKUP($B292,'Price List'!$C:AS,28,FALSE)))</f>
        <v/>
      </c>
      <c r="AE292" s="83" t="str">
        <f>IF($B292="","",(VLOOKUP($B292,'Price List'!$C:AS,29,FALSE)))</f>
        <v/>
      </c>
      <c r="AF292" s="83" t="str">
        <f>IF($B292="","",(VLOOKUP($B292,'Price List'!$C:AS,30,FALSE)))</f>
        <v/>
      </c>
      <c r="AG292" s="125" t="str">
        <f>IF($B292="","",(VLOOKUP($B292,'Price List'!$C:AS,31,FALSE)))</f>
        <v/>
      </c>
      <c r="AH292" s="125" t="str">
        <f>IF($B292="","",(VLOOKUP($B292,'Price List'!$C:AS,32,FALSE)))</f>
        <v/>
      </c>
      <c r="AI292" s="84" t="str">
        <f>IF($B292="","",(VLOOKUP($B292,'Price List'!$C:AS,33,FALSE)))</f>
        <v/>
      </c>
      <c r="AJ292" s="83" t="str">
        <f>IF($B292="","",(VLOOKUP($B292,'Price List'!$C:AS,34,FALSE)))</f>
        <v/>
      </c>
      <c r="AK292" s="83" t="str">
        <f>IF($B292="","",(VLOOKUP($B292,'Price List'!$C:AS,35,FALSE)))</f>
        <v/>
      </c>
      <c r="AL292" s="125" t="str">
        <f>IF($B292="","",(VLOOKUP($B292,'Price List'!$C:AS,36,FALSE)))</f>
        <v/>
      </c>
      <c r="AM292" s="130" t="str">
        <f>IF($B292="","",(VLOOKUP($B292,'Price List'!$C:AS,37,FALSE)))</f>
        <v/>
      </c>
      <c r="AN292" s="83" t="str">
        <f>IF($B292="","",(VLOOKUP($B292,'Price List'!$C:AS,38,FALSE)))</f>
        <v/>
      </c>
      <c r="AO292" s="83" t="str">
        <f>IF($B292="","",(VLOOKUP($B292,'Price List'!$C:AS,39,FALSE)))</f>
        <v/>
      </c>
      <c r="AP292" s="83" t="str">
        <f>IF($B292="","",(VLOOKUP($B292,'Price List'!$C:AS,40,FALSE)))</f>
        <v/>
      </c>
      <c r="AQ292" s="125" t="str">
        <f>IF($B292="","",(VLOOKUP($B292,'Price List'!$C:AS,41,FALSE)))</f>
        <v/>
      </c>
      <c r="AR292" s="135" t="str">
        <f>IF($B292="","",(VLOOKUP($B292,'Price List'!$C:AS,42,FALSE)))</f>
        <v/>
      </c>
      <c r="AS292" s="76" t="str">
        <f>IF($B292="","",(VLOOKUP($B292,'Price List'!$C:CO,43,FALSE)))</f>
        <v/>
      </c>
      <c r="AT292" s="151" t="str">
        <f t="shared" si="4"/>
        <v/>
      </c>
      <c r="AU292" s="76"/>
      <c r="AV292" s="76"/>
      <c r="AW292" s="76"/>
      <c r="AX292" s="76"/>
      <c r="AY292" s="76"/>
      <c r="AZ292" s="76"/>
      <c r="BA292" s="76"/>
    </row>
    <row r="293" spans="1:53" s="85" customFormat="1" x14ac:dyDescent="0.2">
      <c r="A293" s="79">
        <v>286</v>
      </c>
      <c r="B293" s="76" t="str">
        <f>IF(ISBLANK(Catalog!E672),"",Catalog!E672)</f>
        <v/>
      </c>
      <c r="C293" s="76"/>
      <c r="D293" s="76" t="str">
        <f>IF($B293="","",(VLOOKUP($B293,'Price List'!$C:BB,2,FALSE)))</f>
        <v/>
      </c>
      <c r="E293" s="77" t="str">
        <f>IF($B293="","",(VLOOKUP($B293,'Price List'!$C:BA,3,FALSE)))</f>
        <v/>
      </c>
      <c r="F293" s="78" t="str">
        <f>IF($B293="","",IF(ISBLANK(VLOOKUP($B293,'Price List'!$C:BB,5,FALSE)),VLOOKUP($B293,'Price List'!$C:BB,7,FALSE),VLOOKUP($B293,'Price List'!$C:BB,5,FALSE)))</f>
        <v/>
      </c>
      <c r="G293" s="76"/>
      <c r="H293" s="76"/>
      <c r="I293" s="77" t="str">
        <f>IF($B293="","",(VLOOKUP($B293,'Price List'!$C:BE,6,FALSE)))</f>
        <v/>
      </c>
      <c r="J293" s="76" t="str">
        <f>IF($B293="","",(VLOOKUP($B293,'Price List'!$C:BF,8,FALSE)))</f>
        <v/>
      </c>
      <c r="K293" s="76" t="str">
        <f>IF($B293="","",(VLOOKUP($B293,'Price List'!$C:BG,9,FALSE)))</f>
        <v/>
      </c>
      <c r="L293" s="79" t="str">
        <f>IF($B293="","",(VLOOKUP($B293,'Price List'!$C:BH,10,FALSE)))</f>
        <v/>
      </c>
      <c r="M293" s="80" t="str">
        <f>IF($B293="","",(VLOOKUP($B293,'Price List'!$C:BI,11,FALSE)))</f>
        <v/>
      </c>
      <c r="N293" s="81" t="str">
        <f>IF($B293="","",(VLOOKUP($B293,'Price List'!$C:BI,12,FALSE)))</f>
        <v/>
      </c>
      <c r="O293" s="82" t="str">
        <f>IF($B293="","",(VLOOKUP($B293,'Price List'!$C:AS,13,FALSE)))</f>
        <v/>
      </c>
      <c r="P293" s="83" t="str">
        <f>IF($B293="","",(VLOOKUP($B293,'Price List'!$C:AS,14,FALSE)))</f>
        <v/>
      </c>
      <c r="Q293" s="83" t="str">
        <f>IF($B293="","",(VLOOKUP($B293,'Price List'!$C:AS,15,FALSE)))</f>
        <v/>
      </c>
      <c r="R293" s="125" t="str">
        <f>IF($B293="","",(VLOOKUP($B293,'Price List'!$C:AS,16,FALSE)))</f>
        <v/>
      </c>
      <c r="S293" s="125" t="str">
        <f>IF($B293="","",(VLOOKUP($B293,'Price List'!$C:AS,17,FALSE)))</f>
        <v/>
      </c>
      <c r="T293" s="84" t="str">
        <f>IF($B293="","",(VLOOKUP($B293,'Price List'!$C:AS,18,FALSE)))</f>
        <v/>
      </c>
      <c r="U293" s="83" t="str">
        <f>IF($B293="","",(VLOOKUP($B293,'Price List'!$C:AS,19,FALSE)))</f>
        <v/>
      </c>
      <c r="V293" s="83" t="str">
        <f>IF($B293="","",(VLOOKUP($B293,'Price List'!$C:AS,20,FALSE)))</f>
        <v/>
      </c>
      <c r="W293" s="125" t="str">
        <f>IF($B293="","",(VLOOKUP($B293,'Price List'!$C:AS,21,FALSE)))</f>
        <v/>
      </c>
      <c r="X293" s="130" t="str">
        <f>IF($B293="","",(VLOOKUP($B293,'Price List'!$C:AS,22,FALSE)))</f>
        <v/>
      </c>
      <c r="Y293" s="83" t="str">
        <f>IF($B293="","",(VLOOKUP($B293,'Price List'!$C:AS,23,FALSE)))</f>
        <v/>
      </c>
      <c r="Z293" s="83" t="str">
        <f>IF($B293="","",(VLOOKUP($B293,'Price List'!$C:AS,24,FALSE)))</f>
        <v/>
      </c>
      <c r="AA293" s="83" t="str">
        <f>IF($B293="","",(VLOOKUP($B293,'Price List'!$C:AS,25,FALSE)))</f>
        <v/>
      </c>
      <c r="AB293" s="125" t="str">
        <f>IF($B293="","",(VLOOKUP($B293,'Price List'!$C:AS,26,FALSE)))</f>
        <v/>
      </c>
      <c r="AC293" s="125" t="str">
        <f>IF($B293="","",(VLOOKUP($B293,'Price List'!$C:AS,27,FALSE)))</f>
        <v/>
      </c>
      <c r="AD293" s="82" t="str">
        <f>IF($B293="","",(VLOOKUP($B293,'Price List'!$C:AS,28,FALSE)))</f>
        <v/>
      </c>
      <c r="AE293" s="83" t="str">
        <f>IF($B293="","",(VLOOKUP($B293,'Price List'!$C:AS,29,FALSE)))</f>
        <v/>
      </c>
      <c r="AF293" s="83" t="str">
        <f>IF($B293="","",(VLOOKUP($B293,'Price List'!$C:AS,30,FALSE)))</f>
        <v/>
      </c>
      <c r="AG293" s="125" t="str">
        <f>IF($B293="","",(VLOOKUP($B293,'Price List'!$C:AS,31,FALSE)))</f>
        <v/>
      </c>
      <c r="AH293" s="125" t="str">
        <f>IF($B293="","",(VLOOKUP($B293,'Price List'!$C:AS,32,FALSE)))</f>
        <v/>
      </c>
      <c r="AI293" s="84" t="str">
        <f>IF($B293="","",(VLOOKUP($B293,'Price List'!$C:AS,33,FALSE)))</f>
        <v/>
      </c>
      <c r="AJ293" s="83" t="str">
        <f>IF($B293="","",(VLOOKUP($B293,'Price List'!$C:AS,34,FALSE)))</f>
        <v/>
      </c>
      <c r="AK293" s="83" t="str">
        <f>IF($B293="","",(VLOOKUP($B293,'Price List'!$C:AS,35,FALSE)))</f>
        <v/>
      </c>
      <c r="AL293" s="125" t="str">
        <f>IF($B293="","",(VLOOKUP($B293,'Price List'!$C:AS,36,FALSE)))</f>
        <v/>
      </c>
      <c r="AM293" s="130" t="str">
        <f>IF($B293="","",(VLOOKUP($B293,'Price List'!$C:AS,37,FALSE)))</f>
        <v/>
      </c>
      <c r="AN293" s="83" t="str">
        <f>IF($B293="","",(VLOOKUP($B293,'Price List'!$C:AS,38,FALSE)))</f>
        <v/>
      </c>
      <c r="AO293" s="83" t="str">
        <f>IF($B293="","",(VLOOKUP($B293,'Price List'!$C:AS,39,FALSE)))</f>
        <v/>
      </c>
      <c r="AP293" s="83" t="str">
        <f>IF($B293="","",(VLOOKUP($B293,'Price List'!$C:AS,40,FALSE)))</f>
        <v/>
      </c>
      <c r="AQ293" s="125" t="str">
        <f>IF($B293="","",(VLOOKUP($B293,'Price List'!$C:AS,41,FALSE)))</f>
        <v/>
      </c>
      <c r="AR293" s="135" t="str">
        <f>IF($B293="","",(VLOOKUP($B293,'Price List'!$C:AS,42,FALSE)))</f>
        <v/>
      </c>
      <c r="AS293" s="76" t="str">
        <f>IF($B293="","",(VLOOKUP($B293,'Price List'!$C:CO,43,FALSE)))</f>
        <v/>
      </c>
      <c r="AT293" s="151" t="str">
        <f t="shared" si="4"/>
        <v/>
      </c>
      <c r="AU293" s="76"/>
      <c r="AV293" s="76"/>
      <c r="AW293" s="76"/>
      <c r="AX293" s="76"/>
      <c r="AY293" s="76"/>
      <c r="AZ293" s="76"/>
      <c r="BA293" s="76"/>
    </row>
    <row r="294" spans="1:53" s="85" customFormat="1" x14ac:dyDescent="0.2">
      <c r="A294" s="79">
        <v>287</v>
      </c>
      <c r="B294" s="76" t="str">
        <f>IF(ISBLANK(Catalog!I672),"",Catalog!I672)</f>
        <v/>
      </c>
      <c r="C294" s="76"/>
      <c r="D294" s="76" t="str">
        <f>IF($B294="","",(VLOOKUP($B294,'Price List'!$C:BB,2,FALSE)))</f>
        <v/>
      </c>
      <c r="E294" s="77" t="str">
        <f>IF($B294="","",(VLOOKUP($B294,'Price List'!$C:BA,3,FALSE)))</f>
        <v/>
      </c>
      <c r="F294" s="78" t="str">
        <f>IF($B294="","",IF(ISBLANK(VLOOKUP($B294,'Price List'!$C:BB,5,FALSE)),VLOOKUP($B294,'Price List'!$C:BB,7,FALSE),VLOOKUP($B294,'Price List'!$C:BB,5,FALSE)))</f>
        <v/>
      </c>
      <c r="G294" s="76"/>
      <c r="H294" s="76"/>
      <c r="I294" s="77" t="str">
        <f>IF($B294="","",(VLOOKUP($B294,'Price List'!$C:BE,6,FALSE)))</f>
        <v/>
      </c>
      <c r="J294" s="76" t="str">
        <f>IF($B294="","",(VLOOKUP($B294,'Price List'!$C:BF,8,FALSE)))</f>
        <v/>
      </c>
      <c r="K294" s="76" t="str">
        <f>IF($B294="","",(VLOOKUP($B294,'Price List'!$C:BG,9,FALSE)))</f>
        <v/>
      </c>
      <c r="L294" s="79" t="str">
        <f>IF($B294="","",(VLOOKUP($B294,'Price List'!$C:BH,10,FALSE)))</f>
        <v/>
      </c>
      <c r="M294" s="80" t="str">
        <f>IF($B294="","",(VLOOKUP($B294,'Price List'!$C:BI,11,FALSE)))</f>
        <v/>
      </c>
      <c r="N294" s="81" t="str">
        <f>IF($B294="","",(VLOOKUP($B294,'Price List'!$C:BI,12,FALSE)))</f>
        <v/>
      </c>
      <c r="O294" s="82" t="str">
        <f>IF($B294="","",(VLOOKUP($B294,'Price List'!$C:AS,13,FALSE)))</f>
        <v/>
      </c>
      <c r="P294" s="83" t="str">
        <f>IF($B294="","",(VLOOKUP($B294,'Price List'!$C:AS,14,FALSE)))</f>
        <v/>
      </c>
      <c r="Q294" s="83" t="str">
        <f>IF($B294="","",(VLOOKUP($B294,'Price List'!$C:AS,15,FALSE)))</f>
        <v/>
      </c>
      <c r="R294" s="125" t="str">
        <f>IF($B294="","",(VLOOKUP($B294,'Price List'!$C:AS,16,FALSE)))</f>
        <v/>
      </c>
      <c r="S294" s="125" t="str">
        <f>IF($B294="","",(VLOOKUP($B294,'Price List'!$C:AS,17,FALSE)))</f>
        <v/>
      </c>
      <c r="T294" s="84" t="str">
        <f>IF($B294="","",(VLOOKUP($B294,'Price List'!$C:AS,18,FALSE)))</f>
        <v/>
      </c>
      <c r="U294" s="83" t="str">
        <f>IF($B294="","",(VLOOKUP($B294,'Price List'!$C:AS,19,FALSE)))</f>
        <v/>
      </c>
      <c r="V294" s="83" t="str">
        <f>IF($B294="","",(VLOOKUP($B294,'Price List'!$C:AS,20,FALSE)))</f>
        <v/>
      </c>
      <c r="W294" s="125" t="str">
        <f>IF($B294="","",(VLOOKUP($B294,'Price List'!$C:AS,21,FALSE)))</f>
        <v/>
      </c>
      <c r="X294" s="130" t="str">
        <f>IF($B294="","",(VLOOKUP($B294,'Price List'!$C:AS,22,FALSE)))</f>
        <v/>
      </c>
      <c r="Y294" s="83" t="str">
        <f>IF($B294="","",(VLOOKUP($B294,'Price List'!$C:AS,23,FALSE)))</f>
        <v/>
      </c>
      <c r="Z294" s="83" t="str">
        <f>IF($B294="","",(VLOOKUP($B294,'Price List'!$C:AS,24,FALSE)))</f>
        <v/>
      </c>
      <c r="AA294" s="83" t="str">
        <f>IF($B294="","",(VLOOKUP($B294,'Price List'!$C:AS,25,FALSE)))</f>
        <v/>
      </c>
      <c r="AB294" s="125" t="str">
        <f>IF($B294="","",(VLOOKUP($B294,'Price List'!$C:AS,26,FALSE)))</f>
        <v/>
      </c>
      <c r="AC294" s="125" t="str">
        <f>IF($B294="","",(VLOOKUP($B294,'Price List'!$C:AS,27,FALSE)))</f>
        <v/>
      </c>
      <c r="AD294" s="82" t="str">
        <f>IF($B294="","",(VLOOKUP($B294,'Price List'!$C:AS,28,FALSE)))</f>
        <v/>
      </c>
      <c r="AE294" s="83" t="str">
        <f>IF($B294="","",(VLOOKUP($B294,'Price List'!$C:AS,29,FALSE)))</f>
        <v/>
      </c>
      <c r="AF294" s="83" t="str">
        <f>IF($B294="","",(VLOOKUP($B294,'Price List'!$C:AS,30,FALSE)))</f>
        <v/>
      </c>
      <c r="AG294" s="125" t="str">
        <f>IF($B294="","",(VLOOKUP($B294,'Price List'!$C:AS,31,FALSE)))</f>
        <v/>
      </c>
      <c r="AH294" s="125" t="str">
        <f>IF($B294="","",(VLOOKUP($B294,'Price List'!$C:AS,32,FALSE)))</f>
        <v/>
      </c>
      <c r="AI294" s="84" t="str">
        <f>IF($B294="","",(VLOOKUP($B294,'Price List'!$C:AS,33,FALSE)))</f>
        <v/>
      </c>
      <c r="AJ294" s="83" t="str">
        <f>IF($B294="","",(VLOOKUP($B294,'Price List'!$C:AS,34,FALSE)))</f>
        <v/>
      </c>
      <c r="AK294" s="83" t="str">
        <f>IF($B294="","",(VLOOKUP($B294,'Price List'!$C:AS,35,FALSE)))</f>
        <v/>
      </c>
      <c r="AL294" s="125" t="str">
        <f>IF($B294="","",(VLOOKUP($B294,'Price List'!$C:AS,36,FALSE)))</f>
        <v/>
      </c>
      <c r="AM294" s="130" t="str">
        <f>IF($B294="","",(VLOOKUP($B294,'Price List'!$C:AS,37,FALSE)))</f>
        <v/>
      </c>
      <c r="AN294" s="83" t="str">
        <f>IF($B294="","",(VLOOKUP($B294,'Price List'!$C:AS,38,FALSE)))</f>
        <v/>
      </c>
      <c r="AO294" s="83" t="str">
        <f>IF($B294="","",(VLOOKUP($B294,'Price List'!$C:AS,39,FALSE)))</f>
        <v/>
      </c>
      <c r="AP294" s="83" t="str">
        <f>IF($B294="","",(VLOOKUP($B294,'Price List'!$C:AS,40,FALSE)))</f>
        <v/>
      </c>
      <c r="AQ294" s="125" t="str">
        <f>IF($B294="","",(VLOOKUP($B294,'Price List'!$C:AS,41,FALSE)))</f>
        <v/>
      </c>
      <c r="AR294" s="135" t="str">
        <f>IF($B294="","",(VLOOKUP($B294,'Price List'!$C:AS,42,FALSE)))</f>
        <v/>
      </c>
      <c r="AS294" s="76" t="str">
        <f>IF($B294="","",(VLOOKUP($B294,'Price List'!$C:CO,43,FALSE)))</f>
        <v/>
      </c>
      <c r="AT294" s="151" t="str">
        <f t="shared" si="4"/>
        <v/>
      </c>
      <c r="AU294" s="76"/>
      <c r="AV294" s="76"/>
      <c r="AW294" s="76"/>
      <c r="AX294" s="76"/>
      <c r="AY294" s="76"/>
      <c r="AZ294" s="76"/>
      <c r="BA294" s="76"/>
    </row>
    <row r="295" spans="1:53" s="85" customFormat="1" x14ac:dyDescent="0.2">
      <c r="A295" s="79">
        <v>288</v>
      </c>
      <c r="B295" s="76" t="str">
        <f>IF(ISBLANK(Catalog!A679),"",Catalog!A679)</f>
        <v/>
      </c>
      <c r="C295" s="76"/>
      <c r="D295" s="76" t="str">
        <f>IF($B295="","",(VLOOKUP($B295,'Price List'!$C:BB,2,FALSE)))</f>
        <v/>
      </c>
      <c r="E295" s="77" t="str">
        <f>IF($B295="","",(VLOOKUP($B295,'Price List'!$C:BA,3,FALSE)))</f>
        <v/>
      </c>
      <c r="F295" s="78" t="str">
        <f>IF($B295="","",IF(ISBLANK(VLOOKUP($B295,'Price List'!$C:BB,5,FALSE)),VLOOKUP($B295,'Price List'!$C:BB,7,FALSE),VLOOKUP($B295,'Price List'!$C:BB,5,FALSE)))</f>
        <v/>
      </c>
      <c r="G295" s="76"/>
      <c r="H295" s="76"/>
      <c r="I295" s="77" t="str">
        <f>IF($B295="","",(VLOOKUP($B295,'Price List'!$C:BE,6,FALSE)))</f>
        <v/>
      </c>
      <c r="J295" s="76" t="str">
        <f>IF($B295="","",(VLOOKUP($B295,'Price List'!$C:BF,8,FALSE)))</f>
        <v/>
      </c>
      <c r="K295" s="76" t="str">
        <f>IF($B295="","",(VLOOKUP($B295,'Price List'!$C:BG,9,FALSE)))</f>
        <v/>
      </c>
      <c r="L295" s="79" t="str">
        <f>IF($B295="","",(VLOOKUP($B295,'Price List'!$C:BH,10,FALSE)))</f>
        <v/>
      </c>
      <c r="M295" s="80" t="str">
        <f>IF($B295="","",(VLOOKUP($B295,'Price List'!$C:BI,11,FALSE)))</f>
        <v/>
      </c>
      <c r="N295" s="81" t="str">
        <f>IF($B295="","",(VLOOKUP($B295,'Price List'!$C:BI,12,FALSE)))</f>
        <v/>
      </c>
      <c r="O295" s="82" t="str">
        <f>IF($B295="","",(VLOOKUP($B295,'Price List'!$C:AS,13,FALSE)))</f>
        <v/>
      </c>
      <c r="P295" s="83" t="str">
        <f>IF($B295="","",(VLOOKUP($B295,'Price List'!$C:AS,14,FALSE)))</f>
        <v/>
      </c>
      <c r="Q295" s="83" t="str">
        <f>IF($B295="","",(VLOOKUP($B295,'Price List'!$C:AS,15,FALSE)))</f>
        <v/>
      </c>
      <c r="R295" s="125" t="str">
        <f>IF($B295="","",(VLOOKUP($B295,'Price List'!$C:AS,16,FALSE)))</f>
        <v/>
      </c>
      <c r="S295" s="125" t="str">
        <f>IF($B295="","",(VLOOKUP($B295,'Price List'!$C:AS,17,FALSE)))</f>
        <v/>
      </c>
      <c r="T295" s="84" t="str">
        <f>IF($B295="","",(VLOOKUP($B295,'Price List'!$C:AS,18,FALSE)))</f>
        <v/>
      </c>
      <c r="U295" s="83" t="str">
        <f>IF($B295="","",(VLOOKUP($B295,'Price List'!$C:AS,19,FALSE)))</f>
        <v/>
      </c>
      <c r="V295" s="83" t="str">
        <f>IF($B295="","",(VLOOKUP($B295,'Price List'!$C:AS,20,FALSE)))</f>
        <v/>
      </c>
      <c r="W295" s="125" t="str">
        <f>IF($B295="","",(VLOOKUP($B295,'Price List'!$C:AS,21,FALSE)))</f>
        <v/>
      </c>
      <c r="X295" s="130" t="str">
        <f>IF($B295="","",(VLOOKUP($B295,'Price List'!$C:AS,22,FALSE)))</f>
        <v/>
      </c>
      <c r="Y295" s="83" t="str">
        <f>IF($B295="","",(VLOOKUP($B295,'Price List'!$C:AS,23,FALSE)))</f>
        <v/>
      </c>
      <c r="Z295" s="83" t="str">
        <f>IF($B295="","",(VLOOKUP($B295,'Price List'!$C:AS,24,FALSE)))</f>
        <v/>
      </c>
      <c r="AA295" s="83" t="str">
        <f>IF($B295="","",(VLOOKUP($B295,'Price List'!$C:AS,25,FALSE)))</f>
        <v/>
      </c>
      <c r="AB295" s="125" t="str">
        <f>IF($B295="","",(VLOOKUP($B295,'Price List'!$C:AS,26,FALSE)))</f>
        <v/>
      </c>
      <c r="AC295" s="125" t="str">
        <f>IF($B295="","",(VLOOKUP($B295,'Price List'!$C:AS,27,FALSE)))</f>
        <v/>
      </c>
      <c r="AD295" s="82" t="str">
        <f>IF($B295="","",(VLOOKUP($B295,'Price List'!$C:AS,28,FALSE)))</f>
        <v/>
      </c>
      <c r="AE295" s="83" t="str">
        <f>IF($B295="","",(VLOOKUP($B295,'Price List'!$C:AS,29,FALSE)))</f>
        <v/>
      </c>
      <c r="AF295" s="83" t="str">
        <f>IF($B295="","",(VLOOKUP($B295,'Price List'!$C:AS,30,FALSE)))</f>
        <v/>
      </c>
      <c r="AG295" s="125" t="str">
        <f>IF($B295="","",(VLOOKUP($B295,'Price List'!$C:AS,31,FALSE)))</f>
        <v/>
      </c>
      <c r="AH295" s="125" t="str">
        <f>IF($B295="","",(VLOOKUP($B295,'Price List'!$C:AS,32,FALSE)))</f>
        <v/>
      </c>
      <c r="AI295" s="84" t="str">
        <f>IF($B295="","",(VLOOKUP($B295,'Price List'!$C:AS,33,FALSE)))</f>
        <v/>
      </c>
      <c r="AJ295" s="83" t="str">
        <f>IF($B295="","",(VLOOKUP($B295,'Price List'!$C:AS,34,FALSE)))</f>
        <v/>
      </c>
      <c r="AK295" s="83" t="str">
        <f>IF($B295="","",(VLOOKUP($B295,'Price List'!$C:AS,35,FALSE)))</f>
        <v/>
      </c>
      <c r="AL295" s="125" t="str">
        <f>IF($B295="","",(VLOOKUP($B295,'Price List'!$C:AS,36,FALSE)))</f>
        <v/>
      </c>
      <c r="AM295" s="130" t="str">
        <f>IF($B295="","",(VLOOKUP($B295,'Price List'!$C:AS,37,FALSE)))</f>
        <v/>
      </c>
      <c r="AN295" s="83" t="str">
        <f>IF($B295="","",(VLOOKUP($B295,'Price List'!$C:AS,38,FALSE)))</f>
        <v/>
      </c>
      <c r="AO295" s="83" t="str">
        <f>IF($B295="","",(VLOOKUP($B295,'Price List'!$C:AS,39,FALSE)))</f>
        <v/>
      </c>
      <c r="AP295" s="83" t="str">
        <f>IF($B295="","",(VLOOKUP($B295,'Price List'!$C:AS,40,FALSE)))</f>
        <v/>
      </c>
      <c r="AQ295" s="125" t="str">
        <f>IF($B295="","",(VLOOKUP($B295,'Price List'!$C:AS,41,FALSE)))</f>
        <v/>
      </c>
      <c r="AR295" s="135" t="str">
        <f>IF($B295="","",(VLOOKUP($B295,'Price List'!$C:AS,42,FALSE)))</f>
        <v/>
      </c>
      <c r="AS295" s="76" t="str">
        <f>IF($B295="","",(VLOOKUP($B295,'Price List'!$C:CO,43,FALSE)))</f>
        <v/>
      </c>
      <c r="AT295" s="151" t="str">
        <f t="shared" si="4"/>
        <v/>
      </c>
      <c r="AU295" s="76"/>
      <c r="AV295" s="76"/>
      <c r="AW295" s="76"/>
      <c r="AX295" s="76"/>
      <c r="AY295" s="76"/>
      <c r="AZ295" s="76"/>
      <c r="BA295" s="76"/>
    </row>
    <row r="296" spans="1:53" s="85" customFormat="1" x14ac:dyDescent="0.2">
      <c r="A296" s="79">
        <v>289</v>
      </c>
      <c r="B296" s="76" t="str">
        <f>IF(ISBLANK(Catalog!E679),"",Catalog!E679)</f>
        <v/>
      </c>
      <c r="C296" s="76"/>
      <c r="D296" s="76" t="str">
        <f>IF($B296="","",(VLOOKUP($B296,'Price List'!$C:BB,2,FALSE)))</f>
        <v/>
      </c>
      <c r="E296" s="77" t="str">
        <f>IF($B296="","",(VLOOKUP($B296,'Price List'!$C:BA,3,FALSE)))</f>
        <v/>
      </c>
      <c r="F296" s="78" t="str">
        <f>IF($B296="","",IF(ISBLANK(VLOOKUP($B296,'Price List'!$C:BB,5,FALSE)),VLOOKUP($B296,'Price List'!$C:BB,7,FALSE),VLOOKUP($B296,'Price List'!$C:BB,5,FALSE)))</f>
        <v/>
      </c>
      <c r="G296" s="76"/>
      <c r="H296" s="76"/>
      <c r="I296" s="77" t="str">
        <f>IF($B296="","",(VLOOKUP($B296,'Price List'!$C:BE,6,FALSE)))</f>
        <v/>
      </c>
      <c r="J296" s="76" t="str">
        <f>IF($B296="","",(VLOOKUP($B296,'Price List'!$C:BF,8,FALSE)))</f>
        <v/>
      </c>
      <c r="K296" s="76" t="str">
        <f>IF($B296="","",(VLOOKUP($B296,'Price List'!$C:BG,9,FALSE)))</f>
        <v/>
      </c>
      <c r="L296" s="79" t="str">
        <f>IF($B296="","",(VLOOKUP($B296,'Price List'!$C:BH,10,FALSE)))</f>
        <v/>
      </c>
      <c r="M296" s="80" t="str">
        <f>IF($B296="","",(VLOOKUP($B296,'Price List'!$C:BI,11,FALSE)))</f>
        <v/>
      </c>
      <c r="N296" s="81" t="str">
        <f>IF($B296="","",(VLOOKUP($B296,'Price List'!$C:BI,12,FALSE)))</f>
        <v/>
      </c>
      <c r="O296" s="82" t="str">
        <f>IF($B296="","",(VLOOKUP($B296,'Price List'!$C:AS,13,FALSE)))</f>
        <v/>
      </c>
      <c r="P296" s="83" t="str">
        <f>IF($B296="","",(VLOOKUP($B296,'Price List'!$C:AS,14,FALSE)))</f>
        <v/>
      </c>
      <c r="Q296" s="83" t="str">
        <f>IF($B296="","",(VLOOKUP($B296,'Price List'!$C:AS,15,FALSE)))</f>
        <v/>
      </c>
      <c r="R296" s="125" t="str">
        <f>IF($B296="","",(VLOOKUP($B296,'Price List'!$C:AS,16,FALSE)))</f>
        <v/>
      </c>
      <c r="S296" s="125" t="str">
        <f>IF($B296="","",(VLOOKUP($B296,'Price List'!$C:AS,17,FALSE)))</f>
        <v/>
      </c>
      <c r="T296" s="84" t="str">
        <f>IF($B296="","",(VLOOKUP($B296,'Price List'!$C:AS,18,FALSE)))</f>
        <v/>
      </c>
      <c r="U296" s="83" t="str">
        <f>IF($B296="","",(VLOOKUP($B296,'Price List'!$C:AS,19,FALSE)))</f>
        <v/>
      </c>
      <c r="V296" s="83" t="str">
        <f>IF($B296="","",(VLOOKUP($B296,'Price List'!$C:AS,20,FALSE)))</f>
        <v/>
      </c>
      <c r="W296" s="125" t="str">
        <f>IF($B296="","",(VLOOKUP($B296,'Price List'!$C:AS,21,FALSE)))</f>
        <v/>
      </c>
      <c r="X296" s="130" t="str">
        <f>IF($B296="","",(VLOOKUP($B296,'Price List'!$C:AS,22,FALSE)))</f>
        <v/>
      </c>
      <c r="Y296" s="83" t="str">
        <f>IF($B296="","",(VLOOKUP($B296,'Price List'!$C:AS,23,FALSE)))</f>
        <v/>
      </c>
      <c r="Z296" s="83" t="str">
        <f>IF($B296="","",(VLOOKUP($B296,'Price List'!$C:AS,24,FALSE)))</f>
        <v/>
      </c>
      <c r="AA296" s="83" t="str">
        <f>IF($B296="","",(VLOOKUP($B296,'Price List'!$C:AS,25,FALSE)))</f>
        <v/>
      </c>
      <c r="AB296" s="125" t="str">
        <f>IF($B296="","",(VLOOKUP($B296,'Price List'!$C:AS,26,FALSE)))</f>
        <v/>
      </c>
      <c r="AC296" s="125" t="str">
        <f>IF($B296="","",(VLOOKUP($B296,'Price List'!$C:AS,27,FALSE)))</f>
        <v/>
      </c>
      <c r="AD296" s="82" t="str">
        <f>IF($B296="","",(VLOOKUP($B296,'Price List'!$C:AS,28,FALSE)))</f>
        <v/>
      </c>
      <c r="AE296" s="83" t="str">
        <f>IF($B296="","",(VLOOKUP($B296,'Price List'!$C:AS,29,FALSE)))</f>
        <v/>
      </c>
      <c r="AF296" s="83" t="str">
        <f>IF($B296="","",(VLOOKUP($B296,'Price List'!$C:AS,30,FALSE)))</f>
        <v/>
      </c>
      <c r="AG296" s="125" t="str">
        <f>IF($B296="","",(VLOOKUP($B296,'Price List'!$C:AS,31,FALSE)))</f>
        <v/>
      </c>
      <c r="AH296" s="125" t="str">
        <f>IF($B296="","",(VLOOKUP($B296,'Price List'!$C:AS,32,FALSE)))</f>
        <v/>
      </c>
      <c r="AI296" s="84" t="str">
        <f>IF($B296="","",(VLOOKUP($B296,'Price List'!$C:AS,33,FALSE)))</f>
        <v/>
      </c>
      <c r="AJ296" s="83" t="str">
        <f>IF($B296="","",(VLOOKUP($B296,'Price List'!$C:AS,34,FALSE)))</f>
        <v/>
      </c>
      <c r="AK296" s="83" t="str">
        <f>IF($B296="","",(VLOOKUP($B296,'Price List'!$C:AS,35,FALSE)))</f>
        <v/>
      </c>
      <c r="AL296" s="125" t="str">
        <f>IF($B296="","",(VLOOKUP($B296,'Price List'!$C:AS,36,FALSE)))</f>
        <v/>
      </c>
      <c r="AM296" s="130" t="str">
        <f>IF($B296="","",(VLOOKUP($B296,'Price List'!$C:AS,37,FALSE)))</f>
        <v/>
      </c>
      <c r="AN296" s="83" t="str">
        <f>IF($B296="","",(VLOOKUP($B296,'Price List'!$C:AS,38,FALSE)))</f>
        <v/>
      </c>
      <c r="AO296" s="83" t="str">
        <f>IF($B296="","",(VLOOKUP($B296,'Price List'!$C:AS,39,FALSE)))</f>
        <v/>
      </c>
      <c r="AP296" s="83" t="str">
        <f>IF($B296="","",(VLOOKUP($B296,'Price List'!$C:AS,40,FALSE)))</f>
        <v/>
      </c>
      <c r="AQ296" s="125" t="str">
        <f>IF($B296="","",(VLOOKUP($B296,'Price List'!$C:AS,41,FALSE)))</f>
        <v/>
      </c>
      <c r="AR296" s="135" t="str">
        <f>IF($B296="","",(VLOOKUP($B296,'Price List'!$C:AS,42,FALSE)))</f>
        <v/>
      </c>
      <c r="AS296" s="76" t="str">
        <f>IF($B296="","",(VLOOKUP($B296,'Price List'!$C:CO,43,FALSE)))</f>
        <v/>
      </c>
      <c r="AT296" s="151" t="str">
        <f t="shared" si="4"/>
        <v/>
      </c>
      <c r="AU296" s="76"/>
      <c r="AV296" s="76"/>
      <c r="AW296" s="76"/>
      <c r="AX296" s="76"/>
      <c r="AY296" s="76"/>
      <c r="AZ296" s="76"/>
      <c r="BA296" s="76"/>
    </row>
    <row r="297" spans="1:53" s="85" customFormat="1" x14ac:dyDescent="0.2">
      <c r="A297" s="79">
        <v>290</v>
      </c>
      <c r="B297" s="76" t="str">
        <f>IF(ISBLANK(Catalog!I679),"",Catalog!I679)</f>
        <v/>
      </c>
      <c r="C297" s="76"/>
      <c r="D297" s="76" t="str">
        <f>IF($B297="","",(VLOOKUP($B297,'Price List'!$C:BB,2,FALSE)))</f>
        <v/>
      </c>
      <c r="E297" s="77" t="str">
        <f>IF($B297="","",(VLOOKUP($B297,'Price List'!$C:BA,3,FALSE)))</f>
        <v/>
      </c>
      <c r="F297" s="78" t="str">
        <f>IF($B297="","",IF(ISBLANK(VLOOKUP($B297,'Price List'!$C:BB,5,FALSE)),VLOOKUP($B297,'Price List'!$C:BB,7,FALSE),VLOOKUP($B297,'Price List'!$C:BB,5,FALSE)))</f>
        <v/>
      </c>
      <c r="G297" s="76"/>
      <c r="H297" s="76"/>
      <c r="I297" s="77" t="str">
        <f>IF($B297="","",(VLOOKUP($B297,'Price List'!$C:BE,6,FALSE)))</f>
        <v/>
      </c>
      <c r="J297" s="76" t="str">
        <f>IF($B297="","",(VLOOKUP($B297,'Price List'!$C:BF,8,FALSE)))</f>
        <v/>
      </c>
      <c r="K297" s="76" t="str">
        <f>IF($B297="","",(VLOOKUP($B297,'Price List'!$C:BG,9,FALSE)))</f>
        <v/>
      </c>
      <c r="L297" s="79" t="str">
        <f>IF($B297="","",(VLOOKUP($B297,'Price List'!$C:BH,10,FALSE)))</f>
        <v/>
      </c>
      <c r="M297" s="80" t="str">
        <f>IF($B297="","",(VLOOKUP($B297,'Price List'!$C:BI,11,FALSE)))</f>
        <v/>
      </c>
      <c r="N297" s="81" t="str">
        <f>IF($B297="","",(VLOOKUP($B297,'Price List'!$C:BI,12,FALSE)))</f>
        <v/>
      </c>
      <c r="O297" s="82" t="str">
        <f>IF($B297="","",(VLOOKUP($B297,'Price List'!$C:AS,13,FALSE)))</f>
        <v/>
      </c>
      <c r="P297" s="83" t="str">
        <f>IF($B297="","",(VLOOKUP($B297,'Price List'!$C:AS,14,FALSE)))</f>
        <v/>
      </c>
      <c r="Q297" s="83" t="str">
        <f>IF($B297="","",(VLOOKUP($B297,'Price List'!$C:AS,15,FALSE)))</f>
        <v/>
      </c>
      <c r="R297" s="125" t="str">
        <f>IF($B297="","",(VLOOKUP($B297,'Price List'!$C:AS,16,FALSE)))</f>
        <v/>
      </c>
      <c r="S297" s="125" t="str">
        <f>IF($B297="","",(VLOOKUP($B297,'Price List'!$C:AS,17,FALSE)))</f>
        <v/>
      </c>
      <c r="T297" s="84" t="str">
        <f>IF($B297="","",(VLOOKUP($B297,'Price List'!$C:AS,18,FALSE)))</f>
        <v/>
      </c>
      <c r="U297" s="83" t="str">
        <f>IF($B297="","",(VLOOKUP($B297,'Price List'!$C:AS,19,FALSE)))</f>
        <v/>
      </c>
      <c r="V297" s="83" t="str">
        <f>IF($B297="","",(VLOOKUP($B297,'Price List'!$C:AS,20,FALSE)))</f>
        <v/>
      </c>
      <c r="W297" s="125" t="str">
        <f>IF($B297="","",(VLOOKUP($B297,'Price List'!$C:AS,21,FALSE)))</f>
        <v/>
      </c>
      <c r="X297" s="130" t="str">
        <f>IF($B297="","",(VLOOKUP($B297,'Price List'!$C:AS,22,FALSE)))</f>
        <v/>
      </c>
      <c r="Y297" s="83" t="str">
        <f>IF($B297="","",(VLOOKUP($B297,'Price List'!$C:AS,23,FALSE)))</f>
        <v/>
      </c>
      <c r="Z297" s="83" t="str">
        <f>IF($B297="","",(VLOOKUP($B297,'Price List'!$C:AS,24,FALSE)))</f>
        <v/>
      </c>
      <c r="AA297" s="83" t="str">
        <f>IF($B297="","",(VLOOKUP($B297,'Price List'!$C:AS,25,FALSE)))</f>
        <v/>
      </c>
      <c r="AB297" s="125" t="str">
        <f>IF($B297="","",(VLOOKUP($B297,'Price List'!$C:AS,26,FALSE)))</f>
        <v/>
      </c>
      <c r="AC297" s="125" t="str">
        <f>IF($B297="","",(VLOOKUP($B297,'Price List'!$C:AS,27,FALSE)))</f>
        <v/>
      </c>
      <c r="AD297" s="82" t="str">
        <f>IF($B297="","",(VLOOKUP($B297,'Price List'!$C:AS,28,FALSE)))</f>
        <v/>
      </c>
      <c r="AE297" s="83" t="str">
        <f>IF($B297="","",(VLOOKUP($B297,'Price List'!$C:AS,29,FALSE)))</f>
        <v/>
      </c>
      <c r="AF297" s="83" t="str">
        <f>IF($B297="","",(VLOOKUP($B297,'Price List'!$C:AS,30,FALSE)))</f>
        <v/>
      </c>
      <c r="AG297" s="125" t="str">
        <f>IF($B297="","",(VLOOKUP($B297,'Price List'!$C:AS,31,FALSE)))</f>
        <v/>
      </c>
      <c r="AH297" s="125" t="str">
        <f>IF($B297="","",(VLOOKUP($B297,'Price List'!$C:AS,32,FALSE)))</f>
        <v/>
      </c>
      <c r="AI297" s="84" t="str">
        <f>IF($B297="","",(VLOOKUP($B297,'Price List'!$C:AS,33,FALSE)))</f>
        <v/>
      </c>
      <c r="AJ297" s="83" t="str">
        <f>IF($B297="","",(VLOOKUP($B297,'Price List'!$C:AS,34,FALSE)))</f>
        <v/>
      </c>
      <c r="AK297" s="83" t="str">
        <f>IF($B297="","",(VLOOKUP($B297,'Price List'!$C:AS,35,FALSE)))</f>
        <v/>
      </c>
      <c r="AL297" s="125" t="str">
        <f>IF($B297="","",(VLOOKUP($B297,'Price List'!$C:AS,36,FALSE)))</f>
        <v/>
      </c>
      <c r="AM297" s="130" t="str">
        <f>IF($B297="","",(VLOOKUP($B297,'Price List'!$C:AS,37,FALSE)))</f>
        <v/>
      </c>
      <c r="AN297" s="83" t="str">
        <f>IF($B297="","",(VLOOKUP($B297,'Price List'!$C:AS,38,FALSE)))</f>
        <v/>
      </c>
      <c r="AO297" s="83" t="str">
        <f>IF($B297="","",(VLOOKUP($B297,'Price List'!$C:AS,39,FALSE)))</f>
        <v/>
      </c>
      <c r="AP297" s="83" t="str">
        <f>IF($B297="","",(VLOOKUP($B297,'Price List'!$C:AS,40,FALSE)))</f>
        <v/>
      </c>
      <c r="AQ297" s="125" t="str">
        <f>IF($B297="","",(VLOOKUP($B297,'Price List'!$C:AS,41,FALSE)))</f>
        <v/>
      </c>
      <c r="AR297" s="135" t="str">
        <f>IF($B297="","",(VLOOKUP($B297,'Price List'!$C:AS,42,FALSE)))</f>
        <v/>
      </c>
      <c r="AS297" s="76" t="str">
        <f>IF($B297="","",(VLOOKUP($B297,'Price List'!$C:CO,43,FALSE)))</f>
        <v/>
      </c>
      <c r="AT297" s="151" t="str">
        <f t="shared" si="4"/>
        <v/>
      </c>
      <c r="AU297" s="76"/>
      <c r="AV297" s="76"/>
      <c r="AW297" s="76"/>
      <c r="AX297" s="76"/>
      <c r="AY297" s="76"/>
      <c r="AZ297" s="76"/>
      <c r="BA297" s="76"/>
    </row>
    <row r="298" spans="1:53" s="85" customFormat="1" x14ac:dyDescent="0.2">
      <c r="A298" s="79">
        <v>291</v>
      </c>
      <c r="B298" s="76" t="str">
        <f>IF(ISBLANK(Catalog!A686),"",Catalog!A686)</f>
        <v/>
      </c>
      <c r="C298" s="76"/>
      <c r="D298" s="76" t="str">
        <f>IF($B298="","",(VLOOKUP($B298,'Price List'!$C:BB,2,FALSE)))</f>
        <v/>
      </c>
      <c r="E298" s="77" t="str">
        <f>IF($B298="","",(VLOOKUP($B298,'Price List'!$C:BA,3,FALSE)))</f>
        <v/>
      </c>
      <c r="F298" s="78" t="str">
        <f>IF($B298="","",IF(ISBLANK(VLOOKUP($B298,'Price List'!$C:BB,5,FALSE)),VLOOKUP($B298,'Price List'!$C:BB,7,FALSE),VLOOKUP($B298,'Price List'!$C:BB,5,FALSE)))</f>
        <v/>
      </c>
      <c r="G298" s="76"/>
      <c r="H298" s="76"/>
      <c r="I298" s="77" t="str">
        <f>IF($B298="","",(VLOOKUP($B298,'Price List'!$C:BE,6,FALSE)))</f>
        <v/>
      </c>
      <c r="J298" s="76" t="str">
        <f>IF($B298="","",(VLOOKUP($B298,'Price List'!$C:BF,8,FALSE)))</f>
        <v/>
      </c>
      <c r="K298" s="76" t="str">
        <f>IF($B298="","",(VLOOKUP($B298,'Price List'!$C:BG,9,FALSE)))</f>
        <v/>
      </c>
      <c r="L298" s="79" t="str">
        <f>IF($B298="","",(VLOOKUP($B298,'Price List'!$C:BH,10,FALSE)))</f>
        <v/>
      </c>
      <c r="M298" s="80" t="str">
        <f>IF($B298="","",(VLOOKUP($B298,'Price List'!$C:BI,11,FALSE)))</f>
        <v/>
      </c>
      <c r="N298" s="81" t="str">
        <f>IF($B298="","",(VLOOKUP($B298,'Price List'!$C:BI,12,FALSE)))</f>
        <v/>
      </c>
      <c r="O298" s="82" t="str">
        <f>IF($B298="","",(VLOOKUP($B298,'Price List'!$C:AS,13,FALSE)))</f>
        <v/>
      </c>
      <c r="P298" s="83" t="str">
        <f>IF($B298="","",(VLOOKUP($B298,'Price List'!$C:AS,14,FALSE)))</f>
        <v/>
      </c>
      <c r="Q298" s="83" t="str">
        <f>IF($B298="","",(VLOOKUP($B298,'Price List'!$C:AS,15,FALSE)))</f>
        <v/>
      </c>
      <c r="R298" s="125" t="str">
        <f>IF($B298="","",(VLOOKUP($B298,'Price List'!$C:AS,16,FALSE)))</f>
        <v/>
      </c>
      <c r="S298" s="125" t="str">
        <f>IF($B298="","",(VLOOKUP($B298,'Price List'!$C:AS,17,FALSE)))</f>
        <v/>
      </c>
      <c r="T298" s="84" t="str">
        <f>IF($B298="","",(VLOOKUP($B298,'Price List'!$C:AS,18,FALSE)))</f>
        <v/>
      </c>
      <c r="U298" s="83" t="str">
        <f>IF($B298="","",(VLOOKUP($B298,'Price List'!$C:AS,19,FALSE)))</f>
        <v/>
      </c>
      <c r="V298" s="83" t="str">
        <f>IF($B298="","",(VLOOKUP($B298,'Price List'!$C:AS,20,FALSE)))</f>
        <v/>
      </c>
      <c r="W298" s="125" t="str">
        <f>IF($B298="","",(VLOOKUP($B298,'Price List'!$C:AS,21,FALSE)))</f>
        <v/>
      </c>
      <c r="X298" s="130" t="str">
        <f>IF($B298="","",(VLOOKUP($B298,'Price List'!$C:AS,22,FALSE)))</f>
        <v/>
      </c>
      <c r="Y298" s="83" t="str">
        <f>IF($B298="","",(VLOOKUP($B298,'Price List'!$C:AS,23,FALSE)))</f>
        <v/>
      </c>
      <c r="Z298" s="83" t="str">
        <f>IF($B298="","",(VLOOKUP($B298,'Price List'!$C:AS,24,FALSE)))</f>
        <v/>
      </c>
      <c r="AA298" s="83" t="str">
        <f>IF($B298="","",(VLOOKUP($B298,'Price List'!$C:AS,25,FALSE)))</f>
        <v/>
      </c>
      <c r="AB298" s="125" t="str">
        <f>IF($B298="","",(VLOOKUP($B298,'Price List'!$C:AS,26,FALSE)))</f>
        <v/>
      </c>
      <c r="AC298" s="125" t="str">
        <f>IF($B298="","",(VLOOKUP($B298,'Price List'!$C:AS,27,FALSE)))</f>
        <v/>
      </c>
      <c r="AD298" s="82" t="str">
        <f>IF($B298="","",(VLOOKUP($B298,'Price List'!$C:AS,28,FALSE)))</f>
        <v/>
      </c>
      <c r="AE298" s="83" t="str">
        <f>IF($B298="","",(VLOOKUP($B298,'Price List'!$C:AS,29,FALSE)))</f>
        <v/>
      </c>
      <c r="AF298" s="83" t="str">
        <f>IF($B298="","",(VLOOKUP($B298,'Price List'!$C:AS,30,FALSE)))</f>
        <v/>
      </c>
      <c r="AG298" s="125" t="str">
        <f>IF($B298="","",(VLOOKUP($B298,'Price List'!$C:AS,31,FALSE)))</f>
        <v/>
      </c>
      <c r="AH298" s="125" t="str">
        <f>IF($B298="","",(VLOOKUP($B298,'Price List'!$C:AS,32,FALSE)))</f>
        <v/>
      </c>
      <c r="AI298" s="84" t="str">
        <f>IF($B298="","",(VLOOKUP($B298,'Price List'!$C:AS,33,FALSE)))</f>
        <v/>
      </c>
      <c r="AJ298" s="83" t="str">
        <f>IF($B298="","",(VLOOKUP($B298,'Price List'!$C:AS,34,FALSE)))</f>
        <v/>
      </c>
      <c r="AK298" s="83" t="str">
        <f>IF($B298="","",(VLOOKUP($B298,'Price List'!$C:AS,35,FALSE)))</f>
        <v/>
      </c>
      <c r="AL298" s="125" t="str">
        <f>IF($B298="","",(VLOOKUP($B298,'Price List'!$C:AS,36,FALSE)))</f>
        <v/>
      </c>
      <c r="AM298" s="130" t="str">
        <f>IF($B298="","",(VLOOKUP($B298,'Price List'!$C:AS,37,FALSE)))</f>
        <v/>
      </c>
      <c r="AN298" s="83" t="str">
        <f>IF($B298="","",(VLOOKUP($B298,'Price List'!$C:AS,38,FALSE)))</f>
        <v/>
      </c>
      <c r="AO298" s="83" t="str">
        <f>IF($B298="","",(VLOOKUP($B298,'Price List'!$C:AS,39,FALSE)))</f>
        <v/>
      </c>
      <c r="AP298" s="83" t="str">
        <f>IF($B298="","",(VLOOKUP($B298,'Price List'!$C:AS,40,FALSE)))</f>
        <v/>
      </c>
      <c r="AQ298" s="125" t="str">
        <f>IF($B298="","",(VLOOKUP($B298,'Price List'!$C:AS,41,FALSE)))</f>
        <v/>
      </c>
      <c r="AR298" s="135" t="str">
        <f>IF($B298="","",(VLOOKUP($B298,'Price List'!$C:AS,42,FALSE)))</f>
        <v/>
      </c>
      <c r="AS298" s="76" t="str">
        <f>IF($B298="","",(VLOOKUP($B298,'Price List'!$C:CO,43,FALSE)))</f>
        <v/>
      </c>
      <c r="AT298" s="151" t="str">
        <f t="shared" si="4"/>
        <v/>
      </c>
      <c r="AU298" s="76"/>
      <c r="AV298" s="76"/>
      <c r="AW298" s="76"/>
      <c r="AX298" s="76"/>
      <c r="AY298" s="76"/>
      <c r="AZ298" s="76"/>
      <c r="BA298" s="76"/>
    </row>
    <row r="299" spans="1:53" s="85" customFormat="1" x14ac:dyDescent="0.2">
      <c r="A299" s="79">
        <v>292</v>
      </c>
      <c r="B299" s="76" t="str">
        <f>IF(ISBLANK(Catalog!E686),"",Catalog!E686)</f>
        <v/>
      </c>
      <c r="C299" s="76"/>
      <c r="D299" s="76" t="str">
        <f>IF($B299="","",(VLOOKUP($B299,'Price List'!$C:BB,2,FALSE)))</f>
        <v/>
      </c>
      <c r="E299" s="77" t="str">
        <f>IF($B299="","",(VLOOKUP($B299,'Price List'!$C:BA,3,FALSE)))</f>
        <v/>
      </c>
      <c r="F299" s="78" t="str">
        <f>IF($B299="","",IF(ISBLANK(VLOOKUP($B299,'Price List'!$C:BB,5,FALSE)),VLOOKUP($B299,'Price List'!$C:BB,7,FALSE),VLOOKUP($B299,'Price List'!$C:BB,5,FALSE)))</f>
        <v/>
      </c>
      <c r="G299" s="76"/>
      <c r="H299" s="76"/>
      <c r="I299" s="77" t="str">
        <f>IF($B299="","",(VLOOKUP($B299,'Price List'!$C:BE,6,FALSE)))</f>
        <v/>
      </c>
      <c r="J299" s="76" t="str">
        <f>IF($B299="","",(VLOOKUP($B299,'Price List'!$C:BF,8,FALSE)))</f>
        <v/>
      </c>
      <c r="K299" s="76" t="str">
        <f>IF($B299="","",(VLOOKUP($B299,'Price List'!$C:BG,9,FALSE)))</f>
        <v/>
      </c>
      <c r="L299" s="79" t="str">
        <f>IF($B299="","",(VLOOKUP($B299,'Price List'!$C:BH,10,FALSE)))</f>
        <v/>
      </c>
      <c r="M299" s="80" t="str">
        <f>IF($B299="","",(VLOOKUP($B299,'Price List'!$C:BI,11,FALSE)))</f>
        <v/>
      </c>
      <c r="N299" s="81" t="str">
        <f>IF($B299="","",(VLOOKUP($B299,'Price List'!$C:BI,12,FALSE)))</f>
        <v/>
      </c>
      <c r="O299" s="82" t="str">
        <f>IF($B299="","",(VLOOKUP($B299,'Price List'!$C:AS,13,FALSE)))</f>
        <v/>
      </c>
      <c r="P299" s="83" t="str">
        <f>IF($B299="","",(VLOOKUP($B299,'Price List'!$C:AS,14,FALSE)))</f>
        <v/>
      </c>
      <c r="Q299" s="83" t="str">
        <f>IF($B299="","",(VLOOKUP($B299,'Price List'!$C:AS,15,FALSE)))</f>
        <v/>
      </c>
      <c r="R299" s="125" t="str">
        <f>IF($B299="","",(VLOOKUP($B299,'Price List'!$C:AS,16,FALSE)))</f>
        <v/>
      </c>
      <c r="S299" s="125" t="str">
        <f>IF($B299="","",(VLOOKUP($B299,'Price List'!$C:AS,17,FALSE)))</f>
        <v/>
      </c>
      <c r="T299" s="84" t="str">
        <f>IF($B299="","",(VLOOKUP($B299,'Price List'!$C:AS,18,FALSE)))</f>
        <v/>
      </c>
      <c r="U299" s="83" t="str">
        <f>IF($B299="","",(VLOOKUP($B299,'Price List'!$C:AS,19,FALSE)))</f>
        <v/>
      </c>
      <c r="V299" s="83" t="str">
        <f>IF($B299="","",(VLOOKUP($B299,'Price List'!$C:AS,20,FALSE)))</f>
        <v/>
      </c>
      <c r="W299" s="125" t="str">
        <f>IF($B299="","",(VLOOKUP($B299,'Price List'!$C:AS,21,FALSE)))</f>
        <v/>
      </c>
      <c r="X299" s="130" t="str">
        <f>IF($B299="","",(VLOOKUP($B299,'Price List'!$C:AS,22,FALSE)))</f>
        <v/>
      </c>
      <c r="Y299" s="83" t="str">
        <f>IF($B299="","",(VLOOKUP($B299,'Price List'!$C:AS,23,FALSE)))</f>
        <v/>
      </c>
      <c r="Z299" s="83" t="str">
        <f>IF($B299="","",(VLOOKUP($B299,'Price List'!$C:AS,24,FALSE)))</f>
        <v/>
      </c>
      <c r="AA299" s="83" t="str">
        <f>IF($B299="","",(VLOOKUP($B299,'Price List'!$C:AS,25,FALSE)))</f>
        <v/>
      </c>
      <c r="AB299" s="125" t="str">
        <f>IF($B299="","",(VLOOKUP($B299,'Price List'!$C:AS,26,FALSE)))</f>
        <v/>
      </c>
      <c r="AC299" s="125" t="str">
        <f>IF($B299="","",(VLOOKUP($B299,'Price List'!$C:AS,27,FALSE)))</f>
        <v/>
      </c>
      <c r="AD299" s="82" t="str">
        <f>IF($B299="","",(VLOOKUP($B299,'Price List'!$C:AS,28,FALSE)))</f>
        <v/>
      </c>
      <c r="AE299" s="83" t="str">
        <f>IF($B299="","",(VLOOKUP($B299,'Price List'!$C:AS,29,FALSE)))</f>
        <v/>
      </c>
      <c r="AF299" s="83" t="str">
        <f>IF($B299="","",(VLOOKUP($B299,'Price List'!$C:AS,30,FALSE)))</f>
        <v/>
      </c>
      <c r="AG299" s="125" t="str">
        <f>IF($B299="","",(VLOOKUP($B299,'Price List'!$C:AS,31,FALSE)))</f>
        <v/>
      </c>
      <c r="AH299" s="125" t="str">
        <f>IF($B299="","",(VLOOKUP($B299,'Price List'!$C:AS,32,FALSE)))</f>
        <v/>
      </c>
      <c r="AI299" s="84" t="str">
        <f>IF($B299="","",(VLOOKUP($B299,'Price List'!$C:AS,33,FALSE)))</f>
        <v/>
      </c>
      <c r="AJ299" s="83" t="str">
        <f>IF($B299="","",(VLOOKUP($B299,'Price List'!$C:AS,34,FALSE)))</f>
        <v/>
      </c>
      <c r="AK299" s="83" t="str">
        <f>IF($B299="","",(VLOOKUP($B299,'Price List'!$C:AS,35,FALSE)))</f>
        <v/>
      </c>
      <c r="AL299" s="125" t="str">
        <f>IF($B299="","",(VLOOKUP($B299,'Price List'!$C:AS,36,FALSE)))</f>
        <v/>
      </c>
      <c r="AM299" s="130" t="str">
        <f>IF($B299="","",(VLOOKUP($B299,'Price List'!$C:AS,37,FALSE)))</f>
        <v/>
      </c>
      <c r="AN299" s="83" t="str">
        <f>IF($B299="","",(VLOOKUP($B299,'Price List'!$C:AS,38,FALSE)))</f>
        <v/>
      </c>
      <c r="AO299" s="83" t="str">
        <f>IF($B299="","",(VLOOKUP($B299,'Price List'!$C:AS,39,FALSE)))</f>
        <v/>
      </c>
      <c r="AP299" s="83" t="str">
        <f>IF($B299="","",(VLOOKUP($B299,'Price List'!$C:AS,40,FALSE)))</f>
        <v/>
      </c>
      <c r="AQ299" s="125" t="str">
        <f>IF($B299="","",(VLOOKUP($B299,'Price List'!$C:AS,41,FALSE)))</f>
        <v/>
      </c>
      <c r="AR299" s="135" t="str">
        <f>IF($B299="","",(VLOOKUP($B299,'Price List'!$C:AS,42,FALSE)))</f>
        <v/>
      </c>
      <c r="AS299" s="76" t="str">
        <f>IF($B299="","",(VLOOKUP($B299,'Price List'!$C:CO,43,FALSE)))</f>
        <v/>
      </c>
      <c r="AT299" s="151" t="str">
        <f t="shared" si="4"/>
        <v/>
      </c>
      <c r="AU299" s="76"/>
      <c r="AV299" s="76"/>
      <c r="AW299" s="76"/>
      <c r="AX299" s="76"/>
      <c r="AY299" s="76"/>
      <c r="AZ299" s="76"/>
      <c r="BA299" s="76"/>
    </row>
    <row r="300" spans="1:53" s="85" customFormat="1" x14ac:dyDescent="0.2">
      <c r="A300" s="79">
        <v>293</v>
      </c>
      <c r="B300" s="76" t="str">
        <f>IF(ISBLANK(Catalog!I686),"",Catalog!I686)</f>
        <v/>
      </c>
      <c r="C300" s="76"/>
      <c r="D300" s="76" t="str">
        <f>IF($B300="","",(VLOOKUP($B300,'Price List'!$C:BB,2,FALSE)))</f>
        <v/>
      </c>
      <c r="E300" s="77" t="str">
        <f>IF($B300="","",(VLOOKUP($B300,'Price List'!$C:BA,3,FALSE)))</f>
        <v/>
      </c>
      <c r="F300" s="78" t="str">
        <f>IF($B300="","",IF(ISBLANK(VLOOKUP($B300,'Price List'!$C:BB,5,FALSE)),VLOOKUP($B300,'Price List'!$C:BB,7,FALSE),VLOOKUP($B300,'Price List'!$C:BB,5,FALSE)))</f>
        <v/>
      </c>
      <c r="G300" s="76"/>
      <c r="H300" s="76"/>
      <c r="I300" s="77" t="str">
        <f>IF($B300="","",(VLOOKUP($B300,'Price List'!$C:BE,6,FALSE)))</f>
        <v/>
      </c>
      <c r="J300" s="76" t="str">
        <f>IF($B300="","",(VLOOKUP($B300,'Price List'!$C:BF,8,FALSE)))</f>
        <v/>
      </c>
      <c r="K300" s="76" t="str">
        <f>IF($B300="","",(VLOOKUP($B300,'Price List'!$C:BG,9,FALSE)))</f>
        <v/>
      </c>
      <c r="L300" s="79" t="str">
        <f>IF($B300="","",(VLOOKUP($B300,'Price List'!$C:BH,10,FALSE)))</f>
        <v/>
      </c>
      <c r="M300" s="80" t="str">
        <f>IF($B300="","",(VLOOKUP($B300,'Price List'!$C:BI,11,FALSE)))</f>
        <v/>
      </c>
      <c r="N300" s="81" t="str">
        <f>IF($B300="","",(VLOOKUP($B300,'Price List'!$C:BI,12,FALSE)))</f>
        <v/>
      </c>
      <c r="O300" s="82" t="str">
        <f>IF($B300="","",(VLOOKUP($B300,'Price List'!$C:AS,13,FALSE)))</f>
        <v/>
      </c>
      <c r="P300" s="83" t="str">
        <f>IF($B300="","",(VLOOKUP($B300,'Price List'!$C:AS,14,FALSE)))</f>
        <v/>
      </c>
      <c r="Q300" s="83" t="str">
        <f>IF($B300="","",(VLOOKUP($B300,'Price List'!$C:AS,15,FALSE)))</f>
        <v/>
      </c>
      <c r="R300" s="125" t="str">
        <f>IF($B300="","",(VLOOKUP($B300,'Price List'!$C:AS,16,FALSE)))</f>
        <v/>
      </c>
      <c r="S300" s="125" t="str">
        <f>IF($B300="","",(VLOOKUP($B300,'Price List'!$C:AS,17,FALSE)))</f>
        <v/>
      </c>
      <c r="T300" s="84" t="str">
        <f>IF($B300="","",(VLOOKUP($B300,'Price List'!$C:AS,18,FALSE)))</f>
        <v/>
      </c>
      <c r="U300" s="83" t="str">
        <f>IF($B300="","",(VLOOKUP($B300,'Price List'!$C:AS,19,FALSE)))</f>
        <v/>
      </c>
      <c r="V300" s="83" t="str">
        <f>IF($B300="","",(VLOOKUP($B300,'Price List'!$C:AS,20,FALSE)))</f>
        <v/>
      </c>
      <c r="W300" s="125" t="str">
        <f>IF($B300="","",(VLOOKUP($B300,'Price List'!$C:AS,21,FALSE)))</f>
        <v/>
      </c>
      <c r="X300" s="130" t="str">
        <f>IF($B300="","",(VLOOKUP($B300,'Price List'!$C:AS,22,FALSE)))</f>
        <v/>
      </c>
      <c r="Y300" s="83" t="str">
        <f>IF($B300="","",(VLOOKUP($B300,'Price List'!$C:AS,23,FALSE)))</f>
        <v/>
      </c>
      <c r="Z300" s="83" t="str">
        <f>IF($B300="","",(VLOOKUP($B300,'Price List'!$C:AS,24,FALSE)))</f>
        <v/>
      </c>
      <c r="AA300" s="83" t="str">
        <f>IF($B300="","",(VLOOKUP($B300,'Price List'!$C:AS,25,FALSE)))</f>
        <v/>
      </c>
      <c r="AB300" s="125" t="str">
        <f>IF($B300="","",(VLOOKUP($B300,'Price List'!$C:AS,26,FALSE)))</f>
        <v/>
      </c>
      <c r="AC300" s="125" t="str">
        <f>IF($B300="","",(VLOOKUP($B300,'Price List'!$C:AS,27,FALSE)))</f>
        <v/>
      </c>
      <c r="AD300" s="82" t="str">
        <f>IF($B300="","",(VLOOKUP($B300,'Price List'!$C:AS,28,FALSE)))</f>
        <v/>
      </c>
      <c r="AE300" s="83" t="str">
        <f>IF($B300="","",(VLOOKUP($B300,'Price List'!$C:AS,29,FALSE)))</f>
        <v/>
      </c>
      <c r="AF300" s="83" t="str">
        <f>IF($B300="","",(VLOOKUP($B300,'Price List'!$C:AS,30,FALSE)))</f>
        <v/>
      </c>
      <c r="AG300" s="125" t="str">
        <f>IF($B300="","",(VLOOKUP($B300,'Price List'!$C:AS,31,FALSE)))</f>
        <v/>
      </c>
      <c r="AH300" s="125" t="str">
        <f>IF($B300="","",(VLOOKUP($B300,'Price List'!$C:AS,32,FALSE)))</f>
        <v/>
      </c>
      <c r="AI300" s="84" t="str">
        <f>IF($B300="","",(VLOOKUP($B300,'Price List'!$C:AS,33,FALSE)))</f>
        <v/>
      </c>
      <c r="AJ300" s="83" t="str">
        <f>IF($B300="","",(VLOOKUP($B300,'Price List'!$C:AS,34,FALSE)))</f>
        <v/>
      </c>
      <c r="AK300" s="83" t="str">
        <f>IF($B300="","",(VLOOKUP($B300,'Price List'!$C:AS,35,FALSE)))</f>
        <v/>
      </c>
      <c r="AL300" s="125" t="str">
        <f>IF($B300="","",(VLOOKUP($B300,'Price List'!$C:AS,36,FALSE)))</f>
        <v/>
      </c>
      <c r="AM300" s="130" t="str">
        <f>IF($B300="","",(VLOOKUP($B300,'Price List'!$C:AS,37,FALSE)))</f>
        <v/>
      </c>
      <c r="AN300" s="83" t="str">
        <f>IF($B300="","",(VLOOKUP($B300,'Price List'!$C:AS,38,FALSE)))</f>
        <v/>
      </c>
      <c r="AO300" s="83" t="str">
        <f>IF($B300="","",(VLOOKUP($B300,'Price List'!$C:AS,39,FALSE)))</f>
        <v/>
      </c>
      <c r="AP300" s="83" t="str">
        <f>IF($B300="","",(VLOOKUP($B300,'Price List'!$C:AS,40,FALSE)))</f>
        <v/>
      </c>
      <c r="AQ300" s="125" t="str">
        <f>IF($B300="","",(VLOOKUP($B300,'Price List'!$C:AS,41,FALSE)))</f>
        <v/>
      </c>
      <c r="AR300" s="135" t="str">
        <f>IF($B300="","",(VLOOKUP($B300,'Price List'!$C:AS,42,FALSE)))</f>
        <v/>
      </c>
      <c r="AS300" s="76" t="str">
        <f>IF($B300="","",(VLOOKUP($B300,'Price List'!$C:CO,43,FALSE)))</f>
        <v/>
      </c>
      <c r="AT300" s="151" t="str">
        <f t="shared" si="4"/>
        <v/>
      </c>
      <c r="AU300" s="76"/>
      <c r="AV300" s="76"/>
      <c r="AW300" s="76"/>
      <c r="AX300" s="76"/>
      <c r="AY300" s="76"/>
      <c r="AZ300" s="76"/>
      <c r="BA300" s="76"/>
    </row>
    <row r="301" spans="1:53" s="85" customFormat="1" x14ac:dyDescent="0.2">
      <c r="A301" s="79">
        <v>294</v>
      </c>
      <c r="B301" s="76" t="str">
        <f>IF(ISBLANK(Catalog!A693),"",Catalog!A693)</f>
        <v/>
      </c>
      <c r="C301" s="76"/>
      <c r="D301" s="76" t="str">
        <f>IF($B301="","",(VLOOKUP($B301,'Price List'!$C:BB,2,FALSE)))</f>
        <v/>
      </c>
      <c r="E301" s="77" t="str">
        <f>IF($B301="","",(VLOOKUP($B301,'Price List'!$C:BA,3,FALSE)))</f>
        <v/>
      </c>
      <c r="F301" s="78" t="str">
        <f>IF($B301="","",IF(ISBLANK(VLOOKUP($B301,'Price List'!$C:BB,5,FALSE)),VLOOKUP($B301,'Price List'!$C:BB,7,FALSE),VLOOKUP($B301,'Price List'!$C:BB,5,FALSE)))</f>
        <v/>
      </c>
      <c r="G301" s="76"/>
      <c r="H301" s="76"/>
      <c r="I301" s="77" t="str">
        <f>IF($B301="","",(VLOOKUP($B301,'Price List'!$C:BE,6,FALSE)))</f>
        <v/>
      </c>
      <c r="J301" s="76" t="str">
        <f>IF($B301="","",(VLOOKUP($B301,'Price List'!$C:BF,8,FALSE)))</f>
        <v/>
      </c>
      <c r="K301" s="76" t="str">
        <f>IF($B301="","",(VLOOKUP($B301,'Price List'!$C:BG,9,FALSE)))</f>
        <v/>
      </c>
      <c r="L301" s="79" t="str">
        <f>IF($B301="","",(VLOOKUP($B301,'Price List'!$C:BH,10,FALSE)))</f>
        <v/>
      </c>
      <c r="M301" s="80" t="str">
        <f>IF($B301="","",(VLOOKUP($B301,'Price List'!$C:BI,11,FALSE)))</f>
        <v/>
      </c>
      <c r="N301" s="81" t="str">
        <f>IF($B301="","",(VLOOKUP($B301,'Price List'!$C:BI,12,FALSE)))</f>
        <v/>
      </c>
      <c r="O301" s="82" t="str">
        <f>IF($B301="","",(VLOOKUP($B301,'Price List'!$C:AS,13,FALSE)))</f>
        <v/>
      </c>
      <c r="P301" s="83" t="str">
        <f>IF($B301="","",(VLOOKUP($B301,'Price List'!$C:AS,14,FALSE)))</f>
        <v/>
      </c>
      <c r="Q301" s="83" t="str">
        <f>IF($B301="","",(VLOOKUP($B301,'Price List'!$C:AS,15,FALSE)))</f>
        <v/>
      </c>
      <c r="R301" s="125" t="str">
        <f>IF($B301="","",(VLOOKUP($B301,'Price List'!$C:AS,16,FALSE)))</f>
        <v/>
      </c>
      <c r="S301" s="125" t="str">
        <f>IF($B301="","",(VLOOKUP($B301,'Price List'!$C:AS,17,FALSE)))</f>
        <v/>
      </c>
      <c r="T301" s="84" t="str">
        <f>IF($B301="","",(VLOOKUP($B301,'Price List'!$C:AS,18,FALSE)))</f>
        <v/>
      </c>
      <c r="U301" s="83" t="str">
        <f>IF($B301="","",(VLOOKUP($B301,'Price List'!$C:AS,19,FALSE)))</f>
        <v/>
      </c>
      <c r="V301" s="83" t="str">
        <f>IF($B301="","",(VLOOKUP($B301,'Price List'!$C:AS,20,FALSE)))</f>
        <v/>
      </c>
      <c r="W301" s="125" t="str">
        <f>IF($B301="","",(VLOOKUP($B301,'Price List'!$C:AS,21,FALSE)))</f>
        <v/>
      </c>
      <c r="X301" s="130" t="str">
        <f>IF($B301="","",(VLOOKUP($B301,'Price List'!$C:AS,22,FALSE)))</f>
        <v/>
      </c>
      <c r="Y301" s="83" t="str">
        <f>IF($B301="","",(VLOOKUP($B301,'Price List'!$C:AS,23,FALSE)))</f>
        <v/>
      </c>
      <c r="Z301" s="83" t="str">
        <f>IF($B301="","",(VLOOKUP($B301,'Price List'!$C:AS,24,FALSE)))</f>
        <v/>
      </c>
      <c r="AA301" s="83" t="str">
        <f>IF($B301="","",(VLOOKUP($B301,'Price List'!$C:AS,25,FALSE)))</f>
        <v/>
      </c>
      <c r="AB301" s="125" t="str">
        <f>IF($B301="","",(VLOOKUP($B301,'Price List'!$C:AS,26,FALSE)))</f>
        <v/>
      </c>
      <c r="AC301" s="125" t="str">
        <f>IF($B301="","",(VLOOKUP($B301,'Price List'!$C:AS,27,FALSE)))</f>
        <v/>
      </c>
      <c r="AD301" s="82" t="str">
        <f>IF($B301="","",(VLOOKUP($B301,'Price List'!$C:AS,28,FALSE)))</f>
        <v/>
      </c>
      <c r="AE301" s="83" t="str">
        <f>IF($B301="","",(VLOOKUP($B301,'Price List'!$C:AS,29,FALSE)))</f>
        <v/>
      </c>
      <c r="AF301" s="83" t="str">
        <f>IF($B301="","",(VLOOKUP($B301,'Price List'!$C:AS,30,FALSE)))</f>
        <v/>
      </c>
      <c r="AG301" s="125" t="str">
        <f>IF($B301="","",(VLOOKUP($B301,'Price List'!$C:AS,31,FALSE)))</f>
        <v/>
      </c>
      <c r="AH301" s="125" t="str">
        <f>IF($B301="","",(VLOOKUP($B301,'Price List'!$C:AS,32,FALSE)))</f>
        <v/>
      </c>
      <c r="AI301" s="84" t="str">
        <f>IF($B301="","",(VLOOKUP($B301,'Price List'!$C:AS,33,FALSE)))</f>
        <v/>
      </c>
      <c r="AJ301" s="83" t="str">
        <f>IF($B301="","",(VLOOKUP($B301,'Price List'!$C:AS,34,FALSE)))</f>
        <v/>
      </c>
      <c r="AK301" s="83" t="str">
        <f>IF($B301="","",(VLOOKUP($B301,'Price List'!$C:AS,35,FALSE)))</f>
        <v/>
      </c>
      <c r="AL301" s="125" t="str">
        <f>IF($B301="","",(VLOOKUP($B301,'Price List'!$C:AS,36,FALSE)))</f>
        <v/>
      </c>
      <c r="AM301" s="130" t="str">
        <f>IF($B301="","",(VLOOKUP($B301,'Price List'!$C:AS,37,FALSE)))</f>
        <v/>
      </c>
      <c r="AN301" s="83" t="str">
        <f>IF($B301="","",(VLOOKUP($B301,'Price List'!$C:AS,38,FALSE)))</f>
        <v/>
      </c>
      <c r="AO301" s="83" t="str">
        <f>IF($B301="","",(VLOOKUP($B301,'Price List'!$C:AS,39,FALSE)))</f>
        <v/>
      </c>
      <c r="AP301" s="83" t="str">
        <f>IF($B301="","",(VLOOKUP($B301,'Price List'!$C:AS,40,FALSE)))</f>
        <v/>
      </c>
      <c r="AQ301" s="125" t="str">
        <f>IF($B301="","",(VLOOKUP($B301,'Price List'!$C:AS,41,FALSE)))</f>
        <v/>
      </c>
      <c r="AR301" s="135" t="str">
        <f>IF($B301="","",(VLOOKUP($B301,'Price List'!$C:AS,42,FALSE)))</f>
        <v/>
      </c>
      <c r="AS301" s="76" t="str">
        <f>IF($B301="","",(VLOOKUP($B301,'Price List'!$C:CO,43,FALSE)))</f>
        <v/>
      </c>
      <c r="AT301" s="151" t="str">
        <f t="shared" si="4"/>
        <v/>
      </c>
      <c r="AU301" s="76"/>
      <c r="AV301" s="76"/>
      <c r="AW301" s="76"/>
      <c r="AX301" s="76"/>
      <c r="AY301" s="76"/>
      <c r="AZ301" s="76"/>
      <c r="BA301" s="76"/>
    </row>
    <row r="302" spans="1:53" s="85" customFormat="1" x14ac:dyDescent="0.2">
      <c r="A302" s="79">
        <v>295</v>
      </c>
      <c r="B302" s="76" t="str">
        <f>IF(ISBLANK(Catalog!E693),"",Catalog!E693)</f>
        <v/>
      </c>
      <c r="C302" s="76"/>
      <c r="D302" s="76" t="str">
        <f>IF($B302="","",(VLOOKUP($B302,'Price List'!$C:BB,2,FALSE)))</f>
        <v/>
      </c>
      <c r="E302" s="77" t="str">
        <f>IF($B302="","",(VLOOKUP($B302,'Price List'!$C:BA,3,FALSE)))</f>
        <v/>
      </c>
      <c r="F302" s="78" t="str">
        <f>IF($B302="","",IF(ISBLANK(VLOOKUP($B302,'Price List'!$C:BB,5,FALSE)),VLOOKUP($B302,'Price List'!$C:BB,7,FALSE),VLOOKUP($B302,'Price List'!$C:BB,5,FALSE)))</f>
        <v/>
      </c>
      <c r="G302" s="76"/>
      <c r="H302" s="76"/>
      <c r="I302" s="77" t="str">
        <f>IF($B302="","",(VLOOKUP($B302,'Price List'!$C:BE,6,FALSE)))</f>
        <v/>
      </c>
      <c r="J302" s="76" t="str">
        <f>IF($B302="","",(VLOOKUP($B302,'Price List'!$C:BF,8,FALSE)))</f>
        <v/>
      </c>
      <c r="K302" s="76" t="str">
        <f>IF($B302="","",(VLOOKUP($B302,'Price List'!$C:BG,9,FALSE)))</f>
        <v/>
      </c>
      <c r="L302" s="79" t="str">
        <f>IF($B302="","",(VLOOKUP($B302,'Price List'!$C:BH,10,FALSE)))</f>
        <v/>
      </c>
      <c r="M302" s="80" t="str">
        <f>IF($B302="","",(VLOOKUP($B302,'Price List'!$C:BI,11,FALSE)))</f>
        <v/>
      </c>
      <c r="N302" s="81" t="str">
        <f>IF($B302="","",(VLOOKUP($B302,'Price List'!$C:BI,12,FALSE)))</f>
        <v/>
      </c>
      <c r="O302" s="82" t="str">
        <f>IF($B302="","",(VLOOKUP($B302,'Price List'!$C:AS,13,FALSE)))</f>
        <v/>
      </c>
      <c r="P302" s="83" t="str">
        <f>IF($B302="","",(VLOOKUP($B302,'Price List'!$C:AS,14,FALSE)))</f>
        <v/>
      </c>
      <c r="Q302" s="83" t="str">
        <f>IF($B302="","",(VLOOKUP($B302,'Price List'!$C:AS,15,FALSE)))</f>
        <v/>
      </c>
      <c r="R302" s="125" t="str">
        <f>IF($B302="","",(VLOOKUP($B302,'Price List'!$C:AS,16,FALSE)))</f>
        <v/>
      </c>
      <c r="S302" s="125" t="str">
        <f>IF($B302="","",(VLOOKUP($B302,'Price List'!$C:AS,17,FALSE)))</f>
        <v/>
      </c>
      <c r="T302" s="84" t="str">
        <f>IF($B302="","",(VLOOKUP($B302,'Price List'!$C:AS,18,FALSE)))</f>
        <v/>
      </c>
      <c r="U302" s="83" t="str">
        <f>IF($B302="","",(VLOOKUP($B302,'Price List'!$C:AS,19,FALSE)))</f>
        <v/>
      </c>
      <c r="V302" s="83" t="str">
        <f>IF($B302="","",(VLOOKUP($B302,'Price List'!$C:AS,20,FALSE)))</f>
        <v/>
      </c>
      <c r="W302" s="125" t="str">
        <f>IF($B302="","",(VLOOKUP($B302,'Price List'!$C:AS,21,FALSE)))</f>
        <v/>
      </c>
      <c r="X302" s="130" t="str">
        <f>IF($B302="","",(VLOOKUP($B302,'Price List'!$C:AS,22,FALSE)))</f>
        <v/>
      </c>
      <c r="Y302" s="83" t="str">
        <f>IF($B302="","",(VLOOKUP($B302,'Price List'!$C:AS,23,FALSE)))</f>
        <v/>
      </c>
      <c r="Z302" s="83" t="str">
        <f>IF($B302="","",(VLOOKUP($B302,'Price List'!$C:AS,24,FALSE)))</f>
        <v/>
      </c>
      <c r="AA302" s="83" t="str">
        <f>IF($B302="","",(VLOOKUP($B302,'Price List'!$C:AS,25,FALSE)))</f>
        <v/>
      </c>
      <c r="AB302" s="125" t="str">
        <f>IF($B302="","",(VLOOKUP($B302,'Price List'!$C:AS,26,FALSE)))</f>
        <v/>
      </c>
      <c r="AC302" s="125" t="str">
        <f>IF($B302="","",(VLOOKUP($B302,'Price List'!$C:AS,27,FALSE)))</f>
        <v/>
      </c>
      <c r="AD302" s="82" t="str">
        <f>IF($B302="","",(VLOOKUP($B302,'Price List'!$C:AS,28,FALSE)))</f>
        <v/>
      </c>
      <c r="AE302" s="83" t="str">
        <f>IF($B302="","",(VLOOKUP($B302,'Price List'!$C:AS,29,FALSE)))</f>
        <v/>
      </c>
      <c r="AF302" s="83" t="str">
        <f>IF($B302="","",(VLOOKUP($B302,'Price List'!$C:AS,30,FALSE)))</f>
        <v/>
      </c>
      <c r="AG302" s="125" t="str">
        <f>IF($B302="","",(VLOOKUP($B302,'Price List'!$C:AS,31,FALSE)))</f>
        <v/>
      </c>
      <c r="AH302" s="125" t="str">
        <f>IF($B302="","",(VLOOKUP($B302,'Price List'!$C:AS,32,FALSE)))</f>
        <v/>
      </c>
      <c r="AI302" s="84" t="str">
        <f>IF($B302="","",(VLOOKUP($B302,'Price List'!$C:AS,33,FALSE)))</f>
        <v/>
      </c>
      <c r="AJ302" s="83" t="str">
        <f>IF($B302="","",(VLOOKUP($B302,'Price List'!$C:AS,34,FALSE)))</f>
        <v/>
      </c>
      <c r="AK302" s="83" t="str">
        <f>IF($B302="","",(VLOOKUP($B302,'Price List'!$C:AS,35,FALSE)))</f>
        <v/>
      </c>
      <c r="AL302" s="125" t="str">
        <f>IF($B302="","",(VLOOKUP($B302,'Price List'!$C:AS,36,FALSE)))</f>
        <v/>
      </c>
      <c r="AM302" s="130" t="str">
        <f>IF($B302="","",(VLOOKUP($B302,'Price List'!$C:AS,37,FALSE)))</f>
        <v/>
      </c>
      <c r="AN302" s="83" t="str">
        <f>IF($B302="","",(VLOOKUP($B302,'Price List'!$C:AS,38,FALSE)))</f>
        <v/>
      </c>
      <c r="AO302" s="83" t="str">
        <f>IF($B302="","",(VLOOKUP($B302,'Price List'!$C:AS,39,FALSE)))</f>
        <v/>
      </c>
      <c r="AP302" s="83" t="str">
        <f>IF($B302="","",(VLOOKUP($B302,'Price List'!$C:AS,40,FALSE)))</f>
        <v/>
      </c>
      <c r="AQ302" s="125" t="str">
        <f>IF($B302="","",(VLOOKUP($B302,'Price List'!$C:AS,41,FALSE)))</f>
        <v/>
      </c>
      <c r="AR302" s="135" t="str">
        <f>IF($B302="","",(VLOOKUP($B302,'Price List'!$C:AS,42,FALSE)))</f>
        <v/>
      </c>
      <c r="AS302" s="76" t="str">
        <f>IF($B302="","",(VLOOKUP($B302,'Price List'!$C:CO,43,FALSE)))</f>
        <v/>
      </c>
      <c r="AT302" s="151" t="str">
        <f t="shared" si="4"/>
        <v/>
      </c>
      <c r="AU302" s="76"/>
      <c r="AV302" s="76"/>
      <c r="AW302" s="76"/>
      <c r="AX302" s="76"/>
      <c r="AY302" s="76"/>
      <c r="AZ302" s="76"/>
      <c r="BA302" s="76"/>
    </row>
    <row r="303" spans="1:53" s="85" customFormat="1" x14ac:dyDescent="0.2">
      <c r="A303" s="79">
        <v>296</v>
      </c>
      <c r="B303" s="76" t="str">
        <f>IF(ISBLANK(Catalog!I693),"",Catalog!I693)</f>
        <v/>
      </c>
      <c r="C303" s="76"/>
      <c r="D303" s="76" t="str">
        <f>IF($B303="","",(VLOOKUP($B303,'Price List'!$C:BB,2,FALSE)))</f>
        <v/>
      </c>
      <c r="E303" s="77" t="str">
        <f>IF($B303="","",(VLOOKUP($B303,'Price List'!$C:BA,3,FALSE)))</f>
        <v/>
      </c>
      <c r="F303" s="78" t="str">
        <f>IF($B303="","",IF(ISBLANK(VLOOKUP($B303,'Price List'!$C:BB,5,FALSE)),VLOOKUP($B303,'Price List'!$C:BB,7,FALSE),VLOOKUP($B303,'Price List'!$C:BB,5,FALSE)))</f>
        <v/>
      </c>
      <c r="G303" s="76"/>
      <c r="H303" s="76"/>
      <c r="I303" s="77" t="str">
        <f>IF($B303="","",(VLOOKUP($B303,'Price List'!$C:BE,6,FALSE)))</f>
        <v/>
      </c>
      <c r="J303" s="76" t="str">
        <f>IF($B303="","",(VLOOKUP($B303,'Price List'!$C:BF,8,FALSE)))</f>
        <v/>
      </c>
      <c r="K303" s="76" t="str">
        <f>IF($B303="","",(VLOOKUP($B303,'Price List'!$C:BG,9,FALSE)))</f>
        <v/>
      </c>
      <c r="L303" s="79" t="str">
        <f>IF($B303="","",(VLOOKUP($B303,'Price List'!$C:BH,10,FALSE)))</f>
        <v/>
      </c>
      <c r="M303" s="80" t="str">
        <f>IF($B303="","",(VLOOKUP($B303,'Price List'!$C:BI,11,FALSE)))</f>
        <v/>
      </c>
      <c r="N303" s="81" t="str">
        <f>IF($B303="","",(VLOOKUP($B303,'Price List'!$C:BI,12,FALSE)))</f>
        <v/>
      </c>
      <c r="O303" s="82" t="str">
        <f>IF($B303="","",(VLOOKUP($B303,'Price List'!$C:AS,13,FALSE)))</f>
        <v/>
      </c>
      <c r="P303" s="83" t="str">
        <f>IF($B303="","",(VLOOKUP($B303,'Price List'!$C:AS,14,FALSE)))</f>
        <v/>
      </c>
      <c r="Q303" s="83" t="str">
        <f>IF($B303="","",(VLOOKUP($B303,'Price List'!$C:AS,15,FALSE)))</f>
        <v/>
      </c>
      <c r="R303" s="125" t="str">
        <f>IF($B303="","",(VLOOKUP($B303,'Price List'!$C:AS,16,FALSE)))</f>
        <v/>
      </c>
      <c r="S303" s="125" t="str">
        <f>IF($B303="","",(VLOOKUP($B303,'Price List'!$C:AS,17,FALSE)))</f>
        <v/>
      </c>
      <c r="T303" s="84" t="str">
        <f>IF($B303="","",(VLOOKUP($B303,'Price List'!$C:AS,18,FALSE)))</f>
        <v/>
      </c>
      <c r="U303" s="83" t="str">
        <f>IF($B303="","",(VLOOKUP($B303,'Price List'!$C:AS,19,FALSE)))</f>
        <v/>
      </c>
      <c r="V303" s="83" t="str">
        <f>IF($B303="","",(VLOOKUP($B303,'Price List'!$C:AS,20,FALSE)))</f>
        <v/>
      </c>
      <c r="W303" s="125" t="str">
        <f>IF($B303="","",(VLOOKUP($B303,'Price List'!$C:AS,21,FALSE)))</f>
        <v/>
      </c>
      <c r="X303" s="130" t="str">
        <f>IF($B303="","",(VLOOKUP($B303,'Price List'!$C:AS,22,FALSE)))</f>
        <v/>
      </c>
      <c r="Y303" s="83" t="str">
        <f>IF($B303="","",(VLOOKUP($B303,'Price List'!$C:AS,23,FALSE)))</f>
        <v/>
      </c>
      <c r="Z303" s="83" t="str">
        <f>IF($B303="","",(VLOOKUP($B303,'Price List'!$C:AS,24,FALSE)))</f>
        <v/>
      </c>
      <c r="AA303" s="83" t="str">
        <f>IF($B303="","",(VLOOKUP($B303,'Price List'!$C:AS,25,FALSE)))</f>
        <v/>
      </c>
      <c r="AB303" s="125" t="str">
        <f>IF($B303="","",(VLOOKUP($B303,'Price List'!$C:AS,26,FALSE)))</f>
        <v/>
      </c>
      <c r="AC303" s="125" t="str">
        <f>IF($B303="","",(VLOOKUP($B303,'Price List'!$C:AS,27,FALSE)))</f>
        <v/>
      </c>
      <c r="AD303" s="82" t="str">
        <f>IF($B303="","",(VLOOKUP($B303,'Price List'!$C:AS,28,FALSE)))</f>
        <v/>
      </c>
      <c r="AE303" s="83" t="str">
        <f>IF($B303="","",(VLOOKUP($B303,'Price List'!$C:AS,29,FALSE)))</f>
        <v/>
      </c>
      <c r="AF303" s="83" t="str">
        <f>IF($B303="","",(VLOOKUP($B303,'Price List'!$C:AS,30,FALSE)))</f>
        <v/>
      </c>
      <c r="AG303" s="125" t="str">
        <f>IF($B303="","",(VLOOKUP($B303,'Price List'!$C:AS,31,FALSE)))</f>
        <v/>
      </c>
      <c r="AH303" s="125" t="str">
        <f>IF($B303="","",(VLOOKUP($B303,'Price List'!$C:AS,32,FALSE)))</f>
        <v/>
      </c>
      <c r="AI303" s="84" t="str">
        <f>IF($B303="","",(VLOOKUP($B303,'Price List'!$C:AS,33,FALSE)))</f>
        <v/>
      </c>
      <c r="AJ303" s="83" t="str">
        <f>IF($B303="","",(VLOOKUP($B303,'Price List'!$C:AS,34,FALSE)))</f>
        <v/>
      </c>
      <c r="AK303" s="83" t="str">
        <f>IF($B303="","",(VLOOKUP($B303,'Price List'!$C:AS,35,FALSE)))</f>
        <v/>
      </c>
      <c r="AL303" s="125" t="str">
        <f>IF($B303="","",(VLOOKUP($B303,'Price List'!$C:AS,36,FALSE)))</f>
        <v/>
      </c>
      <c r="AM303" s="130" t="str">
        <f>IF($B303="","",(VLOOKUP($B303,'Price List'!$C:AS,37,FALSE)))</f>
        <v/>
      </c>
      <c r="AN303" s="83" t="str">
        <f>IF($B303="","",(VLOOKUP($B303,'Price List'!$C:AS,38,FALSE)))</f>
        <v/>
      </c>
      <c r="AO303" s="83" t="str">
        <f>IF($B303="","",(VLOOKUP($B303,'Price List'!$C:AS,39,FALSE)))</f>
        <v/>
      </c>
      <c r="AP303" s="83" t="str">
        <f>IF($B303="","",(VLOOKUP($B303,'Price List'!$C:AS,40,FALSE)))</f>
        <v/>
      </c>
      <c r="AQ303" s="125" t="str">
        <f>IF($B303="","",(VLOOKUP($B303,'Price List'!$C:AS,41,FALSE)))</f>
        <v/>
      </c>
      <c r="AR303" s="135" t="str">
        <f>IF($B303="","",(VLOOKUP($B303,'Price List'!$C:AS,42,FALSE)))</f>
        <v/>
      </c>
      <c r="AS303" s="76" t="str">
        <f>IF($B303="","",(VLOOKUP($B303,'Price List'!$C:CO,43,FALSE)))</f>
        <v/>
      </c>
      <c r="AT303" s="151" t="str">
        <f t="shared" si="4"/>
        <v/>
      </c>
      <c r="AU303" s="76"/>
      <c r="AV303" s="76"/>
      <c r="AW303" s="76"/>
      <c r="AX303" s="76"/>
      <c r="AY303" s="76"/>
      <c r="AZ303" s="76"/>
      <c r="BA303" s="76"/>
    </row>
    <row r="304" spans="1:53" s="85" customFormat="1" x14ac:dyDescent="0.2">
      <c r="A304" s="79">
        <v>297</v>
      </c>
      <c r="B304" s="76" t="str">
        <f>IF(ISBLANK(Catalog!A700),"",Catalog!A700)</f>
        <v/>
      </c>
      <c r="C304" s="76"/>
      <c r="D304" s="76" t="str">
        <f>IF($B304="","",(VLOOKUP($B304,'Price List'!$C:BB,2,FALSE)))</f>
        <v/>
      </c>
      <c r="E304" s="77" t="str">
        <f>IF($B304="","",(VLOOKUP($B304,'Price List'!$C:BA,3,FALSE)))</f>
        <v/>
      </c>
      <c r="F304" s="78" t="str">
        <f>IF($B304="","",IF(ISBLANK(VLOOKUP($B304,'Price List'!$C:BB,5,FALSE)),VLOOKUP($B304,'Price List'!$C:BB,7,FALSE),VLOOKUP($B304,'Price List'!$C:BB,5,FALSE)))</f>
        <v/>
      </c>
      <c r="G304" s="76"/>
      <c r="H304" s="76"/>
      <c r="I304" s="77" t="str">
        <f>IF($B304="","",(VLOOKUP($B304,'Price List'!$C:BE,6,FALSE)))</f>
        <v/>
      </c>
      <c r="J304" s="76" t="str">
        <f>IF($B304="","",(VLOOKUP($B304,'Price List'!$C:BF,8,FALSE)))</f>
        <v/>
      </c>
      <c r="K304" s="76" t="str">
        <f>IF($B304="","",(VLOOKUP($B304,'Price List'!$C:BG,9,FALSE)))</f>
        <v/>
      </c>
      <c r="L304" s="79" t="str">
        <f>IF($B304="","",(VLOOKUP($B304,'Price List'!$C:BH,10,FALSE)))</f>
        <v/>
      </c>
      <c r="M304" s="80" t="str">
        <f>IF($B304="","",(VLOOKUP($B304,'Price List'!$C:BI,11,FALSE)))</f>
        <v/>
      </c>
      <c r="N304" s="81" t="str">
        <f>IF($B304="","",(VLOOKUP($B304,'Price List'!$C:BI,12,FALSE)))</f>
        <v/>
      </c>
      <c r="O304" s="82" t="str">
        <f>IF($B304="","",(VLOOKUP($B304,'Price List'!$C:AS,13,FALSE)))</f>
        <v/>
      </c>
      <c r="P304" s="83" t="str">
        <f>IF($B304="","",(VLOOKUP($B304,'Price List'!$C:AS,14,FALSE)))</f>
        <v/>
      </c>
      <c r="Q304" s="83" t="str">
        <f>IF($B304="","",(VLOOKUP($B304,'Price List'!$C:AS,15,FALSE)))</f>
        <v/>
      </c>
      <c r="R304" s="125" t="str">
        <f>IF($B304="","",(VLOOKUP($B304,'Price List'!$C:AS,16,FALSE)))</f>
        <v/>
      </c>
      <c r="S304" s="125" t="str">
        <f>IF($B304="","",(VLOOKUP($B304,'Price List'!$C:AS,17,FALSE)))</f>
        <v/>
      </c>
      <c r="T304" s="84" t="str">
        <f>IF($B304="","",(VLOOKUP($B304,'Price List'!$C:AS,18,FALSE)))</f>
        <v/>
      </c>
      <c r="U304" s="83" t="str">
        <f>IF($B304="","",(VLOOKUP($B304,'Price List'!$C:AS,19,FALSE)))</f>
        <v/>
      </c>
      <c r="V304" s="83" t="str">
        <f>IF($B304="","",(VLOOKUP($B304,'Price List'!$C:AS,20,FALSE)))</f>
        <v/>
      </c>
      <c r="W304" s="125" t="str">
        <f>IF($B304="","",(VLOOKUP($B304,'Price List'!$C:AS,21,FALSE)))</f>
        <v/>
      </c>
      <c r="X304" s="130" t="str">
        <f>IF($B304="","",(VLOOKUP($B304,'Price List'!$C:AS,22,FALSE)))</f>
        <v/>
      </c>
      <c r="Y304" s="83" t="str">
        <f>IF($B304="","",(VLOOKUP($B304,'Price List'!$C:AS,23,FALSE)))</f>
        <v/>
      </c>
      <c r="Z304" s="83" t="str">
        <f>IF($B304="","",(VLOOKUP($B304,'Price List'!$C:AS,24,FALSE)))</f>
        <v/>
      </c>
      <c r="AA304" s="83" t="str">
        <f>IF($B304="","",(VLOOKUP($B304,'Price List'!$C:AS,25,FALSE)))</f>
        <v/>
      </c>
      <c r="AB304" s="125" t="str">
        <f>IF($B304="","",(VLOOKUP($B304,'Price List'!$C:AS,26,FALSE)))</f>
        <v/>
      </c>
      <c r="AC304" s="125" t="str">
        <f>IF($B304="","",(VLOOKUP($B304,'Price List'!$C:AS,27,FALSE)))</f>
        <v/>
      </c>
      <c r="AD304" s="82" t="str">
        <f>IF($B304="","",(VLOOKUP($B304,'Price List'!$C:AS,28,FALSE)))</f>
        <v/>
      </c>
      <c r="AE304" s="83" t="str">
        <f>IF($B304="","",(VLOOKUP($B304,'Price List'!$C:AS,29,FALSE)))</f>
        <v/>
      </c>
      <c r="AF304" s="83" t="str">
        <f>IF($B304="","",(VLOOKUP($B304,'Price List'!$C:AS,30,FALSE)))</f>
        <v/>
      </c>
      <c r="AG304" s="125" t="str">
        <f>IF($B304="","",(VLOOKUP($B304,'Price List'!$C:AS,31,FALSE)))</f>
        <v/>
      </c>
      <c r="AH304" s="125" t="str">
        <f>IF($B304="","",(VLOOKUP($B304,'Price List'!$C:AS,32,FALSE)))</f>
        <v/>
      </c>
      <c r="AI304" s="84" t="str">
        <f>IF($B304="","",(VLOOKUP($B304,'Price List'!$C:AS,33,FALSE)))</f>
        <v/>
      </c>
      <c r="AJ304" s="83" t="str">
        <f>IF($B304="","",(VLOOKUP($B304,'Price List'!$C:AS,34,FALSE)))</f>
        <v/>
      </c>
      <c r="AK304" s="83" t="str">
        <f>IF($B304="","",(VLOOKUP($B304,'Price List'!$C:AS,35,FALSE)))</f>
        <v/>
      </c>
      <c r="AL304" s="125" t="str">
        <f>IF($B304="","",(VLOOKUP($B304,'Price List'!$C:AS,36,FALSE)))</f>
        <v/>
      </c>
      <c r="AM304" s="130" t="str">
        <f>IF($B304="","",(VLOOKUP($B304,'Price List'!$C:AS,37,FALSE)))</f>
        <v/>
      </c>
      <c r="AN304" s="83" t="str">
        <f>IF($B304="","",(VLOOKUP($B304,'Price List'!$C:AS,38,FALSE)))</f>
        <v/>
      </c>
      <c r="AO304" s="83" t="str">
        <f>IF($B304="","",(VLOOKUP($B304,'Price List'!$C:AS,39,FALSE)))</f>
        <v/>
      </c>
      <c r="AP304" s="83" t="str">
        <f>IF($B304="","",(VLOOKUP($B304,'Price List'!$C:AS,40,FALSE)))</f>
        <v/>
      </c>
      <c r="AQ304" s="125" t="str">
        <f>IF($B304="","",(VLOOKUP($B304,'Price List'!$C:AS,41,FALSE)))</f>
        <v/>
      </c>
      <c r="AR304" s="135" t="str">
        <f>IF($B304="","",(VLOOKUP($B304,'Price List'!$C:AS,42,FALSE)))</f>
        <v/>
      </c>
      <c r="AS304" s="76" t="str">
        <f>IF($B304="","",(VLOOKUP($B304,'Price List'!$C:CO,43,FALSE)))</f>
        <v/>
      </c>
      <c r="AT304" s="151" t="str">
        <f t="shared" si="4"/>
        <v/>
      </c>
      <c r="AU304" s="76"/>
      <c r="AV304" s="76"/>
      <c r="AW304" s="76"/>
      <c r="AX304" s="76"/>
      <c r="AY304" s="76"/>
      <c r="AZ304" s="76"/>
      <c r="BA304" s="76"/>
    </row>
    <row r="305" spans="1:53" s="85" customFormat="1" x14ac:dyDescent="0.2">
      <c r="A305" s="79">
        <v>298</v>
      </c>
      <c r="B305" s="76" t="str">
        <f>IF(ISBLANK(Catalog!E700),"",Catalog!E700)</f>
        <v/>
      </c>
      <c r="C305" s="76"/>
      <c r="D305" s="76" t="str">
        <f>IF($B305="","",(VLOOKUP($B305,'Price List'!$C:BB,2,FALSE)))</f>
        <v/>
      </c>
      <c r="E305" s="77" t="str">
        <f>IF($B305="","",(VLOOKUP($B305,'Price List'!$C:BA,3,FALSE)))</f>
        <v/>
      </c>
      <c r="F305" s="78" t="str">
        <f>IF($B305="","",IF(ISBLANK(VLOOKUP($B305,'Price List'!$C:BB,5,FALSE)),VLOOKUP($B305,'Price List'!$C:BB,7,FALSE),VLOOKUP($B305,'Price List'!$C:BB,5,FALSE)))</f>
        <v/>
      </c>
      <c r="G305" s="76"/>
      <c r="H305" s="76"/>
      <c r="I305" s="77" t="str">
        <f>IF($B305="","",(VLOOKUP($B305,'Price List'!$C:BE,6,FALSE)))</f>
        <v/>
      </c>
      <c r="J305" s="76" t="str">
        <f>IF($B305="","",(VLOOKUP($B305,'Price List'!$C:BF,8,FALSE)))</f>
        <v/>
      </c>
      <c r="K305" s="76" t="str">
        <f>IF($B305="","",(VLOOKUP($B305,'Price List'!$C:BG,9,FALSE)))</f>
        <v/>
      </c>
      <c r="L305" s="79" t="str">
        <f>IF($B305="","",(VLOOKUP($B305,'Price List'!$C:BH,10,FALSE)))</f>
        <v/>
      </c>
      <c r="M305" s="80" t="str">
        <f>IF($B305="","",(VLOOKUP($B305,'Price List'!$C:BI,11,FALSE)))</f>
        <v/>
      </c>
      <c r="N305" s="81" t="str">
        <f>IF($B305="","",(VLOOKUP($B305,'Price List'!$C:BI,12,FALSE)))</f>
        <v/>
      </c>
      <c r="O305" s="82" t="str">
        <f>IF($B305="","",(VLOOKUP($B305,'Price List'!$C:AS,13,FALSE)))</f>
        <v/>
      </c>
      <c r="P305" s="83" t="str">
        <f>IF($B305="","",(VLOOKUP($B305,'Price List'!$C:AS,14,FALSE)))</f>
        <v/>
      </c>
      <c r="Q305" s="83" t="str">
        <f>IF($B305="","",(VLOOKUP($B305,'Price List'!$C:AS,15,FALSE)))</f>
        <v/>
      </c>
      <c r="R305" s="125" t="str">
        <f>IF($B305="","",(VLOOKUP($B305,'Price List'!$C:AS,16,FALSE)))</f>
        <v/>
      </c>
      <c r="S305" s="125" t="str">
        <f>IF($B305="","",(VLOOKUP($B305,'Price List'!$C:AS,17,FALSE)))</f>
        <v/>
      </c>
      <c r="T305" s="84" t="str">
        <f>IF($B305="","",(VLOOKUP($B305,'Price List'!$C:AS,18,FALSE)))</f>
        <v/>
      </c>
      <c r="U305" s="83" t="str">
        <f>IF($B305="","",(VLOOKUP($B305,'Price List'!$C:AS,19,FALSE)))</f>
        <v/>
      </c>
      <c r="V305" s="83" t="str">
        <f>IF($B305="","",(VLOOKUP($B305,'Price List'!$C:AS,20,FALSE)))</f>
        <v/>
      </c>
      <c r="W305" s="125" t="str">
        <f>IF($B305="","",(VLOOKUP($B305,'Price List'!$C:AS,21,FALSE)))</f>
        <v/>
      </c>
      <c r="X305" s="130" t="str">
        <f>IF($B305="","",(VLOOKUP($B305,'Price List'!$C:AS,22,FALSE)))</f>
        <v/>
      </c>
      <c r="Y305" s="83" t="str">
        <f>IF($B305="","",(VLOOKUP($B305,'Price List'!$C:AS,23,FALSE)))</f>
        <v/>
      </c>
      <c r="Z305" s="83" t="str">
        <f>IF($B305="","",(VLOOKUP($B305,'Price List'!$C:AS,24,FALSE)))</f>
        <v/>
      </c>
      <c r="AA305" s="83" t="str">
        <f>IF($B305="","",(VLOOKUP($B305,'Price List'!$C:AS,25,FALSE)))</f>
        <v/>
      </c>
      <c r="AB305" s="125" t="str">
        <f>IF($B305="","",(VLOOKUP($B305,'Price List'!$C:AS,26,FALSE)))</f>
        <v/>
      </c>
      <c r="AC305" s="125" t="str">
        <f>IF($B305="","",(VLOOKUP($B305,'Price List'!$C:AS,27,FALSE)))</f>
        <v/>
      </c>
      <c r="AD305" s="82" t="str">
        <f>IF($B305="","",(VLOOKUP($B305,'Price List'!$C:AS,28,FALSE)))</f>
        <v/>
      </c>
      <c r="AE305" s="83" t="str">
        <f>IF($B305="","",(VLOOKUP($B305,'Price List'!$C:AS,29,FALSE)))</f>
        <v/>
      </c>
      <c r="AF305" s="83" t="str">
        <f>IF($B305="","",(VLOOKUP($B305,'Price List'!$C:AS,30,FALSE)))</f>
        <v/>
      </c>
      <c r="AG305" s="125" t="str">
        <f>IF($B305="","",(VLOOKUP($B305,'Price List'!$C:AS,31,FALSE)))</f>
        <v/>
      </c>
      <c r="AH305" s="125" t="str">
        <f>IF($B305="","",(VLOOKUP($B305,'Price List'!$C:AS,32,FALSE)))</f>
        <v/>
      </c>
      <c r="AI305" s="84" t="str">
        <f>IF($B305="","",(VLOOKUP($B305,'Price List'!$C:AS,33,FALSE)))</f>
        <v/>
      </c>
      <c r="AJ305" s="83" t="str">
        <f>IF($B305="","",(VLOOKUP($B305,'Price List'!$C:AS,34,FALSE)))</f>
        <v/>
      </c>
      <c r="AK305" s="83" t="str">
        <f>IF($B305="","",(VLOOKUP($B305,'Price List'!$C:AS,35,FALSE)))</f>
        <v/>
      </c>
      <c r="AL305" s="125" t="str">
        <f>IF($B305="","",(VLOOKUP($B305,'Price List'!$C:AS,36,FALSE)))</f>
        <v/>
      </c>
      <c r="AM305" s="130" t="str">
        <f>IF($B305="","",(VLOOKUP($B305,'Price List'!$C:AS,37,FALSE)))</f>
        <v/>
      </c>
      <c r="AN305" s="83" t="str">
        <f>IF($B305="","",(VLOOKUP($B305,'Price List'!$C:AS,38,FALSE)))</f>
        <v/>
      </c>
      <c r="AO305" s="83" t="str">
        <f>IF($B305="","",(VLOOKUP($B305,'Price List'!$C:AS,39,FALSE)))</f>
        <v/>
      </c>
      <c r="AP305" s="83" t="str">
        <f>IF($B305="","",(VLOOKUP($B305,'Price List'!$C:AS,40,FALSE)))</f>
        <v/>
      </c>
      <c r="AQ305" s="125" t="str">
        <f>IF($B305="","",(VLOOKUP($B305,'Price List'!$C:AS,41,FALSE)))</f>
        <v/>
      </c>
      <c r="AR305" s="135" t="str">
        <f>IF($B305="","",(VLOOKUP($B305,'Price List'!$C:AS,42,FALSE)))</f>
        <v/>
      </c>
      <c r="AS305" s="76" t="str">
        <f>IF($B305="","",(VLOOKUP($B305,'Price List'!$C:CO,43,FALSE)))</f>
        <v/>
      </c>
      <c r="AT305" s="151" t="str">
        <f t="shared" si="4"/>
        <v/>
      </c>
      <c r="AU305" s="76"/>
      <c r="AV305" s="76"/>
      <c r="AW305" s="76"/>
      <c r="AX305" s="76"/>
      <c r="AY305" s="76"/>
      <c r="AZ305" s="76"/>
      <c r="BA305" s="76"/>
    </row>
    <row r="306" spans="1:53" s="85" customFormat="1" x14ac:dyDescent="0.2">
      <c r="A306" s="79">
        <v>299</v>
      </c>
      <c r="B306" s="76" t="str">
        <f>IF(ISBLANK(Catalog!I700),"",Catalog!I700)</f>
        <v/>
      </c>
      <c r="C306" s="76"/>
      <c r="D306" s="76" t="str">
        <f>IF($B306="","",(VLOOKUP($B306,'Price List'!$C:BB,2,FALSE)))</f>
        <v/>
      </c>
      <c r="E306" s="77" t="str">
        <f>IF($B306="","",(VLOOKUP($B306,'Price List'!$C:BA,3,FALSE)))</f>
        <v/>
      </c>
      <c r="F306" s="78" t="str">
        <f>IF($B306="","",IF(ISBLANK(VLOOKUP($B306,'Price List'!$C:BB,5,FALSE)),VLOOKUP($B306,'Price List'!$C:BB,7,FALSE),VLOOKUP($B306,'Price List'!$C:BB,5,FALSE)))</f>
        <v/>
      </c>
      <c r="G306" s="76"/>
      <c r="H306" s="76"/>
      <c r="I306" s="77" t="str">
        <f>IF($B306="","",(VLOOKUP($B306,'Price List'!$C:BE,6,FALSE)))</f>
        <v/>
      </c>
      <c r="J306" s="76" t="str">
        <f>IF($B306="","",(VLOOKUP($B306,'Price List'!$C:BF,8,FALSE)))</f>
        <v/>
      </c>
      <c r="K306" s="76" t="str">
        <f>IF($B306="","",(VLOOKUP($B306,'Price List'!$C:BG,9,FALSE)))</f>
        <v/>
      </c>
      <c r="L306" s="79" t="str">
        <f>IF($B306="","",(VLOOKUP($B306,'Price List'!$C:BH,10,FALSE)))</f>
        <v/>
      </c>
      <c r="M306" s="80" t="str">
        <f>IF($B306="","",(VLOOKUP($B306,'Price List'!$C:BI,11,FALSE)))</f>
        <v/>
      </c>
      <c r="N306" s="81" t="str">
        <f>IF($B306="","",(VLOOKUP($B306,'Price List'!$C:BI,12,FALSE)))</f>
        <v/>
      </c>
      <c r="O306" s="82" t="str">
        <f>IF($B306="","",(VLOOKUP($B306,'Price List'!$C:AS,13,FALSE)))</f>
        <v/>
      </c>
      <c r="P306" s="83" t="str">
        <f>IF($B306="","",(VLOOKUP($B306,'Price List'!$C:AS,14,FALSE)))</f>
        <v/>
      </c>
      <c r="Q306" s="83" t="str">
        <f>IF($B306="","",(VLOOKUP($B306,'Price List'!$C:AS,15,FALSE)))</f>
        <v/>
      </c>
      <c r="R306" s="125" t="str">
        <f>IF($B306="","",(VLOOKUP($B306,'Price List'!$C:AS,16,FALSE)))</f>
        <v/>
      </c>
      <c r="S306" s="125" t="str">
        <f>IF($B306="","",(VLOOKUP($B306,'Price List'!$C:AS,17,FALSE)))</f>
        <v/>
      </c>
      <c r="T306" s="84" t="str">
        <f>IF($B306="","",(VLOOKUP($B306,'Price List'!$C:AS,18,FALSE)))</f>
        <v/>
      </c>
      <c r="U306" s="83" t="str">
        <f>IF($B306="","",(VLOOKUP($B306,'Price List'!$C:AS,19,FALSE)))</f>
        <v/>
      </c>
      <c r="V306" s="83" t="str">
        <f>IF($B306="","",(VLOOKUP($B306,'Price List'!$C:AS,20,FALSE)))</f>
        <v/>
      </c>
      <c r="W306" s="125" t="str">
        <f>IF($B306="","",(VLOOKUP($B306,'Price List'!$C:AS,21,FALSE)))</f>
        <v/>
      </c>
      <c r="X306" s="130" t="str">
        <f>IF($B306="","",(VLOOKUP($B306,'Price List'!$C:AS,22,FALSE)))</f>
        <v/>
      </c>
      <c r="Y306" s="83" t="str">
        <f>IF($B306="","",(VLOOKUP($B306,'Price List'!$C:AS,23,FALSE)))</f>
        <v/>
      </c>
      <c r="Z306" s="83" t="str">
        <f>IF($B306="","",(VLOOKUP($B306,'Price List'!$C:AS,24,FALSE)))</f>
        <v/>
      </c>
      <c r="AA306" s="83" t="str">
        <f>IF($B306="","",(VLOOKUP($B306,'Price List'!$C:AS,25,FALSE)))</f>
        <v/>
      </c>
      <c r="AB306" s="125" t="str">
        <f>IF($B306="","",(VLOOKUP($B306,'Price List'!$C:AS,26,FALSE)))</f>
        <v/>
      </c>
      <c r="AC306" s="125" t="str">
        <f>IF($B306="","",(VLOOKUP($B306,'Price List'!$C:AS,27,FALSE)))</f>
        <v/>
      </c>
      <c r="AD306" s="82" t="str">
        <f>IF($B306="","",(VLOOKUP($B306,'Price List'!$C:AS,28,FALSE)))</f>
        <v/>
      </c>
      <c r="AE306" s="83" t="str">
        <f>IF($B306="","",(VLOOKUP($B306,'Price List'!$C:AS,29,FALSE)))</f>
        <v/>
      </c>
      <c r="AF306" s="83" t="str">
        <f>IF($B306="","",(VLOOKUP($B306,'Price List'!$C:AS,30,FALSE)))</f>
        <v/>
      </c>
      <c r="AG306" s="125" t="str">
        <f>IF($B306="","",(VLOOKUP($B306,'Price List'!$C:AS,31,FALSE)))</f>
        <v/>
      </c>
      <c r="AH306" s="125" t="str">
        <f>IF($B306="","",(VLOOKUP($B306,'Price List'!$C:AS,32,FALSE)))</f>
        <v/>
      </c>
      <c r="AI306" s="84" t="str">
        <f>IF($B306="","",(VLOOKUP($B306,'Price List'!$C:AS,33,FALSE)))</f>
        <v/>
      </c>
      <c r="AJ306" s="83" t="str">
        <f>IF($B306="","",(VLOOKUP($B306,'Price List'!$C:AS,34,FALSE)))</f>
        <v/>
      </c>
      <c r="AK306" s="83" t="str">
        <f>IF($B306="","",(VLOOKUP($B306,'Price List'!$C:AS,35,FALSE)))</f>
        <v/>
      </c>
      <c r="AL306" s="125" t="str">
        <f>IF($B306="","",(VLOOKUP($B306,'Price List'!$C:AS,36,FALSE)))</f>
        <v/>
      </c>
      <c r="AM306" s="130" t="str">
        <f>IF($B306="","",(VLOOKUP($B306,'Price List'!$C:AS,37,FALSE)))</f>
        <v/>
      </c>
      <c r="AN306" s="83" t="str">
        <f>IF($B306="","",(VLOOKUP($B306,'Price List'!$C:AS,38,FALSE)))</f>
        <v/>
      </c>
      <c r="AO306" s="83" t="str">
        <f>IF($B306="","",(VLOOKUP($B306,'Price List'!$C:AS,39,FALSE)))</f>
        <v/>
      </c>
      <c r="AP306" s="83" t="str">
        <f>IF($B306="","",(VLOOKUP($B306,'Price List'!$C:AS,40,FALSE)))</f>
        <v/>
      </c>
      <c r="AQ306" s="125" t="str">
        <f>IF($B306="","",(VLOOKUP($B306,'Price List'!$C:AS,41,FALSE)))</f>
        <v/>
      </c>
      <c r="AR306" s="135" t="str">
        <f>IF($B306="","",(VLOOKUP($B306,'Price List'!$C:AS,42,FALSE)))</f>
        <v/>
      </c>
      <c r="AS306" s="76" t="str">
        <f>IF($B306="","",(VLOOKUP($B306,'Price List'!$C:CO,43,FALSE)))</f>
        <v/>
      </c>
      <c r="AT306" s="151" t="str">
        <f t="shared" si="4"/>
        <v/>
      </c>
      <c r="AU306" s="76"/>
      <c r="AV306" s="76"/>
      <c r="AW306" s="76"/>
      <c r="AX306" s="76"/>
      <c r="AY306" s="76"/>
      <c r="AZ306" s="76"/>
      <c r="BA306" s="76"/>
    </row>
    <row r="307" spans="1:53" s="85" customFormat="1" x14ac:dyDescent="0.2">
      <c r="A307" s="79">
        <v>300</v>
      </c>
      <c r="B307" s="76" t="str">
        <f>IF(ISBLANK(Catalog!A707),"",Catalog!A707)</f>
        <v/>
      </c>
      <c r="C307" s="76"/>
      <c r="D307" s="76" t="str">
        <f>IF($B307="","",(VLOOKUP($B307,'Price List'!$C:BB,2,FALSE)))</f>
        <v/>
      </c>
      <c r="E307" s="77" t="str">
        <f>IF($B307="","",(VLOOKUP($B307,'Price List'!$C:BA,3,FALSE)))</f>
        <v/>
      </c>
      <c r="F307" s="78" t="str">
        <f>IF($B307="","",IF(ISBLANK(VLOOKUP($B307,'Price List'!$C:BB,5,FALSE)),VLOOKUP($B307,'Price List'!$C:BB,7,FALSE),VLOOKUP($B307,'Price List'!$C:BB,5,FALSE)))</f>
        <v/>
      </c>
      <c r="G307" s="76"/>
      <c r="H307" s="76"/>
      <c r="I307" s="77" t="str">
        <f>IF($B307="","",(VLOOKUP($B307,'Price List'!$C:BE,6,FALSE)))</f>
        <v/>
      </c>
      <c r="J307" s="76" t="str">
        <f>IF($B307="","",(VLOOKUP($B307,'Price List'!$C:BF,8,FALSE)))</f>
        <v/>
      </c>
      <c r="K307" s="76" t="str">
        <f>IF($B307="","",(VLOOKUP($B307,'Price List'!$C:BG,9,FALSE)))</f>
        <v/>
      </c>
      <c r="L307" s="79" t="str">
        <f>IF($B307="","",(VLOOKUP($B307,'Price List'!$C:BH,10,FALSE)))</f>
        <v/>
      </c>
      <c r="M307" s="80" t="str">
        <f>IF($B307="","",(VLOOKUP($B307,'Price List'!$C:BI,11,FALSE)))</f>
        <v/>
      </c>
      <c r="N307" s="81" t="str">
        <f>IF($B307="","",(VLOOKUP($B307,'Price List'!$C:BI,12,FALSE)))</f>
        <v/>
      </c>
      <c r="O307" s="82" t="str">
        <f>IF($B307="","",(VLOOKUP($B307,'Price List'!$C:AS,13,FALSE)))</f>
        <v/>
      </c>
      <c r="P307" s="83" t="str">
        <f>IF($B307="","",(VLOOKUP($B307,'Price List'!$C:AS,14,FALSE)))</f>
        <v/>
      </c>
      <c r="Q307" s="83" t="str">
        <f>IF($B307="","",(VLOOKUP($B307,'Price List'!$C:AS,15,FALSE)))</f>
        <v/>
      </c>
      <c r="R307" s="125" t="str">
        <f>IF($B307="","",(VLOOKUP($B307,'Price List'!$C:AS,16,FALSE)))</f>
        <v/>
      </c>
      <c r="S307" s="125" t="str">
        <f>IF($B307="","",(VLOOKUP($B307,'Price List'!$C:AS,17,FALSE)))</f>
        <v/>
      </c>
      <c r="T307" s="84" t="str">
        <f>IF($B307="","",(VLOOKUP($B307,'Price List'!$C:AS,18,FALSE)))</f>
        <v/>
      </c>
      <c r="U307" s="83" t="str">
        <f>IF($B307="","",(VLOOKUP($B307,'Price List'!$C:AS,19,FALSE)))</f>
        <v/>
      </c>
      <c r="V307" s="83" t="str">
        <f>IF($B307="","",(VLOOKUP($B307,'Price List'!$C:AS,20,FALSE)))</f>
        <v/>
      </c>
      <c r="W307" s="125" t="str">
        <f>IF($B307="","",(VLOOKUP($B307,'Price List'!$C:AS,21,FALSE)))</f>
        <v/>
      </c>
      <c r="X307" s="130" t="str">
        <f>IF($B307="","",(VLOOKUP($B307,'Price List'!$C:AS,22,FALSE)))</f>
        <v/>
      </c>
      <c r="Y307" s="83" t="str">
        <f>IF($B307="","",(VLOOKUP($B307,'Price List'!$C:AS,23,FALSE)))</f>
        <v/>
      </c>
      <c r="Z307" s="83" t="str">
        <f>IF($B307="","",(VLOOKUP($B307,'Price List'!$C:AS,24,FALSE)))</f>
        <v/>
      </c>
      <c r="AA307" s="83" t="str">
        <f>IF($B307="","",(VLOOKUP($B307,'Price List'!$C:AS,25,FALSE)))</f>
        <v/>
      </c>
      <c r="AB307" s="125" t="str">
        <f>IF($B307="","",(VLOOKUP($B307,'Price List'!$C:AS,26,FALSE)))</f>
        <v/>
      </c>
      <c r="AC307" s="125" t="str">
        <f>IF($B307="","",(VLOOKUP($B307,'Price List'!$C:AS,27,FALSE)))</f>
        <v/>
      </c>
      <c r="AD307" s="82" t="str">
        <f>IF($B307="","",(VLOOKUP($B307,'Price List'!$C:AS,28,FALSE)))</f>
        <v/>
      </c>
      <c r="AE307" s="83" t="str">
        <f>IF($B307="","",(VLOOKUP($B307,'Price List'!$C:AS,29,FALSE)))</f>
        <v/>
      </c>
      <c r="AF307" s="83" t="str">
        <f>IF($B307="","",(VLOOKUP($B307,'Price List'!$C:AS,30,FALSE)))</f>
        <v/>
      </c>
      <c r="AG307" s="125" t="str">
        <f>IF($B307="","",(VLOOKUP($B307,'Price List'!$C:AS,31,FALSE)))</f>
        <v/>
      </c>
      <c r="AH307" s="125" t="str">
        <f>IF($B307="","",(VLOOKUP($B307,'Price List'!$C:AS,32,FALSE)))</f>
        <v/>
      </c>
      <c r="AI307" s="84" t="str">
        <f>IF($B307="","",(VLOOKUP($B307,'Price List'!$C:AS,33,FALSE)))</f>
        <v/>
      </c>
      <c r="AJ307" s="83" t="str">
        <f>IF($B307="","",(VLOOKUP($B307,'Price List'!$C:AS,34,FALSE)))</f>
        <v/>
      </c>
      <c r="AK307" s="83" t="str">
        <f>IF($B307="","",(VLOOKUP($B307,'Price List'!$C:AS,35,FALSE)))</f>
        <v/>
      </c>
      <c r="AL307" s="125" t="str">
        <f>IF($B307="","",(VLOOKUP($B307,'Price List'!$C:AS,36,FALSE)))</f>
        <v/>
      </c>
      <c r="AM307" s="130" t="str">
        <f>IF($B307="","",(VLOOKUP($B307,'Price List'!$C:AS,37,FALSE)))</f>
        <v/>
      </c>
      <c r="AN307" s="83" t="str">
        <f>IF($B307="","",(VLOOKUP($B307,'Price List'!$C:AS,38,FALSE)))</f>
        <v/>
      </c>
      <c r="AO307" s="83" t="str">
        <f>IF($B307="","",(VLOOKUP($B307,'Price List'!$C:AS,39,FALSE)))</f>
        <v/>
      </c>
      <c r="AP307" s="83" t="str">
        <f>IF($B307="","",(VLOOKUP($B307,'Price List'!$C:AS,40,FALSE)))</f>
        <v/>
      </c>
      <c r="AQ307" s="125" t="str">
        <f>IF($B307="","",(VLOOKUP($B307,'Price List'!$C:AS,41,FALSE)))</f>
        <v/>
      </c>
      <c r="AR307" s="135" t="str">
        <f>IF($B307="","",(VLOOKUP($B307,'Price List'!$C:AS,42,FALSE)))</f>
        <v/>
      </c>
      <c r="AS307" s="76" t="str">
        <f>IF($B307="","",(VLOOKUP($B307,'Price List'!$C:CO,43,FALSE)))</f>
        <v/>
      </c>
      <c r="AT307" s="151" t="str">
        <f t="shared" si="4"/>
        <v/>
      </c>
      <c r="AU307" s="76"/>
      <c r="AV307" s="76"/>
      <c r="AW307" s="76"/>
      <c r="AX307" s="76"/>
      <c r="AY307" s="76"/>
      <c r="AZ307" s="76"/>
      <c r="BA307" s="76"/>
    </row>
    <row r="308" spans="1:53" s="85" customFormat="1" x14ac:dyDescent="0.2">
      <c r="A308" s="79">
        <v>301</v>
      </c>
      <c r="B308" s="76" t="str">
        <f>IF(ISBLANK(Catalog!E707),"",Catalog!E707)</f>
        <v/>
      </c>
      <c r="C308" s="76"/>
      <c r="D308" s="76" t="str">
        <f>IF($B308="","",(VLOOKUP($B308,'Price List'!$C:BB,2,FALSE)))</f>
        <v/>
      </c>
      <c r="E308" s="77" t="str">
        <f>IF($B308="","",(VLOOKUP($B308,'Price List'!$C:BA,3,FALSE)))</f>
        <v/>
      </c>
      <c r="F308" s="78" t="str">
        <f>IF($B308="","",IF(ISBLANK(VLOOKUP($B308,'Price List'!$C:BB,5,FALSE)),VLOOKUP($B308,'Price List'!$C:BB,7,FALSE),VLOOKUP($B308,'Price List'!$C:BB,5,FALSE)))</f>
        <v/>
      </c>
      <c r="G308" s="76"/>
      <c r="H308" s="76"/>
      <c r="I308" s="77" t="str">
        <f>IF($B308="","",(VLOOKUP($B308,'Price List'!$C:BE,6,FALSE)))</f>
        <v/>
      </c>
      <c r="J308" s="76" t="str">
        <f>IF($B308="","",(VLOOKUP($B308,'Price List'!$C:BF,8,FALSE)))</f>
        <v/>
      </c>
      <c r="K308" s="76" t="str">
        <f>IF($B308="","",(VLOOKUP($B308,'Price List'!$C:BG,9,FALSE)))</f>
        <v/>
      </c>
      <c r="L308" s="79" t="str">
        <f>IF($B308="","",(VLOOKUP($B308,'Price List'!$C:BH,10,FALSE)))</f>
        <v/>
      </c>
      <c r="M308" s="80" t="str">
        <f>IF($B308="","",(VLOOKUP($B308,'Price List'!$C:BI,11,FALSE)))</f>
        <v/>
      </c>
      <c r="N308" s="81" t="str">
        <f>IF($B308="","",(VLOOKUP($B308,'Price List'!$C:BI,12,FALSE)))</f>
        <v/>
      </c>
      <c r="O308" s="82" t="str">
        <f>IF($B308="","",(VLOOKUP($B308,'Price List'!$C:AS,13,FALSE)))</f>
        <v/>
      </c>
      <c r="P308" s="83" t="str">
        <f>IF($B308="","",(VLOOKUP($B308,'Price List'!$C:AS,14,FALSE)))</f>
        <v/>
      </c>
      <c r="Q308" s="83" t="str">
        <f>IF($B308="","",(VLOOKUP($B308,'Price List'!$C:AS,15,FALSE)))</f>
        <v/>
      </c>
      <c r="R308" s="125" t="str">
        <f>IF($B308="","",(VLOOKUP($B308,'Price List'!$C:AS,16,FALSE)))</f>
        <v/>
      </c>
      <c r="S308" s="125" t="str">
        <f>IF($B308="","",(VLOOKUP($B308,'Price List'!$C:AS,17,FALSE)))</f>
        <v/>
      </c>
      <c r="T308" s="84" t="str">
        <f>IF($B308="","",(VLOOKUP($B308,'Price List'!$C:AS,18,FALSE)))</f>
        <v/>
      </c>
      <c r="U308" s="83" t="str">
        <f>IF($B308="","",(VLOOKUP($B308,'Price List'!$C:AS,19,FALSE)))</f>
        <v/>
      </c>
      <c r="V308" s="83" t="str">
        <f>IF($B308="","",(VLOOKUP($B308,'Price List'!$C:AS,20,FALSE)))</f>
        <v/>
      </c>
      <c r="W308" s="125" t="str">
        <f>IF($B308="","",(VLOOKUP($B308,'Price List'!$C:AS,21,FALSE)))</f>
        <v/>
      </c>
      <c r="X308" s="130" t="str">
        <f>IF($B308="","",(VLOOKUP($B308,'Price List'!$C:AS,22,FALSE)))</f>
        <v/>
      </c>
      <c r="Y308" s="83" t="str">
        <f>IF($B308="","",(VLOOKUP($B308,'Price List'!$C:AS,23,FALSE)))</f>
        <v/>
      </c>
      <c r="Z308" s="83" t="str">
        <f>IF($B308="","",(VLOOKUP($B308,'Price List'!$C:AS,24,FALSE)))</f>
        <v/>
      </c>
      <c r="AA308" s="83" t="str">
        <f>IF($B308="","",(VLOOKUP($B308,'Price List'!$C:AS,25,FALSE)))</f>
        <v/>
      </c>
      <c r="AB308" s="125" t="str">
        <f>IF($B308="","",(VLOOKUP($B308,'Price List'!$C:AS,26,FALSE)))</f>
        <v/>
      </c>
      <c r="AC308" s="125" t="str">
        <f>IF($B308="","",(VLOOKUP($B308,'Price List'!$C:AS,27,FALSE)))</f>
        <v/>
      </c>
      <c r="AD308" s="82" t="str">
        <f>IF($B308="","",(VLOOKUP($B308,'Price List'!$C:AS,28,FALSE)))</f>
        <v/>
      </c>
      <c r="AE308" s="83" t="str">
        <f>IF($B308="","",(VLOOKUP($B308,'Price List'!$C:AS,29,FALSE)))</f>
        <v/>
      </c>
      <c r="AF308" s="83" t="str">
        <f>IF($B308="","",(VLOOKUP($B308,'Price List'!$C:AS,30,FALSE)))</f>
        <v/>
      </c>
      <c r="AG308" s="125" t="str">
        <f>IF($B308="","",(VLOOKUP($B308,'Price List'!$C:AS,31,FALSE)))</f>
        <v/>
      </c>
      <c r="AH308" s="125" t="str">
        <f>IF($B308="","",(VLOOKUP($B308,'Price List'!$C:AS,32,FALSE)))</f>
        <v/>
      </c>
      <c r="AI308" s="84" t="str">
        <f>IF($B308="","",(VLOOKUP($B308,'Price List'!$C:AS,33,FALSE)))</f>
        <v/>
      </c>
      <c r="AJ308" s="83" t="str">
        <f>IF($B308="","",(VLOOKUP($B308,'Price List'!$C:AS,34,FALSE)))</f>
        <v/>
      </c>
      <c r="AK308" s="83" t="str">
        <f>IF($B308="","",(VLOOKUP($B308,'Price List'!$C:AS,35,FALSE)))</f>
        <v/>
      </c>
      <c r="AL308" s="125" t="str">
        <f>IF($B308="","",(VLOOKUP($B308,'Price List'!$C:AS,36,FALSE)))</f>
        <v/>
      </c>
      <c r="AM308" s="130" t="str">
        <f>IF($B308="","",(VLOOKUP($B308,'Price List'!$C:AS,37,FALSE)))</f>
        <v/>
      </c>
      <c r="AN308" s="83" t="str">
        <f>IF($B308="","",(VLOOKUP($B308,'Price List'!$C:AS,38,FALSE)))</f>
        <v/>
      </c>
      <c r="AO308" s="83" t="str">
        <f>IF($B308="","",(VLOOKUP($B308,'Price List'!$C:AS,39,FALSE)))</f>
        <v/>
      </c>
      <c r="AP308" s="83" t="str">
        <f>IF($B308="","",(VLOOKUP($B308,'Price List'!$C:AS,40,FALSE)))</f>
        <v/>
      </c>
      <c r="AQ308" s="125" t="str">
        <f>IF($B308="","",(VLOOKUP($B308,'Price List'!$C:AS,41,FALSE)))</f>
        <v/>
      </c>
      <c r="AR308" s="135" t="str">
        <f>IF($B308="","",(VLOOKUP($B308,'Price List'!$C:AS,42,FALSE)))</f>
        <v/>
      </c>
      <c r="AS308" s="76" t="str">
        <f>IF($B308="","",(VLOOKUP($B308,'Price List'!$C:CO,43,FALSE)))</f>
        <v/>
      </c>
      <c r="AT308" s="151" t="str">
        <f t="shared" si="4"/>
        <v/>
      </c>
      <c r="AU308" s="76"/>
      <c r="AV308" s="76"/>
      <c r="AW308" s="76"/>
      <c r="AX308" s="76"/>
      <c r="AY308" s="76"/>
      <c r="AZ308" s="76"/>
      <c r="BA308" s="76"/>
    </row>
    <row r="309" spans="1:53" s="85" customFormat="1" x14ac:dyDescent="0.2">
      <c r="A309" s="79">
        <v>302</v>
      </c>
      <c r="B309" s="76" t="str">
        <f>IF(ISBLANK(Catalog!I707),"",Catalog!I707)</f>
        <v/>
      </c>
      <c r="C309" s="76"/>
      <c r="D309" s="76" t="str">
        <f>IF($B309="","",(VLOOKUP($B309,'Price List'!$C:BB,2,FALSE)))</f>
        <v/>
      </c>
      <c r="E309" s="77" t="str">
        <f>IF($B309="","",(VLOOKUP($B309,'Price List'!$C:BA,3,FALSE)))</f>
        <v/>
      </c>
      <c r="F309" s="78" t="str">
        <f>IF($B309="","",IF(ISBLANK(VLOOKUP($B309,'Price List'!$C:BB,5,FALSE)),VLOOKUP($B309,'Price List'!$C:BB,7,FALSE),VLOOKUP($B309,'Price List'!$C:BB,5,FALSE)))</f>
        <v/>
      </c>
      <c r="G309" s="76"/>
      <c r="H309" s="76"/>
      <c r="I309" s="77" t="str">
        <f>IF($B309="","",(VLOOKUP($B309,'Price List'!$C:BE,6,FALSE)))</f>
        <v/>
      </c>
      <c r="J309" s="76" t="str">
        <f>IF($B309="","",(VLOOKUP($B309,'Price List'!$C:BF,8,FALSE)))</f>
        <v/>
      </c>
      <c r="K309" s="76" t="str">
        <f>IF($B309="","",(VLOOKUP($B309,'Price List'!$C:BG,9,FALSE)))</f>
        <v/>
      </c>
      <c r="L309" s="79" t="str">
        <f>IF($B309="","",(VLOOKUP($B309,'Price List'!$C:BH,10,FALSE)))</f>
        <v/>
      </c>
      <c r="M309" s="80" t="str">
        <f>IF($B309="","",(VLOOKUP($B309,'Price List'!$C:BI,11,FALSE)))</f>
        <v/>
      </c>
      <c r="N309" s="81" t="str">
        <f>IF($B309="","",(VLOOKUP($B309,'Price List'!$C:BI,12,FALSE)))</f>
        <v/>
      </c>
      <c r="O309" s="82" t="str">
        <f>IF($B309="","",(VLOOKUP($B309,'Price List'!$C:AS,13,FALSE)))</f>
        <v/>
      </c>
      <c r="P309" s="83" t="str">
        <f>IF($B309="","",(VLOOKUP($B309,'Price List'!$C:AS,14,FALSE)))</f>
        <v/>
      </c>
      <c r="Q309" s="83" t="str">
        <f>IF($B309="","",(VLOOKUP($B309,'Price List'!$C:AS,15,FALSE)))</f>
        <v/>
      </c>
      <c r="R309" s="125" t="str">
        <f>IF($B309="","",(VLOOKUP($B309,'Price List'!$C:AS,16,FALSE)))</f>
        <v/>
      </c>
      <c r="S309" s="125" t="str">
        <f>IF($B309="","",(VLOOKUP($B309,'Price List'!$C:AS,17,FALSE)))</f>
        <v/>
      </c>
      <c r="T309" s="84" t="str">
        <f>IF($B309="","",(VLOOKUP($B309,'Price List'!$C:AS,18,FALSE)))</f>
        <v/>
      </c>
      <c r="U309" s="83" t="str">
        <f>IF($B309="","",(VLOOKUP($B309,'Price List'!$C:AS,19,FALSE)))</f>
        <v/>
      </c>
      <c r="V309" s="83" t="str">
        <f>IF($B309="","",(VLOOKUP($B309,'Price List'!$C:AS,20,FALSE)))</f>
        <v/>
      </c>
      <c r="W309" s="125" t="str">
        <f>IF($B309="","",(VLOOKUP($B309,'Price List'!$C:AS,21,FALSE)))</f>
        <v/>
      </c>
      <c r="X309" s="130" t="str">
        <f>IF($B309="","",(VLOOKUP($B309,'Price List'!$C:AS,22,FALSE)))</f>
        <v/>
      </c>
      <c r="Y309" s="83" t="str">
        <f>IF($B309="","",(VLOOKUP($B309,'Price List'!$C:AS,23,FALSE)))</f>
        <v/>
      </c>
      <c r="Z309" s="83" t="str">
        <f>IF($B309="","",(VLOOKUP($B309,'Price List'!$C:AS,24,FALSE)))</f>
        <v/>
      </c>
      <c r="AA309" s="83" t="str">
        <f>IF($B309="","",(VLOOKUP($B309,'Price List'!$C:AS,25,FALSE)))</f>
        <v/>
      </c>
      <c r="AB309" s="125" t="str">
        <f>IF($B309="","",(VLOOKUP($B309,'Price List'!$C:AS,26,FALSE)))</f>
        <v/>
      </c>
      <c r="AC309" s="125" t="str">
        <f>IF($B309="","",(VLOOKUP($B309,'Price List'!$C:AS,27,FALSE)))</f>
        <v/>
      </c>
      <c r="AD309" s="82" t="str">
        <f>IF($B309="","",(VLOOKUP($B309,'Price List'!$C:AS,28,FALSE)))</f>
        <v/>
      </c>
      <c r="AE309" s="83" t="str">
        <f>IF($B309="","",(VLOOKUP($B309,'Price List'!$C:AS,29,FALSE)))</f>
        <v/>
      </c>
      <c r="AF309" s="83" t="str">
        <f>IF($B309="","",(VLOOKUP($B309,'Price List'!$C:AS,30,FALSE)))</f>
        <v/>
      </c>
      <c r="AG309" s="125" t="str">
        <f>IF($B309="","",(VLOOKUP($B309,'Price List'!$C:AS,31,FALSE)))</f>
        <v/>
      </c>
      <c r="AH309" s="125" t="str">
        <f>IF($B309="","",(VLOOKUP($B309,'Price List'!$C:AS,32,FALSE)))</f>
        <v/>
      </c>
      <c r="AI309" s="84" t="str">
        <f>IF($B309="","",(VLOOKUP($B309,'Price List'!$C:AS,33,FALSE)))</f>
        <v/>
      </c>
      <c r="AJ309" s="83" t="str">
        <f>IF($B309="","",(VLOOKUP($B309,'Price List'!$C:AS,34,FALSE)))</f>
        <v/>
      </c>
      <c r="AK309" s="83" t="str">
        <f>IF($B309="","",(VLOOKUP($B309,'Price List'!$C:AS,35,FALSE)))</f>
        <v/>
      </c>
      <c r="AL309" s="125" t="str">
        <f>IF($B309="","",(VLOOKUP($B309,'Price List'!$C:AS,36,FALSE)))</f>
        <v/>
      </c>
      <c r="AM309" s="130" t="str">
        <f>IF($B309="","",(VLOOKUP($B309,'Price List'!$C:AS,37,FALSE)))</f>
        <v/>
      </c>
      <c r="AN309" s="83" t="str">
        <f>IF($B309="","",(VLOOKUP($B309,'Price List'!$C:AS,38,FALSE)))</f>
        <v/>
      </c>
      <c r="AO309" s="83" t="str">
        <f>IF($B309="","",(VLOOKUP($B309,'Price List'!$C:AS,39,FALSE)))</f>
        <v/>
      </c>
      <c r="AP309" s="83" t="str">
        <f>IF($B309="","",(VLOOKUP($B309,'Price List'!$C:AS,40,FALSE)))</f>
        <v/>
      </c>
      <c r="AQ309" s="125" t="str">
        <f>IF($B309="","",(VLOOKUP($B309,'Price List'!$C:AS,41,FALSE)))</f>
        <v/>
      </c>
      <c r="AR309" s="135" t="str">
        <f>IF($B309="","",(VLOOKUP($B309,'Price List'!$C:AS,42,FALSE)))</f>
        <v/>
      </c>
      <c r="AS309" s="76" t="str">
        <f>IF($B309="","",(VLOOKUP($B309,'Price List'!$C:CO,43,FALSE)))</f>
        <v/>
      </c>
      <c r="AT309" s="151" t="str">
        <f t="shared" si="4"/>
        <v/>
      </c>
      <c r="AU309" s="76"/>
      <c r="AV309" s="76"/>
      <c r="AW309" s="76"/>
      <c r="AX309" s="76"/>
      <c r="AY309" s="76"/>
      <c r="AZ309" s="76"/>
      <c r="BA309" s="76"/>
    </row>
    <row r="310" spans="1:53" s="85" customFormat="1" x14ac:dyDescent="0.2">
      <c r="A310" s="79">
        <v>303</v>
      </c>
      <c r="B310" s="76" t="str">
        <f>IF(ISBLANK(Catalog!A714),"",Catalog!A714)</f>
        <v/>
      </c>
      <c r="C310" s="76"/>
      <c r="D310" s="76" t="str">
        <f>IF($B310="","",(VLOOKUP($B310,'Price List'!$C:BB,2,FALSE)))</f>
        <v/>
      </c>
      <c r="E310" s="77" t="str">
        <f>IF($B310="","",(VLOOKUP($B310,'Price List'!$C:BA,3,FALSE)))</f>
        <v/>
      </c>
      <c r="F310" s="78" t="str">
        <f>IF($B310="","",IF(ISBLANK(VLOOKUP($B310,'Price List'!$C:BB,5,FALSE)),VLOOKUP($B310,'Price List'!$C:BB,7,FALSE),VLOOKUP($B310,'Price List'!$C:BB,5,FALSE)))</f>
        <v/>
      </c>
      <c r="G310" s="76"/>
      <c r="H310" s="76"/>
      <c r="I310" s="77" t="str">
        <f>IF($B310="","",(VLOOKUP($B310,'Price List'!$C:BE,6,FALSE)))</f>
        <v/>
      </c>
      <c r="J310" s="76" t="str">
        <f>IF($B310="","",(VLOOKUP($B310,'Price List'!$C:BF,8,FALSE)))</f>
        <v/>
      </c>
      <c r="K310" s="76" t="str">
        <f>IF($B310="","",(VLOOKUP($B310,'Price List'!$C:BG,9,FALSE)))</f>
        <v/>
      </c>
      <c r="L310" s="79" t="str">
        <f>IF($B310="","",(VLOOKUP($B310,'Price List'!$C:BH,10,FALSE)))</f>
        <v/>
      </c>
      <c r="M310" s="80" t="str">
        <f>IF($B310="","",(VLOOKUP($B310,'Price List'!$C:BI,11,FALSE)))</f>
        <v/>
      </c>
      <c r="N310" s="81" t="str">
        <f>IF($B310="","",(VLOOKUP($B310,'Price List'!$C:BI,12,FALSE)))</f>
        <v/>
      </c>
      <c r="O310" s="82" t="str">
        <f>IF($B310="","",(VLOOKUP($B310,'Price List'!$C:AS,13,FALSE)))</f>
        <v/>
      </c>
      <c r="P310" s="83" t="str">
        <f>IF($B310="","",(VLOOKUP($B310,'Price List'!$C:AS,14,FALSE)))</f>
        <v/>
      </c>
      <c r="Q310" s="83" t="str">
        <f>IF($B310="","",(VLOOKUP($B310,'Price List'!$C:AS,15,FALSE)))</f>
        <v/>
      </c>
      <c r="R310" s="125" t="str">
        <f>IF($B310="","",(VLOOKUP($B310,'Price List'!$C:AS,16,FALSE)))</f>
        <v/>
      </c>
      <c r="S310" s="125" t="str">
        <f>IF($B310="","",(VLOOKUP($B310,'Price List'!$C:AS,17,FALSE)))</f>
        <v/>
      </c>
      <c r="T310" s="84" t="str">
        <f>IF($B310="","",(VLOOKUP($B310,'Price List'!$C:AS,18,FALSE)))</f>
        <v/>
      </c>
      <c r="U310" s="83" t="str">
        <f>IF($B310="","",(VLOOKUP($B310,'Price List'!$C:AS,19,FALSE)))</f>
        <v/>
      </c>
      <c r="V310" s="83" t="str">
        <f>IF($B310="","",(VLOOKUP($B310,'Price List'!$C:AS,20,FALSE)))</f>
        <v/>
      </c>
      <c r="W310" s="125" t="str">
        <f>IF($B310="","",(VLOOKUP($B310,'Price List'!$C:AS,21,FALSE)))</f>
        <v/>
      </c>
      <c r="X310" s="130" t="str">
        <f>IF($B310="","",(VLOOKUP($B310,'Price List'!$C:AS,22,FALSE)))</f>
        <v/>
      </c>
      <c r="Y310" s="83" t="str">
        <f>IF($B310="","",(VLOOKUP($B310,'Price List'!$C:AS,23,FALSE)))</f>
        <v/>
      </c>
      <c r="Z310" s="83" t="str">
        <f>IF($B310="","",(VLOOKUP($B310,'Price List'!$C:AS,24,FALSE)))</f>
        <v/>
      </c>
      <c r="AA310" s="83" t="str">
        <f>IF($B310="","",(VLOOKUP($B310,'Price List'!$C:AS,25,FALSE)))</f>
        <v/>
      </c>
      <c r="AB310" s="125" t="str">
        <f>IF($B310="","",(VLOOKUP($B310,'Price List'!$C:AS,26,FALSE)))</f>
        <v/>
      </c>
      <c r="AC310" s="125" t="str">
        <f>IF($B310="","",(VLOOKUP($B310,'Price List'!$C:AS,27,FALSE)))</f>
        <v/>
      </c>
      <c r="AD310" s="82" t="str">
        <f>IF($B310="","",(VLOOKUP($B310,'Price List'!$C:AS,28,FALSE)))</f>
        <v/>
      </c>
      <c r="AE310" s="83" t="str">
        <f>IF($B310="","",(VLOOKUP($B310,'Price List'!$C:AS,29,FALSE)))</f>
        <v/>
      </c>
      <c r="AF310" s="83" t="str">
        <f>IF($B310="","",(VLOOKUP($B310,'Price List'!$C:AS,30,FALSE)))</f>
        <v/>
      </c>
      <c r="AG310" s="125" t="str">
        <f>IF($B310="","",(VLOOKUP($B310,'Price List'!$C:AS,31,FALSE)))</f>
        <v/>
      </c>
      <c r="AH310" s="125" t="str">
        <f>IF($B310="","",(VLOOKUP($B310,'Price List'!$C:AS,32,FALSE)))</f>
        <v/>
      </c>
      <c r="AI310" s="84" t="str">
        <f>IF($B310="","",(VLOOKUP($B310,'Price List'!$C:AS,33,FALSE)))</f>
        <v/>
      </c>
      <c r="AJ310" s="83" t="str">
        <f>IF($B310="","",(VLOOKUP($B310,'Price List'!$C:AS,34,FALSE)))</f>
        <v/>
      </c>
      <c r="AK310" s="83" t="str">
        <f>IF($B310="","",(VLOOKUP($B310,'Price List'!$C:AS,35,FALSE)))</f>
        <v/>
      </c>
      <c r="AL310" s="125" t="str">
        <f>IF($B310="","",(VLOOKUP($B310,'Price List'!$C:AS,36,FALSE)))</f>
        <v/>
      </c>
      <c r="AM310" s="130" t="str">
        <f>IF($B310="","",(VLOOKUP($B310,'Price List'!$C:AS,37,FALSE)))</f>
        <v/>
      </c>
      <c r="AN310" s="83" t="str">
        <f>IF($B310="","",(VLOOKUP($B310,'Price List'!$C:AS,38,FALSE)))</f>
        <v/>
      </c>
      <c r="AO310" s="83" t="str">
        <f>IF($B310="","",(VLOOKUP($B310,'Price List'!$C:AS,39,FALSE)))</f>
        <v/>
      </c>
      <c r="AP310" s="83" t="str">
        <f>IF($B310="","",(VLOOKUP($B310,'Price List'!$C:AS,40,FALSE)))</f>
        <v/>
      </c>
      <c r="AQ310" s="125" t="str">
        <f>IF($B310="","",(VLOOKUP($B310,'Price List'!$C:AS,41,FALSE)))</f>
        <v/>
      </c>
      <c r="AR310" s="135" t="str">
        <f>IF($B310="","",(VLOOKUP($B310,'Price List'!$C:AS,42,FALSE)))</f>
        <v/>
      </c>
      <c r="AS310" s="76" t="str">
        <f>IF($B310="","",(VLOOKUP($B310,'Price List'!$C:CO,43,FALSE)))</f>
        <v/>
      </c>
      <c r="AT310" s="151" t="str">
        <f t="shared" si="4"/>
        <v/>
      </c>
      <c r="AU310" s="76"/>
      <c r="AV310" s="76"/>
      <c r="AW310" s="76"/>
      <c r="AX310" s="76"/>
      <c r="AY310" s="76"/>
      <c r="AZ310" s="76"/>
      <c r="BA310" s="76"/>
    </row>
    <row r="311" spans="1:53" s="85" customFormat="1" x14ac:dyDescent="0.2">
      <c r="A311" s="79">
        <v>304</v>
      </c>
      <c r="B311" s="76" t="str">
        <f>IF(ISBLANK(Catalog!E714),"",Catalog!E714)</f>
        <v/>
      </c>
      <c r="C311" s="76"/>
      <c r="D311" s="76" t="str">
        <f>IF($B311="","",(VLOOKUP($B311,'Price List'!$C:BB,2,FALSE)))</f>
        <v/>
      </c>
      <c r="E311" s="77" t="str">
        <f>IF($B311="","",(VLOOKUP($B311,'Price List'!$C:BA,3,FALSE)))</f>
        <v/>
      </c>
      <c r="F311" s="78" t="str">
        <f>IF($B311="","",IF(ISBLANK(VLOOKUP($B311,'Price List'!$C:BB,5,FALSE)),VLOOKUP($B311,'Price List'!$C:BB,7,FALSE),VLOOKUP($B311,'Price List'!$C:BB,5,FALSE)))</f>
        <v/>
      </c>
      <c r="G311" s="76"/>
      <c r="H311" s="76"/>
      <c r="I311" s="77" t="str">
        <f>IF($B311="","",(VLOOKUP($B311,'Price List'!$C:BE,6,FALSE)))</f>
        <v/>
      </c>
      <c r="J311" s="76" t="str">
        <f>IF($B311="","",(VLOOKUP($B311,'Price List'!$C:BF,8,FALSE)))</f>
        <v/>
      </c>
      <c r="K311" s="76" t="str">
        <f>IF($B311="","",(VLOOKUP($B311,'Price List'!$C:BG,9,FALSE)))</f>
        <v/>
      </c>
      <c r="L311" s="79" t="str">
        <f>IF($B311="","",(VLOOKUP($B311,'Price List'!$C:BH,10,FALSE)))</f>
        <v/>
      </c>
      <c r="M311" s="80" t="str">
        <f>IF($B311="","",(VLOOKUP($B311,'Price List'!$C:BI,11,FALSE)))</f>
        <v/>
      </c>
      <c r="N311" s="81" t="str">
        <f>IF($B311="","",(VLOOKUP($B311,'Price List'!$C:BI,12,FALSE)))</f>
        <v/>
      </c>
      <c r="O311" s="82" t="str">
        <f>IF($B311="","",(VLOOKUP($B311,'Price List'!$C:AS,13,FALSE)))</f>
        <v/>
      </c>
      <c r="P311" s="83" t="str">
        <f>IF($B311="","",(VLOOKUP($B311,'Price List'!$C:AS,14,FALSE)))</f>
        <v/>
      </c>
      <c r="Q311" s="83" t="str">
        <f>IF($B311="","",(VLOOKUP($B311,'Price List'!$C:AS,15,FALSE)))</f>
        <v/>
      </c>
      <c r="R311" s="125" t="str">
        <f>IF($B311="","",(VLOOKUP($B311,'Price List'!$C:AS,16,FALSE)))</f>
        <v/>
      </c>
      <c r="S311" s="125" t="str">
        <f>IF($B311="","",(VLOOKUP($B311,'Price List'!$C:AS,17,FALSE)))</f>
        <v/>
      </c>
      <c r="T311" s="84" t="str">
        <f>IF($B311="","",(VLOOKUP($B311,'Price List'!$C:AS,18,FALSE)))</f>
        <v/>
      </c>
      <c r="U311" s="83" t="str">
        <f>IF($B311="","",(VLOOKUP($B311,'Price List'!$C:AS,19,FALSE)))</f>
        <v/>
      </c>
      <c r="V311" s="83" t="str">
        <f>IF($B311="","",(VLOOKUP($B311,'Price List'!$C:AS,20,FALSE)))</f>
        <v/>
      </c>
      <c r="W311" s="125" t="str">
        <f>IF($B311="","",(VLOOKUP($B311,'Price List'!$C:AS,21,FALSE)))</f>
        <v/>
      </c>
      <c r="X311" s="130" t="str">
        <f>IF($B311="","",(VLOOKUP($B311,'Price List'!$C:AS,22,FALSE)))</f>
        <v/>
      </c>
      <c r="Y311" s="83" t="str">
        <f>IF($B311="","",(VLOOKUP($B311,'Price List'!$C:AS,23,FALSE)))</f>
        <v/>
      </c>
      <c r="Z311" s="83" t="str">
        <f>IF($B311="","",(VLOOKUP($B311,'Price List'!$C:AS,24,FALSE)))</f>
        <v/>
      </c>
      <c r="AA311" s="83" t="str">
        <f>IF($B311="","",(VLOOKUP($B311,'Price List'!$C:AS,25,FALSE)))</f>
        <v/>
      </c>
      <c r="AB311" s="125" t="str">
        <f>IF($B311="","",(VLOOKUP($B311,'Price List'!$C:AS,26,FALSE)))</f>
        <v/>
      </c>
      <c r="AC311" s="125" t="str">
        <f>IF($B311="","",(VLOOKUP($B311,'Price List'!$C:AS,27,FALSE)))</f>
        <v/>
      </c>
      <c r="AD311" s="82" t="str">
        <f>IF($B311="","",(VLOOKUP($B311,'Price List'!$C:AS,28,FALSE)))</f>
        <v/>
      </c>
      <c r="AE311" s="83" t="str">
        <f>IF($B311="","",(VLOOKUP($B311,'Price List'!$C:AS,29,FALSE)))</f>
        <v/>
      </c>
      <c r="AF311" s="83" t="str">
        <f>IF($B311="","",(VLOOKUP($B311,'Price List'!$C:AS,30,FALSE)))</f>
        <v/>
      </c>
      <c r="AG311" s="125" t="str">
        <f>IF($B311="","",(VLOOKUP($B311,'Price List'!$C:AS,31,FALSE)))</f>
        <v/>
      </c>
      <c r="AH311" s="125" t="str">
        <f>IF($B311="","",(VLOOKUP($B311,'Price List'!$C:AS,32,FALSE)))</f>
        <v/>
      </c>
      <c r="AI311" s="84" t="str">
        <f>IF($B311="","",(VLOOKUP($B311,'Price List'!$C:AS,33,FALSE)))</f>
        <v/>
      </c>
      <c r="AJ311" s="83" t="str">
        <f>IF($B311="","",(VLOOKUP($B311,'Price List'!$C:AS,34,FALSE)))</f>
        <v/>
      </c>
      <c r="AK311" s="83" t="str">
        <f>IF($B311="","",(VLOOKUP($B311,'Price List'!$C:AS,35,FALSE)))</f>
        <v/>
      </c>
      <c r="AL311" s="125" t="str">
        <f>IF($B311="","",(VLOOKUP($B311,'Price List'!$C:AS,36,FALSE)))</f>
        <v/>
      </c>
      <c r="AM311" s="130" t="str">
        <f>IF($B311="","",(VLOOKUP($B311,'Price List'!$C:AS,37,FALSE)))</f>
        <v/>
      </c>
      <c r="AN311" s="83" t="str">
        <f>IF($B311="","",(VLOOKUP($B311,'Price List'!$C:AS,38,FALSE)))</f>
        <v/>
      </c>
      <c r="AO311" s="83" t="str">
        <f>IF($B311="","",(VLOOKUP($B311,'Price List'!$C:AS,39,FALSE)))</f>
        <v/>
      </c>
      <c r="AP311" s="83" t="str">
        <f>IF($B311="","",(VLOOKUP($B311,'Price List'!$C:AS,40,FALSE)))</f>
        <v/>
      </c>
      <c r="AQ311" s="125" t="str">
        <f>IF($B311="","",(VLOOKUP($B311,'Price List'!$C:AS,41,FALSE)))</f>
        <v/>
      </c>
      <c r="AR311" s="135" t="str">
        <f>IF($B311="","",(VLOOKUP($B311,'Price List'!$C:AS,42,FALSE)))</f>
        <v/>
      </c>
      <c r="AS311" s="76" t="str">
        <f>IF($B311="","",(VLOOKUP($B311,'Price List'!$C:CO,43,FALSE)))</f>
        <v/>
      </c>
      <c r="AT311" s="151" t="str">
        <f t="shared" si="4"/>
        <v/>
      </c>
      <c r="AU311" s="76"/>
      <c r="AV311" s="76"/>
      <c r="AW311" s="76"/>
      <c r="AX311" s="76"/>
      <c r="AY311" s="76"/>
      <c r="AZ311" s="76"/>
      <c r="BA311" s="76"/>
    </row>
    <row r="312" spans="1:53" s="85" customFormat="1" x14ac:dyDescent="0.2">
      <c r="A312" s="79">
        <v>305</v>
      </c>
      <c r="B312" s="76" t="str">
        <f>IF(ISBLANK(Catalog!I714),"",Catalog!I714)</f>
        <v/>
      </c>
      <c r="C312" s="76"/>
      <c r="D312" s="76" t="str">
        <f>IF($B312="","",(VLOOKUP($B312,'Price List'!$C:BB,2,FALSE)))</f>
        <v/>
      </c>
      <c r="E312" s="77" t="str">
        <f>IF($B312="","",(VLOOKUP($B312,'Price List'!$C:BA,3,FALSE)))</f>
        <v/>
      </c>
      <c r="F312" s="78" t="str">
        <f>IF($B312="","",IF(ISBLANK(VLOOKUP($B312,'Price List'!$C:BB,5,FALSE)),VLOOKUP($B312,'Price List'!$C:BB,7,FALSE),VLOOKUP($B312,'Price List'!$C:BB,5,FALSE)))</f>
        <v/>
      </c>
      <c r="G312" s="76"/>
      <c r="H312" s="76"/>
      <c r="I312" s="77" t="str">
        <f>IF($B312="","",(VLOOKUP($B312,'Price List'!$C:BE,6,FALSE)))</f>
        <v/>
      </c>
      <c r="J312" s="76" t="str">
        <f>IF($B312="","",(VLOOKUP($B312,'Price List'!$C:BF,8,FALSE)))</f>
        <v/>
      </c>
      <c r="K312" s="76" t="str">
        <f>IF($B312="","",(VLOOKUP($B312,'Price List'!$C:BG,9,FALSE)))</f>
        <v/>
      </c>
      <c r="L312" s="79" t="str">
        <f>IF($B312="","",(VLOOKUP($B312,'Price List'!$C:BH,10,FALSE)))</f>
        <v/>
      </c>
      <c r="M312" s="80" t="str">
        <f>IF($B312="","",(VLOOKUP($B312,'Price List'!$C:BI,11,FALSE)))</f>
        <v/>
      </c>
      <c r="N312" s="81" t="str">
        <f>IF($B312="","",(VLOOKUP($B312,'Price List'!$C:BI,12,FALSE)))</f>
        <v/>
      </c>
      <c r="O312" s="82" t="str">
        <f>IF($B312="","",(VLOOKUP($B312,'Price List'!$C:AS,13,FALSE)))</f>
        <v/>
      </c>
      <c r="P312" s="83" t="str">
        <f>IF($B312="","",(VLOOKUP($B312,'Price List'!$C:AS,14,FALSE)))</f>
        <v/>
      </c>
      <c r="Q312" s="83" t="str">
        <f>IF($B312="","",(VLOOKUP($B312,'Price List'!$C:AS,15,FALSE)))</f>
        <v/>
      </c>
      <c r="R312" s="125" t="str">
        <f>IF($B312="","",(VLOOKUP($B312,'Price List'!$C:AS,16,FALSE)))</f>
        <v/>
      </c>
      <c r="S312" s="125" t="str">
        <f>IF($B312="","",(VLOOKUP($B312,'Price List'!$C:AS,17,FALSE)))</f>
        <v/>
      </c>
      <c r="T312" s="84" t="str">
        <f>IF($B312="","",(VLOOKUP($B312,'Price List'!$C:AS,18,FALSE)))</f>
        <v/>
      </c>
      <c r="U312" s="83" t="str">
        <f>IF($B312="","",(VLOOKUP($B312,'Price List'!$C:AS,19,FALSE)))</f>
        <v/>
      </c>
      <c r="V312" s="83" t="str">
        <f>IF($B312="","",(VLOOKUP($B312,'Price List'!$C:AS,20,FALSE)))</f>
        <v/>
      </c>
      <c r="W312" s="125" t="str">
        <f>IF($B312="","",(VLOOKUP($B312,'Price List'!$C:AS,21,FALSE)))</f>
        <v/>
      </c>
      <c r="X312" s="130" t="str">
        <f>IF($B312="","",(VLOOKUP($B312,'Price List'!$C:AS,22,FALSE)))</f>
        <v/>
      </c>
      <c r="Y312" s="83" t="str">
        <f>IF($B312="","",(VLOOKUP($B312,'Price List'!$C:AS,23,FALSE)))</f>
        <v/>
      </c>
      <c r="Z312" s="83" t="str">
        <f>IF($B312="","",(VLOOKUP($B312,'Price List'!$C:AS,24,FALSE)))</f>
        <v/>
      </c>
      <c r="AA312" s="83" t="str">
        <f>IF($B312="","",(VLOOKUP($B312,'Price List'!$C:AS,25,FALSE)))</f>
        <v/>
      </c>
      <c r="AB312" s="125" t="str">
        <f>IF($B312="","",(VLOOKUP($B312,'Price List'!$C:AS,26,FALSE)))</f>
        <v/>
      </c>
      <c r="AC312" s="125" t="str">
        <f>IF($B312="","",(VLOOKUP($B312,'Price List'!$C:AS,27,FALSE)))</f>
        <v/>
      </c>
      <c r="AD312" s="82" t="str">
        <f>IF($B312="","",(VLOOKUP($B312,'Price List'!$C:AS,28,FALSE)))</f>
        <v/>
      </c>
      <c r="AE312" s="83" t="str">
        <f>IF($B312="","",(VLOOKUP($B312,'Price List'!$C:AS,29,FALSE)))</f>
        <v/>
      </c>
      <c r="AF312" s="83" t="str">
        <f>IF($B312="","",(VLOOKUP($B312,'Price List'!$C:AS,30,FALSE)))</f>
        <v/>
      </c>
      <c r="AG312" s="125" t="str">
        <f>IF($B312="","",(VLOOKUP($B312,'Price List'!$C:AS,31,FALSE)))</f>
        <v/>
      </c>
      <c r="AH312" s="125" t="str">
        <f>IF($B312="","",(VLOOKUP($B312,'Price List'!$C:AS,32,FALSE)))</f>
        <v/>
      </c>
      <c r="AI312" s="84" t="str">
        <f>IF($B312="","",(VLOOKUP($B312,'Price List'!$C:AS,33,FALSE)))</f>
        <v/>
      </c>
      <c r="AJ312" s="83" t="str">
        <f>IF($B312="","",(VLOOKUP($B312,'Price List'!$C:AS,34,FALSE)))</f>
        <v/>
      </c>
      <c r="AK312" s="83" t="str">
        <f>IF($B312="","",(VLOOKUP($B312,'Price List'!$C:AS,35,FALSE)))</f>
        <v/>
      </c>
      <c r="AL312" s="125" t="str">
        <f>IF($B312="","",(VLOOKUP($B312,'Price List'!$C:AS,36,FALSE)))</f>
        <v/>
      </c>
      <c r="AM312" s="130" t="str">
        <f>IF($B312="","",(VLOOKUP($B312,'Price List'!$C:AS,37,FALSE)))</f>
        <v/>
      </c>
      <c r="AN312" s="83" t="str">
        <f>IF($B312="","",(VLOOKUP($B312,'Price List'!$C:AS,38,FALSE)))</f>
        <v/>
      </c>
      <c r="AO312" s="83" t="str">
        <f>IF($B312="","",(VLOOKUP($B312,'Price List'!$C:AS,39,FALSE)))</f>
        <v/>
      </c>
      <c r="AP312" s="83" t="str">
        <f>IF($B312="","",(VLOOKUP($B312,'Price List'!$C:AS,40,FALSE)))</f>
        <v/>
      </c>
      <c r="AQ312" s="125" t="str">
        <f>IF($B312="","",(VLOOKUP($B312,'Price List'!$C:AS,41,FALSE)))</f>
        <v/>
      </c>
      <c r="AR312" s="135" t="str">
        <f>IF($B312="","",(VLOOKUP($B312,'Price List'!$C:AS,42,FALSE)))</f>
        <v/>
      </c>
      <c r="AS312" s="76" t="str">
        <f>IF($B312="","",(VLOOKUP($B312,'Price List'!$C:CO,43,FALSE)))</f>
        <v/>
      </c>
      <c r="AT312" s="151" t="str">
        <f t="shared" si="4"/>
        <v/>
      </c>
      <c r="AU312" s="76"/>
      <c r="AV312" s="76"/>
      <c r="AW312" s="76"/>
      <c r="AX312" s="76"/>
      <c r="AY312" s="76"/>
      <c r="AZ312" s="76"/>
      <c r="BA312" s="76"/>
    </row>
    <row r="313" spans="1:53" s="85" customFormat="1" x14ac:dyDescent="0.2">
      <c r="A313" s="79">
        <v>306</v>
      </c>
      <c r="B313" s="76" t="str">
        <f>IF(ISBLANK(Catalog!A721),"",Catalog!A721)</f>
        <v/>
      </c>
      <c r="C313" s="76"/>
      <c r="D313" s="76" t="str">
        <f>IF($B313="","",(VLOOKUP($B313,'Price List'!$C:BB,2,FALSE)))</f>
        <v/>
      </c>
      <c r="E313" s="77" t="str">
        <f>IF($B313="","",(VLOOKUP($B313,'Price List'!$C:BA,3,FALSE)))</f>
        <v/>
      </c>
      <c r="F313" s="78" t="str">
        <f>IF($B313="","",IF(ISBLANK(VLOOKUP($B313,'Price List'!$C:BB,5,FALSE)),VLOOKUP($B313,'Price List'!$C:BB,7,FALSE),VLOOKUP($B313,'Price List'!$C:BB,5,FALSE)))</f>
        <v/>
      </c>
      <c r="G313" s="76"/>
      <c r="H313" s="76"/>
      <c r="I313" s="77" t="str">
        <f>IF($B313="","",(VLOOKUP($B313,'Price List'!$C:BE,6,FALSE)))</f>
        <v/>
      </c>
      <c r="J313" s="76" t="str">
        <f>IF($B313="","",(VLOOKUP($B313,'Price List'!$C:BF,8,FALSE)))</f>
        <v/>
      </c>
      <c r="K313" s="76" t="str">
        <f>IF($B313="","",(VLOOKUP($B313,'Price List'!$C:BG,9,FALSE)))</f>
        <v/>
      </c>
      <c r="L313" s="79" t="str">
        <f>IF($B313="","",(VLOOKUP($B313,'Price List'!$C:BH,10,FALSE)))</f>
        <v/>
      </c>
      <c r="M313" s="80" t="str">
        <f>IF($B313="","",(VLOOKUP($B313,'Price List'!$C:BI,11,FALSE)))</f>
        <v/>
      </c>
      <c r="N313" s="81" t="str">
        <f>IF($B313="","",(VLOOKUP($B313,'Price List'!$C:BI,12,FALSE)))</f>
        <v/>
      </c>
      <c r="O313" s="82" t="str">
        <f>IF($B313="","",(VLOOKUP($B313,'Price List'!$C:AS,13,FALSE)))</f>
        <v/>
      </c>
      <c r="P313" s="83" t="str">
        <f>IF($B313="","",(VLOOKUP($B313,'Price List'!$C:AS,14,FALSE)))</f>
        <v/>
      </c>
      <c r="Q313" s="83" t="str">
        <f>IF($B313="","",(VLOOKUP($B313,'Price List'!$C:AS,15,FALSE)))</f>
        <v/>
      </c>
      <c r="R313" s="125" t="str">
        <f>IF($B313="","",(VLOOKUP($B313,'Price List'!$C:AS,16,FALSE)))</f>
        <v/>
      </c>
      <c r="S313" s="125" t="str">
        <f>IF($B313="","",(VLOOKUP($B313,'Price List'!$C:AS,17,FALSE)))</f>
        <v/>
      </c>
      <c r="T313" s="84" t="str">
        <f>IF($B313="","",(VLOOKUP($B313,'Price List'!$C:AS,18,FALSE)))</f>
        <v/>
      </c>
      <c r="U313" s="83" t="str">
        <f>IF($B313="","",(VLOOKUP($B313,'Price List'!$C:AS,19,FALSE)))</f>
        <v/>
      </c>
      <c r="V313" s="83" t="str">
        <f>IF($B313="","",(VLOOKUP($B313,'Price List'!$C:AS,20,FALSE)))</f>
        <v/>
      </c>
      <c r="W313" s="125" t="str">
        <f>IF($B313="","",(VLOOKUP($B313,'Price List'!$C:AS,21,FALSE)))</f>
        <v/>
      </c>
      <c r="X313" s="130" t="str">
        <f>IF($B313="","",(VLOOKUP($B313,'Price List'!$C:AS,22,FALSE)))</f>
        <v/>
      </c>
      <c r="Y313" s="83" t="str">
        <f>IF($B313="","",(VLOOKUP($B313,'Price List'!$C:AS,23,FALSE)))</f>
        <v/>
      </c>
      <c r="Z313" s="83" t="str">
        <f>IF($B313="","",(VLOOKUP($B313,'Price List'!$C:AS,24,FALSE)))</f>
        <v/>
      </c>
      <c r="AA313" s="83" t="str">
        <f>IF($B313="","",(VLOOKUP($B313,'Price List'!$C:AS,25,FALSE)))</f>
        <v/>
      </c>
      <c r="AB313" s="125" t="str">
        <f>IF($B313="","",(VLOOKUP($B313,'Price List'!$C:AS,26,FALSE)))</f>
        <v/>
      </c>
      <c r="AC313" s="125" t="str">
        <f>IF($B313="","",(VLOOKUP($B313,'Price List'!$C:AS,27,FALSE)))</f>
        <v/>
      </c>
      <c r="AD313" s="82" t="str">
        <f>IF($B313="","",(VLOOKUP($B313,'Price List'!$C:AS,28,FALSE)))</f>
        <v/>
      </c>
      <c r="AE313" s="83" t="str">
        <f>IF($B313="","",(VLOOKUP($B313,'Price List'!$C:AS,29,FALSE)))</f>
        <v/>
      </c>
      <c r="AF313" s="83" t="str">
        <f>IF($B313="","",(VLOOKUP($B313,'Price List'!$C:AS,30,FALSE)))</f>
        <v/>
      </c>
      <c r="AG313" s="125" t="str">
        <f>IF($B313="","",(VLOOKUP($B313,'Price List'!$C:AS,31,FALSE)))</f>
        <v/>
      </c>
      <c r="AH313" s="125" t="str">
        <f>IF($B313="","",(VLOOKUP($B313,'Price List'!$C:AS,32,FALSE)))</f>
        <v/>
      </c>
      <c r="AI313" s="84" t="str">
        <f>IF($B313="","",(VLOOKUP($B313,'Price List'!$C:AS,33,FALSE)))</f>
        <v/>
      </c>
      <c r="AJ313" s="83" t="str">
        <f>IF($B313="","",(VLOOKUP($B313,'Price List'!$C:AS,34,FALSE)))</f>
        <v/>
      </c>
      <c r="AK313" s="83" t="str">
        <f>IF($B313="","",(VLOOKUP($B313,'Price List'!$C:AS,35,FALSE)))</f>
        <v/>
      </c>
      <c r="AL313" s="125" t="str">
        <f>IF($B313="","",(VLOOKUP($B313,'Price List'!$C:AS,36,FALSE)))</f>
        <v/>
      </c>
      <c r="AM313" s="130" t="str">
        <f>IF($B313="","",(VLOOKUP($B313,'Price List'!$C:AS,37,FALSE)))</f>
        <v/>
      </c>
      <c r="AN313" s="83" t="str">
        <f>IF($B313="","",(VLOOKUP($B313,'Price List'!$C:AS,38,FALSE)))</f>
        <v/>
      </c>
      <c r="AO313" s="83" t="str">
        <f>IF($B313="","",(VLOOKUP($B313,'Price List'!$C:AS,39,FALSE)))</f>
        <v/>
      </c>
      <c r="AP313" s="83" t="str">
        <f>IF($B313="","",(VLOOKUP($B313,'Price List'!$C:AS,40,FALSE)))</f>
        <v/>
      </c>
      <c r="AQ313" s="125" t="str">
        <f>IF($B313="","",(VLOOKUP($B313,'Price List'!$C:AS,41,FALSE)))</f>
        <v/>
      </c>
      <c r="AR313" s="135" t="str">
        <f>IF($B313="","",(VLOOKUP($B313,'Price List'!$C:AS,42,FALSE)))</f>
        <v/>
      </c>
      <c r="AS313" s="76" t="str">
        <f>IF($B313="","",(VLOOKUP($B313,'Price List'!$C:CO,43,FALSE)))</f>
        <v/>
      </c>
      <c r="AT313" s="151" t="str">
        <f t="shared" si="4"/>
        <v/>
      </c>
      <c r="AU313" s="76"/>
      <c r="AV313" s="76"/>
      <c r="AW313" s="76"/>
      <c r="AX313" s="76"/>
      <c r="AY313" s="76"/>
      <c r="AZ313" s="76"/>
      <c r="BA313" s="76"/>
    </row>
    <row r="314" spans="1:53" s="85" customFormat="1" x14ac:dyDescent="0.2">
      <c r="A314" s="79">
        <v>307</v>
      </c>
      <c r="B314" s="76" t="str">
        <f>IF(ISBLANK(Catalog!E721),"",Catalog!E721)</f>
        <v/>
      </c>
      <c r="C314" s="76"/>
      <c r="D314" s="76" t="str">
        <f>IF($B314="","",(VLOOKUP($B314,'Price List'!$C:BB,2,FALSE)))</f>
        <v/>
      </c>
      <c r="E314" s="77" t="str">
        <f>IF($B314="","",(VLOOKUP($B314,'Price List'!$C:BA,3,FALSE)))</f>
        <v/>
      </c>
      <c r="F314" s="78" t="str">
        <f>IF($B314="","",IF(ISBLANK(VLOOKUP($B314,'Price List'!$C:BB,5,FALSE)),VLOOKUP($B314,'Price List'!$C:BB,7,FALSE),VLOOKUP($B314,'Price List'!$C:BB,5,FALSE)))</f>
        <v/>
      </c>
      <c r="G314" s="76"/>
      <c r="H314" s="76"/>
      <c r="I314" s="77" t="str">
        <f>IF($B314="","",(VLOOKUP($B314,'Price List'!$C:BE,6,FALSE)))</f>
        <v/>
      </c>
      <c r="J314" s="76" t="str">
        <f>IF($B314="","",(VLOOKUP($B314,'Price List'!$C:BF,8,FALSE)))</f>
        <v/>
      </c>
      <c r="K314" s="76" t="str">
        <f>IF($B314="","",(VLOOKUP($B314,'Price List'!$C:BG,9,FALSE)))</f>
        <v/>
      </c>
      <c r="L314" s="79" t="str">
        <f>IF($B314="","",(VLOOKUP($B314,'Price List'!$C:BH,10,FALSE)))</f>
        <v/>
      </c>
      <c r="M314" s="80" t="str">
        <f>IF($B314="","",(VLOOKUP($B314,'Price List'!$C:BI,11,FALSE)))</f>
        <v/>
      </c>
      <c r="N314" s="81" t="str">
        <f>IF($B314="","",(VLOOKUP($B314,'Price List'!$C:BI,12,FALSE)))</f>
        <v/>
      </c>
      <c r="O314" s="82" t="str">
        <f>IF($B314="","",(VLOOKUP($B314,'Price List'!$C:AS,13,FALSE)))</f>
        <v/>
      </c>
      <c r="P314" s="83" t="str">
        <f>IF($B314="","",(VLOOKUP($B314,'Price List'!$C:AS,14,FALSE)))</f>
        <v/>
      </c>
      <c r="Q314" s="83" t="str">
        <f>IF($B314="","",(VLOOKUP($B314,'Price List'!$C:AS,15,FALSE)))</f>
        <v/>
      </c>
      <c r="R314" s="125" t="str">
        <f>IF($B314="","",(VLOOKUP($B314,'Price List'!$C:AS,16,FALSE)))</f>
        <v/>
      </c>
      <c r="S314" s="125" t="str">
        <f>IF($B314="","",(VLOOKUP($B314,'Price List'!$C:AS,17,FALSE)))</f>
        <v/>
      </c>
      <c r="T314" s="84" t="str">
        <f>IF($B314="","",(VLOOKUP($B314,'Price List'!$C:AS,18,FALSE)))</f>
        <v/>
      </c>
      <c r="U314" s="83" t="str">
        <f>IF($B314="","",(VLOOKUP($B314,'Price List'!$C:AS,19,FALSE)))</f>
        <v/>
      </c>
      <c r="V314" s="83" t="str">
        <f>IF($B314="","",(VLOOKUP($B314,'Price List'!$C:AS,20,FALSE)))</f>
        <v/>
      </c>
      <c r="W314" s="125" t="str">
        <f>IF($B314="","",(VLOOKUP($B314,'Price List'!$C:AS,21,FALSE)))</f>
        <v/>
      </c>
      <c r="X314" s="130" t="str">
        <f>IF($B314="","",(VLOOKUP($B314,'Price List'!$C:AS,22,FALSE)))</f>
        <v/>
      </c>
      <c r="Y314" s="83" t="str">
        <f>IF($B314="","",(VLOOKUP($B314,'Price List'!$C:AS,23,FALSE)))</f>
        <v/>
      </c>
      <c r="Z314" s="83" t="str">
        <f>IF($B314="","",(VLOOKUP($B314,'Price List'!$C:AS,24,FALSE)))</f>
        <v/>
      </c>
      <c r="AA314" s="83" t="str">
        <f>IF($B314="","",(VLOOKUP($B314,'Price List'!$C:AS,25,FALSE)))</f>
        <v/>
      </c>
      <c r="AB314" s="125" t="str">
        <f>IF($B314="","",(VLOOKUP($B314,'Price List'!$C:AS,26,FALSE)))</f>
        <v/>
      </c>
      <c r="AC314" s="125" t="str">
        <f>IF($B314="","",(VLOOKUP($B314,'Price List'!$C:AS,27,FALSE)))</f>
        <v/>
      </c>
      <c r="AD314" s="82" t="str">
        <f>IF($B314="","",(VLOOKUP($B314,'Price List'!$C:AS,28,FALSE)))</f>
        <v/>
      </c>
      <c r="AE314" s="83" t="str">
        <f>IF($B314="","",(VLOOKUP($B314,'Price List'!$C:AS,29,FALSE)))</f>
        <v/>
      </c>
      <c r="AF314" s="83" t="str">
        <f>IF($B314="","",(VLOOKUP($B314,'Price List'!$C:AS,30,FALSE)))</f>
        <v/>
      </c>
      <c r="AG314" s="125" t="str">
        <f>IF($B314="","",(VLOOKUP($B314,'Price List'!$C:AS,31,FALSE)))</f>
        <v/>
      </c>
      <c r="AH314" s="125" t="str">
        <f>IF($B314="","",(VLOOKUP($B314,'Price List'!$C:AS,32,FALSE)))</f>
        <v/>
      </c>
      <c r="AI314" s="84" t="str">
        <f>IF($B314="","",(VLOOKUP($B314,'Price List'!$C:AS,33,FALSE)))</f>
        <v/>
      </c>
      <c r="AJ314" s="83" t="str">
        <f>IF($B314="","",(VLOOKUP($B314,'Price List'!$C:AS,34,FALSE)))</f>
        <v/>
      </c>
      <c r="AK314" s="83" t="str">
        <f>IF($B314="","",(VLOOKUP($B314,'Price List'!$C:AS,35,FALSE)))</f>
        <v/>
      </c>
      <c r="AL314" s="125" t="str">
        <f>IF($B314="","",(VLOOKUP($B314,'Price List'!$C:AS,36,FALSE)))</f>
        <v/>
      </c>
      <c r="AM314" s="130" t="str">
        <f>IF($B314="","",(VLOOKUP($B314,'Price List'!$C:AS,37,FALSE)))</f>
        <v/>
      </c>
      <c r="AN314" s="83" t="str">
        <f>IF($B314="","",(VLOOKUP($B314,'Price List'!$C:AS,38,FALSE)))</f>
        <v/>
      </c>
      <c r="AO314" s="83" t="str">
        <f>IF($B314="","",(VLOOKUP($B314,'Price List'!$C:AS,39,FALSE)))</f>
        <v/>
      </c>
      <c r="AP314" s="83" t="str">
        <f>IF($B314="","",(VLOOKUP($B314,'Price List'!$C:AS,40,FALSE)))</f>
        <v/>
      </c>
      <c r="AQ314" s="125" t="str">
        <f>IF($B314="","",(VLOOKUP($B314,'Price List'!$C:AS,41,FALSE)))</f>
        <v/>
      </c>
      <c r="AR314" s="135" t="str">
        <f>IF($B314="","",(VLOOKUP($B314,'Price List'!$C:AS,42,FALSE)))</f>
        <v/>
      </c>
      <c r="AS314" s="76" t="str">
        <f>IF($B314="","",(VLOOKUP($B314,'Price List'!$C:CO,43,FALSE)))</f>
        <v/>
      </c>
      <c r="AT314" s="151" t="str">
        <f t="shared" si="4"/>
        <v/>
      </c>
      <c r="AU314" s="76"/>
      <c r="AV314" s="76"/>
      <c r="AW314" s="76"/>
      <c r="AX314" s="76"/>
      <c r="AY314" s="76"/>
      <c r="AZ314" s="76"/>
      <c r="BA314" s="76"/>
    </row>
    <row r="315" spans="1:53" s="85" customFormat="1" x14ac:dyDescent="0.2">
      <c r="A315" s="79">
        <v>308</v>
      </c>
      <c r="B315" s="76" t="str">
        <f>IF(ISBLANK(Catalog!I721),"",Catalog!I721)</f>
        <v/>
      </c>
      <c r="C315" s="76"/>
      <c r="D315" s="76" t="str">
        <f>IF($B315="","",(VLOOKUP($B315,'Price List'!$C:BB,2,FALSE)))</f>
        <v/>
      </c>
      <c r="E315" s="77" t="str">
        <f>IF($B315="","",(VLOOKUP($B315,'Price List'!$C:BA,3,FALSE)))</f>
        <v/>
      </c>
      <c r="F315" s="78" t="str">
        <f>IF($B315="","",IF(ISBLANK(VLOOKUP($B315,'Price List'!$C:BB,5,FALSE)),VLOOKUP($B315,'Price List'!$C:BB,7,FALSE),VLOOKUP($B315,'Price List'!$C:BB,5,FALSE)))</f>
        <v/>
      </c>
      <c r="G315" s="76"/>
      <c r="H315" s="76"/>
      <c r="I315" s="77" t="str">
        <f>IF($B315="","",(VLOOKUP($B315,'Price List'!$C:BE,6,FALSE)))</f>
        <v/>
      </c>
      <c r="J315" s="76" t="str">
        <f>IF($B315="","",(VLOOKUP($B315,'Price List'!$C:BF,8,FALSE)))</f>
        <v/>
      </c>
      <c r="K315" s="76" t="str">
        <f>IF($B315="","",(VLOOKUP($B315,'Price List'!$C:BG,9,FALSE)))</f>
        <v/>
      </c>
      <c r="L315" s="79" t="str">
        <f>IF($B315="","",(VLOOKUP($B315,'Price List'!$C:BH,10,FALSE)))</f>
        <v/>
      </c>
      <c r="M315" s="80" t="str">
        <f>IF($B315="","",(VLOOKUP($B315,'Price List'!$C:BI,11,FALSE)))</f>
        <v/>
      </c>
      <c r="N315" s="81" t="str">
        <f>IF($B315="","",(VLOOKUP($B315,'Price List'!$C:BI,12,FALSE)))</f>
        <v/>
      </c>
      <c r="O315" s="82" t="str">
        <f>IF($B315="","",(VLOOKUP($B315,'Price List'!$C:AS,13,FALSE)))</f>
        <v/>
      </c>
      <c r="P315" s="83" t="str">
        <f>IF($B315="","",(VLOOKUP($B315,'Price List'!$C:AS,14,FALSE)))</f>
        <v/>
      </c>
      <c r="Q315" s="83" t="str">
        <f>IF($B315="","",(VLOOKUP($B315,'Price List'!$C:AS,15,FALSE)))</f>
        <v/>
      </c>
      <c r="R315" s="125" t="str">
        <f>IF($B315="","",(VLOOKUP($B315,'Price List'!$C:AS,16,FALSE)))</f>
        <v/>
      </c>
      <c r="S315" s="125" t="str">
        <f>IF($B315="","",(VLOOKUP($B315,'Price List'!$C:AS,17,FALSE)))</f>
        <v/>
      </c>
      <c r="T315" s="84" t="str">
        <f>IF($B315="","",(VLOOKUP($B315,'Price List'!$C:AS,18,FALSE)))</f>
        <v/>
      </c>
      <c r="U315" s="83" t="str">
        <f>IF($B315="","",(VLOOKUP($B315,'Price List'!$C:AS,19,FALSE)))</f>
        <v/>
      </c>
      <c r="V315" s="83" t="str">
        <f>IF($B315="","",(VLOOKUP($B315,'Price List'!$C:AS,20,FALSE)))</f>
        <v/>
      </c>
      <c r="W315" s="125" t="str">
        <f>IF($B315="","",(VLOOKUP($B315,'Price List'!$C:AS,21,FALSE)))</f>
        <v/>
      </c>
      <c r="X315" s="130" t="str">
        <f>IF($B315="","",(VLOOKUP($B315,'Price List'!$C:AS,22,FALSE)))</f>
        <v/>
      </c>
      <c r="Y315" s="83" t="str">
        <f>IF($B315="","",(VLOOKUP($B315,'Price List'!$C:AS,23,FALSE)))</f>
        <v/>
      </c>
      <c r="Z315" s="83" t="str">
        <f>IF($B315="","",(VLOOKUP($B315,'Price List'!$C:AS,24,FALSE)))</f>
        <v/>
      </c>
      <c r="AA315" s="83" t="str">
        <f>IF($B315="","",(VLOOKUP($B315,'Price List'!$C:AS,25,FALSE)))</f>
        <v/>
      </c>
      <c r="AB315" s="125" t="str">
        <f>IF($B315="","",(VLOOKUP($B315,'Price List'!$C:AS,26,FALSE)))</f>
        <v/>
      </c>
      <c r="AC315" s="125" t="str">
        <f>IF($B315="","",(VLOOKUP($B315,'Price List'!$C:AS,27,FALSE)))</f>
        <v/>
      </c>
      <c r="AD315" s="82" t="str">
        <f>IF($B315="","",(VLOOKUP($B315,'Price List'!$C:AS,28,FALSE)))</f>
        <v/>
      </c>
      <c r="AE315" s="83" t="str">
        <f>IF($B315="","",(VLOOKUP($B315,'Price List'!$C:AS,29,FALSE)))</f>
        <v/>
      </c>
      <c r="AF315" s="83" t="str">
        <f>IF($B315="","",(VLOOKUP($B315,'Price List'!$C:AS,30,FALSE)))</f>
        <v/>
      </c>
      <c r="AG315" s="125" t="str">
        <f>IF($B315="","",(VLOOKUP($B315,'Price List'!$C:AS,31,FALSE)))</f>
        <v/>
      </c>
      <c r="AH315" s="125" t="str">
        <f>IF($B315="","",(VLOOKUP($B315,'Price List'!$C:AS,32,FALSE)))</f>
        <v/>
      </c>
      <c r="AI315" s="84" t="str">
        <f>IF($B315="","",(VLOOKUP($B315,'Price List'!$C:AS,33,FALSE)))</f>
        <v/>
      </c>
      <c r="AJ315" s="83" t="str">
        <f>IF($B315="","",(VLOOKUP($B315,'Price List'!$C:AS,34,FALSE)))</f>
        <v/>
      </c>
      <c r="AK315" s="83" t="str">
        <f>IF($B315="","",(VLOOKUP($B315,'Price List'!$C:AS,35,FALSE)))</f>
        <v/>
      </c>
      <c r="AL315" s="125" t="str">
        <f>IF($B315="","",(VLOOKUP($B315,'Price List'!$C:AS,36,FALSE)))</f>
        <v/>
      </c>
      <c r="AM315" s="130" t="str">
        <f>IF($B315="","",(VLOOKUP($B315,'Price List'!$C:AS,37,FALSE)))</f>
        <v/>
      </c>
      <c r="AN315" s="83" t="str">
        <f>IF($B315="","",(VLOOKUP($B315,'Price List'!$C:AS,38,FALSE)))</f>
        <v/>
      </c>
      <c r="AO315" s="83" t="str">
        <f>IF($B315="","",(VLOOKUP($B315,'Price List'!$C:AS,39,FALSE)))</f>
        <v/>
      </c>
      <c r="AP315" s="83" t="str">
        <f>IF($B315="","",(VLOOKUP($B315,'Price List'!$C:AS,40,FALSE)))</f>
        <v/>
      </c>
      <c r="AQ315" s="125" t="str">
        <f>IF($B315="","",(VLOOKUP($B315,'Price List'!$C:AS,41,FALSE)))</f>
        <v/>
      </c>
      <c r="AR315" s="135" t="str">
        <f>IF($B315="","",(VLOOKUP($B315,'Price List'!$C:AS,42,FALSE)))</f>
        <v/>
      </c>
      <c r="AS315" s="76" t="str">
        <f>IF($B315="","",(VLOOKUP($B315,'Price List'!$C:CO,43,FALSE)))</f>
        <v/>
      </c>
      <c r="AT315" s="151" t="str">
        <f t="shared" si="4"/>
        <v/>
      </c>
      <c r="AU315" s="76"/>
      <c r="AV315" s="76"/>
      <c r="AW315" s="76"/>
      <c r="AX315" s="76"/>
      <c r="AY315" s="76"/>
      <c r="AZ315" s="76"/>
      <c r="BA315" s="76"/>
    </row>
    <row r="316" spans="1:53" s="85" customFormat="1" x14ac:dyDescent="0.2">
      <c r="A316" s="79">
        <v>309</v>
      </c>
      <c r="B316" s="76" t="str">
        <f>IF(ISBLANK(Catalog!A728),"",Catalog!A728)</f>
        <v/>
      </c>
      <c r="C316" s="76"/>
      <c r="D316" s="76" t="str">
        <f>IF($B316="","",(VLOOKUP($B316,'Price List'!$C:BB,2,FALSE)))</f>
        <v/>
      </c>
      <c r="E316" s="77" t="str">
        <f>IF($B316="","",(VLOOKUP($B316,'Price List'!$C:BA,3,FALSE)))</f>
        <v/>
      </c>
      <c r="F316" s="78" t="str">
        <f>IF($B316="","",IF(ISBLANK(VLOOKUP($B316,'Price List'!$C:BB,5,FALSE)),VLOOKUP($B316,'Price List'!$C:BB,7,FALSE),VLOOKUP($B316,'Price List'!$C:BB,5,FALSE)))</f>
        <v/>
      </c>
      <c r="G316" s="76"/>
      <c r="H316" s="76"/>
      <c r="I316" s="77" t="str">
        <f>IF($B316="","",(VLOOKUP($B316,'Price List'!$C:BE,6,FALSE)))</f>
        <v/>
      </c>
      <c r="J316" s="76" t="str">
        <f>IF($B316="","",(VLOOKUP($B316,'Price List'!$C:BF,8,FALSE)))</f>
        <v/>
      </c>
      <c r="K316" s="76" t="str">
        <f>IF($B316="","",(VLOOKUP($B316,'Price List'!$C:BG,9,FALSE)))</f>
        <v/>
      </c>
      <c r="L316" s="79" t="str">
        <f>IF($B316="","",(VLOOKUP($B316,'Price List'!$C:BH,10,FALSE)))</f>
        <v/>
      </c>
      <c r="M316" s="80" t="str">
        <f>IF($B316="","",(VLOOKUP($B316,'Price List'!$C:BI,11,FALSE)))</f>
        <v/>
      </c>
      <c r="N316" s="81" t="str">
        <f>IF($B316="","",(VLOOKUP($B316,'Price List'!$C:BI,12,FALSE)))</f>
        <v/>
      </c>
      <c r="O316" s="82" t="str">
        <f>IF($B316="","",(VLOOKUP($B316,'Price List'!$C:AS,13,FALSE)))</f>
        <v/>
      </c>
      <c r="P316" s="83" t="str">
        <f>IF($B316="","",(VLOOKUP($B316,'Price List'!$C:AS,14,FALSE)))</f>
        <v/>
      </c>
      <c r="Q316" s="83" t="str">
        <f>IF($B316="","",(VLOOKUP($B316,'Price List'!$C:AS,15,FALSE)))</f>
        <v/>
      </c>
      <c r="R316" s="125" t="str">
        <f>IF($B316="","",(VLOOKUP($B316,'Price List'!$C:AS,16,FALSE)))</f>
        <v/>
      </c>
      <c r="S316" s="125" t="str">
        <f>IF($B316="","",(VLOOKUP($B316,'Price List'!$C:AS,17,FALSE)))</f>
        <v/>
      </c>
      <c r="T316" s="84" t="str">
        <f>IF($B316="","",(VLOOKUP($B316,'Price List'!$C:AS,18,FALSE)))</f>
        <v/>
      </c>
      <c r="U316" s="83" t="str">
        <f>IF($B316="","",(VLOOKUP($B316,'Price List'!$C:AS,19,FALSE)))</f>
        <v/>
      </c>
      <c r="V316" s="83" t="str">
        <f>IF($B316="","",(VLOOKUP($B316,'Price List'!$C:AS,20,FALSE)))</f>
        <v/>
      </c>
      <c r="W316" s="125" t="str">
        <f>IF($B316="","",(VLOOKUP($B316,'Price List'!$C:AS,21,FALSE)))</f>
        <v/>
      </c>
      <c r="X316" s="130" t="str">
        <f>IF($B316="","",(VLOOKUP($B316,'Price List'!$C:AS,22,FALSE)))</f>
        <v/>
      </c>
      <c r="Y316" s="83" t="str">
        <f>IF($B316="","",(VLOOKUP($B316,'Price List'!$C:AS,23,FALSE)))</f>
        <v/>
      </c>
      <c r="Z316" s="83" t="str">
        <f>IF($B316="","",(VLOOKUP($B316,'Price List'!$C:AS,24,FALSE)))</f>
        <v/>
      </c>
      <c r="AA316" s="83" t="str">
        <f>IF($B316="","",(VLOOKUP($B316,'Price List'!$C:AS,25,FALSE)))</f>
        <v/>
      </c>
      <c r="AB316" s="125" t="str">
        <f>IF($B316="","",(VLOOKUP($B316,'Price List'!$C:AS,26,FALSE)))</f>
        <v/>
      </c>
      <c r="AC316" s="125" t="str">
        <f>IF($B316="","",(VLOOKUP($B316,'Price List'!$C:AS,27,FALSE)))</f>
        <v/>
      </c>
      <c r="AD316" s="82" t="str">
        <f>IF($B316="","",(VLOOKUP($B316,'Price List'!$C:AS,28,FALSE)))</f>
        <v/>
      </c>
      <c r="AE316" s="83" t="str">
        <f>IF($B316="","",(VLOOKUP($B316,'Price List'!$C:AS,29,FALSE)))</f>
        <v/>
      </c>
      <c r="AF316" s="83" t="str">
        <f>IF($B316="","",(VLOOKUP($B316,'Price List'!$C:AS,30,FALSE)))</f>
        <v/>
      </c>
      <c r="AG316" s="125" t="str">
        <f>IF($B316="","",(VLOOKUP($B316,'Price List'!$C:AS,31,FALSE)))</f>
        <v/>
      </c>
      <c r="AH316" s="125" t="str">
        <f>IF($B316="","",(VLOOKUP($B316,'Price List'!$C:AS,32,FALSE)))</f>
        <v/>
      </c>
      <c r="AI316" s="84" t="str">
        <f>IF($B316="","",(VLOOKUP($B316,'Price List'!$C:AS,33,FALSE)))</f>
        <v/>
      </c>
      <c r="AJ316" s="83" t="str">
        <f>IF($B316="","",(VLOOKUP($B316,'Price List'!$C:AS,34,FALSE)))</f>
        <v/>
      </c>
      <c r="AK316" s="83" t="str">
        <f>IF($B316="","",(VLOOKUP($B316,'Price List'!$C:AS,35,FALSE)))</f>
        <v/>
      </c>
      <c r="AL316" s="125" t="str">
        <f>IF($B316="","",(VLOOKUP($B316,'Price List'!$C:AS,36,FALSE)))</f>
        <v/>
      </c>
      <c r="AM316" s="130" t="str">
        <f>IF($B316="","",(VLOOKUP($B316,'Price List'!$C:AS,37,FALSE)))</f>
        <v/>
      </c>
      <c r="AN316" s="83" t="str">
        <f>IF($B316="","",(VLOOKUP($B316,'Price List'!$C:AS,38,FALSE)))</f>
        <v/>
      </c>
      <c r="AO316" s="83" t="str">
        <f>IF($B316="","",(VLOOKUP($B316,'Price List'!$C:AS,39,FALSE)))</f>
        <v/>
      </c>
      <c r="AP316" s="83" t="str">
        <f>IF($B316="","",(VLOOKUP($B316,'Price List'!$C:AS,40,FALSE)))</f>
        <v/>
      </c>
      <c r="AQ316" s="125" t="str">
        <f>IF($B316="","",(VLOOKUP($B316,'Price List'!$C:AS,41,FALSE)))</f>
        <v/>
      </c>
      <c r="AR316" s="135" t="str">
        <f>IF($B316="","",(VLOOKUP($B316,'Price List'!$C:AS,42,FALSE)))</f>
        <v/>
      </c>
      <c r="AS316" s="76" t="str">
        <f>IF($B316="","",(VLOOKUP($B316,'Price List'!$C:CO,43,FALSE)))</f>
        <v/>
      </c>
      <c r="AT316" s="151" t="str">
        <f t="shared" si="4"/>
        <v/>
      </c>
      <c r="AU316" s="76"/>
      <c r="AV316" s="76"/>
      <c r="AW316" s="76"/>
      <c r="AX316" s="76"/>
      <c r="AY316" s="76"/>
      <c r="AZ316" s="76"/>
      <c r="BA316" s="76"/>
    </row>
    <row r="317" spans="1:53" s="85" customFormat="1" x14ac:dyDescent="0.2">
      <c r="A317" s="79">
        <v>310</v>
      </c>
      <c r="B317" s="76" t="str">
        <f>IF(ISBLANK(Catalog!E728),"",Catalog!E728)</f>
        <v/>
      </c>
      <c r="C317" s="76"/>
      <c r="D317" s="76" t="str">
        <f>IF($B317="","",(VLOOKUP($B317,'Price List'!$C:BB,2,FALSE)))</f>
        <v/>
      </c>
      <c r="E317" s="77" t="str">
        <f>IF($B317="","",(VLOOKUP($B317,'Price List'!$C:BA,3,FALSE)))</f>
        <v/>
      </c>
      <c r="F317" s="78" t="str">
        <f>IF($B317="","",IF(ISBLANK(VLOOKUP($B317,'Price List'!$C:BB,5,FALSE)),VLOOKUP($B317,'Price List'!$C:BB,7,FALSE),VLOOKUP($B317,'Price List'!$C:BB,5,FALSE)))</f>
        <v/>
      </c>
      <c r="G317" s="76"/>
      <c r="H317" s="76"/>
      <c r="I317" s="77" t="str">
        <f>IF($B317="","",(VLOOKUP($B317,'Price List'!$C:BE,6,FALSE)))</f>
        <v/>
      </c>
      <c r="J317" s="76" t="str">
        <f>IF($B317="","",(VLOOKUP($B317,'Price List'!$C:BF,8,FALSE)))</f>
        <v/>
      </c>
      <c r="K317" s="76" t="str">
        <f>IF($B317="","",(VLOOKUP($B317,'Price List'!$C:BG,9,FALSE)))</f>
        <v/>
      </c>
      <c r="L317" s="79" t="str">
        <f>IF($B317="","",(VLOOKUP($B317,'Price List'!$C:BH,10,FALSE)))</f>
        <v/>
      </c>
      <c r="M317" s="80" t="str">
        <f>IF($B317="","",(VLOOKUP($B317,'Price List'!$C:BI,11,FALSE)))</f>
        <v/>
      </c>
      <c r="N317" s="81" t="str">
        <f>IF($B317="","",(VLOOKUP($B317,'Price List'!$C:BI,12,FALSE)))</f>
        <v/>
      </c>
      <c r="O317" s="82" t="str">
        <f>IF($B317="","",(VLOOKUP($B317,'Price List'!$C:AS,13,FALSE)))</f>
        <v/>
      </c>
      <c r="P317" s="83" t="str">
        <f>IF($B317="","",(VLOOKUP($B317,'Price List'!$C:AS,14,FALSE)))</f>
        <v/>
      </c>
      <c r="Q317" s="83" t="str">
        <f>IF($B317="","",(VLOOKUP($B317,'Price List'!$C:AS,15,FALSE)))</f>
        <v/>
      </c>
      <c r="R317" s="125" t="str">
        <f>IF($B317="","",(VLOOKUP($B317,'Price List'!$C:AS,16,FALSE)))</f>
        <v/>
      </c>
      <c r="S317" s="125" t="str">
        <f>IF($B317="","",(VLOOKUP($B317,'Price List'!$C:AS,17,FALSE)))</f>
        <v/>
      </c>
      <c r="T317" s="84" t="str">
        <f>IF($B317="","",(VLOOKUP($B317,'Price List'!$C:AS,18,FALSE)))</f>
        <v/>
      </c>
      <c r="U317" s="83" t="str">
        <f>IF($B317="","",(VLOOKUP($B317,'Price List'!$C:AS,19,FALSE)))</f>
        <v/>
      </c>
      <c r="V317" s="83" t="str">
        <f>IF($B317="","",(VLOOKUP($B317,'Price List'!$C:AS,20,FALSE)))</f>
        <v/>
      </c>
      <c r="W317" s="125" t="str">
        <f>IF($B317="","",(VLOOKUP($B317,'Price List'!$C:AS,21,FALSE)))</f>
        <v/>
      </c>
      <c r="X317" s="130" t="str">
        <f>IF($B317="","",(VLOOKUP($B317,'Price List'!$C:AS,22,FALSE)))</f>
        <v/>
      </c>
      <c r="Y317" s="83" t="str">
        <f>IF($B317="","",(VLOOKUP($B317,'Price List'!$C:AS,23,FALSE)))</f>
        <v/>
      </c>
      <c r="Z317" s="83" t="str">
        <f>IF($B317="","",(VLOOKUP($B317,'Price List'!$C:AS,24,FALSE)))</f>
        <v/>
      </c>
      <c r="AA317" s="83" t="str">
        <f>IF($B317="","",(VLOOKUP($B317,'Price List'!$C:AS,25,FALSE)))</f>
        <v/>
      </c>
      <c r="AB317" s="125" t="str">
        <f>IF($B317="","",(VLOOKUP($B317,'Price List'!$C:AS,26,FALSE)))</f>
        <v/>
      </c>
      <c r="AC317" s="125" t="str">
        <f>IF($B317="","",(VLOOKUP($B317,'Price List'!$C:AS,27,FALSE)))</f>
        <v/>
      </c>
      <c r="AD317" s="82" t="str">
        <f>IF($B317="","",(VLOOKUP($B317,'Price List'!$C:AS,28,FALSE)))</f>
        <v/>
      </c>
      <c r="AE317" s="83" t="str">
        <f>IF($B317="","",(VLOOKUP($B317,'Price List'!$C:AS,29,FALSE)))</f>
        <v/>
      </c>
      <c r="AF317" s="83" t="str">
        <f>IF($B317="","",(VLOOKUP($B317,'Price List'!$C:AS,30,FALSE)))</f>
        <v/>
      </c>
      <c r="AG317" s="125" t="str">
        <f>IF($B317="","",(VLOOKUP($B317,'Price List'!$C:AS,31,FALSE)))</f>
        <v/>
      </c>
      <c r="AH317" s="125" t="str">
        <f>IF($B317="","",(VLOOKUP($B317,'Price List'!$C:AS,32,FALSE)))</f>
        <v/>
      </c>
      <c r="AI317" s="84" t="str">
        <f>IF($B317="","",(VLOOKUP($B317,'Price List'!$C:AS,33,FALSE)))</f>
        <v/>
      </c>
      <c r="AJ317" s="83" t="str">
        <f>IF($B317="","",(VLOOKUP($B317,'Price List'!$C:AS,34,FALSE)))</f>
        <v/>
      </c>
      <c r="AK317" s="83" t="str">
        <f>IF($B317="","",(VLOOKUP($B317,'Price List'!$C:AS,35,FALSE)))</f>
        <v/>
      </c>
      <c r="AL317" s="125" t="str">
        <f>IF($B317="","",(VLOOKUP($B317,'Price List'!$C:AS,36,FALSE)))</f>
        <v/>
      </c>
      <c r="AM317" s="130" t="str">
        <f>IF($B317="","",(VLOOKUP($B317,'Price List'!$C:AS,37,FALSE)))</f>
        <v/>
      </c>
      <c r="AN317" s="83" t="str">
        <f>IF($B317="","",(VLOOKUP($B317,'Price List'!$C:AS,38,FALSE)))</f>
        <v/>
      </c>
      <c r="AO317" s="83" t="str">
        <f>IF($B317="","",(VLOOKUP($B317,'Price List'!$C:AS,39,FALSE)))</f>
        <v/>
      </c>
      <c r="AP317" s="83" t="str">
        <f>IF($B317="","",(VLOOKUP($B317,'Price List'!$C:AS,40,FALSE)))</f>
        <v/>
      </c>
      <c r="AQ317" s="125" t="str">
        <f>IF($B317="","",(VLOOKUP($B317,'Price List'!$C:AS,41,FALSE)))</f>
        <v/>
      </c>
      <c r="AR317" s="135" t="str">
        <f>IF($B317="","",(VLOOKUP($B317,'Price List'!$C:AS,42,FALSE)))</f>
        <v/>
      </c>
      <c r="AS317" s="76" t="str">
        <f>IF($B317="","",(VLOOKUP($B317,'Price List'!$C:CO,43,FALSE)))</f>
        <v/>
      </c>
      <c r="AT317" s="151" t="str">
        <f t="shared" si="4"/>
        <v/>
      </c>
      <c r="AU317" s="76"/>
      <c r="AV317" s="76"/>
      <c r="AW317" s="76"/>
      <c r="AX317" s="76"/>
      <c r="AY317" s="76"/>
      <c r="AZ317" s="76"/>
      <c r="BA317" s="76"/>
    </row>
    <row r="318" spans="1:53" s="85" customFormat="1" x14ac:dyDescent="0.2">
      <c r="A318" s="79">
        <v>311</v>
      </c>
      <c r="B318" s="76" t="str">
        <f>IF(ISBLANK(Catalog!I728),"",Catalog!I728)</f>
        <v/>
      </c>
      <c r="C318" s="76"/>
      <c r="D318" s="76" t="str">
        <f>IF($B318="","",(VLOOKUP($B318,'Price List'!$C:BB,2,FALSE)))</f>
        <v/>
      </c>
      <c r="E318" s="77" t="str">
        <f>IF($B318="","",(VLOOKUP($B318,'Price List'!$C:BA,3,FALSE)))</f>
        <v/>
      </c>
      <c r="F318" s="78" t="str">
        <f>IF($B318="","",IF(ISBLANK(VLOOKUP($B318,'Price List'!$C:BB,5,FALSE)),VLOOKUP($B318,'Price List'!$C:BB,7,FALSE),VLOOKUP($B318,'Price List'!$C:BB,5,FALSE)))</f>
        <v/>
      </c>
      <c r="G318" s="76"/>
      <c r="H318" s="76"/>
      <c r="I318" s="77" t="str">
        <f>IF($B318="","",(VLOOKUP($B318,'Price List'!$C:BE,6,FALSE)))</f>
        <v/>
      </c>
      <c r="J318" s="76" t="str">
        <f>IF($B318="","",(VLOOKUP($B318,'Price List'!$C:BF,8,FALSE)))</f>
        <v/>
      </c>
      <c r="K318" s="76" t="str">
        <f>IF($B318="","",(VLOOKUP($B318,'Price List'!$C:BG,9,FALSE)))</f>
        <v/>
      </c>
      <c r="L318" s="79" t="str">
        <f>IF($B318="","",(VLOOKUP($B318,'Price List'!$C:BH,10,FALSE)))</f>
        <v/>
      </c>
      <c r="M318" s="80" t="str">
        <f>IF($B318="","",(VLOOKUP($B318,'Price List'!$C:BI,11,FALSE)))</f>
        <v/>
      </c>
      <c r="N318" s="81" t="str">
        <f>IF($B318="","",(VLOOKUP($B318,'Price List'!$C:BI,12,FALSE)))</f>
        <v/>
      </c>
      <c r="O318" s="82" t="str">
        <f>IF($B318="","",(VLOOKUP($B318,'Price List'!$C:AS,13,FALSE)))</f>
        <v/>
      </c>
      <c r="P318" s="83" t="str">
        <f>IF($B318="","",(VLOOKUP($B318,'Price List'!$C:AS,14,FALSE)))</f>
        <v/>
      </c>
      <c r="Q318" s="83" t="str">
        <f>IF($B318="","",(VLOOKUP($B318,'Price List'!$C:AS,15,FALSE)))</f>
        <v/>
      </c>
      <c r="R318" s="125" t="str">
        <f>IF($B318="","",(VLOOKUP($B318,'Price List'!$C:AS,16,FALSE)))</f>
        <v/>
      </c>
      <c r="S318" s="125" t="str">
        <f>IF($B318="","",(VLOOKUP($B318,'Price List'!$C:AS,17,FALSE)))</f>
        <v/>
      </c>
      <c r="T318" s="84" t="str">
        <f>IF($B318="","",(VLOOKUP($B318,'Price List'!$C:AS,18,FALSE)))</f>
        <v/>
      </c>
      <c r="U318" s="83" t="str">
        <f>IF($B318="","",(VLOOKUP($B318,'Price List'!$C:AS,19,FALSE)))</f>
        <v/>
      </c>
      <c r="V318" s="83" t="str">
        <f>IF($B318="","",(VLOOKUP($B318,'Price List'!$C:AS,20,FALSE)))</f>
        <v/>
      </c>
      <c r="W318" s="125" t="str">
        <f>IF($B318="","",(VLOOKUP($B318,'Price List'!$C:AS,21,FALSE)))</f>
        <v/>
      </c>
      <c r="X318" s="130" t="str">
        <f>IF($B318="","",(VLOOKUP($B318,'Price List'!$C:AS,22,FALSE)))</f>
        <v/>
      </c>
      <c r="Y318" s="83" t="str">
        <f>IF($B318="","",(VLOOKUP($B318,'Price List'!$C:AS,23,FALSE)))</f>
        <v/>
      </c>
      <c r="Z318" s="83" t="str">
        <f>IF($B318="","",(VLOOKUP($B318,'Price List'!$C:AS,24,FALSE)))</f>
        <v/>
      </c>
      <c r="AA318" s="83" t="str">
        <f>IF($B318="","",(VLOOKUP($B318,'Price List'!$C:AS,25,FALSE)))</f>
        <v/>
      </c>
      <c r="AB318" s="125" t="str">
        <f>IF($B318="","",(VLOOKUP($B318,'Price List'!$C:AS,26,FALSE)))</f>
        <v/>
      </c>
      <c r="AC318" s="125" t="str">
        <f>IF($B318="","",(VLOOKUP($B318,'Price List'!$C:AS,27,FALSE)))</f>
        <v/>
      </c>
      <c r="AD318" s="82" t="str">
        <f>IF($B318="","",(VLOOKUP($B318,'Price List'!$C:AS,28,FALSE)))</f>
        <v/>
      </c>
      <c r="AE318" s="83" t="str">
        <f>IF($B318="","",(VLOOKUP($B318,'Price List'!$C:AS,29,FALSE)))</f>
        <v/>
      </c>
      <c r="AF318" s="83" t="str">
        <f>IF($B318="","",(VLOOKUP($B318,'Price List'!$C:AS,30,FALSE)))</f>
        <v/>
      </c>
      <c r="AG318" s="125" t="str">
        <f>IF($B318="","",(VLOOKUP($B318,'Price List'!$C:AS,31,FALSE)))</f>
        <v/>
      </c>
      <c r="AH318" s="125" t="str">
        <f>IF($B318="","",(VLOOKUP($B318,'Price List'!$C:AS,32,FALSE)))</f>
        <v/>
      </c>
      <c r="AI318" s="84" t="str">
        <f>IF($B318="","",(VLOOKUP($B318,'Price List'!$C:AS,33,FALSE)))</f>
        <v/>
      </c>
      <c r="AJ318" s="83" t="str">
        <f>IF($B318="","",(VLOOKUP($B318,'Price List'!$C:AS,34,FALSE)))</f>
        <v/>
      </c>
      <c r="AK318" s="83" t="str">
        <f>IF($B318="","",(VLOOKUP($B318,'Price List'!$C:AS,35,FALSE)))</f>
        <v/>
      </c>
      <c r="AL318" s="125" t="str">
        <f>IF($B318="","",(VLOOKUP($B318,'Price List'!$C:AS,36,FALSE)))</f>
        <v/>
      </c>
      <c r="AM318" s="130" t="str">
        <f>IF($B318="","",(VLOOKUP($B318,'Price List'!$C:AS,37,FALSE)))</f>
        <v/>
      </c>
      <c r="AN318" s="83" t="str">
        <f>IF($B318="","",(VLOOKUP($B318,'Price List'!$C:AS,38,FALSE)))</f>
        <v/>
      </c>
      <c r="AO318" s="83" t="str">
        <f>IF($B318="","",(VLOOKUP($B318,'Price List'!$C:AS,39,FALSE)))</f>
        <v/>
      </c>
      <c r="AP318" s="83" t="str">
        <f>IF($B318="","",(VLOOKUP($B318,'Price List'!$C:AS,40,FALSE)))</f>
        <v/>
      </c>
      <c r="AQ318" s="125" t="str">
        <f>IF($B318="","",(VLOOKUP($B318,'Price List'!$C:AS,41,FALSE)))</f>
        <v/>
      </c>
      <c r="AR318" s="135" t="str">
        <f>IF($B318="","",(VLOOKUP($B318,'Price List'!$C:AS,42,FALSE)))</f>
        <v/>
      </c>
      <c r="AS318" s="76" t="str">
        <f>IF($B318="","",(VLOOKUP($B318,'Price List'!$C:CO,43,FALSE)))</f>
        <v/>
      </c>
      <c r="AT318" s="151" t="str">
        <f t="shared" si="4"/>
        <v/>
      </c>
      <c r="AU318" s="76"/>
      <c r="AV318" s="76"/>
      <c r="AW318" s="76"/>
      <c r="AX318" s="76"/>
      <c r="AY318" s="76"/>
      <c r="AZ318" s="76"/>
      <c r="BA318" s="76"/>
    </row>
    <row r="319" spans="1:53" s="85" customFormat="1" x14ac:dyDescent="0.2">
      <c r="A319" s="79">
        <v>312</v>
      </c>
      <c r="B319" s="76" t="str">
        <f>IF(ISBLANK(Catalog!A735),"",Catalog!A735)</f>
        <v/>
      </c>
      <c r="C319" s="76"/>
      <c r="D319" s="76" t="str">
        <f>IF($B319="","",(VLOOKUP($B319,'Price List'!$C:BB,2,FALSE)))</f>
        <v/>
      </c>
      <c r="E319" s="77" t="str">
        <f>IF($B319="","",(VLOOKUP($B319,'Price List'!$C:BA,3,FALSE)))</f>
        <v/>
      </c>
      <c r="F319" s="78" t="str">
        <f>IF($B319="","",IF(ISBLANK(VLOOKUP($B319,'Price List'!$C:BB,5,FALSE)),VLOOKUP($B319,'Price List'!$C:BB,7,FALSE),VLOOKUP($B319,'Price List'!$C:BB,5,FALSE)))</f>
        <v/>
      </c>
      <c r="G319" s="76"/>
      <c r="H319" s="76"/>
      <c r="I319" s="77" t="str">
        <f>IF($B319="","",(VLOOKUP($B319,'Price List'!$C:BE,6,FALSE)))</f>
        <v/>
      </c>
      <c r="J319" s="76" t="str">
        <f>IF($B319="","",(VLOOKUP($B319,'Price List'!$C:BF,8,FALSE)))</f>
        <v/>
      </c>
      <c r="K319" s="76" t="str">
        <f>IF($B319="","",(VLOOKUP($B319,'Price List'!$C:BG,9,FALSE)))</f>
        <v/>
      </c>
      <c r="L319" s="79" t="str">
        <f>IF($B319="","",(VLOOKUP($B319,'Price List'!$C:BH,10,FALSE)))</f>
        <v/>
      </c>
      <c r="M319" s="80" t="str">
        <f>IF($B319="","",(VLOOKUP($B319,'Price List'!$C:BI,11,FALSE)))</f>
        <v/>
      </c>
      <c r="N319" s="81" t="str">
        <f>IF($B319="","",(VLOOKUP($B319,'Price List'!$C:BI,12,FALSE)))</f>
        <v/>
      </c>
      <c r="O319" s="82" t="str">
        <f>IF($B319="","",(VLOOKUP($B319,'Price List'!$C:AS,13,FALSE)))</f>
        <v/>
      </c>
      <c r="P319" s="83" t="str">
        <f>IF($B319="","",(VLOOKUP($B319,'Price List'!$C:AS,14,FALSE)))</f>
        <v/>
      </c>
      <c r="Q319" s="83" t="str">
        <f>IF($B319="","",(VLOOKUP($B319,'Price List'!$C:AS,15,FALSE)))</f>
        <v/>
      </c>
      <c r="R319" s="125" t="str">
        <f>IF($B319="","",(VLOOKUP($B319,'Price List'!$C:AS,16,FALSE)))</f>
        <v/>
      </c>
      <c r="S319" s="125" t="str">
        <f>IF($B319="","",(VLOOKUP($B319,'Price List'!$C:AS,17,FALSE)))</f>
        <v/>
      </c>
      <c r="T319" s="84" t="str">
        <f>IF($B319="","",(VLOOKUP($B319,'Price List'!$C:AS,18,FALSE)))</f>
        <v/>
      </c>
      <c r="U319" s="83" t="str">
        <f>IF($B319="","",(VLOOKUP($B319,'Price List'!$C:AS,19,FALSE)))</f>
        <v/>
      </c>
      <c r="V319" s="83" t="str">
        <f>IF($B319="","",(VLOOKUP($B319,'Price List'!$C:AS,20,FALSE)))</f>
        <v/>
      </c>
      <c r="W319" s="125" t="str">
        <f>IF($B319="","",(VLOOKUP($B319,'Price List'!$C:AS,21,FALSE)))</f>
        <v/>
      </c>
      <c r="X319" s="130" t="str">
        <f>IF($B319="","",(VLOOKUP($B319,'Price List'!$C:AS,22,FALSE)))</f>
        <v/>
      </c>
      <c r="Y319" s="83" t="str">
        <f>IF($B319="","",(VLOOKUP($B319,'Price List'!$C:AS,23,FALSE)))</f>
        <v/>
      </c>
      <c r="Z319" s="83" t="str">
        <f>IF($B319="","",(VLOOKUP($B319,'Price List'!$C:AS,24,FALSE)))</f>
        <v/>
      </c>
      <c r="AA319" s="83" t="str">
        <f>IF($B319="","",(VLOOKUP($B319,'Price List'!$C:AS,25,FALSE)))</f>
        <v/>
      </c>
      <c r="AB319" s="125" t="str">
        <f>IF($B319="","",(VLOOKUP($B319,'Price List'!$C:AS,26,FALSE)))</f>
        <v/>
      </c>
      <c r="AC319" s="125" t="str">
        <f>IF($B319="","",(VLOOKUP($B319,'Price List'!$C:AS,27,FALSE)))</f>
        <v/>
      </c>
      <c r="AD319" s="82" t="str">
        <f>IF($B319="","",(VLOOKUP($B319,'Price List'!$C:AS,28,FALSE)))</f>
        <v/>
      </c>
      <c r="AE319" s="83" t="str">
        <f>IF($B319="","",(VLOOKUP($B319,'Price List'!$C:AS,29,FALSE)))</f>
        <v/>
      </c>
      <c r="AF319" s="83" t="str">
        <f>IF($B319="","",(VLOOKUP($B319,'Price List'!$C:AS,30,FALSE)))</f>
        <v/>
      </c>
      <c r="AG319" s="125" t="str">
        <f>IF($B319="","",(VLOOKUP($B319,'Price List'!$C:AS,31,FALSE)))</f>
        <v/>
      </c>
      <c r="AH319" s="125" t="str">
        <f>IF($B319="","",(VLOOKUP($B319,'Price List'!$C:AS,32,FALSE)))</f>
        <v/>
      </c>
      <c r="AI319" s="84" t="str">
        <f>IF($B319="","",(VLOOKUP($B319,'Price List'!$C:AS,33,FALSE)))</f>
        <v/>
      </c>
      <c r="AJ319" s="83" t="str">
        <f>IF($B319="","",(VLOOKUP($B319,'Price List'!$C:AS,34,FALSE)))</f>
        <v/>
      </c>
      <c r="AK319" s="83" t="str">
        <f>IF($B319="","",(VLOOKUP($B319,'Price List'!$C:AS,35,FALSE)))</f>
        <v/>
      </c>
      <c r="AL319" s="125" t="str">
        <f>IF($B319="","",(VLOOKUP($B319,'Price List'!$C:AS,36,FALSE)))</f>
        <v/>
      </c>
      <c r="AM319" s="130" t="str">
        <f>IF($B319="","",(VLOOKUP($B319,'Price List'!$C:AS,37,FALSE)))</f>
        <v/>
      </c>
      <c r="AN319" s="83" t="str">
        <f>IF($B319="","",(VLOOKUP($B319,'Price List'!$C:AS,38,FALSE)))</f>
        <v/>
      </c>
      <c r="AO319" s="83" t="str">
        <f>IF($B319="","",(VLOOKUP($B319,'Price List'!$C:AS,39,FALSE)))</f>
        <v/>
      </c>
      <c r="AP319" s="83" t="str">
        <f>IF($B319="","",(VLOOKUP($B319,'Price List'!$C:AS,40,FALSE)))</f>
        <v/>
      </c>
      <c r="AQ319" s="125" t="str">
        <f>IF($B319="","",(VLOOKUP($B319,'Price List'!$C:AS,41,FALSE)))</f>
        <v/>
      </c>
      <c r="AR319" s="135" t="str">
        <f>IF($B319="","",(VLOOKUP($B319,'Price List'!$C:AS,42,FALSE)))</f>
        <v/>
      </c>
      <c r="AS319" s="76" t="str">
        <f>IF($B319="","",(VLOOKUP($B319,'Price List'!$C:CO,43,FALSE)))</f>
        <v/>
      </c>
      <c r="AT319" s="151" t="str">
        <f t="shared" si="4"/>
        <v/>
      </c>
      <c r="AU319" s="76"/>
      <c r="AV319" s="76"/>
      <c r="AW319" s="76"/>
      <c r="AX319" s="76"/>
      <c r="AY319" s="76"/>
      <c r="AZ319" s="76"/>
      <c r="BA319" s="76"/>
    </row>
    <row r="320" spans="1:53" s="85" customFormat="1" x14ac:dyDescent="0.2">
      <c r="A320" s="79">
        <v>313</v>
      </c>
      <c r="B320" s="76" t="str">
        <f>IF(ISBLANK(Catalog!E735),"",Catalog!E735)</f>
        <v/>
      </c>
      <c r="C320" s="76"/>
      <c r="D320" s="76" t="str">
        <f>IF($B320="","",(VLOOKUP($B320,'Price List'!$C:BB,2,FALSE)))</f>
        <v/>
      </c>
      <c r="E320" s="77" t="str">
        <f>IF($B320="","",(VLOOKUP($B320,'Price List'!$C:BA,3,FALSE)))</f>
        <v/>
      </c>
      <c r="F320" s="78" t="str">
        <f>IF($B320="","",IF(ISBLANK(VLOOKUP($B320,'Price List'!$C:BB,5,FALSE)),VLOOKUP($B320,'Price List'!$C:BB,7,FALSE),VLOOKUP($B320,'Price List'!$C:BB,5,FALSE)))</f>
        <v/>
      </c>
      <c r="G320" s="76"/>
      <c r="H320" s="76"/>
      <c r="I320" s="77" t="str">
        <f>IF($B320="","",(VLOOKUP($B320,'Price List'!$C:BE,6,FALSE)))</f>
        <v/>
      </c>
      <c r="J320" s="76" t="str">
        <f>IF($B320="","",(VLOOKUP($B320,'Price List'!$C:BF,8,FALSE)))</f>
        <v/>
      </c>
      <c r="K320" s="76" t="str">
        <f>IF($B320="","",(VLOOKUP($B320,'Price List'!$C:BG,9,FALSE)))</f>
        <v/>
      </c>
      <c r="L320" s="79" t="str">
        <f>IF($B320="","",(VLOOKUP($B320,'Price List'!$C:BH,10,FALSE)))</f>
        <v/>
      </c>
      <c r="M320" s="80" t="str">
        <f>IF($B320="","",(VLOOKUP($B320,'Price List'!$C:BI,11,FALSE)))</f>
        <v/>
      </c>
      <c r="N320" s="81" t="str">
        <f>IF($B320="","",(VLOOKUP($B320,'Price List'!$C:BI,12,FALSE)))</f>
        <v/>
      </c>
      <c r="O320" s="82" t="str">
        <f>IF($B320="","",(VLOOKUP($B320,'Price List'!$C:AS,13,FALSE)))</f>
        <v/>
      </c>
      <c r="P320" s="83" t="str">
        <f>IF($B320="","",(VLOOKUP($B320,'Price List'!$C:AS,14,FALSE)))</f>
        <v/>
      </c>
      <c r="Q320" s="83" t="str">
        <f>IF($B320="","",(VLOOKUP($B320,'Price List'!$C:AS,15,FALSE)))</f>
        <v/>
      </c>
      <c r="R320" s="125" t="str">
        <f>IF($B320="","",(VLOOKUP($B320,'Price List'!$C:AS,16,FALSE)))</f>
        <v/>
      </c>
      <c r="S320" s="125" t="str">
        <f>IF($B320="","",(VLOOKUP($B320,'Price List'!$C:AS,17,FALSE)))</f>
        <v/>
      </c>
      <c r="T320" s="84" t="str">
        <f>IF($B320="","",(VLOOKUP($B320,'Price List'!$C:AS,18,FALSE)))</f>
        <v/>
      </c>
      <c r="U320" s="83" t="str">
        <f>IF($B320="","",(VLOOKUP($B320,'Price List'!$C:AS,19,FALSE)))</f>
        <v/>
      </c>
      <c r="V320" s="83" t="str">
        <f>IF($B320="","",(VLOOKUP($B320,'Price List'!$C:AS,20,FALSE)))</f>
        <v/>
      </c>
      <c r="W320" s="125" t="str">
        <f>IF($B320="","",(VLOOKUP($B320,'Price List'!$C:AS,21,FALSE)))</f>
        <v/>
      </c>
      <c r="X320" s="130" t="str">
        <f>IF($B320="","",(VLOOKUP($B320,'Price List'!$C:AS,22,FALSE)))</f>
        <v/>
      </c>
      <c r="Y320" s="83" t="str">
        <f>IF($B320="","",(VLOOKUP($B320,'Price List'!$C:AS,23,FALSE)))</f>
        <v/>
      </c>
      <c r="Z320" s="83" t="str">
        <f>IF($B320="","",(VLOOKUP($B320,'Price List'!$C:AS,24,FALSE)))</f>
        <v/>
      </c>
      <c r="AA320" s="83" t="str">
        <f>IF($B320="","",(VLOOKUP($B320,'Price List'!$C:AS,25,FALSE)))</f>
        <v/>
      </c>
      <c r="AB320" s="125" t="str">
        <f>IF($B320="","",(VLOOKUP($B320,'Price List'!$C:AS,26,FALSE)))</f>
        <v/>
      </c>
      <c r="AC320" s="125" t="str">
        <f>IF($B320="","",(VLOOKUP($B320,'Price List'!$C:AS,27,FALSE)))</f>
        <v/>
      </c>
      <c r="AD320" s="82" t="str">
        <f>IF($B320="","",(VLOOKUP($B320,'Price List'!$C:AS,28,FALSE)))</f>
        <v/>
      </c>
      <c r="AE320" s="83" t="str">
        <f>IF($B320="","",(VLOOKUP($B320,'Price List'!$C:AS,29,FALSE)))</f>
        <v/>
      </c>
      <c r="AF320" s="83" t="str">
        <f>IF($B320="","",(VLOOKUP($B320,'Price List'!$C:AS,30,FALSE)))</f>
        <v/>
      </c>
      <c r="AG320" s="125" t="str">
        <f>IF($B320="","",(VLOOKUP($B320,'Price List'!$C:AS,31,FALSE)))</f>
        <v/>
      </c>
      <c r="AH320" s="125" t="str">
        <f>IF($B320="","",(VLOOKUP($B320,'Price List'!$C:AS,32,FALSE)))</f>
        <v/>
      </c>
      <c r="AI320" s="84" t="str">
        <f>IF($B320="","",(VLOOKUP($B320,'Price List'!$C:AS,33,FALSE)))</f>
        <v/>
      </c>
      <c r="AJ320" s="83" t="str">
        <f>IF($B320="","",(VLOOKUP($B320,'Price List'!$C:AS,34,FALSE)))</f>
        <v/>
      </c>
      <c r="AK320" s="83" t="str">
        <f>IF($B320="","",(VLOOKUP($B320,'Price List'!$C:AS,35,FALSE)))</f>
        <v/>
      </c>
      <c r="AL320" s="125" t="str">
        <f>IF($B320="","",(VLOOKUP($B320,'Price List'!$C:AS,36,FALSE)))</f>
        <v/>
      </c>
      <c r="AM320" s="130" t="str">
        <f>IF($B320="","",(VLOOKUP($B320,'Price List'!$C:AS,37,FALSE)))</f>
        <v/>
      </c>
      <c r="AN320" s="83" t="str">
        <f>IF($B320="","",(VLOOKUP($B320,'Price List'!$C:AS,38,FALSE)))</f>
        <v/>
      </c>
      <c r="AO320" s="83" t="str">
        <f>IF($B320="","",(VLOOKUP($B320,'Price List'!$C:AS,39,FALSE)))</f>
        <v/>
      </c>
      <c r="AP320" s="83" t="str">
        <f>IF($B320="","",(VLOOKUP($B320,'Price List'!$C:AS,40,FALSE)))</f>
        <v/>
      </c>
      <c r="AQ320" s="125" t="str">
        <f>IF($B320="","",(VLOOKUP($B320,'Price List'!$C:AS,41,FALSE)))</f>
        <v/>
      </c>
      <c r="AR320" s="135" t="str">
        <f>IF($B320="","",(VLOOKUP($B320,'Price List'!$C:AS,42,FALSE)))</f>
        <v/>
      </c>
      <c r="AS320" s="76" t="str">
        <f>IF($B320="","",(VLOOKUP($B320,'Price List'!$C:CO,43,FALSE)))</f>
        <v/>
      </c>
      <c r="AT320" s="151" t="str">
        <f t="shared" si="4"/>
        <v/>
      </c>
      <c r="AU320" s="76"/>
      <c r="AV320" s="76"/>
      <c r="AW320" s="76"/>
      <c r="AX320" s="76"/>
      <c r="AY320" s="76"/>
      <c r="AZ320" s="76"/>
      <c r="BA320" s="76"/>
    </row>
    <row r="321" spans="1:53" s="85" customFormat="1" x14ac:dyDescent="0.2">
      <c r="A321" s="79">
        <v>314</v>
      </c>
      <c r="B321" s="76" t="str">
        <f>IF(ISBLANK(Catalog!I735),"",Catalog!I735)</f>
        <v/>
      </c>
      <c r="C321" s="76"/>
      <c r="D321" s="76" t="str">
        <f>IF($B321="","",(VLOOKUP($B321,'Price List'!$C:BB,2,FALSE)))</f>
        <v/>
      </c>
      <c r="E321" s="77" t="str">
        <f>IF($B321="","",(VLOOKUP($B321,'Price List'!$C:BA,3,FALSE)))</f>
        <v/>
      </c>
      <c r="F321" s="78" t="str">
        <f>IF($B321="","",IF(ISBLANK(VLOOKUP($B321,'Price List'!$C:BB,5,FALSE)),VLOOKUP($B321,'Price List'!$C:BB,7,FALSE),VLOOKUP($B321,'Price List'!$C:BB,5,FALSE)))</f>
        <v/>
      </c>
      <c r="G321" s="76"/>
      <c r="H321" s="76"/>
      <c r="I321" s="77" t="str">
        <f>IF($B321="","",(VLOOKUP($B321,'Price List'!$C:BE,6,FALSE)))</f>
        <v/>
      </c>
      <c r="J321" s="76" t="str">
        <f>IF($B321="","",(VLOOKUP($B321,'Price List'!$C:BF,8,FALSE)))</f>
        <v/>
      </c>
      <c r="K321" s="76" t="str">
        <f>IF($B321="","",(VLOOKUP($B321,'Price List'!$C:BG,9,FALSE)))</f>
        <v/>
      </c>
      <c r="L321" s="79" t="str">
        <f>IF($B321="","",(VLOOKUP($B321,'Price List'!$C:BH,10,FALSE)))</f>
        <v/>
      </c>
      <c r="M321" s="80" t="str">
        <f>IF($B321="","",(VLOOKUP($B321,'Price List'!$C:BI,11,FALSE)))</f>
        <v/>
      </c>
      <c r="N321" s="81" t="str">
        <f>IF($B321="","",(VLOOKUP($B321,'Price List'!$C:BI,12,FALSE)))</f>
        <v/>
      </c>
      <c r="O321" s="82" t="str">
        <f>IF($B321="","",(VLOOKUP($B321,'Price List'!$C:AS,13,FALSE)))</f>
        <v/>
      </c>
      <c r="P321" s="83" t="str">
        <f>IF($B321="","",(VLOOKUP($B321,'Price List'!$C:AS,14,FALSE)))</f>
        <v/>
      </c>
      <c r="Q321" s="83" t="str">
        <f>IF($B321="","",(VLOOKUP($B321,'Price List'!$C:AS,15,FALSE)))</f>
        <v/>
      </c>
      <c r="R321" s="125" t="str">
        <f>IF($B321="","",(VLOOKUP($B321,'Price List'!$C:AS,16,FALSE)))</f>
        <v/>
      </c>
      <c r="S321" s="125" t="str">
        <f>IF($B321="","",(VLOOKUP($B321,'Price List'!$C:AS,17,FALSE)))</f>
        <v/>
      </c>
      <c r="T321" s="84" t="str">
        <f>IF($B321="","",(VLOOKUP($B321,'Price List'!$C:AS,18,FALSE)))</f>
        <v/>
      </c>
      <c r="U321" s="83" t="str">
        <f>IF($B321="","",(VLOOKUP($B321,'Price List'!$C:AS,19,FALSE)))</f>
        <v/>
      </c>
      <c r="V321" s="83" t="str">
        <f>IF($B321="","",(VLOOKUP($B321,'Price List'!$C:AS,20,FALSE)))</f>
        <v/>
      </c>
      <c r="W321" s="125" t="str">
        <f>IF($B321="","",(VLOOKUP($B321,'Price List'!$C:AS,21,FALSE)))</f>
        <v/>
      </c>
      <c r="X321" s="130" t="str">
        <f>IF($B321="","",(VLOOKUP($B321,'Price List'!$C:AS,22,FALSE)))</f>
        <v/>
      </c>
      <c r="Y321" s="83" t="str">
        <f>IF($B321="","",(VLOOKUP($B321,'Price List'!$C:AS,23,FALSE)))</f>
        <v/>
      </c>
      <c r="Z321" s="83" t="str">
        <f>IF($B321="","",(VLOOKUP($B321,'Price List'!$C:AS,24,FALSE)))</f>
        <v/>
      </c>
      <c r="AA321" s="83" t="str">
        <f>IF($B321="","",(VLOOKUP($B321,'Price List'!$C:AS,25,FALSE)))</f>
        <v/>
      </c>
      <c r="AB321" s="125" t="str">
        <f>IF($B321="","",(VLOOKUP($B321,'Price List'!$C:AS,26,FALSE)))</f>
        <v/>
      </c>
      <c r="AC321" s="125" t="str">
        <f>IF($B321="","",(VLOOKUP($B321,'Price List'!$C:AS,27,FALSE)))</f>
        <v/>
      </c>
      <c r="AD321" s="82" t="str">
        <f>IF($B321="","",(VLOOKUP($B321,'Price List'!$C:AS,28,FALSE)))</f>
        <v/>
      </c>
      <c r="AE321" s="83" t="str">
        <f>IF($B321="","",(VLOOKUP($B321,'Price List'!$C:AS,29,FALSE)))</f>
        <v/>
      </c>
      <c r="AF321" s="83" t="str">
        <f>IF($B321="","",(VLOOKUP($B321,'Price List'!$C:AS,30,FALSE)))</f>
        <v/>
      </c>
      <c r="AG321" s="125" t="str">
        <f>IF($B321="","",(VLOOKUP($B321,'Price List'!$C:AS,31,FALSE)))</f>
        <v/>
      </c>
      <c r="AH321" s="125" t="str">
        <f>IF($B321="","",(VLOOKUP($B321,'Price List'!$C:AS,32,FALSE)))</f>
        <v/>
      </c>
      <c r="AI321" s="84" t="str">
        <f>IF($B321="","",(VLOOKUP($B321,'Price List'!$C:AS,33,FALSE)))</f>
        <v/>
      </c>
      <c r="AJ321" s="83" t="str">
        <f>IF($B321="","",(VLOOKUP($B321,'Price List'!$C:AS,34,FALSE)))</f>
        <v/>
      </c>
      <c r="AK321" s="83" t="str">
        <f>IF($B321="","",(VLOOKUP($B321,'Price List'!$C:AS,35,FALSE)))</f>
        <v/>
      </c>
      <c r="AL321" s="125" t="str">
        <f>IF($B321="","",(VLOOKUP($B321,'Price List'!$C:AS,36,FALSE)))</f>
        <v/>
      </c>
      <c r="AM321" s="130" t="str">
        <f>IF($B321="","",(VLOOKUP($B321,'Price List'!$C:AS,37,FALSE)))</f>
        <v/>
      </c>
      <c r="AN321" s="83" t="str">
        <f>IF($B321="","",(VLOOKUP($B321,'Price List'!$C:AS,38,FALSE)))</f>
        <v/>
      </c>
      <c r="AO321" s="83" t="str">
        <f>IF($B321="","",(VLOOKUP($B321,'Price List'!$C:AS,39,FALSE)))</f>
        <v/>
      </c>
      <c r="AP321" s="83" t="str">
        <f>IF($B321="","",(VLOOKUP($B321,'Price List'!$C:AS,40,FALSE)))</f>
        <v/>
      </c>
      <c r="AQ321" s="125" t="str">
        <f>IF($B321="","",(VLOOKUP($B321,'Price List'!$C:AS,41,FALSE)))</f>
        <v/>
      </c>
      <c r="AR321" s="135" t="str">
        <f>IF($B321="","",(VLOOKUP($B321,'Price List'!$C:AS,42,FALSE)))</f>
        <v/>
      </c>
      <c r="AS321" s="76" t="str">
        <f>IF($B321="","",(VLOOKUP($B321,'Price List'!$C:CO,43,FALSE)))</f>
        <v/>
      </c>
      <c r="AT321" s="151" t="str">
        <f t="shared" si="4"/>
        <v/>
      </c>
      <c r="AU321" s="76"/>
      <c r="AV321" s="76"/>
      <c r="AW321" s="76"/>
      <c r="AX321" s="76"/>
      <c r="AY321" s="76"/>
      <c r="AZ321" s="76"/>
      <c r="BA321" s="76"/>
    </row>
    <row r="322" spans="1:53" s="85" customFormat="1" x14ac:dyDescent="0.2">
      <c r="A322" s="79">
        <v>315</v>
      </c>
      <c r="B322" s="76" t="str">
        <f>IF(ISBLANK(Catalog!A742),"",Catalog!A742)</f>
        <v/>
      </c>
      <c r="C322" s="76"/>
      <c r="D322" s="76" t="str">
        <f>IF($B322="","",(VLOOKUP($B322,'Price List'!$C:BB,2,FALSE)))</f>
        <v/>
      </c>
      <c r="E322" s="77" t="str">
        <f>IF($B322="","",(VLOOKUP($B322,'Price List'!$C:BA,3,FALSE)))</f>
        <v/>
      </c>
      <c r="F322" s="78" t="str">
        <f>IF($B322="","",IF(ISBLANK(VLOOKUP($B322,'Price List'!$C:BB,5,FALSE)),VLOOKUP($B322,'Price List'!$C:BB,7,FALSE),VLOOKUP($B322,'Price List'!$C:BB,5,FALSE)))</f>
        <v/>
      </c>
      <c r="G322" s="76"/>
      <c r="H322" s="76"/>
      <c r="I322" s="77" t="str">
        <f>IF($B322="","",(VLOOKUP($B322,'Price List'!$C:BE,6,FALSE)))</f>
        <v/>
      </c>
      <c r="J322" s="76" t="str">
        <f>IF($B322="","",(VLOOKUP($B322,'Price List'!$C:BF,8,FALSE)))</f>
        <v/>
      </c>
      <c r="K322" s="76" t="str">
        <f>IF($B322="","",(VLOOKUP($B322,'Price List'!$C:BG,9,FALSE)))</f>
        <v/>
      </c>
      <c r="L322" s="79" t="str">
        <f>IF($B322="","",(VLOOKUP($B322,'Price List'!$C:BH,10,FALSE)))</f>
        <v/>
      </c>
      <c r="M322" s="80" t="str">
        <f>IF($B322="","",(VLOOKUP($B322,'Price List'!$C:BI,11,FALSE)))</f>
        <v/>
      </c>
      <c r="N322" s="81" t="str">
        <f>IF($B322="","",(VLOOKUP($B322,'Price List'!$C:BI,12,FALSE)))</f>
        <v/>
      </c>
      <c r="O322" s="82" t="str">
        <f>IF($B322="","",(VLOOKUP($B322,'Price List'!$C:AS,13,FALSE)))</f>
        <v/>
      </c>
      <c r="P322" s="83" t="str">
        <f>IF($B322="","",(VLOOKUP($B322,'Price List'!$C:AS,14,FALSE)))</f>
        <v/>
      </c>
      <c r="Q322" s="83" t="str">
        <f>IF($B322="","",(VLOOKUP($B322,'Price List'!$C:AS,15,FALSE)))</f>
        <v/>
      </c>
      <c r="R322" s="125" t="str">
        <f>IF($B322="","",(VLOOKUP($B322,'Price List'!$C:AS,16,FALSE)))</f>
        <v/>
      </c>
      <c r="S322" s="125" t="str">
        <f>IF($B322="","",(VLOOKUP($B322,'Price List'!$C:AS,17,FALSE)))</f>
        <v/>
      </c>
      <c r="T322" s="84" t="str">
        <f>IF($B322="","",(VLOOKUP($B322,'Price List'!$C:AS,18,FALSE)))</f>
        <v/>
      </c>
      <c r="U322" s="83" t="str">
        <f>IF($B322="","",(VLOOKUP($B322,'Price List'!$C:AS,19,FALSE)))</f>
        <v/>
      </c>
      <c r="V322" s="83" t="str">
        <f>IF($B322="","",(VLOOKUP($B322,'Price List'!$C:AS,20,FALSE)))</f>
        <v/>
      </c>
      <c r="W322" s="125" t="str">
        <f>IF($B322="","",(VLOOKUP($B322,'Price List'!$C:AS,21,FALSE)))</f>
        <v/>
      </c>
      <c r="X322" s="130" t="str">
        <f>IF($B322="","",(VLOOKUP($B322,'Price List'!$C:AS,22,FALSE)))</f>
        <v/>
      </c>
      <c r="Y322" s="83" t="str">
        <f>IF($B322="","",(VLOOKUP($B322,'Price List'!$C:AS,23,FALSE)))</f>
        <v/>
      </c>
      <c r="Z322" s="83" t="str">
        <f>IF($B322="","",(VLOOKUP($B322,'Price List'!$C:AS,24,FALSE)))</f>
        <v/>
      </c>
      <c r="AA322" s="83" t="str">
        <f>IF($B322="","",(VLOOKUP($B322,'Price List'!$C:AS,25,FALSE)))</f>
        <v/>
      </c>
      <c r="AB322" s="125" t="str">
        <f>IF($B322="","",(VLOOKUP($B322,'Price List'!$C:AS,26,FALSE)))</f>
        <v/>
      </c>
      <c r="AC322" s="125" t="str">
        <f>IF($B322="","",(VLOOKUP($B322,'Price List'!$C:AS,27,FALSE)))</f>
        <v/>
      </c>
      <c r="AD322" s="82" t="str">
        <f>IF($B322="","",(VLOOKUP($B322,'Price List'!$C:AS,28,FALSE)))</f>
        <v/>
      </c>
      <c r="AE322" s="83" t="str">
        <f>IF($B322="","",(VLOOKUP($B322,'Price List'!$C:AS,29,FALSE)))</f>
        <v/>
      </c>
      <c r="AF322" s="83" t="str">
        <f>IF($B322="","",(VLOOKUP($B322,'Price List'!$C:AS,30,FALSE)))</f>
        <v/>
      </c>
      <c r="AG322" s="125" t="str">
        <f>IF($B322="","",(VLOOKUP($B322,'Price List'!$C:AS,31,FALSE)))</f>
        <v/>
      </c>
      <c r="AH322" s="125" t="str">
        <f>IF($B322="","",(VLOOKUP($B322,'Price List'!$C:AS,32,FALSE)))</f>
        <v/>
      </c>
      <c r="AI322" s="84" t="str">
        <f>IF($B322="","",(VLOOKUP($B322,'Price List'!$C:AS,33,FALSE)))</f>
        <v/>
      </c>
      <c r="AJ322" s="83" t="str">
        <f>IF($B322="","",(VLOOKUP($B322,'Price List'!$C:AS,34,FALSE)))</f>
        <v/>
      </c>
      <c r="AK322" s="83" t="str">
        <f>IF($B322="","",(VLOOKUP($B322,'Price List'!$C:AS,35,FALSE)))</f>
        <v/>
      </c>
      <c r="AL322" s="125" t="str">
        <f>IF($B322="","",(VLOOKUP($B322,'Price List'!$C:AS,36,FALSE)))</f>
        <v/>
      </c>
      <c r="AM322" s="130" t="str">
        <f>IF($B322="","",(VLOOKUP($B322,'Price List'!$C:AS,37,FALSE)))</f>
        <v/>
      </c>
      <c r="AN322" s="83" t="str">
        <f>IF($B322="","",(VLOOKUP($B322,'Price List'!$C:AS,38,FALSE)))</f>
        <v/>
      </c>
      <c r="AO322" s="83" t="str">
        <f>IF($B322="","",(VLOOKUP($B322,'Price List'!$C:AS,39,FALSE)))</f>
        <v/>
      </c>
      <c r="AP322" s="83" t="str">
        <f>IF($B322="","",(VLOOKUP($B322,'Price List'!$C:AS,40,FALSE)))</f>
        <v/>
      </c>
      <c r="AQ322" s="125" t="str">
        <f>IF($B322="","",(VLOOKUP($B322,'Price List'!$C:AS,41,FALSE)))</f>
        <v/>
      </c>
      <c r="AR322" s="135" t="str">
        <f>IF($B322="","",(VLOOKUP($B322,'Price List'!$C:AS,42,FALSE)))</f>
        <v/>
      </c>
      <c r="AS322" s="76" t="str">
        <f>IF($B322="","",(VLOOKUP($B322,'Price List'!$C:CO,43,FALSE)))</f>
        <v/>
      </c>
      <c r="AT322" s="151" t="str">
        <f t="shared" si="4"/>
        <v/>
      </c>
      <c r="AU322" s="76"/>
      <c r="AV322" s="76"/>
      <c r="AW322" s="76"/>
      <c r="AX322" s="76"/>
      <c r="AY322" s="76"/>
      <c r="AZ322" s="76"/>
      <c r="BA322" s="76"/>
    </row>
    <row r="323" spans="1:53" s="85" customFormat="1" x14ac:dyDescent="0.2">
      <c r="A323" s="79">
        <v>316</v>
      </c>
      <c r="B323" s="76" t="str">
        <f>IF(ISBLANK(Catalog!E742),"",Catalog!E742)</f>
        <v/>
      </c>
      <c r="C323" s="76"/>
      <c r="D323" s="76" t="str">
        <f>IF($B323="","",(VLOOKUP($B323,'Price List'!$C:BB,2,FALSE)))</f>
        <v/>
      </c>
      <c r="E323" s="77" t="str">
        <f>IF($B323="","",(VLOOKUP($B323,'Price List'!$C:BA,3,FALSE)))</f>
        <v/>
      </c>
      <c r="F323" s="78" t="str">
        <f>IF($B323="","",IF(ISBLANK(VLOOKUP($B323,'Price List'!$C:BB,5,FALSE)),VLOOKUP($B323,'Price List'!$C:BB,7,FALSE),VLOOKUP($B323,'Price List'!$C:BB,5,FALSE)))</f>
        <v/>
      </c>
      <c r="G323" s="76"/>
      <c r="H323" s="76"/>
      <c r="I323" s="77" t="str">
        <f>IF($B323="","",(VLOOKUP($B323,'Price List'!$C:BE,6,FALSE)))</f>
        <v/>
      </c>
      <c r="J323" s="76" t="str">
        <f>IF($B323="","",(VLOOKUP($B323,'Price List'!$C:BF,8,FALSE)))</f>
        <v/>
      </c>
      <c r="K323" s="76" t="str">
        <f>IF($B323="","",(VLOOKUP($B323,'Price List'!$C:BG,9,FALSE)))</f>
        <v/>
      </c>
      <c r="L323" s="79" t="str">
        <f>IF($B323="","",(VLOOKUP($B323,'Price List'!$C:BH,10,FALSE)))</f>
        <v/>
      </c>
      <c r="M323" s="80" t="str">
        <f>IF($B323="","",(VLOOKUP($B323,'Price List'!$C:BI,11,FALSE)))</f>
        <v/>
      </c>
      <c r="N323" s="81" t="str">
        <f>IF($B323="","",(VLOOKUP($B323,'Price List'!$C:BI,12,FALSE)))</f>
        <v/>
      </c>
      <c r="O323" s="82" t="str">
        <f>IF($B323="","",(VLOOKUP($B323,'Price List'!$C:AS,13,FALSE)))</f>
        <v/>
      </c>
      <c r="P323" s="83" t="str">
        <f>IF($B323="","",(VLOOKUP($B323,'Price List'!$C:AS,14,FALSE)))</f>
        <v/>
      </c>
      <c r="Q323" s="83" t="str">
        <f>IF($B323="","",(VLOOKUP($B323,'Price List'!$C:AS,15,FALSE)))</f>
        <v/>
      </c>
      <c r="R323" s="125" t="str">
        <f>IF($B323="","",(VLOOKUP($B323,'Price List'!$C:AS,16,FALSE)))</f>
        <v/>
      </c>
      <c r="S323" s="125" t="str">
        <f>IF($B323="","",(VLOOKUP($B323,'Price List'!$C:AS,17,FALSE)))</f>
        <v/>
      </c>
      <c r="T323" s="84" t="str">
        <f>IF($B323="","",(VLOOKUP($B323,'Price List'!$C:AS,18,FALSE)))</f>
        <v/>
      </c>
      <c r="U323" s="83" t="str">
        <f>IF($B323="","",(VLOOKUP($B323,'Price List'!$C:AS,19,FALSE)))</f>
        <v/>
      </c>
      <c r="V323" s="83" t="str">
        <f>IF($B323="","",(VLOOKUP($B323,'Price List'!$C:AS,20,FALSE)))</f>
        <v/>
      </c>
      <c r="W323" s="125" t="str">
        <f>IF($B323="","",(VLOOKUP($B323,'Price List'!$C:AS,21,FALSE)))</f>
        <v/>
      </c>
      <c r="X323" s="130" t="str">
        <f>IF($B323="","",(VLOOKUP($B323,'Price List'!$C:AS,22,FALSE)))</f>
        <v/>
      </c>
      <c r="Y323" s="83" t="str">
        <f>IF($B323="","",(VLOOKUP($B323,'Price List'!$C:AS,23,FALSE)))</f>
        <v/>
      </c>
      <c r="Z323" s="83" t="str">
        <f>IF($B323="","",(VLOOKUP($B323,'Price List'!$C:AS,24,FALSE)))</f>
        <v/>
      </c>
      <c r="AA323" s="83" t="str">
        <f>IF($B323="","",(VLOOKUP($B323,'Price List'!$C:AS,25,FALSE)))</f>
        <v/>
      </c>
      <c r="AB323" s="125" t="str">
        <f>IF($B323="","",(VLOOKUP($B323,'Price List'!$C:AS,26,FALSE)))</f>
        <v/>
      </c>
      <c r="AC323" s="125" t="str">
        <f>IF($B323="","",(VLOOKUP($B323,'Price List'!$C:AS,27,FALSE)))</f>
        <v/>
      </c>
      <c r="AD323" s="82" t="str">
        <f>IF($B323="","",(VLOOKUP($B323,'Price List'!$C:AS,28,FALSE)))</f>
        <v/>
      </c>
      <c r="AE323" s="83" t="str">
        <f>IF($B323="","",(VLOOKUP($B323,'Price List'!$C:AS,29,FALSE)))</f>
        <v/>
      </c>
      <c r="AF323" s="83" t="str">
        <f>IF($B323="","",(VLOOKUP($B323,'Price List'!$C:AS,30,FALSE)))</f>
        <v/>
      </c>
      <c r="AG323" s="125" t="str">
        <f>IF($B323="","",(VLOOKUP($B323,'Price List'!$C:AS,31,FALSE)))</f>
        <v/>
      </c>
      <c r="AH323" s="125" t="str">
        <f>IF($B323="","",(VLOOKUP($B323,'Price List'!$C:AS,32,FALSE)))</f>
        <v/>
      </c>
      <c r="AI323" s="84" t="str">
        <f>IF($B323="","",(VLOOKUP($B323,'Price List'!$C:AS,33,FALSE)))</f>
        <v/>
      </c>
      <c r="AJ323" s="83" t="str">
        <f>IF($B323="","",(VLOOKUP($B323,'Price List'!$C:AS,34,FALSE)))</f>
        <v/>
      </c>
      <c r="AK323" s="83" t="str">
        <f>IF($B323="","",(VLOOKUP($B323,'Price List'!$C:AS,35,FALSE)))</f>
        <v/>
      </c>
      <c r="AL323" s="125" t="str">
        <f>IF($B323="","",(VLOOKUP($B323,'Price List'!$C:AS,36,FALSE)))</f>
        <v/>
      </c>
      <c r="AM323" s="130" t="str">
        <f>IF($B323="","",(VLOOKUP($B323,'Price List'!$C:AS,37,FALSE)))</f>
        <v/>
      </c>
      <c r="AN323" s="83" t="str">
        <f>IF($B323="","",(VLOOKUP($B323,'Price List'!$C:AS,38,FALSE)))</f>
        <v/>
      </c>
      <c r="AO323" s="83" t="str">
        <f>IF($B323="","",(VLOOKUP($B323,'Price List'!$C:AS,39,FALSE)))</f>
        <v/>
      </c>
      <c r="AP323" s="83" t="str">
        <f>IF($B323="","",(VLOOKUP($B323,'Price List'!$C:AS,40,FALSE)))</f>
        <v/>
      </c>
      <c r="AQ323" s="125" t="str">
        <f>IF($B323="","",(VLOOKUP($B323,'Price List'!$C:AS,41,FALSE)))</f>
        <v/>
      </c>
      <c r="AR323" s="135" t="str">
        <f>IF($B323="","",(VLOOKUP($B323,'Price List'!$C:AS,42,FALSE)))</f>
        <v/>
      </c>
      <c r="AS323" s="76" t="str">
        <f>IF($B323="","",(VLOOKUP($B323,'Price List'!$C:CO,43,FALSE)))</f>
        <v/>
      </c>
      <c r="AT323" s="151" t="str">
        <f t="shared" si="4"/>
        <v/>
      </c>
      <c r="AU323" s="76"/>
      <c r="AV323" s="76"/>
      <c r="AW323" s="76"/>
      <c r="AX323" s="76"/>
      <c r="AY323" s="76"/>
      <c r="AZ323" s="76"/>
      <c r="BA323" s="76"/>
    </row>
    <row r="324" spans="1:53" s="85" customFormat="1" x14ac:dyDescent="0.2">
      <c r="A324" s="79">
        <v>317</v>
      </c>
      <c r="B324" s="76" t="str">
        <f>IF(ISBLANK(Catalog!I742),"",Catalog!I742)</f>
        <v/>
      </c>
      <c r="C324" s="76"/>
      <c r="D324" s="76" t="str">
        <f>IF($B324="","",(VLOOKUP($B324,'Price List'!$C:BB,2,FALSE)))</f>
        <v/>
      </c>
      <c r="E324" s="77" t="str">
        <f>IF($B324="","",(VLOOKUP($B324,'Price List'!$C:BA,3,FALSE)))</f>
        <v/>
      </c>
      <c r="F324" s="78" t="str">
        <f>IF($B324="","",IF(ISBLANK(VLOOKUP($B324,'Price List'!$C:BB,5,FALSE)),VLOOKUP($B324,'Price List'!$C:BB,7,FALSE),VLOOKUP($B324,'Price List'!$C:BB,5,FALSE)))</f>
        <v/>
      </c>
      <c r="G324" s="76"/>
      <c r="H324" s="76"/>
      <c r="I324" s="77" t="str">
        <f>IF($B324="","",(VLOOKUP($B324,'Price List'!$C:BE,6,FALSE)))</f>
        <v/>
      </c>
      <c r="J324" s="76" t="str">
        <f>IF($B324="","",(VLOOKUP($B324,'Price List'!$C:BF,8,FALSE)))</f>
        <v/>
      </c>
      <c r="K324" s="76" t="str">
        <f>IF($B324="","",(VLOOKUP($B324,'Price List'!$C:BG,9,FALSE)))</f>
        <v/>
      </c>
      <c r="L324" s="79" t="str">
        <f>IF($B324="","",(VLOOKUP($B324,'Price List'!$C:BH,10,FALSE)))</f>
        <v/>
      </c>
      <c r="M324" s="80" t="str">
        <f>IF($B324="","",(VLOOKUP($B324,'Price List'!$C:BI,11,FALSE)))</f>
        <v/>
      </c>
      <c r="N324" s="81" t="str">
        <f>IF($B324="","",(VLOOKUP($B324,'Price List'!$C:BI,12,FALSE)))</f>
        <v/>
      </c>
      <c r="O324" s="82" t="str">
        <f>IF($B324="","",(VLOOKUP($B324,'Price List'!$C:AS,13,FALSE)))</f>
        <v/>
      </c>
      <c r="P324" s="83" t="str">
        <f>IF($B324="","",(VLOOKUP($B324,'Price List'!$C:AS,14,FALSE)))</f>
        <v/>
      </c>
      <c r="Q324" s="83" t="str">
        <f>IF($B324="","",(VLOOKUP($B324,'Price List'!$C:AS,15,FALSE)))</f>
        <v/>
      </c>
      <c r="R324" s="125" t="str">
        <f>IF($B324="","",(VLOOKUP($B324,'Price List'!$C:AS,16,FALSE)))</f>
        <v/>
      </c>
      <c r="S324" s="125" t="str">
        <f>IF($B324="","",(VLOOKUP($B324,'Price List'!$C:AS,17,FALSE)))</f>
        <v/>
      </c>
      <c r="T324" s="84" t="str">
        <f>IF($B324="","",(VLOOKUP($B324,'Price List'!$C:AS,18,FALSE)))</f>
        <v/>
      </c>
      <c r="U324" s="83" t="str">
        <f>IF($B324="","",(VLOOKUP($B324,'Price List'!$C:AS,19,FALSE)))</f>
        <v/>
      </c>
      <c r="V324" s="83" t="str">
        <f>IF($B324="","",(VLOOKUP($B324,'Price List'!$C:AS,20,FALSE)))</f>
        <v/>
      </c>
      <c r="W324" s="125" t="str">
        <f>IF($B324="","",(VLOOKUP($B324,'Price List'!$C:AS,21,FALSE)))</f>
        <v/>
      </c>
      <c r="X324" s="130" t="str">
        <f>IF($B324="","",(VLOOKUP($B324,'Price List'!$C:AS,22,FALSE)))</f>
        <v/>
      </c>
      <c r="Y324" s="83" t="str">
        <f>IF($B324="","",(VLOOKUP($B324,'Price List'!$C:AS,23,FALSE)))</f>
        <v/>
      </c>
      <c r="Z324" s="83" t="str">
        <f>IF($B324="","",(VLOOKUP($B324,'Price List'!$C:AS,24,FALSE)))</f>
        <v/>
      </c>
      <c r="AA324" s="83" t="str">
        <f>IF($B324="","",(VLOOKUP($B324,'Price List'!$C:AS,25,FALSE)))</f>
        <v/>
      </c>
      <c r="AB324" s="125" t="str">
        <f>IF($B324="","",(VLOOKUP($B324,'Price List'!$C:AS,26,FALSE)))</f>
        <v/>
      </c>
      <c r="AC324" s="125" t="str">
        <f>IF($B324="","",(VLOOKUP($B324,'Price List'!$C:AS,27,FALSE)))</f>
        <v/>
      </c>
      <c r="AD324" s="82" t="str">
        <f>IF($B324="","",(VLOOKUP($B324,'Price List'!$C:AS,28,FALSE)))</f>
        <v/>
      </c>
      <c r="AE324" s="83" t="str">
        <f>IF($B324="","",(VLOOKUP($B324,'Price List'!$C:AS,29,FALSE)))</f>
        <v/>
      </c>
      <c r="AF324" s="83" t="str">
        <f>IF($B324="","",(VLOOKUP($B324,'Price List'!$C:AS,30,FALSE)))</f>
        <v/>
      </c>
      <c r="AG324" s="125" t="str">
        <f>IF($B324="","",(VLOOKUP($B324,'Price List'!$C:AS,31,FALSE)))</f>
        <v/>
      </c>
      <c r="AH324" s="125" t="str">
        <f>IF($B324="","",(VLOOKUP($B324,'Price List'!$C:AS,32,FALSE)))</f>
        <v/>
      </c>
      <c r="AI324" s="84" t="str">
        <f>IF($B324="","",(VLOOKUP($B324,'Price List'!$C:AS,33,FALSE)))</f>
        <v/>
      </c>
      <c r="AJ324" s="83" t="str">
        <f>IF($B324="","",(VLOOKUP($B324,'Price List'!$C:AS,34,FALSE)))</f>
        <v/>
      </c>
      <c r="AK324" s="83" t="str">
        <f>IF($B324="","",(VLOOKUP($B324,'Price List'!$C:AS,35,FALSE)))</f>
        <v/>
      </c>
      <c r="AL324" s="125" t="str">
        <f>IF($B324="","",(VLOOKUP($B324,'Price List'!$C:AS,36,FALSE)))</f>
        <v/>
      </c>
      <c r="AM324" s="130" t="str">
        <f>IF($B324="","",(VLOOKUP($B324,'Price List'!$C:AS,37,FALSE)))</f>
        <v/>
      </c>
      <c r="AN324" s="83" t="str">
        <f>IF($B324="","",(VLOOKUP($B324,'Price List'!$C:AS,38,FALSE)))</f>
        <v/>
      </c>
      <c r="AO324" s="83" t="str">
        <f>IF($B324="","",(VLOOKUP($B324,'Price List'!$C:AS,39,FALSE)))</f>
        <v/>
      </c>
      <c r="AP324" s="83" t="str">
        <f>IF($B324="","",(VLOOKUP($B324,'Price List'!$C:AS,40,FALSE)))</f>
        <v/>
      </c>
      <c r="AQ324" s="125" t="str">
        <f>IF($B324="","",(VLOOKUP($B324,'Price List'!$C:AS,41,FALSE)))</f>
        <v/>
      </c>
      <c r="AR324" s="135" t="str">
        <f>IF($B324="","",(VLOOKUP($B324,'Price List'!$C:AS,42,FALSE)))</f>
        <v/>
      </c>
      <c r="AS324" s="76" t="str">
        <f>IF($B324="","",(VLOOKUP($B324,'Price List'!$C:CO,43,FALSE)))</f>
        <v/>
      </c>
      <c r="AT324" s="151" t="str">
        <f t="shared" si="4"/>
        <v/>
      </c>
      <c r="AU324" s="76"/>
      <c r="AV324" s="76"/>
      <c r="AW324" s="76"/>
      <c r="AX324" s="76"/>
      <c r="AY324" s="76"/>
      <c r="AZ324" s="76"/>
      <c r="BA324" s="76"/>
    </row>
    <row r="325" spans="1:53" s="85" customFormat="1" x14ac:dyDescent="0.2">
      <c r="A325" s="79">
        <v>318</v>
      </c>
      <c r="B325" s="76" t="str">
        <f>IF(ISBLANK(Catalog!A749),"",Catalog!A749)</f>
        <v/>
      </c>
      <c r="C325" s="76"/>
      <c r="D325" s="76" t="str">
        <f>IF($B325="","",(VLOOKUP($B325,'Price List'!$C:BB,2,FALSE)))</f>
        <v/>
      </c>
      <c r="E325" s="77" t="str">
        <f>IF($B325="","",(VLOOKUP($B325,'Price List'!$C:BA,3,FALSE)))</f>
        <v/>
      </c>
      <c r="F325" s="78" t="str">
        <f>IF($B325="","",IF(ISBLANK(VLOOKUP($B325,'Price List'!$C:BB,5,FALSE)),VLOOKUP($B325,'Price List'!$C:BB,7,FALSE),VLOOKUP($B325,'Price List'!$C:BB,5,FALSE)))</f>
        <v/>
      </c>
      <c r="G325" s="76"/>
      <c r="H325" s="76"/>
      <c r="I325" s="77" t="str">
        <f>IF($B325="","",(VLOOKUP($B325,'Price List'!$C:BE,6,FALSE)))</f>
        <v/>
      </c>
      <c r="J325" s="76" t="str">
        <f>IF($B325="","",(VLOOKUP($B325,'Price List'!$C:BF,8,FALSE)))</f>
        <v/>
      </c>
      <c r="K325" s="76" t="str">
        <f>IF($B325="","",(VLOOKUP($B325,'Price List'!$C:BG,9,FALSE)))</f>
        <v/>
      </c>
      <c r="L325" s="79" t="str">
        <f>IF($B325="","",(VLOOKUP($B325,'Price List'!$C:BH,10,FALSE)))</f>
        <v/>
      </c>
      <c r="M325" s="80" t="str">
        <f>IF($B325="","",(VLOOKUP($B325,'Price List'!$C:BI,11,FALSE)))</f>
        <v/>
      </c>
      <c r="N325" s="81" t="str">
        <f>IF($B325="","",(VLOOKUP($B325,'Price List'!$C:BI,12,FALSE)))</f>
        <v/>
      </c>
      <c r="O325" s="82" t="str">
        <f>IF($B325="","",(VLOOKUP($B325,'Price List'!$C:AS,13,FALSE)))</f>
        <v/>
      </c>
      <c r="P325" s="83" t="str">
        <f>IF($B325="","",(VLOOKUP($B325,'Price List'!$C:AS,14,FALSE)))</f>
        <v/>
      </c>
      <c r="Q325" s="83" t="str">
        <f>IF($B325="","",(VLOOKUP($B325,'Price List'!$C:AS,15,FALSE)))</f>
        <v/>
      </c>
      <c r="R325" s="125" t="str">
        <f>IF($B325="","",(VLOOKUP($B325,'Price List'!$C:AS,16,FALSE)))</f>
        <v/>
      </c>
      <c r="S325" s="125" t="str">
        <f>IF($B325="","",(VLOOKUP($B325,'Price List'!$C:AS,17,FALSE)))</f>
        <v/>
      </c>
      <c r="T325" s="84" t="str">
        <f>IF($B325="","",(VLOOKUP($B325,'Price List'!$C:AS,18,FALSE)))</f>
        <v/>
      </c>
      <c r="U325" s="83" t="str">
        <f>IF($B325="","",(VLOOKUP($B325,'Price List'!$C:AS,19,FALSE)))</f>
        <v/>
      </c>
      <c r="V325" s="83" t="str">
        <f>IF($B325="","",(VLOOKUP($B325,'Price List'!$C:AS,20,FALSE)))</f>
        <v/>
      </c>
      <c r="W325" s="125" t="str">
        <f>IF($B325="","",(VLOOKUP($B325,'Price List'!$C:AS,21,FALSE)))</f>
        <v/>
      </c>
      <c r="X325" s="130" t="str">
        <f>IF($B325="","",(VLOOKUP($B325,'Price List'!$C:AS,22,FALSE)))</f>
        <v/>
      </c>
      <c r="Y325" s="83" t="str">
        <f>IF($B325="","",(VLOOKUP($B325,'Price List'!$C:AS,23,FALSE)))</f>
        <v/>
      </c>
      <c r="Z325" s="83" t="str">
        <f>IF($B325="","",(VLOOKUP($B325,'Price List'!$C:AS,24,FALSE)))</f>
        <v/>
      </c>
      <c r="AA325" s="83" t="str">
        <f>IF($B325="","",(VLOOKUP($B325,'Price List'!$C:AS,25,FALSE)))</f>
        <v/>
      </c>
      <c r="AB325" s="125" t="str">
        <f>IF($B325="","",(VLOOKUP($B325,'Price List'!$C:AS,26,FALSE)))</f>
        <v/>
      </c>
      <c r="AC325" s="125" t="str">
        <f>IF($B325="","",(VLOOKUP($B325,'Price List'!$C:AS,27,FALSE)))</f>
        <v/>
      </c>
      <c r="AD325" s="82" t="str">
        <f>IF($B325="","",(VLOOKUP($B325,'Price List'!$C:AS,28,FALSE)))</f>
        <v/>
      </c>
      <c r="AE325" s="83" t="str">
        <f>IF($B325="","",(VLOOKUP($B325,'Price List'!$C:AS,29,FALSE)))</f>
        <v/>
      </c>
      <c r="AF325" s="83" t="str">
        <f>IF($B325="","",(VLOOKUP($B325,'Price List'!$C:AS,30,FALSE)))</f>
        <v/>
      </c>
      <c r="AG325" s="125" t="str">
        <f>IF($B325="","",(VLOOKUP($B325,'Price List'!$C:AS,31,FALSE)))</f>
        <v/>
      </c>
      <c r="AH325" s="125" t="str">
        <f>IF($B325="","",(VLOOKUP($B325,'Price List'!$C:AS,32,FALSE)))</f>
        <v/>
      </c>
      <c r="AI325" s="84" t="str">
        <f>IF($B325="","",(VLOOKUP($B325,'Price List'!$C:AS,33,FALSE)))</f>
        <v/>
      </c>
      <c r="AJ325" s="83" t="str">
        <f>IF($B325="","",(VLOOKUP($B325,'Price List'!$C:AS,34,FALSE)))</f>
        <v/>
      </c>
      <c r="AK325" s="83" t="str">
        <f>IF($B325="","",(VLOOKUP($B325,'Price List'!$C:AS,35,FALSE)))</f>
        <v/>
      </c>
      <c r="AL325" s="125" t="str">
        <f>IF($B325="","",(VLOOKUP($B325,'Price List'!$C:AS,36,FALSE)))</f>
        <v/>
      </c>
      <c r="AM325" s="130" t="str">
        <f>IF($B325="","",(VLOOKUP($B325,'Price List'!$C:AS,37,FALSE)))</f>
        <v/>
      </c>
      <c r="AN325" s="83" t="str">
        <f>IF($B325="","",(VLOOKUP($B325,'Price List'!$C:AS,38,FALSE)))</f>
        <v/>
      </c>
      <c r="AO325" s="83" t="str">
        <f>IF($B325="","",(VLOOKUP($B325,'Price List'!$C:AS,39,FALSE)))</f>
        <v/>
      </c>
      <c r="AP325" s="83" t="str">
        <f>IF($B325="","",(VLOOKUP($B325,'Price List'!$C:AS,40,FALSE)))</f>
        <v/>
      </c>
      <c r="AQ325" s="125" t="str">
        <f>IF($B325="","",(VLOOKUP($B325,'Price List'!$C:AS,41,FALSE)))</f>
        <v/>
      </c>
      <c r="AR325" s="135" t="str">
        <f>IF($B325="","",(VLOOKUP($B325,'Price List'!$C:AS,42,FALSE)))</f>
        <v/>
      </c>
      <c r="AS325" s="76" t="str">
        <f>IF($B325="","",(VLOOKUP($B325,'Price List'!$C:CO,43,FALSE)))</f>
        <v/>
      </c>
      <c r="AT325" s="151" t="str">
        <f t="shared" si="4"/>
        <v/>
      </c>
      <c r="AU325" s="76"/>
      <c r="AV325" s="76"/>
      <c r="AW325" s="76"/>
      <c r="AX325" s="76"/>
      <c r="AY325" s="76"/>
      <c r="AZ325" s="76"/>
      <c r="BA325" s="76"/>
    </row>
    <row r="326" spans="1:53" s="85" customFormat="1" x14ac:dyDescent="0.2">
      <c r="A326" s="79">
        <v>319</v>
      </c>
      <c r="B326" s="76" t="str">
        <f>IF(ISBLANK(Catalog!E749),"",Catalog!E749)</f>
        <v/>
      </c>
      <c r="C326" s="76"/>
      <c r="D326" s="76" t="str">
        <f>IF($B326="","",(VLOOKUP($B326,'Price List'!$C:BB,2,FALSE)))</f>
        <v/>
      </c>
      <c r="E326" s="77" t="str">
        <f>IF($B326="","",(VLOOKUP($B326,'Price List'!$C:BA,3,FALSE)))</f>
        <v/>
      </c>
      <c r="F326" s="78" t="str">
        <f>IF($B326="","",IF(ISBLANK(VLOOKUP($B326,'Price List'!$C:BB,5,FALSE)),VLOOKUP($B326,'Price List'!$C:BB,7,FALSE),VLOOKUP($B326,'Price List'!$C:BB,5,FALSE)))</f>
        <v/>
      </c>
      <c r="G326" s="76"/>
      <c r="H326" s="76"/>
      <c r="I326" s="77" t="str">
        <f>IF($B326="","",(VLOOKUP($B326,'Price List'!$C:BE,6,FALSE)))</f>
        <v/>
      </c>
      <c r="J326" s="76" t="str">
        <f>IF($B326="","",(VLOOKUP($B326,'Price List'!$C:BF,8,FALSE)))</f>
        <v/>
      </c>
      <c r="K326" s="76" t="str">
        <f>IF($B326="","",(VLOOKUP($B326,'Price List'!$C:BG,9,FALSE)))</f>
        <v/>
      </c>
      <c r="L326" s="79" t="str">
        <f>IF($B326="","",(VLOOKUP($B326,'Price List'!$C:BH,10,FALSE)))</f>
        <v/>
      </c>
      <c r="M326" s="80" t="str">
        <f>IF($B326="","",(VLOOKUP($B326,'Price List'!$C:BI,11,FALSE)))</f>
        <v/>
      </c>
      <c r="N326" s="81" t="str">
        <f>IF($B326="","",(VLOOKUP($B326,'Price List'!$C:BI,12,FALSE)))</f>
        <v/>
      </c>
      <c r="O326" s="82" t="str">
        <f>IF($B326="","",(VLOOKUP($B326,'Price List'!$C:AS,13,FALSE)))</f>
        <v/>
      </c>
      <c r="P326" s="83" t="str">
        <f>IF($B326="","",(VLOOKUP($B326,'Price List'!$C:AS,14,FALSE)))</f>
        <v/>
      </c>
      <c r="Q326" s="83" t="str">
        <f>IF($B326="","",(VLOOKUP($B326,'Price List'!$C:AS,15,FALSE)))</f>
        <v/>
      </c>
      <c r="R326" s="125" t="str">
        <f>IF($B326="","",(VLOOKUP($B326,'Price List'!$C:AS,16,FALSE)))</f>
        <v/>
      </c>
      <c r="S326" s="125" t="str">
        <f>IF($B326="","",(VLOOKUP($B326,'Price List'!$C:AS,17,FALSE)))</f>
        <v/>
      </c>
      <c r="T326" s="84" t="str">
        <f>IF($B326="","",(VLOOKUP($B326,'Price List'!$C:AS,18,FALSE)))</f>
        <v/>
      </c>
      <c r="U326" s="83" t="str">
        <f>IF($B326="","",(VLOOKUP($B326,'Price List'!$C:AS,19,FALSE)))</f>
        <v/>
      </c>
      <c r="V326" s="83" t="str">
        <f>IF($B326="","",(VLOOKUP($B326,'Price List'!$C:AS,20,FALSE)))</f>
        <v/>
      </c>
      <c r="W326" s="125" t="str">
        <f>IF($B326="","",(VLOOKUP($B326,'Price List'!$C:AS,21,FALSE)))</f>
        <v/>
      </c>
      <c r="X326" s="130" t="str">
        <f>IF($B326="","",(VLOOKUP($B326,'Price List'!$C:AS,22,FALSE)))</f>
        <v/>
      </c>
      <c r="Y326" s="83" t="str">
        <f>IF($B326="","",(VLOOKUP($B326,'Price List'!$C:AS,23,FALSE)))</f>
        <v/>
      </c>
      <c r="Z326" s="83" t="str">
        <f>IF($B326="","",(VLOOKUP($B326,'Price List'!$C:AS,24,FALSE)))</f>
        <v/>
      </c>
      <c r="AA326" s="83" t="str">
        <f>IF($B326="","",(VLOOKUP($B326,'Price List'!$C:AS,25,FALSE)))</f>
        <v/>
      </c>
      <c r="AB326" s="125" t="str">
        <f>IF($B326="","",(VLOOKUP($B326,'Price List'!$C:AS,26,FALSE)))</f>
        <v/>
      </c>
      <c r="AC326" s="125" t="str">
        <f>IF($B326="","",(VLOOKUP($B326,'Price List'!$C:AS,27,FALSE)))</f>
        <v/>
      </c>
      <c r="AD326" s="82" t="str">
        <f>IF($B326="","",(VLOOKUP($B326,'Price List'!$C:AS,28,FALSE)))</f>
        <v/>
      </c>
      <c r="AE326" s="83" t="str">
        <f>IF($B326="","",(VLOOKUP($B326,'Price List'!$C:AS,29,FALSE)))</f>
        <v/>
      </c>
      <c r="AF326" s="83" t="str">
        <f>IF($B326="","",(VLOOKUP($B326,'Price List'!$C:AS,30,FALSE)))</f>
        <v/>
      </c>
      <c r="AG326" s="125" t="str">
        <f>IF($B326="","",(VLOOKUP($B326,'Price List'!$C:AS,31,FALSE)))</f>
        <v/>
      </c>
      <c r="AH326" s="125" t="str">
        <f>IF($B326="","",(VLOOKUP($B326,'Price List'!$C:AS,32,FALSE)))</f>
        <v/>
      </c>
      <c r="AI326" s="84" t="str">
        <f>IF($B326="","",(VLOOKUP($B326,'Price List'!$C:AS,33,FALSE)))</f>
        <v/>
      </c>
      <c r="AJ326" s="83" t="str">
        <f>IF($B326="","",(VLOOKUP($B326,'Price List'!$C:AS,34,FALSE)))</f>
        <v/>
      </c>
      <c r="AK326" s="83" t="str">
        <f>IF($B326="","",(VLOOKUP($B326,'Price List'!$C:AS,35,FALSE)))</f>
        <v/>
      </c>
      <c r="AL326" s="125" t="str">
        <f>IF($B326="","",(VLOOKUP($B326,'Price List'!$C:AS,36,FALSE)))</f>
        <v/>
      </c>
      <c r="AM326" s="130" t="str">
        <f>IF($B326="","",(VLOOKUP($B326,'Price List'!$C:AS,37,FALSE)))</f>
        <v/>
      </c>
      <c r="AN326" s="83" t="str">
        <f>IF($B326="","",(VLOOKUP($B326,'Price List'!$C:AS,38,FALSE)))</f>
        <v/>
      </c>
      <c r="AO326" s="83" t="str">
        <f>IF($B326="","",(VLOOKUP($B326,'Price List'!$C:AS,39,FALSE)))</f>
        <v/>
      </c>
      <c r="AP326" s="83" t="str">
        <f>IF($B326="","",(VLOOKUP($B326,'Price List'!$C:AS,40,FALSE)))</f>
        <v/>
      </c>
      <c r="AQ326" s="125" t="str">
        <f>IF($B326="","",(VLOOKUP($B326,'Price List'!$C:AS,41,FALSE)))</f>
        <v/>
      </c>
      <c r="AR326" s="135" t="str">
        <f>IF($B326="","",(VLOOKUP($B326,'Price List'!$C:AS,42,FALSE)))</f>
        <v/>
      </c>
      <c r="AS326" s="76" t="str">
        <f>IF($B326="","",(VLOOKUP($B326,'Price List'!$C:CO,43,FALSE)))</f>
        <v/>
      </c>
      <c r="AT326" s="151" t="str">
        <f t="shared" si="4"/>
        <v/>
      </c>
      <c r="AU326" s="76"/>
      <c r="AV326" s="76"/>
      <c r="AW326" s="76"/>
      <c r="AX326" s="76"/>
      <c r="AY326" s="76"/>
      <c r="AZ326" s="76"/>
      <c r="BA326" s="76"/>
    </row>
    <row r="327" spans="1:53" s="85" customFormat="1" x14ac:dyDescent="0.2">
      <c r="A327" s="79">
        <v>320</v>
      </c>
      <c r="B327" s="76" t="str">
        <f>IF(ISBLANK(Catalog!I749),"",Catalog!I749)</f>
        <v/>
      </c>
      <c r="C327" s="76"/>
      <c r="D327" s="76" t="str">
        <f>IF($B327="","",(VLOOKUP($B327,'Price List'!$C:BB,2,FALSE)))</f>
        <v/>
      </c>
      <c r="E327" s="77" t="str">
        <f>IF($B327="","",(VLOOKUP($B327,'Price List'!$C:BA,3,FALSE)))</f>
        <v/>
      </c>
      <c r="F327" s="78" t="str">
        <f>IF($B327="","",IF(ISBLANK(VLOOKUP($B327,'Price List'!$C:BB,5,FALSE)),VLOOKUP($B327,'Price List'!$C:BB,7,FALSE),VLOOKUP($B327,'Price List'!$C:BB,5,FALSE)))</f>
        <v/>
      </c>
      <c r="G327" s="76"/>
      <c r="H327" s="76"/>
      <c r="I327" s="77" t="str">
        <f>IF($B327="","",(VLOOKUP($B327,'Price List'!$C:BE,6,FALSE)))</f>
        <v/>
      </c>
      <c r="J327" s="76" t="str">
        <f>IF($B327="","",(VLOOKUP($B327,'Price List'!$C:BF,8,FALSE)))</f>
        <v/>
      </c>
      <c r="K327" s="76" t="str">
        <f>IF($B327="","",(VLOOKUP($B327,'Price List'!$C:BG,9,FALSE)))</f>
        <v/>
      </c>
      <c r="L327" s="79" t="str">
        <f>IF($B327="","",(VLOOKUP($B327,'Price List'!$C:BH,10,FALSE)))</f>
        <v/>
      </c>
      <c r="M327" s="80" t="str">
        <f>IF($B327="","",(VLOOKUP($B327,'Price List'!$C:BI,11,FALSE)))</f>
        <v/>
      </c>
      <c r="N327" s="81" t="str">
        <f>IF($B327="","",(VLOOKUP($B327,'Price List'!$C:BI,12,FALSE)))</f>
        <v/>
      </c>
      <c r="O327" s="82" t="str">
        <f>IF($B327="","",(VLOOKUP($B327,'Price List'!$C:AS,13,FALSE)))</f>
        <v/>
      </c>
      <c r="P327" s="83" t="str">
        <f>IF($B327="","",(VLOOKUP($B327,'Price List'!$C:AS,14,FALSE)))</f>
        <v/>
      </c>
      <c r="Q327" s="83" t="str">
        <f>IF($B327="","",(VLOOKUP($B327,'Price List'!$C:AS,15,FALSE)))</f>
        <v/>
      </c>
      <c r="R327" s="125" t="str">
        <f>IF($B327="","",(VLOOKUP($B327,'Price List'!$C:AS,16,FALSE)))</f>
        <v/>
      </c>
      <c r="S327" s="125" t="str">
        <f>IF($B327="","",(VLOOKUP($B327,'Price List'!$C:AS,17,FALSE)))</f>
        <v/>
      </c>
      <c r="T327" s="84" t="str">
        <f>IF($B327="","",(VLOOKUP($B327,'Price List'!$C:AS,18,FALSE)))</f>
        <v/>
      </c>
      <c r="U327" s="83" t="str">
        <f>IF($B327="","",(VLOOKUP($B327,'Price List'!$C:AS,19,FALSE)))</f>
        <v/>
      </c>
      <c r="V327" s="83" t="str">
        <f>IF($B327="","",(VLOOKUP($B327,'Price List'!$C:AS,20,FALSE)))</f>
        <v/>
      </c>
      <c r="W327" s="125" t="str">
        <f>IF($B327="","",(VLOOKUP($B327,'Price List'!$C:AS,21,FALSE)))</f>
        <v/>
      </c>
      <c r="X327" s="130" t="str">
        <f>IF($B327="","",(VLOOKUP($B327,'Price List'!$C:AS,22,FALSE)))</f>
        <v/>
      </c>
      <c r="Y327" s="83" t="str">
        <f>IF($B327="","",(VLOOKUP($B327,'Price List'!$C:AS,23,FALSE)))</f>
        <v/>
      </c>
      <c r="Z327" s="83" t="str">
        <f>IF($B327="","",(VLOOKUP($B327,'Price List'!$C:AS,24,FALSE)))</f>
        <v/>
      </c>
      <c r="AA327" s="83" t="str">
        <f>IF($B327="","",(VLOOKUP($B327,'Price List'!$C:AS,25,FALSE)))</f>
        <v/>
      </c>
      <c r="AB327" s="125" t="str">
        <f>IF($B327="","",(VLOOKUP($B327,'Price List'!$C:AS,26,FALSE)))</f>
        <v/>
      </c>
      <c r="AC327" s="125" t="str">
        <f>IF($B327="","",(VLOOKUP($B327,'Price List'!$C:AS,27,FALSE)))</f>
        <v/>
      </c>
      <c r="AD327" s="82" t="str">
        <f>IF($B327="","",(VLOOKUP($B327,'Price List'!$C:AS,28,FALSE)))</f>
        <v/>
      </c>
      <c r="AE327" s="83" t="str">
        <f>IF($B327="","",(VLOOKUP($B327,'Price List'!$C:AS,29,FALSE)))</f>
        <v/>
      </c>
      <c r="AF327" s="83" t="str">
        <f>IF($B327="","",(VLOOKUP($B327,'Price List'!$C:AS,30,FALSE)))</f>
        <v/>
      </c>
      <c r="AG327" s="125" t="str">
        <f>IF($B327="","",(VLOOKUP($B327,'Price List'!$C:AS,31,FALSE)))</f>
        <v/>
      </c>
      <c r="AH327" s="125" t="str">
        <f>IF($B327="","",(VLOOKUP($B327,'Price List'!$C:AS,32,FALSE)))</f>
        <v/>
      </c>
      <c r="AI327" s="84" t="str">
        <f>IF($B327="","",(VLOOKUP($B327,'Price List'!$C:AS,33,FALSE)))</f>
        <v/>
      </c>
      <c r="AJ327" s="83" t="str">
        <f>IF($B327="","",(VLOOKUP($B327,'Price List'!$C:AS,34,FALSE)))</f>
        <v/>
      </c>
      <c r="AK327" s="83" t="str">
        <f>IF($B327="","",(VLOOKUP($B327,'Price List'!$C:AS,35,FALSE)))</f>
        <v/>
      </c>
      <c r="AL327" s="125" t="str">
        <f>IF($B327="","",(VLOOKUP($B327,'Price List'!$C:AS,36,FALSE)))</f>
        <v/>
      </c>
      <c r="AM327" s="130" t="str">
        <f>IF($B327="","",(VLOOKUP($B327,'Price List'!$C:AS,37,FALSE)))</f>
        <v/>
      </c>
      <c r="AN327" s="83" t="str">
        <f>IF($B327="","",(VLOOKUP($B327,'Price List'!$C:AS,38,FALSE)))</f>
        <v/>
      </c>
      <c r="AO327" s="83" t="str">
        <f>IF($B327="","",(VLOOKUP($B327,'Price List'!$C:AS,39,FALSE)))</f>
        <v/>
      </c>
      <c r="AP327" s="83" t="str">
        <f>IF($B327="","",(VLOOKUP($B327,'Price List'!$C:AS,40,FALSE)))</f>
        <v/>
      </c>
      <c r="AQ327" s="125" t="str">
        <f>IF($B327="","",(VLOOKUP($B327,'Price List'!$C:AS,41,FALSE)))</f>
        <v/>
      </c>
      <c r="AR327" s="135" t="str">
        <f>IF($B327="","",(VLOOKUP($B327,'Price List'!$C:AS,42,FALSE)))</f>
        <v/>
      </c>
      <c r="AS327" s="76" t="str">
        <f>IF($B327="","",(VLOOKUP($B327,'Price List'!$C:CO,43,FALSE)))</f>
        <v/>
      </c>
      <c r="AT327" s="151" t="str">
        <f t="shared" ref="AT327:AT390" si="5">IF(B327="","",(1943/AP327)*K327)</f>
        <v/>
      </c>
      <c r="AU327" s="76"/>
      <c r="AV327" s="76"/>
      <c r="AW327" s="76"/>
      <c r="AX327" s="76"/>
      <c r="AY327" s="76"/>
      <c r="AZ327" s="76"/>
      <c r="BA327" s="76"/>
    </row>
    <row r="328" spans="1:53" s="85" customFormat="1" x14ac:dyDescent="0.2">
      <c r="A328" s="79">
        <v>321</v>
      </c>
      <c r="B328" s="76" t="str">
        <f>IF(ISBLANK(Catalog!A756),"",Catalog!A756)</f>
        <v/>
      </c>
      <c r="C328" s="76"/>
      <c r="D328" s="76" t="str">
        <f>IF($B328="","",(VLOOKUP($B328,'Price List'!$C:BB,2,FALSE)))</f>
        <v/>
      </c>
      <c r="E328" s="77" t="str">
        <f>IF($B328="","",(VLOOKUP($B328,'Price List'!$C:BA,3,FALSE)))</f>
        <v/>
      </c>
      <c r="F328" s="78" t="str">
        <f>IF($B328="","",IF(ISBLANK(VLOOKUP($B328,'Price List'!$C:BB,5,FALSE)),VLOOKUP($B328,'Price List'!$C:BB,7,FALSE),VLOOKUP($B328,'Price List'!$C:BB,5,FALSE)))</f>
        <v/>
      </c>
      <c r="G328" s="76"/>
      <c r="H328" s="76"/>
      <c r="I328" s="77" t="str">
        <f>IF($B328="","",(VLOOKUP($B328,'Price List'!$C:BE,6,FALSE)))</f>
        <v/>
      </c>
      <c r="J328" s="76" t="str">
        <f>IF($B328="","",(VLOOKUP($B328,'Price List'!$C:BF,8,FALSE)))</f>
        <v/>
      </c>
      <c r="K328" s="76" t="str">
        <f>IF($B328="","",(VLOOKUP($B328,'Price List'!$C:BG,9,FALSE)))</f>
        <v/>
      </c>
      <c r="L328" s="79" t="str">
        <f>IF($B328="","",(VLOOKUP($B328,'Price List'!$C:BH,10,FALSE)))</f>
        <v/>
      </c>
      <c r="M328" s="80" t="str">
        <f>IF($B328="","",(VLOOKUP($B328,'Price List'!$C:BI,11,FALSE)))</f>
        <v/>
      </c>
      <c r="N328" s="81" t="str">
        <f>IF($B328="","",(VLOOKUP($B328,'Price List'!$C:BI,12,FALSE)))</f>
        <v/>
      </c>
      <c r="O328" s="82" t="str">
        <f>IF($B328="","",(VLOOKUP($B328,'Price List'!$C:AS,13,FALSE)))</f>
        <v/>
      </c>
      <c r="P328" s="83" t="str">
        <f>IF($B328="","",(VLOOKUP($B328,'Price List'!$C:AS,14,FALSE)))</f>
        <v/>
      </c>
      <c r="Q328" s="83" t="str">
        <f>IF($B328="","",(VLOOKUP($B328,'Price List'!$C:AS,15,FALSE)))</f>
        <v/>
      </c>
      <c r="R328" s="125" t="str">
        <f>IF($B328="","",(VLOOKUP($B328,'Price List'!$C:AS,16,FALSE)))</f>
        <v/>
      </c>
      <c r="S328" s="125" t="str">
        <f>IF($B328="","",(VLOOKUP($B328,'Price List'!$C:AS,17,FALSE)))</f>
        <v/>
      </c>
      <c r="T328" s="84" t="str">
        <f>IF($B328="","",(VLOOKUP($B328,'Price List'!$C:AS,18,FALSE)))</f>
        <v/>
      </c>
      <c r="U328" s="83" t="str">
        <f>IF($B328="","",(VLOOKUP($B328,'Price List'!$C:AS,19,FALSE)))</f>
        <v/>
      </c>
      <c r="V328" s="83" t="str">
        <f>IF($B328="","",(VLOOKUP($B328,'Price List'!$C:AS,20,FALSE)))</f>
        <v/>
      </c>
      <c r="W328" s="125" t="str">
        <f>IF($B328="","",(VLOOKUP($B328,'Price List'!$C:AS,21,FALSE)))</f>
        <v/>
      </c>
      <c r="X328" s="130" t="str">
        <f>IF($B328="","",(VLOOKUP($B328,'Price List'!$C:AS,22,FALSE)))</f>
        <v/>
      </c>
      <c r="Y328" s="83" t="str">
        <f>IF($B328="","",(VLOOKUP($B328,'Price List'!$C:AS,23,FALSE)))</f>
        <v/>
      </c>
      <c r="Z328" s="83" t="str">
        <f>IF($B328="","",(VLOOKUP($B328,'Price List'!$C:AS,24,FALSE)))</f>
        <v/>
      </c>
      <c r="AA328" s="83" t="str">
        <f>IF($B328="","",(VLOOKUP($B328,'Price List'!$C:AS,25,FALSE)))</f>
        <v/>
      </c>
      <c r="AB328" s="125" t="str">
        <f>IF($B328="","",(VLOOKUP($B328,'Price List'!$C:AS,26,FALSE)))</f>
        <v/>
      </c>
      <c r="AC328" s="125" t="str">
        <f>IF($B328="","",(VLOOKUP($B328,'Price List'!$C:AS,27,FALSE)))</f>
        <v/>
      </c>
      <c r="AD328" s="82" t="str">
        <f>IF($B328="","",(VLOOKUP($B328,'Price List'!$C:AS,28,FALSE)))</f>
        <v/>
      </c>
      <c r="AE328" s="83" t="str">
        <f>IF($B328="","",(VLOOKUP($B328,'Price List'!$C:AS,29,FALSE)))</f>
        <v/>
      </c>
      <c r="AF328" s="83" t="str">
        <f>IF($B328="","",(VLOOKUP($B328,'Price List'!$C:AS,30,FALSE)))</f>
        <v/>
      </c>
      <c r="AG328" s="125" t="str">
        <f>IF($B328="","",(VLOOKUP($B328,'Price List'!$C:AS,31,FALSE)))</f>
        <v/>
      </c>
      <c r="AH328" s="125" t="str">
        <f>IF($B328="","",(VLOOKUP($B328,'Price List'!$C:AS,32,FALSE)))</f>
        <v/>
      </c>
      <c r="AI328" s="84" t="str">
        <f>IF($B328="","",(VLOOKUP($B328,'Price List'!$C:AS,33,FALSE)))</f>
        <v/>
      </c>
      <c r="AJ328" s="83" t="str">
        <f>IF($B328="","",(VLOOKUP($B328,'Price List'!$C:AS,34,FALSE)))</f>
        <v/>
      </c>
      <c r="AK328" s="83" t="str">
        <f>IF($B328="","",(VLOOKUP($B328,'Price List'!$C:AS,35,FALSE)))</f>
        <v/>
      </c>
      <c r="AL328" s="125" t="str">
        <f>IF($B328="","",(VLOOKUP($B328,'Price List'!$C:AS,36,FALSE)))</f>
        <v/>
      </c>
      <c r="AM328" s="130" t="str">
        <f>IF($B328="","",(VLOOKUP($B328,'Price List'!$C:AS,37,FALSE)))</f>
        <v/>
      </c>
      <c r="AN328" s="83" t="str">
        <f>IF($B328="","",(VLOOKUP($B328,'Price List'!$C:AS,38,FALSE)))</f>
        <v/>
      </c>
      <c r="AO328" s="83" t="str">
        <f>IF($B328="","",(VLOOKUP($B328,'Price List'!$C:AS,39,FALSE)))</f>
        <v/>
      </c>
      <c r="AP328" s="83" t="str">
        <f>IF($B328="","",(VLOOKUP($B328,'Price List'!$C:AS,40,FALSE)))</f>
        <v/>
      </c>
      <c r="AQ328" s="125" t="str">
        <f>IF($B328="","",(VLOOKUP($B328,'Price List'!$C:AS,41,FALSE)))</f>
        <v/>
      </c>
      <c r="AR328" s="135" t="str">
        <f>IF($B328="","",(VLOOKUP($B328,'Price List'!$C:AS,42,FALSE)))</f>
        <v/>
      </c>
      <c r="AS328" s="76" t="str">
        <f>IF($B328="","",(VLOOKUP($B328,'Price List'!$C:CO,43,FALSE)))</f>
        <v/>
      </c>
      <c r="AT328" s="151" t="str">
        <f t="shared" si="5"/>
        <v/>
      </c>
      <c r="AU328" s="76"/>
      <c r="AV328" s="76"/>
      <c r="AW328" s="76"/>
      <c r="AX328" s="76"/>
      <c r="AY328" s="76"/>
      <c r="AZ328" s="76"/>
      <c r="BA328" s="76"/>
    </row>
    <row r="329" spans="1:53" s="85" customFormat="1" x14ac:dyDescent="0.2">
      <c r="A329" s="79">
        <v>322</v>
      </c>
      <c r="B329" s="76" t="str">
        <f>IF(ISBLANK(Catalog!E756),"",Catalog!E756)</f>
        <v/>
      </c>
      <c r="C329" s="76"/>
      <c r="D329" s="76" t="str">
        <f>IF($B329="","",(VLOOKUP($B329,'Price List'!$C:BB,2,FALSE)))</f>
        <v/>
      </c>
      <c r="E329" s="77" t="str">
        <f>IF($B329="","",(VLOOKUP($B329,'Price List'!$C:BA,3,FALSE)))</f>
        <v/>
      </c>
      <c r="F329" s="78" t="str">
        <f>IF($B329="","",IF(ISBLANK(VLOOKUP($B329,'Price List'!$C:BB,5,FALSE)),VLOOKUP($B329,'Price List'!$C:BB,7,FALSE),VLOOKUP($B329,'Price List'!$C:BB,5,FALSE)))</f>
        <v/>
      </c>
      <c r="G329" s="76"/>
      <c r="H329" s="76"/>
      <c r="I329" s="77" t="str">
        <f>IF($B329="","",(VLOOKUP($B329,'Price List'!$C:BE,6,FALSE)))</f>
        <v/>
      </c>
      <c r="J329" s="76" t="str">
        <f>IF($B329="","",(VLOOKUP($B329,'Price List'!$C:BF,8,FALSE)))</f>
        <v/>
      </c>
      <c r="K329" s="76" t="str">
        <f>IF($B329="","",(VLOOKUP($B329,'Price List'!$C:BG,9,FALSE)))</f>
        <v/>
      </c>
      <c r="L329" s="79" t="str">
        <f>IF($B329="","",(VLOOKUP($B329,'Price List'!$C:BH,10,FALSE)))</f>
        <v/>
      </c>
      <c r="M329" s="80" t="str">
        <f>IF($B329="","",(VLOOKUP($B329,'Price List'!$C:BI,11,FALSE)))</f>
        <v/>
      </c>
      <c r="N329" s="81" t="str">
        <f>IF($B329="","",(VLOOKUP($B329,'Price List'!$C:BI,12,FALSE)))</f>
        <v/>
      </c>
      <c r="O329" s="82" t="str">
        <f>IF($B329="","",(VLOOKUP($B329,'Price List'!$C:AS,13,FALSE)))</f>
        <v/>
      </c>
      <c r="P329" s="83" t="str">
        <f>IF($B329="","",(VLOOKUP($B329,'Price List'!$C:AS,14,FALSE)))</f>
        <v/>
      </c>
      <c r="Q329" s="83" t="str">
        <f>IF($B329="","",(VLOOKUP($B329,'Price List'!$C:AS,15,FALSE)))</f>
        <v/>
      </c>
      <c r="R329" s="125" t="str">
        <f>IF($B329="","",(VLOOKUP($B329,'Price List'!$C:AS,16,FALSE)))</f>
        <v/>
      </c>
      <c r="S329" s="125" t="str">
        <f>IF($B329="","",(VLOOKUP($B329,'Price List'!$C:AS,17,FALSE)))</f>
        <v/>
      </c>
      <c r="T329" s="84" t="str">
        <f>IF($B329="","",(VLOOKUP($B329,'Price List'!$C:AS,18,FALSE)))</f>
        <v/>
      </c>
      <c r="U329" s="83" t="str">
        <f>IF($B329="","",(VLOOKUP($B329,'Price List'!$C:AS,19,FALSE)))</f>
        <v/>
      </c>
      <c r="V329" s="83" t="str">
        <f>IF($B329="","",(VLOOKUP($B329,'Price List'!$C:AS,20,FALSE)))</f>
        <v/>
      </c>
      <c r="W329" s="125" t="str">
        <f>IF($B329="","",(VLOOKUP($B329,'Price List'!$C:AS,21,FALSE)))</f>
        <v/>
      </c>
      <c r="X329" s="130" t="str">
        <f>IF($B329="","",(VLOOKUP($B329,'Price List'!$C:AS,22,FALSE)))</f>
        <v/>
      </c>
      <c r="Y329" s="83" t="str">
        <f>IF($B329="","",(VLOOKUP($B329,'Price List'!$C:AS,23,FALSE)))</f>
        <v/>
      </c>
      <c r="Z329" s="83" t="str">
        <f>IF($B329="","",(VLOOKUP($B329,'Price List'!$C:AS,24,FALSE)))</f>
        <v/>
      </c>
      <c r="AA329" s="83" t="str">
        <f>IF($B329="","",(VLOOKUP($B329,'Price List'!$C:AS,25,FALSE)))</f>
        <v/>
      </c>
      <c r="AB329" s="125" t="str">
        <f>IF($B329="","",(VLOOKUP($B329,'Price List'!$C:AS,26,FALSE)))</f>
        <v/>
      </c>
      <c r="AC329" s="125" t="str">
        <f>IF($B329="","",(VLOOKUP($B329,'Price List'!$C:AS,27,FALSE)))</f>
        <v/>
      </c>
      <c r="AD329" s="82" t="str">
        <f>IF($B329="","",(VLOOKUP($B329,'Price List'!$C:AS,28,FALSE)))</f>
        <v/>
      </c>
      <c r="AE329" s="83" t="str">
        <f>IF($B329="","",(VLOOKUP($B329,'Price List'!$C:AS,29,FALSE)))</f>
        <v/>
      </c>
      <c r="AF329" s="83" t="str">
        <f>IF($B329="","",(VLOOKUP($B329,'Price List'!$C:AS,30,FALSE)))</f>
        <v/>
      </c>
      <c r="AG329" s="125" t="str">
        <f>IF($B329="","",(VLOOKUP($B329,'Price List'!$C:AS,31,FALSE)))</f>
        <v/>
      </c>
      <c r="AH329" s="125" t="str">
        <f>IF($B329="","",(VLOOKUP($B329,'Price List'!$C:AS,32,FALSE)))</f>
        <v/>
      </c>
      <c r="AI329" s="84" t="str">
        <f>IF($B329="","",(VLOOKUP($B329,'Price List'!$C:AS,33,FALSE)))</f>
        <v/>
      </c>
      <c r="AJ329" s="83" t="str">
        <f>IF($B329="","",(VLOOKUP($B329,'Price List'!$C:AS,34,FALSE)))</f>
        <v/>
      </c>
      <c r="AK329" s="83" t="str">
        <f>IF($B329="","",(VLOOKUP($B329,'Price List'!$C:AS,35,FALSE)))</f>
        <v/>
      </c>
      <c r="AL329" s="125" t="str">
        <f>IF($B329="","",(VLOOKUP($B329,'Price List'!$C:AS,36,FALSE)))</f>
        <v/>
      </c>
      <c r="AM329" s="130" t="str">
        <f>IF($B329="","",(VLOOKUP($B329,'Price List'!$C:AS,37,FALSE)))</f>
        <v/>
      </c>
      <c r="AN329" s="83" t="str">
        <f>IF($B329="","",(VLOOKUP($B329,'Price List'!$C:AS,38,FALSE)))</f>
        <v/>
      </c>
      <c r="AO329" s="83" t="str">
        <f>IF($B329="","",(VLOOKUP($B329,'Price List'!$C:AS,39,FALSE)))</f>
        <v/>
      </c>
      <c r="AP329" s="83" t="str">
        <f>IF($B329="","",(VLOOKUP($B329,'Price List'!$C:AS,40,FALSE)))</f>
        <v/>
      </c>
      <c r="AQ329" s="125" t="str">
        <f>IF($B329="","",(VLOOKUP($B329,'Price List'!$C:AS,41,FALSE)))</f>
        <v/>
      </c>
      <c r="AR329" s="135" t="str">
        <f>IF($B329="","",(VLOOKUP($B329,'Price List'!$C:AS,42,FALSE)))</f>
        <v/>
      </c>
      <c r="AS329" s="76" t="str">
        <f>IF($B329="","",(VLOOKUP($B329,'Price List'!$C:CO,43,FALSE)))</f>
        <v/>
      </c>
      <c r="AT329" s="151" t="str">
        <f t="shared" si="5"/>
        <v/>
      </c>
      <c r="AU329" s="76"/>
      <c r="AV329" s="76"/>
      <c r="AW329" s="76"/>
      <c r="AX329" s="76"/>
      <c r="AY329" s="76"/>
      <c r="AZ329" s="76"/>
      <c r="BA329" s="76"/>
    </row>
    <row r="330" spans="1:53" s="85" customFormat="1" x14ac:dyDescent="0.2">
      <c r="A330" s="79">
        <v>323</v>
      </c>
      <c r="B330" s="76" t="str">
        <f>IF(ISBLANK(Catalog!I756),"",Catalog!I756)</f>
        <v/>
      </c>
      <c r="C330" s="76"/>
      <c r="D330" s="76" t="str">
        <f>IF($B330="","",(VLOOKUP($B330,'Price List'!$C:BB,2,FALSE)))</f>
        <v/>
      </c>
      <c r="E330" s="77" t="str">
        <f>IF($B330="","",(VLOOKUP($B330,'Price List'!$C:BA,3,FALSE)))</f>
        <v/>
      </c>
      <c r="F330" s="78" t="str">
        <f>IF($B330="","",IF(ISBLANK(VLOOKUP($B330,'Price List'!$C:BB,5,FALSE)),VLOOKUP($B330,'Price List'!$C:BB,7,FALSE),VLOOKUP($B330,'Price List'!$C:BB,5,FALSE)))</f>
        <v/>
      </c>
      <c r="G330" s="76"/>
      <c r="H330" s="76"/>
      <c r="I330" s="77" t="str">
        <f>IF($B330="","",(VLOOKUP($B330,'Price List'!$C:BE,6,FALSE)))</f>
        <v/>
      </c>
      <c r="J330" s="76" t="str">
        <f>IF($B330="","",(VLOOKUP($B330,'Price List'!$C:BF,8,FALSE)))</f>
        <v/>
      </c>
      <c r="K330" s="76" t="str">
        <f>IF($B330="","",(VLOOKUP($B330,'Price List'!$C:BG,9,FALSE)))</f>
        <v/>
      </c>
      <c r="L330" s="79" t="str">
        <f>IF($B330="","",(VLOOKUP($B330,'Price List'!$C:BH,10,FALSE)))</f>
        <v/>
      </c>
      <c r="M330" s="80" t="str">
        <f>IF($B330="","",(VLOOKUP($B330,'Price List'!$C:BI,11,FALSE)))</f>
        <v/>
      </c>
      <c r="N330" s="81" t="str">
        <f>IF($B330="","",(VLOOKUP($B330,'Price List'!$C:BI,12,FALSE)))</f>
        <v/>
      </c>
      <c r="O330" s="82" t="str">
        <f>IF($B330="","",(VLOOKUP($B330,'Price List'!$C:AS,13,FALSE)))</f>
        <v/>
      </c>
      <c r="P330" s="83" t="str">
        <f>IF($B330="","",(VLOOKUP($B330,'Price List'!$C:AS,14,FALSE)))</f>
        <v/>
      </c>
      <c r="Q330" s="83" t="str">
        <f>IF($B330="","",(VLOOKUP($B330,'Price List'!$C:AS,15,FALSE)))</f>
        <v/>
      </c>
      <c r="R330" s="125" t="str">
        <f>IF($B330="","",(VLOOKUP($B330,'Price List'!$C:AS,16,FALSE)))</f>
        <v/>
      </c>
      <c r="S330" s="125" t="str">
        <f>IF($B330="","",(VLOOKUP($B330,'Price List'!$C:AS,17,FALSE)))</f>
        <v/>
      </c>
      <c r="T330" s="84" t="str">
        <f>IF($B330="","",(VLOOKUP($B330,'Price List'!$C:AS,18,FALSE)))</f>
        <v/>
      </c>
      <c r="U330" s="83" t="str">
        <f>IF($B330="","",(VLOOKUP($B330,'Price List'!$C:AS,19,FALSE)))</f>
        <v/>
      </c>
      <c r="V330" s="83" t="str">
        <f>IF($B330="","",(VLOOKUP($B330,'Price List'!$C:AS,20,FALSE)))</f>
        <v/>
      </c>
      <c r="W330" s="125" t="str">
        <f>IF($B330="","",(VLOOKUP($B330,'Price List'!$C:AS,21,FALSE)))</f>
        <v/>
      </c>
      <c r="X330" s="130" t="str">
        <f>IF($B330="","",(VLOOKUP($B330,'Price List'!$C:AS,22,FALSE)))</f>
        <v/>
      </c>
      <c r="Y330" s="83" t="str">
        <f>IF($B330="","",(VLOOKUP($B330,'Price List'!$C:AS,23,FALSE)))</f>
        <v/>
      </c>
      <c r="Z330" s="83" t="str">
        <f>IF($B330="","",(VLOOKUP($B330,'Price List'!$C:AS,24,FALSE)))</f>
        <v/>
      </c>
      <c r="AA330" s="83" t="str">
        <f>IF($B330="","",(VLOOKUP($B330,'Price List'!$C:AS,25,FALSE)))</f>
        <v/>
      </c>
      <c r="AB330" s="125" t="str">
        <f>IF($B330="","",(VLOOKUP($B330,'Price List'!$C:AS,26,FALSE)))</f>
        <v/>
      </c>
      <c r="AC330" s="125" t="str">
        <f>IF($B330="","",(VLOOKUP($B330,'Price List'!$C:AS,27,FALSE)))</f>
        <v/>
      </c>
      <c r="AD330" s="82" t="str">
        <f>IF($B330="","",(VLOOKUP($B330,'Price List'!$C:AS,28,FALSE)))</f>
        <v/>
      </c>
      <c r="AE330" s="83" t="str">
        <f>IF($B330="","",(VLOOKUP($B330,'Price List'!$C:AS,29,FALSE)))</f>
        <v/>
      </c>
      <c r="AF330" s="83" t="str">
        <f>IF($B330="","",(VLOOKUP($B330,'Price List'!$C:AS,30,FALSE)))</f>
        <v/>
      </c>
      <c r="AG330" s="125" t="str">
        <f>IF($B330="","",(VLOOKUP($B330,'Price List'!$C:AS,31,FALSE)))</f>
        <v/>
      </c>
      <c r="AH330" s="125" t="str">
        <f>IF($B330="","",(VLOOKUP($B330,'Price List'!$C:AS,32,FALSE)))</f>
        <v/>
      </c>
      <c r="AI330" s="84" t="str">
        <f>IF($B330="","",(VLOOKUP($B330,'Price List'!$C:AS,33,FALSE)))</f>
        <v/>
      </c>
      <c r="AJ330" s="83" t="str">
        <f>IF($B330="","",(VLOOKUP($B330,'Price List'!$C:AS,34,FALSE)))</f>
        <v/>
      </c>
      <c r="AK330" s="83" t="str">
        <f>IF($B330="","",(VLOOKUP($B330,'Price List'!$C:AS,35,FALSE)))</f>
        <v/>
      </c>
      <c r="AL330" s="125" t="str">
        <f>IF($B330="","",(VLOOKUP($B330,'Price List'!$C:AS,36,FALSE)))</f>
        <v/>
      </c>
      <c r="AM330" s="130" t="str">
        <f>IF($B330="","",(VLOOKUP($B330,'Price List'!$C:AS,37,FALSE)))</f>
        <v/>
      </c>
      <c r="AN330" s="83" t="str">
        <f>IF($B330="","",(VLOOKUP($B330,'Price List'!$C:AS,38,FALSE)))</f>
        <v/>
      </c>
      <c r="AO330" s="83" t="str">
        <f>IF($B330="","",(VLOOKUP($B330,'Price List'!$C:AS,39,FALSE)))</f>
        <v/>
      </c>
      <c r="AP330" s="83" t="str">
        <f>IF($B330="","",(VLOOKUP($B330,'Price List'!$C:AS,40,FALSE)))</f>
        <v/>
      </c>
      <c r="AQ330" s="125" t="str">
        <f>IF($B330="","",(VLOOKUP($B330,'Price List'!$C:AS,41,FALSE)))</f>
        <v/>
      </c>
      <c r="AR330" s="135" t="str">
        <f>IF($B330="","",(VLOOKUP($B330,'Price List'!$C:AS,42,FALSE)))</f>
        <v/>
      </c>
      <c r="AS330" s="76" t="str">
        <f>IF($B330="","",(VLOOKUP($B330,'Price List'!$C:CO,43,FALSE)))</f>
        <v/>
      </c>
      <c r="AT330" s="151" t="str">
        <f t="shared" si="5"/>
        <v/>
      </c>
      <c r="AU330" s="76"/>
      <c r="AV330" s="76"/>
      <c r="AW330" s="76"/>
      <c r="AX330" s="76"/>
      <c r="AY330" s="76"/>
      <c r="AZ330" s="76"/>
      <c r="BA330" s="76"/>
    </row>
    <row r="331" spans="1:53" s="85" customFormat="1" x14ac:dyDescent="0.2">
      <c r="A331" s="79">
        <v>324</v>
      </c>
      <c r="B331" s="76" t="str">
        <f>IF(ISBLANK(Catalog!A763),"",Catalog!A763)</f>
        <v/>
      </c>
      <c r="C331" s="76"/>
      <c r="D331" s="76" t="str">
        <f>IF($B331="","",(VLOOKUP($B331,'Price List'!$C:BB,2,FALSE)))</f>
        <v/>
      </c>
      <c r="E331" s="77" t="str">
        <f>IF($B331="","",(VLOOKUP($B331,'Price List'!$C:BA,3,FALSE)))</f>
        <v/>
      </c>
      <c r="F331" s="78" t="str">
        <f>IF($B331="","",IF(ISBLANK(VLOOKUP($B331,'Price List'!$C:BB,5,FALSE)),VLOOKUP($B331,'Price List'!$C:BB,7,FALSE),VLOOKUP($B331,'Price List'!$C:BB,5,FALSE)))</f>
        <v/>
      </c>
      <c r="G331" s="76"/>
      <c r="H331" s="76"/>
      <c r="I331" s="77" t="str">
        <f>IF($B331="","",(VLOOKUP($B331,'Price List'!$C:BE,6,FALSE)))</f>
        <v/>
      </c>
      <c r="J331" s="76" t="str">
        <f>IF($B331="","",(VLOOKUP($B331,'Price List'!$C:BF,8,FALSE)))</f>
        <v/>
      </c>
      <c r="K331" s="76" t="str">
        <f>IF($B331="","",(VLOOKUP($B331,'Price List'!$C:BG,9,FALSE)))</f>
        <v/>
      </c>
      <c r="L331" s="79" t="str">
        <f>IF($B331="","",(VLOOKUP($B331,'Price List'!$C:BH,10,FALSE)))</f>
        <v/>
      </c>
      <c r="M331" s="80" t="str">
        <f>IF($B331="","",(VLOOKUP($B331,'Price List'!$C:BI,11,FALSE)))</f>
        <v/>
      </c>
      <c r="N331" s="81" t="str">
        <f>IF($B331="","",(VLOOKUP($B331,'Price List'!$C:BI,12,FALSE)))</f>
        <v/>
      </c>
      <c r="O331" s="82" t="str">
        <f>IF($B331="","",(VLOOKUP($B331,'Price List'!$C:AS,13,FALSE)))</f>
        <v/>
      </c>
      <c r="P331" s="83" t="str">
        <f>IF($B331="","",(VLOOKUP($B331,'Price List'!$C:AS,14,FALSE)))</f>
        <v/>
      </c>
      <c r="Q331" s="83" t="str">
        <f>IF($B331="","",(VLOOKUP($B331,'Price List'!$C:AS,15,FALSE)))</f>
        <v/>
      </c>
      <c r="R331" s="125" t="str">
        <f>IF($B331="","",(VLOOKUP($B331,'Price List'!$C:AS,16,FALSE)))</f>
        <v/>
      </c>
      <c r="S331" s="125" t="str">
        <f>IF($B331="","",(VLOOKUP($B331,'Price List'!$C:AS,17,FALSE)))</f>
        <v/>
      </c>
      <c r="T331" s="84" t="str">
        <f>IF($B331="","",(VLOOKUP($B331,'Price List'!$C:AS,18,FALSE)))</f>
        <v/>
      </c>
      <c r="U331" s="83" t="str">
        <f>IF($B331="","",(VLOOKUP($B331,'Price List'!$C:AS,19,FALSE)))</f>
        <v/>
      </c>
      <c r="V331" s="83" t="str">
        <f>IF($B331="","",(VLOOKUP($B331,'Price List'!$C:AS,20,FALSE)))</f>
        <v/>
      </c>
      <c r="W331" s="125" t="str">
        <f>IF($B331="","",(VLOOKUP($B331,'Price List'!$C:AS,21,FALSE)))</f>
        <v/>
      </c>
      <c r="X331" s="130" t="str">
        <f>IF($B331="","",(VLOOKUP($B331,'Price List'!$C:AS,22,FALSE)))</f>
        <v/>
      </c>
      <c r="Y331" s="83" t="str">
        <f>IF($B331="","",(VLOOKUP($B331,'Price List'!$C:AS,23,FALSE)))</f>
        <v/>
      </c>
      <c r="Z331" s="83" t="str">
        <f>IF($B331="","",(VLOOKUP($B331,'Price List'!$C:AS,24,FALSE)))</f>
        <v/>
      </c>
      <c r="AA331" s="83" t="str">
        <f>IF($B331="","",(VLOOKUP($B331,'Price List'!$C:AS,25,FALSE)))</f>
        <v/>
      </c>
      <c r="AB331" s="125" t="str">
        <f>IF($B331="","",(VLOOKUP($B331,'Price List'!$C:AS,26,FALSE)))</f>
        <v/>
      </c>
      <c r="AC331" s="125" t="str">
        <f>IF($B331="","",(VLOOKUP($B331,'Price List'!$C:AS,27,FALSE)))</f>
        <v/>
      </c>
      <c r="AD331" s="82" t="str">
        <f>IF($B331="","",(VLOOKUP($B331,'Price List'!$C:AS,28,FALSE)))</f>
        <v/>
      </c>
      <c r="AE331" s="83" t="str">
        <f>IF($B331="","",(VLOOKUP($B331,'Price List'!$C:AS,29,FALSE)))</f>
        <v/>
      </c>
      <c r="AF331" s="83" t="str">
        <f>IF($B331="","",(VLOOKUP($B331,'Price List'!$C:AS,30,FALSE)))</f>
        <v/>
      </c>
      <c r="AG331" s="125" t="str">
        <f>IF($B331="","",(VLOOKUP($B331,'Price List'!$C:AS,31,FALSE)))</f>
        <v/>
      </c>
      <c r="AH331" s="125" t="str">
        <f>IF($B331="","",(VLOOKUP($B331,'Price List'!$C:AS,32,FALSE)))</f>
        <v/>
      </c>
      <c r="AI331" s="84" t="str">
        <f>IF($B331="","",(VLOOKUP($B331,'Price List'!$C:AS,33,FALSE)))</f>
        <v/>
      </c>
      <c r="AJ331" s="83" t="str">
        <f>IF($B331="","",(VLOOKUP($B331,'Price List'!$C:AS,34,FALSE)))</f>
        <v/>
      </c>
      <c r="AK331" s="83" t="str">
        <f>IF($B331="","",(VLOOKUP($B331,'Price List'!$C:AS,35,FALSE)))</f>
        <v/>
      </c>
      <c r="AL331" s="125" t="str">
        <f>IF($B331="","",(VLOOKUP($B331,'Price List'!$C:AS,36,FALSE)))</f>
        <v/>
      </c>
      <c r="AM331" s="130" t="str">
        <f>IF($B331="","",(VLOOKUP($B331,'Price List'!$C:AS,37,FALSE)))</f>
        <v/>
      </c>
      <c r="AN331" s="83" t="str">
        <f>IF($B331="","",(VLOOKUP($B331,'Price List'!$C:AS,38,FALSE)))</f>
        <v/>
      </c>
      <c r="AO331" s="83" t="str">
        <f>IF($B331="","",(VLOOKUP($B331,'Price List'!$C:AS,39,FALSE)))</f>
        <v/>
      </c>
      <c r="AP331" s="83" t="str">
        <f>IF($B331="","",(VLOOKUP($B331,'Price List'!$C:AS,40,FALSE)))</f>
        <v/>
      </c>
      <c r="AQ331" s="125" t="str">
        <f>IF($B331="","",(VLOOKUP($B331,'Price List'!$C:AS,41,FALSE)))</f>
        <v/>
      </c>
      <c r="AR331" s="135" t="str">
        <f>IF($B331="","",(VLOOKUP($B331,'Price List'!$C:AS,42,FALSE)))</f>
        <v/>
      </c>
      <c r="AS331" s="76" t="str">
        <f>IF($B331="","",(VLOOKUP($B331,'Price List'!$C:CO,43,FALSE)))</f>
        <v/>
      </c>
      <c r="AT331" s="151" t="str">
        <f t="shared" si="5"/>
        <v/>
      </c>
      <c r="AU331" s="76"/>
      <c r="AV331" s="76"/>
      <c r="AW331" s="76"/>
      <c r="AX331" s="76"/>
      <c r="AY331" s="76"/>
      <c r="AZ331" s="76"/>
      <c r="BA331" s="76"/>
    </row>
    <row r="332" spans="1:53" s="85" customFormat="1" x14ac:dyDescent="0.2">
      <c r="A332" s="79">
        <v>325</v>
      </c>
      <c r="B332" s="76" t="str">
        <f>IF(ISBLANK(Catalog!E763),"",Catalog!E763)</f>
        <v/>
      </c>
      <c r="C332" s="76"/>
      <c r="D332" s="76" t="str">
        <f>IF($B332="","",(VLOOKUP($B332,'Price List'!$C:BB,2,FALSE)))</f>
        <v/>
      </c>
      <c r="E332" s="77" t="str">
        <f>IF($B332="","",(VLOOKUP($B332,'Price List'!$C:BA,3,FALSE)))</f>
        <v/>
      </c>
      <c r="F332" s="78" t="str">
        <f>IF($B332="","",IF(ISBLANK(VLOOKUP($B332,'Price List'!$C:BB,5,FALSE)),VLOOKUP($B332,'Price List'!$C:BB,7,FALSE),VLOOKUP($B332,'Price List'!$C:BB,5,FALSE)))</f>
        <v/>
      </c>
      <c r="G332" s="76"/>
      <c r="H332" s="76"/>
      <c r="I332" s="77" t="str">
        <f>IF($B332="","",(VLOOKUP($B332,'Price List'!$C:BE,6,FALSE)))</f>
        <v/>
      </c>
      <c r="J332" s="76" t="str">
        <f>IF($B332="","",(VLOOKUP($B332,'Price List'!$C:BF,8,FALSE)))</f>
        <v/>
      </c>
      <c r="K332" s="76" t="str">
        <f>IF($B332="","",(VLOOKUP($B332,'Price List'!$C:BG,9,FALSE)))</f>
        <v/>
      </c>
      <c r="L332" s="79" t="str">
        <f>IF($B332="","",(VLOOKUP($B332,'Price List'!$C:BH,10,FALSE)))</f>
        <v/>
      </c>
      <c r="M332" s="80" t="str">
        <f>IF($B332="","",(VLOOKUP($B332,'Price List'!$C:BI,11,FALSE)))</f>
        <v/>
      </c>
      <c r="N332" s="81" t="str">
        <f>IF($B332="","",(VLOOKUP($B332,'Price List'!$C:BI,12,FALSE)))</f>
        <v/>
      </c>
      <c r="O332" s="82" t="str">
        <f>IF($B332="","",(VLOOKUP($B332,'Price List'!$C:AS,13,FALSE)))</f>
        <v/>
      </c>
      <c r="P332" s="83" t="str">
        <f>IF($B332="","",(VLOOKUP($B332,'Price List'!$C:AS,14,FALSE)))</f>
        <v/>
      </c>
      <c r="Q332" s="83" t="str">
        <f>IF($B332="","",(VLOOKUP($B332,'Price List'!$C:AS,15,FALSE)))</f>
        <v/>
      </c>
      <c r="R332" s="125" t="str">
        <f>IF($B332="","",(VLOOKUP($B332,'Price List'!$C:AS,16,FALSE)))</f>
        <v/>
      </c>
      <c r="S332" s="125" t="str">
        <f>IF($B332="","",(VLOOKUP($B332,'Price List'!$C:AS,17,FALSE)))</f>
        <v/>
      </c>
      <c r="T332" s="84" t="str">
        <f>IF($B332="","",(VLOOKUP($B332,'Price List'!$C:AS,18,FALSE)))</f>
        <v/>
      </c>
      <c r="U332" s="83" t="str">
        <f>IF($B332="","",(VLOOKUP($B332,'Price List'!$C:AS,19,FALSE)))</f>
        <v/>
      </c>
      <c r="V332" s="83" t="str">
        <f>IF($B332="","",(VLOOKUP($B332,'Price List'!$C:AS,20,FALSE)))</f>
        <v/>
      </c>
      <c r="W332" s="125" t="str">
        <f>IF($B332="","",(VLOOKUP($B332,'Price List'!$C:AS,21,FALSE)))</f>
        <v/>
      </c>
      <c r="X332" s="130" t="str">
        <f>IF($B332="","",(VLOOKUP($B332,'Price List'!$C:AS,22,FALSE)))</f>
        <v/>
      </c>
      <c r="Y332" s="83" t="str">
        <f>IF($B332="","",(VLOOKUP($B332,'Price List'!$C:AS,23,FALSE)))</f>
        <v/>
      </c>
      <c r="Z332" s="83" t="str">
        <f>IF($B332="","",(VLOOKUP($B332,'Price List'!$C:AS,24,FALSE)))</f>
        <v/>
      </c>
      <c r="AA332" s="83" t="str">
        <f>IF($B332="","",(VLOOKUP($B332,'Price List'!$C:AS,25,FALSE)))</f>
        <v/>
      </c>
      <c r="AB332" s="125" t="str">
        <f>IF($B332="","",(VLOOKUP($B332,'Price List'!$C:AS,26,FALSE)))</f>
        <v/>
      </c>
      <c r="AC332" s="125" t="str">
        <f>IF($B332="","",(VLOOKUP($B332,'Price List'!$C:AS,27,FALSE)))</f>
        <v/>
      </c>
      <c r="AD332" s="82" t="str">
        <f>IF($B332="","",(VLOOKUP($B332,'Price List'!$C:AS,28,FALSE)))</f>
        <v/>
      </c>
      <c r="AE332" s="83" t="str">
        <f>IF($B332="","",(VLOOKUP($B332,'Price List'!$C:AS,29,FALSE)))</f>
        <v/>
      </c>
      <c r="AF332" s="83" t="str">
        <f>IF($B332="","",(VLOOKUP($B332,'Price List'!$C:AS,30,FALSE)))</f>
        <v/>
      </c>
      <c r="AG332" s="125" t="str">
        <f>IF($B332="","",(VLOOKUP($B332,'Price List'!$C:AS,31,FALSE)))</f>
        <v/>
      </c>
      <c r="AH332" s="125" t="str">
        <f>IF($B332="","",(VLOOKUP($B332,'Price List'!$C:AS,32,FALSE)))</f>
        <v/>
      </c>
      <c r="AI332" s="84" t="str">
        <f>IF($B332="","",(VLOOKUP($B332,'Price List'!$C:AS,33,FALSE)))</f>
        <v/>
      </c>
      <c r="AJ332" s="83" t="str">
        <f>IF($B332="","",(VLOOKUP($B332,'Price List'!$C:AS,34,FALSE)))</f>
        <v/>
      </c>
      <c r="AK332" s="83" t="str">
        <f>IF($B332="","",(VLOOKUP($B332,'Price List'!$C:AS,35,FALSE)))</f>
        <v/>
      </c>
      <c r="AL332" s="125" t="str">
        <f>IF($B332="","",(VLOOKUP($B332,'Price List'!$C:AS,36,FALSE)))</f>
        <v/>
      </c>
      <c r="AM332" s="130" t="str">
        <f>IF($B332="","",(VLOOKUP($B332,'Price List'!$C:AS,37,FALSE)))</f>
        <v/>
      </c>
      <c r="AN332" s="83" t="str">
        <f>IF($B332="","",(VLOOKUP($B332,'Price List'!$C:AS,38,FALSE)))</f>
        <v/>
      </c>
      <c r="AO332" s="83" t="str">
        <f>IF($B332="","",(VLOOKUP($B332,'Price List'!$C:AS,39,FALSE)))</f>
        <v/>
      </c>
      <c r="AP332" s="83" t="str">
        <f>IF($B332="","",(VLOOKUP($B332,'Price List'!$C:AS,40,FALSE)))</f>
        <v/>
      </c>
      <c r="AQ332" s="125" t="str">
        <f>IF($B332="","",(VLOOKUP($B332,'Price List'!$C:AS,41,FALSE)))</f>
        <v/>
      </c>
      <c r="AR332" s="135" t="str">
        <f>IF($B332="","",(VLOOKUP($B332,'Price List'!$C:AS,42,FALSE)))</f>
        <v/>
      </c>
      <c r="AS332" s="76" t="str">
        <f>IF($B332="","",(VLOOKUP($B332,'Price List'!$C:CO,43,FALSE)))</f>
        <v/>
      </c>
      <c r="AT332" s="151" t="str">
        <f t="shared" si="5"/>
        <v/>
      </c>
      <c r="AU332" s="76"/>
      <c r="AV332" s="76"/>
      <c r="AW332" s="76"/>
      <c r="AX332" s="76"/>
      <c r="AY332" s="76"/>
      <c r="AZ332" s="76"/>
      <c r="BA332" s="76"/>
    </row>
    <row r="333" spans="1:53" s="85" customFormat="1" x14ac:dyDescent="0.2">
      <c r="A333" s="79">
        <v>326</v>
      </c>
      <c r="B333" s="76" t="str">
        <f>IF(ISBLANK(Catalog!I763),"",Catalog!I763)</f>
        <v/>
      </c>
      <c r="C333" s="76"/>
      <c r="D333" s="76" t="str">
        <f>IF($B333="","",(VLOOKUP($B333,'Price List'!$C:BB,2,FALSE)))</f>
        <v/>
      </c>
      <c r="E333" s="77" t="str">
        <f>IF($B333="","",(VLOOKUP($B333,'Price List'!$C:BA,3,FALSE)))</f>
        <v/>
      </c>
      <c r="F333" s="78" t="str">
        <f>IF($B333="","",IF(ISBLANK(VLOOKUP($B333,'Price List'!$C:BB,5,FALSE)),VLOOKUP($B333,'Price List'!$C:BB,7,FALSE),VLOOKUP($B333,'Price List'!$C:BB,5,FALSE)))</f>
        <v/>
      </c>
      <c r="G333" s="76"/>
      <c r="H333" s="76"/>
      <c r="I333" s="77" t="str">
        <f>IF($B333="","",(VLOOKUP($B333,'Price List'!$C:BE,6,FALSE)))</f>
        <v/>
      </c>
      <c r="J333" s="76" t="str">
        <f>IF($B333="","",(VLOOKUP($B333,'Price List'!$C:BF,8,FALSE)))</f>
        <v/>
      </c>
      <c r="K333" s="76" t="str">
        <f>IF($B333="","",(VLOOKUP($B333,'Price List'!$C:BG,9,FALSE)))</f>
        <v/>
      </c>
      <c r="L333" s="79" t="str">
        <f>IF($B333="","",(VLOOKUP($B333,'Price List'!$C:BH,10,FALSE)))</f>
        <v/>
      </c>
      <c r="M333" s="80" t="str">
        <f>IF($B333="","",(VLOOKUP($B333,'Price List'!$C:BI,11,FALSE)))</f>
        <v/>
      </c>
      <c r="N333" s="81" t="str">
        <f>IF($B333="","",(VLOOKUP($B333,'Price List'!$C:BI,12,FALSE)))</f>
        <v/>
      </c>
      <c r="O333" s="82" t="str">
        <f>IF($B333="","",(VLOOKUP($B333,'Price List'!$C:AS,13,FALSE)))</f>
        <v/>
      </c>
      <c r="P333" s="83" t="str">
        <f>IF($B333="","",(VLOOKUP($B333,'Price List'!$C:AS,14,FALSE)))</f>
        <v/>
      </c>
      <c r="Q333" s="83" t="str">
        <f>IF($B333="","",(VLOOKUP($B333,'Price List'!$C:AS,15,FALSE)))</f>
        <v/>
      </c>
      <c r="R333" s="125" t="str">
        <f>IF($B333="","",(VLOOKUP($B333,'Price List'!$C:AS,16,FALSE)))</f>
        <v/>
      </c>
      <c r="S333" s="125" t="str">
        <f>IF($B333="","",(VLOOKUP($B333,'Price List'!$C:AS,17,FALSE)))</f>
        <v/>
      </c>
      <c r="T333" s="84" t="str">
        <f>IF($B333="","",(VLOOKUP($B333,'Price List'!$C:AS,18,FALSE)))</f>
        <v/>
      </c>
      <c r="U333" s="83" t="str">
        <f>IF($B333="","",(VLOOKUP($B333,'Price List'!$C:AS,19,FALSE)))</f>
        <v/>
      </c>
      <c r="V333" s="83" t="str">
        <f>IF($B333="","",(VLOOKUP($B333,'Price List'!$C:AS,20,FALSE)))</f>
        <v/>
      </c>
      <c r="W333" s="125" t="str">
        <f>IF($B333="","",(VLOOKUP($B333,'Price List'!$C:AS,21,FALSE)))</f>
        <v/>
      </c>
      <c r="X333" s="130" t="str">
        <f>IF($B333="","",(VLOOKUP($B333,'Price List'!$C:AS,22,FALSE)))</f>
        <v/>
      </c>
      <c r="Y333" s="83" t="str">
        <f>IF($B333="","",(VLOOKUP($B333,'Price List'!$C:AS,23,FALSE)))</f>
        <v/>
      </c>
      <c r="Z333" s="83" t="str">
        <f>IF($B333="","",(VLOOKUP($B333,'Price List'!$C:AS,24,FALSE)))</f>
        <v/>
      </c>
      <c r="AA333" s="83" t="str">
        <f>IF($B333="","",(VLOOKUP($B333,'Price List'!$C:AS,25,FALSE)))</f>
        <v/>
      </c>
      <c r="AB333" s="125" t="str">
        <f>IF($B333="","",(VLOOKUP($B333,'Price List'!$C:AS,26,FALSE)))</f>
        <v/>
      </c>
      <c r="AC333" s="125" t="str">
        <f>IF($B333="","",(VLOOKUP($B333,'Price List'!$C:AS,27,FALSE)))</f>
        <v/>
      </c>
      <c r="AD333" s="82" t="str">
        <f>IF($B333="","",(VLOOKUP($B333,'Price List'!$C:AS,28,FALSE)))</f>
        <v/>
      </c>
      <c r="AE333" s="83" t="str">
        <f>IF($B333="","",(VLOOKUP($B333,'Price List'!$C:AS,29,FALSE)))</f>
        <v/>
      </c>
      <c r="AF333" s="83" t="str">
        <f>IF($B333="","",(VLOOKUP($B333,'Price List'!$C:AS,30,FALSE)))</f>
        <v/>
      </c>
      <c r="AG333" s="125" t="str">
        <f>IF($B333="","",(VLOOKUP($B333,'Price List'!$C:AS,31,FALSE)))</f>
        <v/>
      </c>
      <c r="AH333" s="125" t="str">
        <f>IF($B333="","",(VLOOKUP($B333,'Price List'!$C:AS,32,FALSE)))</f>
        <v/>
      </c>
      <c r="AI333" s="84" t="str">
        <f>IF($B333="","",(VLOOKUP($B333,'Price List'!$C:AS,33,FALSE)))</f>
        <v/>
      </c>
      <c r="AJ333" s="83" t="str">
        <f>IF($B333="","",(VLOOKUP($B333,'Price List'!$C:AS,34,FALSE)))</f>
        <v/>
      </c>
      <c r="AK333" s="83" t="str">
        <f>IF($B333="","",(VLOOKUP($B333,'Price List'!$C:AS,35,FALSE)))</f>
        <v/>
      </c>
      <c r="AL333" s="125" t="str">
        <f>IF($B333="","",(VLOOKUP($B333,'Price List'!$C:AS,36,FALSE)))</f>
        <v/>
      </c>
      <c r="AM333" s="130" t="str">
        <f>IF($B333="","",(VLOOKUP($B333,'Price List'!$C:AS,37,FALSE)))</f>
        <v/>
      </c>
      <c r="AN333" s="83" t="str">
        <f>IF($B333="","",(VLOOKUP($B333,'Price List'!$C:AS,38,FALSE)))</f>
        <v/>
      </c>
      <c r="AO333" s="83" t="str">
        <f>IF($B333="","",(VLOOKUP($B333,'Price List'!$C:AS,39,FALSE)))</f>
        <v/>
      </c>
      <c r="AP333" s="83" t="str">
        <f>IF($B333="","",(VLOOKUP($B333,'Price List'!$C:AS,40,FALSE)))</f>
        <v/>
      </c>
      <c r="AQ333" s="125" t="str">
        <f>IF($B333="","",(VLOOKUP($B333,'Price List'!$C:AS,41,FALSE)))</f>
        <v/>
      </c>
      <c r="AR333" s="135" t="str">
        <f>IF($B333="","",(VLOOKUP($B333,'Price List'!$C:AS,42,FALSE)))</f>
        <v/>
      </c>
      <c r="AS333" s="76" t="str">
        <f>IF($B333="","",(VLOOKUP($B333,'Price List'!$C:CO,43,FALSE)))</f>
        <v/>
      </c>
      <c r="AT333" s="151" t="str">
        <f t="shared" si="5"/>
        <v/>
      </c>
      <c r="AU333" s="76"/>
      <c r="AV333" s="76"/>
      <c r="AW333" s="76"/>
      <c r="AX333" s="76"/>
      <c r="AY333" s="76"/>
      <c r="AZ333" s="76"/>
      <c r="BA333" s="76"/>
    </row>
    <row r="334" spans="1:53" s="85" customFormat="1" x14ac:dyDescent="0.2">
      <c r="A334" s="79">
        <v>327</v>
      </c>
      <c r="B334" s="76" t="str">
        <f>IF(ISBLANK(Catalog!A770),"",Catalog!A770)</f>
        <v/>
      </c>
      <c r="C334" s="76"/>
      <c r="D334" s="76" t="str">
        <f>IF($B334="","",(VLOOKUP($B334,'Price List'!$C:BB,2,FALSE)))</f>
        <v/>
      </c>
      <c r="E334" s="77" t="str">
        <f>IF($B334="","",(VLOOKUP($B334,'Price List'!$C:BA,3,FALSE)))</f>
        <v/>
      </c>
      <c r="F334" s="78" t="str">
        <f>IF($B334="","",IF(ISBLANK(VLOOKUP($B334,'Price List'!$C:BB,5,FALSE)),VLOOKUP($B334,'Price List'!$C:BB,7,FALSE),VLOOKUP($B334,'Price List'!$C:BB,5,FALSE)))</f>
        <v/>
      </c>
      <c r="G334" s="76"/>
      <c r="H334" s="76"/>
      <c r="I334" s="77" t="str">
        <f>IF($B334="","",(VLOOKUP($B334,'Price List'!$C:BE,6,FALSE)))</f>
        <v/>
      </c>
      <c r="J334" s="76" t="str">
        <f>IF($B334="","",(VLOOKUP($B334,'Price List'!$C:BF,8,FALSE)))</f>
        <v/>
      </c>
      <c r="K334" s="76" t="str">
        <f>IF($B334="","",(VLOOKUP($B334,'Price List'!$C:BG,9,FALSE)))</f>
        <v/>
      </c>
      <c r="L334" s="79" t="str">
        <f>IF($B334="","",(VLOOKUP($B334,'Price List'!$C:BH,10,FALSE)))</f>
        <v/>
      </c>
      <c r="M334" s="80" t="str">
        <f>IF($B334="","",(VLOOKUP($B334,'Price List'!$C:BI,11,FALSE)))</f>
        <v/>
      </c>
      <c r="N334" s="81" t="str">
        <f>IF($B334="","",(VLOOKUP($B334,'Price List'!$C:BI,12,FALSE)))</f>
        <v/>
      </c>
      <c r="O334" s="82" t="str">
        <f>IF($B334="","",(VLOOKUP($B334,'Price List'!$C:AS,13,FALSE)))</f>
        <v/>
      </c>
      <c r="P334" s="83" t="str">
        <f>IF($B334="","",(VLOOKUP($B334,'Price List'!$C:AS,14,FALSE)))</f>
        <v/>
      </c>
      <c r="Q334" s="83" t="str">
        <f>IF($B334="","",(VLOOKUP($B334,'Price List'!$C:AS,15,FALSE)))</f>
        <v/>
      </c>
      <c r="R334" s="125" t="str">
        <f>IF($B334="","",(VLOOKUP($B334,'Price List'!$C:AS,16,FALSE)))</f>
        <v/>
      </c>
      <c r="S334" s="125" t="str">
        <f>IF($B334="","",(VLOOKUP($B334,'Price List'!$C:AS,17,FALSE)))</f>
        <v/>
      </c>
      <c r="T334" s="84" t="str">
        <f>IF($B334="","",(VLOOKUP($B334,'Price List'!$C:AS,18,FALSE)))</f>
        <v/>
      </c>
      <c r="U334" s="83" t="str">
        <f>IF($B334="","",(VLOOKUP($B334,'Price List'!$C:AS,19,FALSE)))</f>
        <v/>
      </c>
      <c r="V334" s="83" t="str">
        <f>IF($B334="","",(VLOOKUP($B334,'Price List'!$C:AS,20,FALSE)))</f>
        <v/>
      </c>
      <c r="W334" s="125" t="str">
        <f>IF($B334="","",(VLOOKUP($B334,'Price List'!$C:AS,21,FALSE)))</f>
        <v/>
      </c>
      <c r="X334" s="130" t="str">
        <f>IF($B334="","",(VLOOKUP($B334,'Price List'!$C:AS,22,FALSE)))</f>
        <v/>
      </c>
      <c r="Y334" s="83" t="str">
        <f>IF($B334="","",(VLOOKUP($B334,'Price List'!$C:AS,23,FALSE)))</f>
        <v/>
      </c>
      <c r="Z334" s="83" t="str">
        <f>IF($B334="","",(VLOOKUP($B334,'Price List'!$C:AS,24,FALSE)))</f>
        <v/>
      </c>
      <c r="AA334" s="83" t="str">
        <f>IF($B334="","",(VLOOKUP($B334,'Price List'!$C:AS,25,FALSE)))</f>
        <v/>
      </c>
      <c r="AB334" s="125" t="str">
        <f>IF($B334="","",(VLOOKUP($B334,'Price List'!$C:AS,26,FALSE)))</f>
        <v/>
      </c>
      <c r="AC334" s="125" t="str">
        <f>IF($B334="","",(VLOOKUP($B334,'Price List'!$C:AS,27,FALSE)))</f>
        <v/>
      </c>
      <c r="AD334" s="82" t="str">
        <f>IF($B334="","",(VLOOKUP($B334,'Price List'!$C:AS,28,FALSE)))</f>
        <v/>
      </c>
      <c r="AE334" s="83" t="str">
        <f>IF($B334="","",(VLOOKUP($B334,'Price List'!$C:AS,29,FALSE)))</f>
        <v/>
      </c>
      <c r="AF334" s="83" t="str">
        <f>IF($B334="","",(VLOOKUP($B334,'Price List'!$C:AS,30,FALSE)))</f>
        <v/>
      </c>
      <c r="AG334" s="125" t="str">
        <f>IF($B334="","",(VLOOKUP($B334,'Price List'!$C:AS,31,FALSE)))</f>
        <v/>
      </c>
      <c r="AH334" s="125" t="str">
        <f>IF($B334="","",(VLOOKUP($B334,'Price List'!$C:AS,32,FALSE)))</f>
        <v/>
      </c>
      <c r="AI334" s="84" t="str">
        <f>IF($B334="","",(VLOOKUP($B334,'Price List'!$C:AS,33,FALSE)))</f>
        <v/>
      </c>
      <c r="AJ334" s="83" t="str">
        <f>IF($B334="","",(VLOOKUP($B334,'Price List'!$C:AS,34,FALSE)))</f>
        <v/>
      </c>
      <c r="AK334" s="83" t="str">
        <f>IF($B334="","",(VLOOKUP($B334,'Price List'!$C:AS,35,FALSE)))</f>
        <v/>
      </c>
      <c r="AL334" s="125" t="str">
        <f>IF($B334="","",(VLOOKUP($B334,'Price List'!$C:AS,36,FALSE)))</f>
        <v/>
      </c>
      <c r="AM334" s="130" t="str">
        <f>IF($B334="","",(VLOOKUP($B334,'Price List'!$C:AS,37,FALSE)))</f>
        <v/>
      </c>
      <c r="AN334" s="83" t="str">
        <f>IF($B334="","",(VLOOKUP($B334,'Price List'!$C:AS,38,FALSE)))</f>
        <v/>
      </c>
      <c r="AO334" s="83" t="str">
        <f>IF($B334="","",(VLOOKUP($B334,'Price List'!$C:AS,39,FALSE)))</f>
        <v/>
      </c>
      <c r="AP334" s="83" t="str">
        <f>IF($B334="","",(VLOOKUP($B334,'Price List'!$C:AS,40,FALSE)))</f>
        <v/>
      </c>
      <c r="AQ334" s="125" t="str">
        <f>IF($B334="","",(VLOOKUP($B334,'Price List'!$C:AS,41,FALSE)))</f>
        <v/>
      </c>
      <c r="AR334" s="135" t="str">
        <f>IF($B334="","",(VLOOKUP($B334,'Price List'!$C:AS,42,FALSE)))</f>
        <v/>
      </c>
      <c r="AS334" s="76" t="str">
        <f>IF($B334="","",(VLOOKUP($B334,'Price List'!$C:CO,43,FALSE)))</f>
        <v/>
      </c>
      <c r="AT334" s="151" t="str">
        <f t="shared" si="5"/>
        <v/>
      </c>
      <c r="AU334" s="76"/>
      <c r="AV334" s="76"/>
      <c r="AW334" s="76"/>
      <c r="AX334" s="76"/>
      <c r="AY334" s="76"/>
      <c r="AZ334" s="76"/>
      <c r="BA334" s="76"/>
    </row>
    <row r="335" spans="1:53" s="85" customFormat="1" x14ac:dyDescent="0.2">
      <c r="A335" s="79">
        <v>328</v>
      </c>
      <c r="B335" s="76" t="str">
        <f>IF(ISBLANK(Catalog!E770),"",Catalog!E770)</f>
        <v/>
      </c>
      <c r="C335" s="76"/>
      <c r="D335" s="76" t="str">
        <f>IF($B335="","",(VLOOKUP($B335,'Price List'!$C:BB,2,FALSE)))</f>
        <v/>
      </c>
      <c r="E335" s="77" t="str">
        <f>IF($B335="","",(VLOOKUP($B335,'Price List'!$C:BA,3,FALSE)))</f>
        <v/>
      </c>
      <c r="F335" s="78" t="str">
        <f>IF($B335="","",IF(ISBLANK(VLOOKUP($B335,'Price List'!$C:BB,5,FALSE)),VLOOKUP($B335,'Price List'!$C:BB,7,FALSE),VLOOKUP($B335,'Price List'!$C:BB,5,FALSE)))</f>
        <v/>
      </c>
      <c r="G335" s="76"/>
      <c r="H335" s="76"/>
      <c r="I335" s="77" t="str">
        <f>IF($B335="","",(VLOOKUP($B335,'Price List'!$C:BE,6,FALSE)))</f>
        <v/>
      </c>
      <c r="J335" s="76" t="str">
        <f>IF($B335="","",(VLOOKUP($B335,'Price List'!$C:BF,8,FALSE)))</f>
        <v/>
      </c>
      <c r="K335" s="76" t="str">
        <f>IF($B335="","",(VLOOKUP($B335,'Price List'!$C:BG,9,FALSE)))</f>
        <v/>
      </c>
      <c r="L335" s="79" t="str">
        <f>IF($B335="","",(VLOOKUP($B335,'Price List'!$C:BH,10,FALSE)))</f>
        <v/>
      </c>
      <c r="M335" s="80" t="str">
        <f>IF($B335="","",(VLOOKUP($B335,'Price List'!$C:BI,11,FALSE)))</f>
        <v/>
      </c>
      <c r="N335" s="81" t="str">
        <f>IF($B335="","",(VLOOKUP($B335,'Price List'!$C:BI,12,FALSE)))</f>
        <v/>
      </c>
      <c r="O335" s="82" t="str">
        <f>IF($B335="","",(VLOOKUP($B335,'Price List'!$C:AS,13,FALSE)))</f>
        <v/>
      </c>
      <c r="P335" s="83" t="str">
        <f>IF($B335="","",(VLOOKUP($B335,'Price List'!$C:AS,14,FALSE)))</f>
        <v/>
      </c>
      <c r="Q335" s="83" t="str">
        <f>IF($B335="","",(VLOOKUP($B335,'Price List'!$C:AS,15,FALSE)))</f>
        <v/>
      </c>
      <c r="R335" s="125" t="str">
        <f>IF($B335="","",(VLOOKUP($B335,'Price List'!$C:AS,16,FALSE)))</f>
        <v/>
      </c>
      <c r="S335" s="125" t="str">
        <f>IF($B335="","",(VLOOKUP($B335,'Price List'!$C:AS,17,FALSE)))</f>
        <v/>
      </c>
      <c r="T335" s="84" t="str">
        <f>IF($B335="","",(VLOOKUP($B335,'Price List'!$C:AS,18,FALSE)))</f>
        <v/>
      </c>
      <c r="U335" s="83" t="str">
        <f>IF($B335="","",(VLOOKUP($B335,'Price List'!$C:AS,19,FALSE)))</f>
        <v/>
      </c>
      <c r="V335" s="83" t="str">
        <f>IF($B335="","",(VLOOKUP($B335,'Price List'!$C:AS,20,FALSE)))</f>
        <v/>
      </c>
      <c r="W335" s="125" t="str">
        <f>IF($B335="","",(VLOOKUP($B335,'Price List'!$C:AS,21,FALSE)))</f>
        <v/>
      </c>
      <c r="X335" s="130" t="str">
        <f>IF($B335="","",(VLOOKUP($B335,'Price List'!$C:AS,22,FALSE)))</f>
        <v/>
      </c>
      <c r="Y335" s="83" t="str">
        <f>IF($B335="","",(VLOOKUP($B335,'Price List'!$C:AS,23,FALSE)))</f>
        <v/>
      </c>
      <c r="Z335" s="83" t="str">
        <f>IF($B335="","",(VLOOKUP($B335,'Price List'!$C:AS,24,FALSE)))</f>
        <v/>
      </c>
      <c r="AA335" s="83" t="str">
        <f>IF($B335="","",(VLOOKUP($B335,'Price List'!$C:AS,25,FALSE)))</f>
        <v/>
      </c>
      <c r="AB335" s="125" t="str">
        <f>IF($B335="","",(VLOOKUP($B335,'Price List'!$C:AS,26,FALSE)))</f>
        <v/>
      </c>
      <c r="AC335" s="125" t="str">
        <f>IF($B335="","",(VLOOKUP($B335,'Price List'!$C:AS,27,FALSE)))</f>
        <v/>
      </c>
      <c r="AD335" s="82" t="str">
        <f>IF($B335="","",(VLOOKUP($B335,'Price List'!$C:AS,28,FALSE)))</f>
        <v/>
      </c>
      <c r="AE335" s="83" t="str">
        <f>IF($B335="","",(VLOOKUP($B335,'Price List'!$C:AS,29,FALSE)))</f>
        <v/>
      </c>
      <c r="AF335" s="83" t="str">
        <f>IF($B335="","",(VLOOKUP($B335,'Price List'!$C:AS,30,FALSE)))</f>
        <v/>
      </c>
      <c r="AG335" s="125" t="str">
        <f>IF($B335="","",(VLOOKUP($B335,'Price List'!$C:AS,31,FALSE)))</f>
        <v/>
      </c>
      <c r="AH335" s="125" t="str">
        <f>IF($B335="","",(VLOOKUP($B335,'Price List'!$C:AS,32,FALSE)))</f>
        <v/>
      </c>
      <c r="AI335" s="84" t="str">
        <f>IF($B335="","",(VLOOKUP($B335,'Price List'!$C:AS,33,FALSE)))</f>
        <v/>
      </c>
      <c r="AJ335" s="83" t="str">
        <f>IF($B335="","",(VLOOKUP($B335,'Price List'!$C:AS,34,FALSE)))</f>
        <v/>
      </c>
      <c r="AK335" s="83" t="str">
        <f>IF($B335="","",(VLOOKUP($B335,'Price List'!$C:AS,35,FALSE)))</f>
        <v/>
      </c>
      <c r="AL335" s="125" t="str">
        <f>IF($B335="","",(VLOOKUP($B335,'Price List'!$C:AS,36,FALSE)))</f>
        <v/>
      </c>
      <c r="AM335" s="130" t="str">
        <f>IF($B335="","",(VLOOKUP($B335,'Price List'!$C:AS,37,FALSE)))</f>
        <v/>
      </c>
      <c r="AN335" s="83" t="str">
        <f>IF($B335="","",(VLOOKUP($B335,'Price List'!$C:AS,38,FALSE)))</f>
        <v/>
      </c>
      <c r="AO335" s="83" t="str">
        <f>IF($B335="","",(VLOOKUP($B335,'Price List'!$C:AS,39,FALSE)))</f>
        <v/>
      </c>
      <c r="AP335" s="83" t="str">
        <f>IF($B335="","",(VLOOKUP($B335,'Price List'!$C:AS,40,FALSE)))</f>
        <v/>
      </c>
      <c r="AQ335" s="125" t="str">
        <f>IF($B335="","",(VLOOKUP($B335,'Price List'!$C:AS,41,FALSE)))</f>
        <v/>
      </c>
      <c r="AR335" s="135" t="str">
        <f>IF($B335="","",(VLOOKUP($B335,'Price List'!$C:AS,42,FALSE)))</f>
        <v/>
      </c>
      <c r="AS335" s="76" t="str">
        <f>IF($B335="","",(VLOOKUP($B335,'Price List'!$C:CO,43,FALSE)))</f>
        <v/>
      </c>
      <c r="AT335" s="151" t="str">
        <f t="shared" si="5"/>
        <v/>
      </c>
      <c r="AU335" s="76"/>
      <c r="AV335" s="76"/>
      <c r="AW335" s="76"/>
      <c r="AX335" s="76"/>
      <c r="AY335" s="76"/>
      <c r="AZ335" s="76"/>
      <c r="BA335" s="76"/>
    </row>
    <row r="336" spans="1:53" s="85" customFormat="1" x14ac:dyDescent="0.2">
      <c r="A336" s="79">
        <v>329</v>
      </c>
      <c r="B336" s="76" t="str">
        <f>IF(ISBLANK(Catalog!I770),"",Catalog!I770)</f>
        <v/>
      </c>
      <c r="C336" s="76"/>
      <c r="D336" s="76" t="str">
        <f>IF($B336="","",(VLOOKUP($B336,'Price List'!$C:BB,2,FALSE)))</f>
        <v/>
      </c>
      <c r="E336" s="77" t="str">
        <f>IF($B336="","",(VLOOKUP($B336,'Price List'!$C:BA,3,FALSE)))</f>
        <v/>
      </c>
      <c r="F336" s="78" t="str">
        <f>IF($B336="","",IF(ISBLANK(VLOOKUP($B336,'Price List'!$C:BB,5,FALSE)),VLOOKUP($B336,'Price List'!$C:BB,7,FALSE),VLOOKUP($B336,'Price List'!$C:BB,5,FALSE)))</f>
        <v/>
      </c>
      <c r="G336" s="76"/>
      <c r="H336" s="76"/>
      <c r="I336" s="77" t="str">
        <f>IF($B336="","",(VLOOKUP($B336,'Price List'!$C:BE,6,FALSE)))</f>
        <v/>
      </c>
      <c r="J336" s="76" t="str">
        <f>IF($B336="","",(VLOOKUP($B336,'Price List'!$C:BF,8,FALSE)))</f>
        <v/>
      </c>
      <c r="K336" s="76" t="str">
        <f>IF($B336="","",(VLOOKUP($B336,'Price List'!$C:BG,9,FALSE)))</f>
        <v/>
      </c>
      <c r="L336" s="79" t="str">
        <f>IF($B336="","",(VLOOKUP($B336,'Price List'!$C:BH,10,FALSE)))</f>
        <v/>
      </c>
      <c r="M336" s="80" t="str">
        <f>IF($B336="","",(VLOOKUP($B336,'Price List'!$C:BI,11,FALSE)))</f>
        <v/>
      </c>
      <c r="N336" s="81" t="str">
        <f>IF($B336="","",(VLOOKUP($B336,'Price List'!$C:BI,12,FALSE)))</f>
        <v/>
      </c>
      <c r="O336" s="82" t="str">
        <f>IF($B336="","",(VLOOKUP($B336,'Price List'!$C:AS,13,FALSE)))</f>
        <v/>
      </c>
      <c r="P336" s="83" t="str">
        <f>IF($B336="","",(VLOOKUP($B336,'Price List'!$C:AS,14,FALSE)))</f>
        <v/>
      </c>
      <c r="Q336" s="83" t="str">
        <f>IF($B336="","",(VLOOKUP($B336,'Price List'!$C:AS,15,FALSE)))</f>
        <v/>
      </c>
      <c r="R336" s="125" t="str">
        <f>IF($B336="","",(VLOOKUP($B336,'Price List'!$C:AS,16,FALSE)))</f>
        <v/>
      </c>
      <c r="S336" s="125" t="str">
        <f>IF($B336="","",(VLOOKUP($B336,'Price List'!$C:AS,17,FALSE)))</f>
        <v/>
      </c>
      <c r="T336" s="84" t="str">
        <f>IF($B336="","",(VLOOKUP($B336,'Price List'!$C:AS,18,FALSE)))</f>
        <v/>
      </c>
      <c r="U336" s="83" t="str">
        <f>IF($B336="","",(VLOOKUP($B336,'Price List'!$C:AS,19,FALSE)))</f>
        <v/>
      </c>
      <c r="V336" s="83" t="str">
        <f>IF($B336="","",(VLOOKUP($B336,'Price List'!$C:AS,20,FALSE)))</f>
        <v/>
      </c>
      <c r="W336" s="125" t="str">
        <f>IF($B336="","",(VLOOKUP($B336,'Price List'!$C:AS,21,FALSE)))</f>
        <v/>
      </c>
      <c r="X336" s="130" t="str">
        <f>IF($B336="","",(VLOOKUP($B336,'Price List'!$C:AS,22,FALSE)))</f>
        <v/>
      </c>
      <c r="Y336" s="83" t="str">
        <f>IF($B336="","",(VLOOKUP($B336,'Price List'!$C:AS,23,FALSE)))</f>
        <v/>
      </c>
      <c r="Z336" s="83" t="str">
        <f>IF($B336="","",(VLOOKUP($B336,'Price List'!$C:AS,24,FALSE)))</f>
        <v/>
      </c>
      <c r="AA336" s="83" t="str">
        <f>IF($B336="","",(VLOOKUP($B336,'Price List'!$C:AS,25,FALSE)))</f>
        <v/>
      </c>
      <c r="AB336" s="125" t="str">
        <f>IF($B336="","",(VLOOKUP($B336,'Price List'!$C:AS,26,FALSE)))</f>
        <v/>
      </c>
      <c r="AC336" s="125" t="str">
        <f>IF($B336="","",(VLOOKUP($B336,'Price List'!$C:AS,27,FALSE)))</f>
        <v/>
      </c>
      <c r="AD336" s="82" t="str">
        <f>IF($B336="","",(VLOOKUP($B336,'Price List'!$C:AS,28,FALSE)))</f>
        <v/>
      </c>
      <c r="AE336" s="83" t="str">
        <f>IF($B336="","",(VLOOKUP($B336,'Price List'!$C:AS,29,FALSE)))</f>
        <v/>
      </c>
      <c r="AF336" s="83" t="str">
        <f>IF($B336="","",(VLOOKUP($B336,'Price List'!$C:AS,30,FALSE)))</f>
        <v/>
      </c>
      <c r="AG336" s="125" t="str">
        <f>IF($B336="","",(VLOOKUP($B336,'Price List'!$C:AS,31,FALSE)))</f>
        <v/>
      </c>
      <c r="AH336" s="125" t="str">
        <f>IF($B336="","",(VLOOKUP($B336,'Price List'!$C:AS,32,FALSE)))</f>
        <v/>
      </c>
      <c r="AI336" s="84" t="str">
        <f>IF($B336="","",(VLOOKUP($B336,'Price List'!$C:AS,33,FALSE)))</f>
        <v/>
      </c>
      <c r="AJ336" s="83" t="str">
        <f>IF($B336="","",(VLOOKUP($B336,'Price List'!$C:AS,34,FALSE)))</f>
        <v/>
      </c>
      <c r="AK336" s="83" t="str">
        <f>IF($B336="","",(VLOOKUP($B336,'Price List'!$C:AS,35,FALSE)))</f>
        <v/>
      </c>
      <c r="AL336" s="125" t="str">
        <f>IF($B336="","",(VLOOKUP($B336,'Price List'!$C:AS,36,FALSE)))</f>
        <v/>
      </c>
      <c r="AM336" s="130" t="str">
        <f>IF($B336="","",(VLOOKUP($B336,'Price List'!$C:AS,37,FALSE)))</f>
        <v/>
      </c>
      <c r="AN336" s="83" t="str">
        <f>IF($B336="","",(VLOOKUP($B336,'Price List'!$C:AS,38,FALSE)))</f>
        <v/>
      </c>
      <c r="AO336" s="83" t="str">
        <f>IF($B336="","",(VLOOKUP($B336,'Price List'!$C:AS,39,FALSE)))</f>
        <v/>
      </c>
      <c r="AP336" s="83" t="str">
        <f>IF($B336="","",(VLOOKUP($B336,'Price List'!$C:AS,40,FALSE)))</f>
        <v/>
      </c>
      <c r="AQ336" s="125" t="str">
        <f>IF($B336="","",(VLOOKUP($B336,'Price List'!$C:AS,41,FALSE)))</f>
        <v/>
      </c>
      <c r="AR336" s="135" t="str">
        <f>IF($B336="","",(VLOOKUP($B336,'Price List'!$C:AS,42,FALSE)))</f>
        <v/>
      </c>
      <c r="AS336" s="76" t="str">
        <f>IF($B336="","",(VLOOKUP($B336,'Price List'!$C:CO,43,FALSE)))</f>
        <v/>
      </c>
      <c r="AT336" s="151" t="str">
        <f t="shared" si="5"/>
        <v/>
      </c>
      <c r="AU336" s="76"/>
      <c r="AV336" s="76"/>
      <c r="AW336" s="76"/>
      <c r="AX336" s="76"/>
      <c r="AY336" s="76"/>
      <c r="AZ336" s="76"/>
      <c r="BA336" s="76"/>
    </row>
    <row r="337" spans="1:53" s="85" customFormat="1" x14ac:dyDescent="0.2">
      <c r="A337" s="79">
        <v>330</v>
      </c>
      <c r="B337" s="76" t="str">
        <f>IF(ISBLANK(Catalog!A777),"",Catalog!A777)</f>
        <v/>
      </c>
      <c r="C337" s="76"/>
      <c r="D337" s="76" t="str">
        <f>IF($B337="","",(VLOOKUP($B337,'Price List'!$C:BB,2,FALSE)))</f>
        <v/>
      </c>
      <c r="E337" s="77" t="str">
        <f>IF($B337="","",(VLOOKUP($B337,'Price List'!$C:BA,3,FALSE)))</f>
        <v/>
      </c>
      <c r="F337" s="78" t="str">
        <f>IF($B337="","",IF(ISBLANK(VLOOKUP($B337,'Price List'!$C:BB,5,FALSE)),VLOOKUP($B337,'Price List'!$C:BB,7,FALSE),VLOOKUP($B337,'Price List'!$C:BB,5,FALSE)))</f>
        <v/>
      </c>
      <c r="G337" s="76"/>
      <c r="H337" s="76"/>
      <c r="I337" s="77" t="str">
        <f>IF($B337="","",(VLOOKUP($B337,'Price List'!$C:BE,6,FALSE)))</f>
        <v/>
      </c>
      <c r="J337" s="76" t="str">
        <f>IF($B337="","",(VLOOKUP($B337,'Price List'!$C:BF,8,FALSE)))</f>
        <v/>
      </c>
      <c r="K337" s="76" t="str">
        <f>IF($B337="","",(VLOOKUP($B337,'Price List'!$C:BG,9,FALSE)))</f>
        <v/>
      </c>
      <c r="L337" s="79" t="str">
        <f>IF($B337="","",(VLOOKUP($B337,'Price List'!$C:BH,10,FALSE)))</f>
        <v/>
      </c>
      <c r="M337" s="80" t="str">
        <f>IF($B337="","",(VLOOKUP($B337,'Price List'!$C:BI,11,FALSE)))</f>
        <v/>
      </c>
      <c r="N337" s="81" t="str">
        <f>IF($B337="","",(VLOOKUP($B337,'Price List'!$C:BI,12,FALSE)))</f>
        <v/>
      </c>
      <c r="O337" s="82" t="str">
        <f>IF($B337="","",(VLOOKUP($B337,'Price List'!$C:AS,13,FALSE)))</f>
        <v/>
      </c>
      <c r="P337" s="83" t="str">
        <f>IF($B337="","",(VLOOKUP($B337,'Price List'!$C:AS,14,FALSE)))</f>
        <v/>
      </c>
      <c r="Q337" s="83" t="str">
        <f>IF($B337="","",(VLOOKUP($B337,'Price List'!$C:AS,15,FALSE)))</f>
        <v/>
      </c>
      <c r="R337" s="125" t="str">
        <f>IF($B337="","",(VLOOKUP($B337,'Price List'!$C:AS,16,FALSE)))</f>
        <v/>
      </c>
      <c r="S337" s="125" t="str">
        <f>IF($B337="","",(VLOOKUP($B337,'Price List'!$C:AS,17,FALSE)))</f>
        <v/>
      </c>
      <c r="T337" s="84" t="str">
        <f>IF($B337="","",(VLOOKUP($B337,'Price List'!$C:AS,18,FALSE)))</f>
        <v/>
      </c>
      <c r="U337" s="83" t="str">
        <f>IF($B337="","",(VLOOKUP($B337,'Price List'!$C:AS,19,FALSE)))</f>
        <v/>
      </c>
      <c r="V337" s="83" t="str">
        <f>IF($B337="","",(VLOOKUP($B337,'Price List'!$C:AS,20,FALSE)))</f>
        <v/>
      </c>
      <c r="W337" s="125" t="str">
        <f>IF($B337="","",(VLOOKUP($B337,'Price List'!$C:AS,21,FALSE)))</f>
        <v/>
      </c>
      <c r="X337" s="130" t="str">
        <f>IF($B337="","",(VLOOKUP($B337,'Price List'!$C:AS,22,FALSE)))</f>
        <v/>
      </c>
      <c r="Y337" s="83" t="str">
        <f>IF($B337="","",(VLOOKUP($B337,'Price List'!$C:AS,23,FALSE)))</f>
        <v/>
      </c>
      <c r="Z337" s="83" t="str">
        <f>IF($B337="","",(VLOOKUP($B337,'Price List'!$C:AS,24,FALSE)))</f>
        <v/>
      </c>
      <c r="AA337" s="83" t="str">
        <f>IF($B337="","",(VLOOKUP($B337,'Price List'!$C:AS,25,FALSE)))</f>
        <v/>
      </c>
      <c r="AB337" s="125" t="str">
        <f>IF($B337="","",(VLOOKUP($B337,'Price List'!$C:AS,26,FALSE)))</f>
        <v/>
      </c>
      <c r="AC337" s="125" t="str">
        <f>IF($B337="","",(VLOOKUP($B337,'Price List'!$C:AS,27,FALSE)))</f>
        <v/>
      </c>
      <c r="AD337" s="82" t="str">
        <f>IF($B337="","",(VLOOKUP($B337,'Price List'!$C:AS,28,FALSE)))</f>
        <v/>
      </c>
      <c r="AE337" s="83" t="str">
        <f>IF($B337="","",(VLOOKUP($B337,'Price List'!$C:AS,29,FALSE)))</f>
        <v/>
      </c>
      <c r="AF337" s="83" t="str">
        <f>IF($B337="","",(VLOOKUP($B337,'Price List'!$C:AS,30,FALSE)))</f>
        <v/>
      </c>
      <c r="AG337" s="125" t="str">
        <f>IF($B337="","",(VLOOKUP($B337,'Price List'!$C:AS,31,FALSE)))</f>
        <v/>
      </c>
      <c r="AH337" s="125" t="str">
        <f>IF($B337="","",(VLOOKUP($B337,'Price List'!$C:AS,32,FALSE)))</f>
        <v/>
      </c>
      <c r="AI337" s="84" t="str">
        <f>IF($B337="","",(VLOOKUP($B337,'Price List'!$C:AS,33,FALSE)))</f>
        <v/>
      </c>
      <c r="AJ337" s="83" t="str">
        <f>IF($B337="","",(VLOOKUP($B337,'Price List'!$C:AS,34,FALSE)))</f>
        <v/>
      </c>
      <c r="AK337" s="83" t="str">
        <f>IF($B337="","",(VLOOKUP($B337,'Price List'!$C:AS,35,FALSE)))</f>
        <v/>
      </c>
      <c r="AL337" s="125" t="str">
        <f>IF($B337="","",(VLOOKUP($B337,'Price List'!$C:AS,36,FALSE)))</f>
        <v/>
      </c>
      <c r="AM337" s="130" t="str">
        <f>IF($B337="","",(VLOOKUP($B337,'Price List'!$C:AS,37,FALSE)))</f>
        <v/>
      </c>
      <c r="AN337" s="83" t="str">
        <f>IF($B337="","",(VLOOKUP($B337,'Price List'!$C:AS,38,FALSE)))</f>
        <v/>
      </c>
      <c r="AO337" s="83" t="str">
        <f>IF($B337="","",(VLOOKUP($B337,'Price List'!$C:AS,39,FALSE)))</f>
        <v/>
      </c>
      <c r="AP337" s="83" t="str">
        <f>IF($B337="","",(VLOOKUP($B337,'Price List'!$C:AS,40,FALSE)))</f>
        <v/>
      </c>
      <c r="AQ337" s="125" t="str">
        <f>IF($B337="","",(VLOOKUP($B337,'Price List'!$C:AS,41,FALSE)))</f>
        <v/>
      </c>
      <c r="AR337" s="135" t="str">
        <f>IF($B337="","",(VLOOKUP($B337,'Price List'!$C:AS,42,FALSE)))</f>
        <v/>
      </c>
      <c r="AS337" s="76" t="str">
        <f>IF($B337="","",(VLOOKUP($B337,'Price List'!$C:CO,43,FALSE)))</f>
        <v/>
      </c>
      <c r="AT337" s="151" t="str">
        <f t="shared" si="5"/>
        <v/>
      </c>
      <c r="AU337" s="76"/>
      <c r="AV337" s="76"/>
      <c r="AW337" s="76"/>
      <c r="AX337" s="76"/>
      <c r="AY337" s="76"/>
      <c r="AZ337" s="76"/>
      <c r="BA337" s="76"/>
    </row>
    <row r="338" spans="1:53" s="85" customFormat="1" x14ac:dyDescent="0.2">
      <c r="A338" s="79">
        <v>331</v>
      </c>
      <c r="B338" s="76" t="str">
        <f>IF(ISBLANK(Catalog!E777),"",Catalog!E777)</f>
        <v/>
      </c>
      <c r="C338" s="76"/>
      <c r="D338" s="76" t="str">
        <f>IF($B338="","",(VLOOKUP($B338,'Price List'!$C:BB,2,FALSE)))</f>
        <v/>
      </c>
      <c r="E338" s="77" t="str">
        <f>IF($B338="","",(VLOOKUP($B338,'Price List'!$C:BA,3,FALSE)))</f>
        <v/>
      </c>
      <c r="F338" s="78" t="str">
        <f>IF($B338="","",IF(ISBLANK(VLOOKUP($B338,'Price List'!$C:BB,5,FALSE)),VLOOKUP($B338,'Price List'!$C:BB,7,FALSE),VLOOKUP($B338,'Price List'!$C:BB,5,FALSE)))</f>
        <v/>
      </c>
      <c r="G338" s="76"/>
      <c r="H338" s="76"/>
      <c r="I338" s="77" t="str">
        <f>IF($B338="","",(VLOOKUP($B338,'Price List'!$C:BE,6,FALSE)))</f>
        <v/>
      </c>
      <c r="J338" s="76" t="str">
        <f>IF($B338="","",(VLOOKUP($B338,'Price List'!$C:BF,8,FALSE)))</f>
        <v/>
      </c>
      <c r="K338" s="76" t="str">
        <f>IF($B338="","",(VLOOKUP($B338,'Price List'!$C:BG,9,FALSE)))</f>
        <v/>
      </c>
      <c r="L338" s="79" t="str">
        <f>IF($B338="","",(VLOOKUP($B338,'Price List'!$C:BH,10,FALSE)))</f>
        <v/>
      </c>
      <c r="M338" s="80" t="str">
        <f>IF($B338="","",(VLOOKUP($B338,'Price List'!$C:BI,11,FALSE)))</f>
        <v/>
      </c>
      <c r="N338" s="81" t="str">
        <f>IF($B338="","",(VLOOKUP($B338,'Price List'!$C:BI,12,FALSE)))</f>
        <v/>
      </c>
      <c r="O338" s="82" t="str">
        <f>IF($B338="","",(VLOOKUP($B338,'Price List'!$C:AS,13,FALSE)))</f>
        <v/>
      </c>
      <c r="P338" s="83" t="str">
        <f>IF($B338="","",(VLOOKUP($B338,'Price List'!$C:AS,14,FALSE)))</f>
        <v/>
      </c>
      <c r="Q338" s="83" t="str">
        <f>IF($B338="","",(VLOOKUP($B338,'Price List'!$C:AS,15,FALSE)))</f>
        <v/>
      </c>
      <c r="R338" s="125" t="str">
        <f>IF($B338="","",(VLOOKUP($B338,'Price List'!$C:AS,16,FALSE)))</f>
        <v/>
      </c>
      <c r="S338" s="125" t="str">
        <f>IF($B338="","",(VLOOKUP($B338,'Price List'!$C:AS,17,FALSE)))</f>
        <v/>
      </c>
      <c r="T338" s="84" t="str">
        <f>IF($B338="","",(VLOOKUP($B338,'Price List'!$C:AS,18,FALSE)))</f>
        <v/>
      </c>
      <c r="U338" s="83" t="str">
        <f>IF($B338="","",(VLOOKUP($B338,'Price List'!$C:AS,19,FALSE)))</f>
        <v/>
      </c>
      <c r="V338" s="83" t="str">
        <f>IF($B338="","",(VLOOKUP($B338,'Price List'!$C:AS,20,FALSE)))</f>
        <v/>
      </c>
      <c r="W338" s="125" t="str">
        <f>IF($B338="","",(VLOOKUP($B338,'Price List'!$C:AS,21,FALSE)))</f>
        <v/>
      </c>
      <c r="X338" s="130" t="str">
        <f>IF($B338="","",(VLOOKUP($B338,'Price List'!$C:AS,22,FALSE)))</f>
        <v/>
      </c>
      <c r="Y338" s="83" t="str">
        <f>IF($B338="","",(VLOOKUP($B338,'Price List'!$C:AS,23,FALSE)))</f>
        <v/>
      </c>
      <c r="Z338" s="83" t="str">
        <f>IF($B338="","",(VLOOKUP($B338,'Price List'!$C:AS,24,FALSE)))</f>
        <v/>
      </c>
      <c r="AA338" s="83" t="str">
        <f>IF($B338="","",(VLOOKUP($B338,'Price List'!$C:AS,25,FALSE)))</f>
        <v/>
      </c>
      <c r="AB338" s="125" t="str">
        <f>IF($B338="","",(VLOOKUP($B338,'Price List'!$C:AS,26,FALSE)))</f>
        <v/>
      </c>
      <c r="AC338" s="125" t="str">
        <f>IF($B338="","",(VLOOKUP($B338,'Price List'!$C:AS,27,FALSE)))</f>
        <v/>
      </c>
      <c r="AD338" s="82" t="str">
        <f>IF($B338="","",(VLOOKUP($B338,'Price List'!$C:AS,28,FALSE)))</f>
        <v/>
      </c>
      <c r="AE338" s="83" t="str">
        <f>IF($B338="","",(VLOOKUP($B338,'Price List'!$C:AS,29,FALSE)))</f>
        <v/>
      </c>
      <c r="AF338" s="83" t="str">
        <f>IF($B338="","",(VLOOKUP($B338,'Price List'!$C:AS,30,FALSE)))</f>
        <v/>
      </c>
      <c r="AG338" s="125" t="str">
        <f>IF($B338="","",(VLOOKUP($B338,'Price List'!$C:AS,31,FALSE)))</f>
        <v/>
      </c>
      <c r="AH338" s="125" t="str">
        <f>IF($B338="","",(VLOOKUP($B338,'Price List'!$C:AS,32,FALSE)))</f>
        <v/>
      </c>
      <c r="AI338" s="84" t="str">
        <f>IF($B338="","",(VLOOKUP($B338,'Price List'!$C:AS,33,FALSE)))</f>
        <v/>
      </c>
      <c r="AJ338" s="83" t="str">
        <f>IF($B338="","",(VLOOKUP($B338,'Price List'!$C:AS,34,FALSE)))</f>
        <v/>
      </c>
      <c r="AK338" s="83" t="str">
        <f>IF($B338="","",(VLOOKUP($B338,'Price List'!$C:AS,35,FALSE)))</f>
        <v/>
      </c>
      <c r="AL338" s="125" t="str">
        <f>IF($B338="","",(VLOOKUP($B338,'Price List'!$C:AS,36,FALSE)))</f>
        <v/>
      </c>
      <c r="AM338" s="130" t="str">
        <f>IF($B338="","",(VLOOKUP($B338,'Price List'!$C:AS,37,FALSE)))</f>
        <v/>
      </c>
      <c r="AN338" s="83" t="str">
        <f>IF($B338="","",(VLOOKUP($B338,'Price List'!$C:AS,38,FALSE)))</f>
        <v/>
      </c>
      <c r="AO338" s="83" t="str">
        <f>IF($B338="","",(VLOOKUP($B338,'Price List'!$C:AS,39,FALSE)))</f>
        <v/>
      </c>
      <c r="AP338" s="83" t="str">
        <f>IF($B338="","",(VLOOKUP($B338,'Price List'!$C:AS,40,FALSE)))</f>
        <v/>
      </c>
      <c r="AQ338" s="125" t="str">
        <f>IF($B338="","",(VLOOKUP($B338,'Price List'!$C:AS,41,FALSE)))</f>
        <v/>
      </c>
      <c r="AR338" s="135" t="str">
        <f>IF($B338="","",(VLOOKUP($B338,'Price List'!$C:AS,42,FALSE)))</f>
        <v/>
      </c>
      <c r="AS338" s="76" t="str">
        <f>IF($B338="","",(VLOOKUP($B338,'Price List'!$C:CO,43,FALSE)))</f>
        <v/>
      </c>
      <c r="AT338" s="151" t="str">
        <f t="shared" si="5"/>
        <v/>
      </c>
      <c r="AU338" s="76"/>
      <c r="AV338" s="76"/>
      <c r="AW338" s="76"/>
      <c r="AX338" s="76"/>
      <c r="AY338" s="76"/>
      <c r="AZ338" s="76"/>
      <c r="BA338" s="76"/>
    </row>
    <row r="339" spans="1:53" s="85" customFormat="1" x14ac:dyDescent="0.2">
      <c r="A339" s="79">
        <v>332</v>
      </c>
      <c r="B339" s="76" t="str">
        <f>IF(ISBLANK(Catalog!I777),"",Catalog!I777)</f>
        <v/>
      </c>
      <c r="C339" s="76"/>
      <c r="D339" s="76" t="str">
        <f>IF($B339="","",(VLOOKUP($B339,'Price List'!$C:BB,2,FALSE)))</f>
        <v/>
      </c>
      <c r="E339" s="77" t="str">
        <f>IF($B339="","",(VLOOKUP($B339,'Price List'!$C:BA,3,FALSE)))</f>
        <v/>
      </c>
      <c r="F339" s="78" t="str">
        <f>IF($B339="","",IF(ISBLANK(VLOOKUP($B339,'Price List'!$C:BB,5,FALSE)),VLOOKUP($B339,'Price List'!$C:BB,7,FALSE),VLOOKUP($B339,'Price List'!$C:BB,5,FALSE)))</f>
        <v/>
      </c>
      <c r="G339" s="76"/>
      <c r="H339" s="76"/>
      <c r="I339" s="77" t="str">
        <f>IF($B339="","",(VLOOKUP($B339,'Price List'!$C:BE,6,FALSE)))</f>
        <v/>
      </c>
      <c r="J339" s="76" t="str">
        <f>IF($B339="","",(VLOOKUP($B339,'Price List'!$C:BF,8,FALSE)))</f>
        <v/>
      </c>
      <c r="K339" s="76" t="str">
        <f>IF($B339="","",(VLOOKUP($B339,'Price List'!$C:BG,9,FALSE)))</f>
        <v/>
      </c>
      <c r="L339" s="79" t="str">
        <f>IF($B339="","",(VLOOKUP($B339,'Price List'!$C:BH,10,FALSE)))</f>
        <v/>
      </c>
      <c r="M339" s="80" t="str">
        <f>IF($B339="","",(VLOOKUP($B339,'Price List'!$C:BI,11,FALSE)))</f>
        <v/>
      </c>
      <c r="N339" s="81" t="str">
        <f>IF($B339="","",(VLOOKUP($B339,'Price List'!$C:BI,12,FALSE)))</f>
        <v/>
      </c>
      <c r="O339" s="82" t="str">
        <f>IF($B339="","",(VLOOKUP($B339,'Price List'!$C:AS,13,FALSE)))</f>
        <v/>
      </c>
      <c r="P339" s="83" t="str">
        <f>IF($B339="","",(VLOOKUP($B339,'Price List'!$C:AS,14,FALSE)))</f>
        <v/>
      </c>
      <c r="Q339" s="83" t="str">
        <f>IF($B339="","",(VLOOKUP($B339,'Price List'!$C:AS,15,FALSE)))</f>
        <v/>
      </c>
      <c r="R339" s="125" t="str">
        <f>IF($B339="","",(VLOOKUP($B339,'Price List'!$C:AS,16,FALSE)))</f>
        <v/>
      </c>
      <c r="S339" s="125" t="str">
        <f>IF($B339="","",(VLOOKUP($B339,'Price List'!$C:AS,17,FALSE)))</f>
        <v/>
      </c>
      <c r="T339" s="84" t="str">
        <f>IF($B339="","",(VLOOKUP($B339,'Price List'!$C:AS,18,FALSE)))</f>
        <v/>
      </c>
      <c r="U339" s="83" t="str">
        <f>IF($B339="","",(VLOOKUP($B339,'Price List'!$C:AS,19,FALSE)))</f>
        <v/>
      </c>
      <c r="V339" s="83" t="str">
        <f>IF($B339="","",(VLOOKUP($B339,'Price List'!$C:AS,20,FALSE)))</f>
        <v/>
      </c>
      <c r="W339" s="125" t="str">
        <f>IF($B339="","",(VLOOKUP($B339,'Price List'!$C:AS,21,FALSE)))</f>
        <v/>
      </c>
      <c r="X339" s="130" t="str">
        <f>IF($B339="","",(VLOOKUP($B339,'Price List'!$C:AS,22,FALSE)))</f>
        <v/>
      </c>
      <c r="Y339" s="83" t="str">
        <f>IF($B339="","",(VLOOKUP($B339,'Price List'!$C:AS,23,FALSE)))</f>
        <v/>
      </c>
      <c r="Z339" s="83" t="str">
        <f>IF($B339="","",(VLOOKUP($B339,'Price List'!$C:AS,24,FALSE)))</f>
        <v/>
      </c>
      <c r="AA339" s="83" t="str">
        <f>IF($B339="","",(VLOOKUP($B339,'Price List'!$C:AS,25,FALSE)))</f>
        <v/>
      </c>
      <c r="AB339" s="125" t="str">
        <f>IF($B339="","",(VLOOKUP($B339,'Price List'!$C:AS,26,FALSE)))</f>
        <v/>
      </c>
      <c r="AC339" s="125" t="str">
        <f>IF($B339="","",(VLOOKUP($B339,'Price List'!$C:AS,27,FALSE)))</f>
        <v/>
      </c>
      <c r="AD339" s="82" t="str">
        <f>IF($B339="","",(VLOOKUP($B339,'Price List'!$C:AS,28,FALSE)))</f>
        <v/>
      </c>
      <c r="AE339" s="83" t="str">
        <f>IF($B339="","",(VLOOKUP($B339,'Price List'!$C:AS,29,FALSE)))</f>
        <v/>
      </c>
      <c r="AF339" s="83" t="str">
        <f>IF($B339="","",(VLOOKUP($B339,'Price List'!$C:AS,30,FALSE)))</f>
        <v/>
      </c>
      <c r="AG339" s="125" t="str">
        <f>IF($B339="","",(VLOOKUP($B339,'Price List'!$C:AS,31,FALSE)))</f>
        <v/>
      </c>
      <c r="AH339" s="125" t="str">
        <f>IF($B339="","",(VLOOKUP($B339,'Price List'!$C:AS,32,FALSE)))</f>
        <v/>
      </c>
      <c r="AI339" s="84" t="str">
        <f>IF($B339="","",(VLOOKUP($B339,'Price List'!$C:AS,33,FALSE)))</f>
        <v/>
      </c>
      <c r="AJ339" s="83" t="str">
        <f>IF($B339="","",(VLOOKUP($B339,'Price List'!$C:AS,34,FALSE)))</f>
        <v/>
      </c>
      <c r="AK339" s="83" t="str">
        <f>IF($B339="","",(VLOOKUP($B339,'Price List'!$C:AS,35,FALSE)))</f>
        <v/>
      </c>
      <c r="AL339" s="125" t="str">
        <f>IF($B339="","",(VLOOKUP($B339,'Price List'!$C:AS,36,FALSE)))</f>
        <v/>
      </c>
      <c r="AM339" s="130" t="str">
        <f>IF($B339="","",(VLOOKUP($B339,'Price List'!$C:AS,37,FALSE)))</f>
        <v/>
      </c>
      <c r="AN339" s="83" t="str">
        <f>IF($B339="","",(VLOOKUP($B339,'Price List'!$C:AS,38,FALSE)))</f>
        <v/>
      </c>
      <c r="AO339" s="83" t="str">
        <f>IF($B339="","",(VLOOKUP($B339,'Price List'!$C:AS,39,FALSE)))</f>
        <v/>
      </c>
      <c r="AP339" s="83" t="str">
        <f>IF($B339="","",(VLOOKUP($B339,'Price List'!$C:AS,40,FALSE)))</f>
        <v/>
      </c>
      <c r="AQ339" s="125" t="str">
        <f>IF($B339="","",(VLOOKUP($B339,'Price List'!$C:AS,41,FALSE)))</f>
        <v/>
      </c>
      <c r="AR339" s="135" t="str">
        <f>IF($B339="","",(VLOOKUP($B339,'Price List'!$C:AS,42,FALSE)))</f>
        <v/>
      </c>
      <c r="AS339" s="76" t="str">
        <f>IF($B339="","",(VLOOKUP($B339,'Price List'!$C:CO,43,FALSE)))</f>
        <v/>
      </c>
      <c r="AT339" s="151" t="str">
        <f t="shared" si="5"/>
        <v/>
      </c>
      <c r="AU339" s="76"/>
      <c r="AV339" s="76"/>
      <c r="AW339" s="76"/>
      <c r="AX339" s="76"/>
      <c r="AY339" s="76"/>
      <c r="AZ339" s="76"/>
      <c r="BA339" s="76"/>
    </row>
    <row r="340" spans="1:53" s="85" customFormat="1" x14ac:dyDescent="0.2">
      <c r="A340" s="79">
        <v>333</v>
      </c>
      <c r="B340" s="76" t="str">
        <f>IF(ISBLANK(Catalog!A784),"",Catalog!A784)</f>
        <v/>
      </c>
      <c r="C340" s="76"/>
      <c r="D340" s="76" t="str">
        <f>IF($B340="","",(VLOOKUP($B340,'Price List'!$C:BB,2,FALSE)))</f>
        <v/>
      </c>
      <c r="E340" s="77" t="str">
        <f>IF($B340="","",(VLOOKUP($B340,'Price List'!$C:BA,3,FALSE)))</f>
        <v/>
      </c>
      <c r="F340" s="78" t="str">
        <f>IF($B340="","",IF(ISBLANK(VLOOKUP($B340,'Price List'!$C:BB,5,FALSE)),VLOOKUP($B340,'Price List'!$C:BB,7,FALSE),VLOOKUP($B340,'Price List'!$C:BB,5,FALSE)))</f>
        <v/>
      </c>
      <c r="G340" s="76"/>
      <c r="H340" s="76"/>
      <c r="I340" s="77" t="str">
        <f>IF($B340="","",(VLOOKUP($B340,'Price List'!$C:BE,6,FALSE)))</f>
        <v/>
      </c>
      <c r="J340" s="76" t="str">
        <f>IF($B340="","",(VLOOKUP($B340,'Price List'!$C:BF,8,FALSE)))</f>
        <v/>
      </c>
      <c r="K340" s="76" t="str">
        <f>IF($B340="","",(VLOOKUP($B340,'Price List'!$C:BG,9,FALSE)))</f>
        <v/>
      </c>
      <c r="L340" s="79" t="str">
        <f>IF($B340="","",(VLOOKUP($B340,'Price List'!$C:BH,10,FALSE)))</f>
        <v/>
      </c>
      <c r="M340" s="80" t="str">
        <f>IF($B340="","",(VLOOKUP($B340,'Price List'!$C:BI,11,FALSE)))</f>
        <v/>
      </c>
      <c r="N340" s="81" t="str">
        <f>IF($B340="","",(VLOOKUP($B340,'Price List'!$C:BI,12,FALSE)))</f>
        <v/>
      </c>
      <c r="O340" s="82" t="str">
        <f>IF($B340="","",(VLOOKUP($B340,'Price List'!$C:AS,13,FALSE)))</f>
        <v/>
      </c>
      <c r="P340" s="83" t="str">
        <f>IF($B340="","",(VLOOKUP($B340,'Price List'!$C:AS,14,FALSE)))</f>
        <v/>
      </c>
      <c r="Q340" s="83" t="str">
        <f>IF($B340="","",(VLOOKUP($B340,'Price List'!$C:AS,15,FALSE)))</f>
        <v/>
      </c>
      <c r="R340" s="125" t="str">
        <f>IF($B340="","",(VLOOKUP($B340,'Price List'!$C:AS,16,FALSE)))</f>
        <v/>
      </c>
      <c r="S340" s="125" t="str">
        <f>IF($B340="","",(VLOOKUP($B340,'Price List'!$C:AS,17,FALSE)))</f>
        <v/>
      </c>
      <c r="T340" s="84" t="str">
        <f>IF($B340="","",(VLOOKUP($B340,'Price List'!$C:AS,18,FALSE)))</f>
        <v/>
      </c>
      <c r="U340" s="83" t="str">
        <f>IF($B340="","",(VLOOKUP($B340,'Price List'!$C:AS,19,FALSE)))</f>
        <v/>
      </c>
      <c r="V340" s="83" t="str">
        <f>IF($B340="","",(VLOOKUP($B340,'Price List'!$C:AS,20,FALSE)))</f>
        <v/>
      </c>
      <c r="W340" s="125" t="str">
        <f>IF($B340="","",(VLOOKUP($B340,'Price List'!$C:AS,21,FALSE)))</f>
        <v/>
      </c>
      <c r="X340" s="130" t="str">
        <f>IF($B340="","",(VLOOKUP($B340,'Price List'!$C:AS,22,FALSE)))</f>
        <v/>
      </c>
      <c r="Y340" s="83" t="str">
        <f>IF($B340="","",(VLOOKUP($B340,'Price List'!$C:AS,23,FALSE)))</f>
        <v/>
      </c>
      <c r="Z340" s="83" t="str">
        <f>IF($B340="","",(VLOOKUP($B340,'Price List'!$C:AS,24,FALSE)))</f>
        <v/>
      </c>
      <c r="AA340" s="83" t="str">
        <f>IF($B340="","",(VLOOKUP($B340,'Price List'!$C:AS,25,FALSE)))</f>
        <v/>
      </c>
      <c r="AB340" s="125" t="str">
        <f>IF($B340="","",(VLOOKUP($B340,'Price List'!$C:AS,26,FALSE)))</f>
        <v/>
      </c>
      <c r="AC340" s="125" t="str">
        <f>IF($B340="","",(VLOOKUP($B340,'Price List'!$C:AS,27,FALSE)))</f>
        <v/>
      </c>
      <c r="AD340" s="82" t="str">
        <f>IF($B340="","",(VLOOKUP($B340,'Price List'!$C:AS,28,FALSE)))</f>
        <v/>
      </c>
      <c r="AE340" s="83" t="str">
        <f>IF($B340="","",(VLOOKUP($B340,'Price List'!$C:AS,29,FALSE)))</f>
        <v/>
      </c>
      <c r="AF340" s="83" t="str">
        <f>IF($B340="","",(VLOOKUP($B340,'Price List'!$C:AS,30,FALSE)))</f>
        <v/>
      </c>
      <c r="AG340" s="125" t="str">
        <f>IF($B340="","",(VLOOKUP($B340,'Price List'!$C:AS,31,FALSE)))</f>
        <v/>
      </c>
      <c r="AH340" s="125" t="str">
        <f>IF($B340="","",(VLOOKUP($B340,'Price List'!$C:AS,32,FALSE)))</f>
        <v/>
      </c>
      <c r="AI340" s="84" t="str">
        <f>IF($B340="","",(VLOOKUP($B340,'Price List'!$C:AS,33,FALSE)))</f>
        <v/>
      </c>
      <c r="AJ340" s="83" t="str">
        <f>IF($B340="","",(VLOOKUP($B340,'Price List'!$C:AS,34,FALSE)))</f>
        <v/>
      </c>
      <c r="AK340" s="83" t="str">
        <f>IF($B340="","",(VLOOKUP($B340,'Price List'!$C:AS,35,FALSE)))</f>
        <v/>
      </c>
      <c r="AL340" s="125" t="str">
        <f>IF($B340="","",(VLOOKUP($B340,'Price List'!$C:AS,36,FALSE)))</f>
        <v/>
      </c>
      <c r="AM340" s="130" t="str">
        <f>IF($B340="","",(VLOOKUP($B340,'Price List'!$C:AS,37,FALSE)))</f>
        <v/>
      </c>
      <c r="AN340" s="83" t="str">
        <f>IF($B340="","",(VLOOKUP($B340,'Price List'!$C:AS,38,FALSE)))</f>
        <v/>
      </c>
      <c r="AO340" s="83" t="str">
        <f>IF($B340="","",(VLOOKUP($B340,'Price List'!$C:AS,39,FALSE)))</f>
        <v/>
      </c>
      <c r="AP340" s="83" t="str">
        <f>IF($B340="","",(VLOOKUP($B340,'Price List'!$C:AS,40,FALSE)))</f>
        <v/>
      </c>
      <c r="AQ340" s="125" t="str">
        <f>IF($B340="","",(VLOOKUP($B340,'Price List'!$C:AS,41,FALSE)))</f>
        <v/>
      </c>
      <c r="AR340" s="135" t="str">
        <f>IF($B340="","",(VLOOKUP($B340,'Price List'!$C:AS,42,FALSE)))</f>
        <v/>
      </c>
      <c r="AS340" s="76" t="str">
        <f>IF($B340="","",(VLOOKUP($B340,'Price List'!$C:CO,43,FALSE)))</f>
        <v/>
      </c>
      <c r="AT340" s="151" t="str">
        <f t="shared" si="5"/>
        <v/>
      </c>
      <c r="AU340" s="76"/>
      <c r="AV340" s="76"/>
      <c r="AW340" s="76"/>
      <c r="AX340" s="76"/>
      <c r="AY340" s="76"/>
      <c r="AZ340" s="76"/>
      <c r="BA340" s="76"/>
    </row>
    <row r="341" spans="1:53" s="85" customFormat="1" x14ac:dyDescent="0.2">
      <c r="A341" s="79">
        <v>334</v>
      </c>
      <c r="B341" s="76" t="str">
        <f>IF(ISBLANK(Catalog!E784),"",Catalog!E784)</f>
        <v/>
      </c>
      <c r="C341" s="76"/>
      <c r="D341" s="76" t="str">
        <f>IF($B341="","",(VLOOKUP($B341,'Price List'!$C:BB,2,FALSE)))</f>
        <v/>
      </c>
      <c r="E341" s="77" t="str">
        <f>IF($B341="","",(VLOOKUP($B341,'Price List'!$C:BA,3,FALSE)))</f>
        <v/>
      </c>
      <c r="F341" s="78" t="str">
        <f>IF($B341="","",IF(ISBLANK(VLOOKUP($B341,'Price List'!$C:BB,5,FALSE)),VLOOKUP($B341,'Price List'!$C:BB,7,FALSE),VLOOKUP($B341,'Price List'!$C:BB,5,FALSE)))</f>
        <v/>
      </c>
      <c r="G341" s="76"/>
      <c r="H341" s="76"/>
      <c r="I341" s="77" t="str">
        <f>IF($B341="","",(VLOOKUP($B341,'Price List'!$C:BE,6,FALSE)))</f>
        <v/>
      </c>
      <c r="J341" s="76" t="str">
        <f>IF($B341="","",(VLOOKUP($B341,'Price List'!$C:BF,8,FALSE)))</f>
        <v/>
      </c>
      <c r="K341" s="76" t="str">
        <f>IF($B341="","",(VLOOKUP($B341,'Price List'!$C:BG,9,FALSE)))</f>
        <v/>
      </c>
      <c r="L341" s="79" t="str">
        <f>IF($B341="","",(VLOOKUP($B341,'Price List'!$C:BH,10,FALSE)))</f>
        <v/>
      </c>
      <c r="M341" s="80" t="str">
        <f>IF($B341="","",(VLOOKUP($B341,'Price List'!$C:BI,11,FALSE)))</f>
        <v/>
      </c>
      <c r="N341" s="81" t="str">
        <f>IF($B341="","",(VLOOKUP($B341,'Price List'!$C:BI,12,FALSE)))</f>
        <v/>
      </c>
      <c r="O341" s="82" t="str">
        <f>IF($B341="","",(VLOOKUP($B341,'Price List'!$C:AS,13,FALSE)))</f>
        <v/>
      </c>
      <c r="P341" s="83" t="str">
        <f>IF($B341="","",(VLOOKUP($B341,'Price List'!$C:AS,14,FALSE)))</f>
        <v/>
      </c>
      <c r="Q341" s="83" t="str">
        <f>IF($B341="","",(VLOOKUP($B341,'Price List'!$C:AS,15,FALSE)))</f>
        <v/>
      </c>
      <c r="R341" s="125" t="str">
        <f>IF($B341="","",(VLOOKUP($B341,'Price List'!$C:AS,16,FALSE)))</f>
        <v/>
      </c>
      <c r="S341" s="125" t="str">
        <f>IF($B341="","",(VLOOKUP($B341,'Price List'!$C:AS,17,FALSE)))</f>
        <v/>
      </c>
      <c r="T341" s="84" t="str">
        <f>IF($B341="","",(VLOOKUP($B341,'Price List'!$C:AS,18,FALSE)))</f>
        <v/>
      </c>
      <c r="U341" s="83" t="str">
        <f>IF($B341="","",(VLOOKUP($B341,'Price List'!$C:AS,19,FALSE)))</f>
        <v/>
      </c>
      <c r="V341" s="83" t="str">
        <f>IF($B341="","",(VLOOKUP($B341,'Price List'!$C:AS,20,FALSE)))</f>
        <v/>
      </c>
      <c r="W341" s="125" t="str">
        <f>IF($B341="","",(VLOOKUP($B341,'Price List'!$C:AS,21,FALSE)))</f>
        <v/>
      </c>
      <c r="X341" s="130" t="str">
        <f>IF($B341="","",(VLOOKUP($B341,'Price List'!$C:AS,22,FALSE)))</f>
        <v/>
      </c>
      <c r="Y341" s="83" t="str">
        <f>IF($B341="","",(VLOOKUP($B341,'Price List'!$C:AS,23,FALSE)))</f>
        <v/>
      </c>
      <c r="Z341" s="83" t="str">
        <f>IF($B341="","",(VLOOKUP($B341,'Price List'!$C:AS,24,FALSE)))</f>
        <v/>
      </c>
      <c r="AA341" s="83" t="str">
        <f>IF($B341="","",(VLOOKUP($B341,'Price List'!$C:AS,25,FALSE)))</f>
        <v/>
      </c>
      <c r="AB341" s="125" t="str">
        <f>IF($B341="","",(VLOOKUP($B341,'Price List'!$C:AS,26,FALSE)))</f>
        <v/>
      </c>
      <c r="AC341" s="125" t="str">
        <f>IF($B341="","",(VLOOKUP($B341,'Price List'!$C:AS,27,FALSE)))</f>
        <v/>
      </c>
      <c r="AD341" s="82" t="str">
        <f>IF($B341="","",(VLOOKUP($B341,'Price List'!$C:AS,28,FALSE)))</f>
        <v/>
      </c>
      <c r="AE341" s="83" t="str">
        <f>IF($B341="","",(VLOOKUP($B341,'Price List'!$C:AS,29,FALSE)))</f>
        <v/>
      </c>
      <c r="AF341" s="83" t="str">
        <f>IF($B341="","",(VLOOKUP($B341,'Price List'!$C:AS,30,FALSE)))</f>
        <v/>
      </c>
      <c r="AG341" s="125" t="str">
        <f>IF($B341="","",(VLOOKUP($B341,'Price List'!$C:AS,31,FALSE)))</f>
        <v/>
      </c>
      <c r="AH341" s="125" t="str">
        <f>IF($B341="","",(VLOOKUP($B341,'Price List'!$C:AS,32,FALSE)))</f>
        <v/>
      </c>
      <c r="AI341" s="84" t="str">
        <f>IF($B341="","",(VLOOKUP($B341,'Price List'!$C:AS,33,FALSE)))</f>
        <v/>
      </c>
      <c r="AJ341" s="83" t="str">
        <f>IF($B341="","",(VLOOKUP($B341,'Price List'!$C:AS,34,FALSE)))</f>
        <v/>
      </c>
      <c r="AK341" s="83" t="str">
        <f>IF($B341="","",(VLOOKUP($B341,'Price List'!$C:AS,35,FALSE)))</f>
        <v/>
      </c>
      <c r="AL341" s="125" t="str">
        <f>IF($B341="","",(VLOOKUP($B341,'Price List'!$C:AS,36,FALSE)))</f>
        <v/>
      </c>
      <c r="AM341" s="130" t="str">
        <f>IF($B341="","",(VLOOKUP($B341,'Price List'!$C:AS,37,FALSE)))</f>
        <v/>
      </c>
      <c r="AN341" s="83" t="str">
        <f>IF($B341="","",(VLOOKUP($B341,'Price List'!$C:AS,38,FALSE)))</f>
        <v/>
      </c>
      <c r="AO341" s="83" t="str">
        <f>IF($B341="","",(VLOOKUP($B341,'Price List'!$C:AS,39,FALSE)))</f>
        <v/>
      </c>
      <c r="AP341" s="83" t="str">
        <f>IF($B341="","",(VLOOKUP($B341,'Price List'!$C:AS,40,FALSE)))</f>
        <v/>
      </c>
      <c r="AQ341" s="125" t="str">
        <f>IF($B341="","",(VLOOKUP($B341,'Price List'!$C:AS,41,FALSE)))</f>
        <v/>
      </c>
      <c r="AR341" s="135" t="str">
        <f>IF($B341="","",(VLOOKUP($B341,'Price List'!$C:AS,42,FALSE)))</f>
        <v/>
      </c>
      <c r="AS341" s="76" t="str">
        <f>IF($B341="","",(VLOOKUP($B341,'Price List'!$C:CO,43,FALSE)))</f>
        <v/>
      </c>
      <c r="AT341" s="151" t="str">
        <f t="shared" si="5"/>
        <v/>
      </c>
      <c r="AU341" s="76"/>
      <c r="AV341" s="76"/>
      <c r="AW341" s="76"/>
      <c r="AX341" s="76"/>
      <c r="AY341" s="76"/>
      <c r="AZ341" s="76"/>
      <c r="BA341" s="76"/>
    </row>
    <row r="342" spans="1:53" s="85" customFormat="1" x14ac:dyDescent="0.2">
      <c r="A342" s="79">
        <v>335</v>
      </c>
      <c r="B342" s="76" t="str">
        <f>IF(ISBLANK(Catalog!I784),"",Catalog!I784)</f>
        <v/>
      </c>
      <c r="C342" s="76"/>
      <c r="D342" s="76" t="str">
        <f>IF($B342="","",(VLOOKUP($B342,'Price List'!$C:BB,2,FALSE)))</f>
        <v/>
      </c>
      <c r="E342" s="77" t="str">
        <f>IF($B342="","",(VLOOKUP($B342,'Price List'!$C:BA,3,FALSE)))</f>
        <v/>
      </c>
      <c r="F342" s="78" t="str">
        <f>IF($B342="","",IF(ISBLANK(VLOOKUP($B342,'Price List'!$C:BB,5,FALSE)),VLOOKUP($B342,'Price List'!$C:BB,7,FALSE),VLOOKUP($B342,'Price List'!$C:BB,5,FALSE)))</f>
        <v/>
      </c>
      <c r="G342" s="76"/>
      <c r="H342" s="76"/>
      <c r="I342" s="77" t="str">
        <f>IF($B342="","",(VLOOKUP($B342,'Price List'!$C:BE,6,FALSE)))</f>
        <v/>
      </c>
      <c r="J342" s="76" t="str">
        <f>IF($B342="","",(VLOOKUP($B342,'Price List'!$C:BF,8,FALSE)))</f>
        <v/>
      </c>
      <c r="K342" s="76" t="str">
        <f>IF($B342="","",(VLOOKUP($B342,'Price List'!$C:BG,9,FALSE)))</f>
        <v/>
      </c>
      <c r="L342" s="79" t="str">
        <f>IF($B342="","",(VLOOKUP($B342,'Price List'!$C:BH,10,FALSE)))</f>
        <v/>
      </c>
      <c r="M342" s="80" t="str">
        <f>IF($B342="","",(VLOOKUP($B342,'Price List'!$C:BI,11,FALSE)))</f>
        <v/>
      </c>
      <c r="N342" s="81" t="str">
        <f>IF($B342="","",(VLOOKUP($B342,'Price List'!$C:BI,12,FALSE)))</f>
        <v/>
      </c>
      <c r="O342" s="82" t="str">
        <f>IF($B342="","",(VLOOKUP($B342,'Price List'!$C:AS,13,FALSE)))</f>
        <v/>
      </c>
      <c r="P342" s="83" t="str">
        <f>IF($B342="","",(VLOOKUP($B342,'Price List'!$C:AS,14,FALSE)))</f>
        <v/>
      </c>
      <c r="Q342" s="83" t="str">
        <f>IF($B342="","",(VLOOKUP($B342,'Price List'!$C:AS,15,FALSE)))</f>
        <v/>
      </c>
      <c r="R342" s="125" t="str">
        <f>IF($B342="","",(VLOOKUP($B342,'Price List'!$C:AS,16,FALSE)))</f>
        <v/>
      </c>
      <c r="S342" s="125" t="str">
        <f>IF($B342="","",(VLOOKUP($B342,'Price List'!$C:AS,17,FALSE)))</f>
        <v/>
      </c>
      <c r="T342" s="84" t="str">
        <f>IF($B342="","",(VLOOKUP($B342,'Price List'!$C:AS,18,FALSE)))</f>
        <v/>
      </c>
      <c r="U342" s="83" t="str">
        <f>IF($B342="","",(VLOOKUP($B342,'Price List'!$C:AS,19,FALSE)))</f>
        <v/>
      </c>
      <c r="V342" s="83" t="str">
        <f>IF($B342="","",(VLOOKUP($B342,'Price List'!$C:AS,20,FALSE)))</f>
        <v/>
      </c>
      <c r="W342" s="125" t="str">
        <f>IF($B342="","",(VLOOKUP($B342,'Price List'!$C:AS,21,FALSE)))</f>
        <v/>
      </c>
      <c r="X342" s="130" t="str">
        <f>IF($B342="","",(VLOOKUP($B342,'Price List'!$C:AS,22,FALSE)))</f>
        <v/>
      </c>
      <c r="Y342" s="83" t="str">
        <f>IF($B342="","",(VLOOKUP($B342,'Price List'!$C:AS,23,FALSE)))</f>
        <v/>
      </c>
      <c r="Z342" s="83" t="str">
        <f>IF($B342="","",(VLOOKUP($B342,'Price List'!$C:AS,24,FALSE)))</f>
        <v/>
      </c>
      <c r="AA342" s="83" t="str">
        <f>IF($B342="","",(VLOOKUP($B342,'Price List'!$C:AS,25,FALSE)))</f>
        <v/>
      </c>
      <c r="AB342" s="125" t="str">
        <f>IF($B342="","",(VLOOKUP($B342,'Price List'!$C:AS,26,FALSE)))</f>
        <v/>
      </c>
      <c r="AC342" s="125" t="str">
        <f>IF($B342="","",(VLOOKUP($B342,'Price List'!$C:AS,27,FALSE)))</f>
        <v/>
      </c>
      <c r="AD342" s="82" t="str">
        <f>IF($B342="","",(VLOOKUP($B342,'Price List'!$C:AS,28,FALSE)))</f>
        <v/>
      </c>
      <c r="AE342" s="83" t="str">
        <f>IF($B342="","",(VLOOKUP($B342,'Price List'!$C:AS,29,FALSE)))</f>
        <v/>
      </c>
      <c r="AF342" s="83" t="str">
        <f>IF($B342="","",(VLOOKUP($B342,'Price List'!$C:AS,30,FALSE)))</f>
        <v/>
      </c>
      <c r="AG342" s="125" t="str">
        <f>IF($B342="","",(VLOOKUP($B342,'Price List'!$C:AS,31,FALSE)))</f>
        <v/>
      </c>
      <c r="AH342" s="125" t="str">
        <f>IF($B342="","",(VLOOKUP($B342,'Price List'!$C:AS,32,FALSE)))</f>
        <v/>
      </c>
      <c r="AI342" s="84" t="str">
        <f>IF($B342="","",(VLOOKUP($B342,'Price List'!$C:AS,33,FALSE)))</f>
        <v/>
      </c>
      <c r="AJ342" s="83" t="str">
        <f>IF($B342="","",(VLOOKUP($B342,'Price List'!$C:AS,34,FALSE)))</f>
        <v/>
      </c>
      <c r="AK342" s="83" t="str">
        <f>IF($B342="","",(VLOOKUP($B342,'Price List'!$C:AS,35,FALSE)))</f>
        <v/>
      </c>
      <c r="AL342" s="125" t="str">
        <f>IF($B342="","",(VLOOKUP($B342,'Price List'!$C:AS,36,FALSE)))</f>
        <v/>
      </c>
      <c r="AM342" s="130" t="str">
        <f>IF($B342="","",(VLOOKUP($B342,'Price List'!$C:AS,37,FALSE)))</f>
        <v/>
      </c>
      <c r="AN342" s="83" t="str">
        <f>IF($B342="","",(VLOOKUP($B342,'Price List'!$C:AS,38,FALSE)))</f>
        <v/>
      </c>
      <c r="AO342" s="83" t="str">
        <f>IF($B342="","",(VLOOKUP($B342,'Price List'!$C:AS,39,FALSE)))</f>
        <v/>
      </c>
      <c r="AP342" s="83" t="str">
        <f>IF($B342="","",(VLOOKUP($B342,'Price List'!$C:AS,40,FALSE)))</f>
        <v/>
      </c>
      <c r="AQ342" s="125" t="str">
        <f>IF($B342="","",(VLOOKUP($B342,'Price List'!$C:AS,41,FALSE)))</f>
        <v/>
      </c>
      <c r="AR342" s="135" t="str">
        <f>IF($B342="","",(VLOOKUP($B342,'Price List'!$C:AS,42,FALSE)))</f>
        <v/>
      </c>
      <c r="AS342" s="76" t="str">
        <f>IF($B342="","",(VLOOKUP($B342,'Price List'!$C:CO,43,FALSE)))</f>
        <v/>
      </c>
      <c r="AT342" s="151" t="str">
        <f t="shared" si="5"/>
        <v/>
      </c>
      <c r="AU342" s="76"/>
      <c r="AV342" s="76"/>
      <c r="AW342" s="76"/>
      <c r="AX342" s="76"/>
      <c r="AY342" s="76"/>
      <c r="AZ342" s="76"/>
      <c r="BA342" s="76"/>
    </row>
    <row r="343" spans="1:53" s="85" customFormat="1" x14ac:dyDescent="0.2">
      <c r="A343" s="79">
        <v>336</v>
      </c>
      <c r="B343" s="76" t="str">
        <f>IF(ISBLANK(Catalog!A791),"",Catalog!A791)</f>
        <v/>
      </c>
      <c r="C343" s="76"/>
      <c r="D343" s="76" t="str">
        <f>IF($B343="","",(VLOOKUP($B343,'Price List'!$C:BB,2,FALSE)))</f>
        <v/>
      </c>
      <c r="E343" s="77" t="str">
        <f>IF($B343="","",(VLOOKUP($B343,'Price List'!$C:BA,3,FALSE)))</f>
        <v/>
      </c>
      <c r="F343" s="78" t="str">
        <f>IF($B343="","",IF(ISBLANK(VLOOKUP($B343,'Price List'!$C:BB,5,FALSE)),VLOOKUP($B343,'Price List'!$C:BB,7,FALSE),VLOOKUP($B343,'Price List'!$C:BB,5,FALSE)))</f>
        <v/>
      </c>
      <c r="G343" s="76"/>
      <c r="H343" s="76"/>
      <c r="I343" s="77" t="str">
        <f>IF($B343="","",(VLOOKUP($B343,'Price List'!$C:BE,6,FALSE)))</f>
        <v/>
      </c>
      <c r="J343" s="76" t="str">
        <f>IF($B343="","",(VLOOKUP($B343,'Price List'!$C:BF,8,FALSE)))</f>
        <v/>
      </c>
      <c r="K343" s="76" t="str">
        <f>IF($B343="","",(VLOOKUP($B343,'Price List'!$C:BG,9,FALSE)))</f>
        <v/>
      </c>
      <c r="L343" s="79" t="str">
        <f>IF($B343="","",(VLOOKUP($B343,'Price List'!$C:BH,10,FALSE)))</f>
        <v/>
      </c>
      <c r="M343" s="80" t="str">
        <f>IF($B343="","",(VLOOKUP($B343,'Price List'!$C:BI,11,FALSE)))</f>
        <v/>
      </c>
      <c r="N343" s="81" t="str">
        <f>IF($B343="","",(VLOOKUP($B343,'Price List'!$C:BI,12,FALSE)))</f>
        <v/>
      </c>
      <c r="O343" s="82" t="str">
        <f>IF($B343="","",(VLOOKUP($B343,'Price List'!$C:AS,13,FALSE)))</f>
        <v/>
      </c>
      <c r="P343" s="83" t="str">
        <f>IF($B343="","",(VLOOKUP($B343,'Price List'!$C:AS,14,FALSE)))</f>
        <v/>
      </c>
      <c r="Q343" s="83" t="str">
        <f>IF($B343="","",(VLOOKUP($B343,'Price List'!$C:AS,15,FALSE)))</f>
        <v/>
      </c>
      <c r="R343" s="125" t="str">
        <f>IF($B343="","",(VLOOKUP($B343,'Price List'!$C:AS,16,FALSE)))</f>
        <v/>
      </c>
      <c r="S343" s="125" t="str">
        <f>IF($B343="","",(VLOOKUP($B343,'Price List'!$C:AS,17,FALSE)))</f>
        <v/>
      </c>
      <c r="T343" s="84" t="str">
        <f>IF($B343="","",(VLOOKUP($B343,'Price List'!$C:AS,18,FALSE)))</f>
        <v/>
      </c>
      <c r="U343" s="83" t="str">
        <f>IF($B343="","",(VLOOKUP($B343,'Price List'!$C:AS,19,FALSE)))</f>
        <v/>
      </c>
      <c r="V343" s="83" t="str">
        <f>IF($B343="","",(VLOOKUP($B343,'Price List'!$C:AS,20,FALSE)))</f>
        <v/>
      </c>
      <c r="W343" s="125" t="str">
        <f>IF($B343="","",(VLOOKUP($B343,'Price List'!$C:AS,21,FALSE)))</f>
        <v/>
      </c>
      <c r="X343" s="130" t="str">
        <f>IF($B343="","",(VLOOKUP($B343,'Price List'!$C:AS,22,FALSE)))</f>
        <v/>
      </c>
      <c r="Y343" s="83" t="str">
        <f>IF($B343="","",(VLOOKUP($B343,'Price List'!$C:AS,23,FALSE)))</f>
        <v/>
      </c>
      <c r="Z343" s="83" t="str">
        <f>IF($B343="","",(VLOOKUP($B343,'Price List'!$C:AS,24,FALSE)))</f>
        <v/>
      </c>
      <c r="AA343" s="83" t="str">
        <f>IF($B343="","",(VLOOKUP($B343,'Price List'!$C:AS,25,FALSE)))</f>
        <v/>
      </c>
      <c r="AB343" s="125" t="str">
        <f>IF($B343="","",(VLOOKUP($B343,'Price List'!$C:AS,26,FALSE)))</f>
        <v/>
      </c>
      <c r="AC343" s="125" t="str">
        <f>IF($B343="","",(VLOOKUP($B343,'Price List'!$C:AS,27,FALSE)))</f>
        <v/>
      </c>
      <c r="AD343" s="82" t="str">
        <f>IF($B343="","",(VLOOKUP($B343,'Price List'!$C:AS,28,FALSE)))</f>
        <v/>
      </c>
      <c r="AE343" s="83" t="str">
        <f>IF($B343="","",(VLOOKUP($B343,'Price List'!$C:AS,29,FALSE)))</f>
        <v/>
      </c>
      <c r="AF343" s="83" t="str">
        <f>IF($B343="","",(VLOOKUP($B343,'Price List'!$C:AS,30,FALSE)))</f>
        <v/>
      </c>
      <c r="AG343" s="125" t="str">
        <f>IF($B343="","",(VLOOKUP($B343,'Price List'!$C:AS,31,FALSE)))</f>
        <v/>
      </c>
      <c r="AH343" s="125" t="str">
        <f>IF($B343="","",(VLOOKUP($B343,'Price List'!$C:AS,32,FALSE)))</f>
        <v/>
      </c>
      <c r="AI343" s="84" t="str">
        <f>IF($B343="","",(VLOOKUP($B343,'Price List'!$C:AS,33,FALSE)))</f>
        <v/>
      </c>
      <c r="AJ343" s="83" t="str">
        <f>IF($B343="","",(VLOOKUP($B343,'Price List'!$C:AS,34,FALSE)))</f>
        <v/>
      </c>
      <c r="AK343" s="83" t="str">
        <f>IF($B343="","",(VLOOKUP($B343,'Price List'!$C:AS,35,FALSE)))</f>
        <v/>
      </c>
      <c r="AL343" s="125" t="str">
        <f>IF($B343="","",(VLOOKUP($B343,'Price List'!$C:AS,36,FALSE)))</f>
        <v/>
      </c>
      <c r="AM343" s="130" t="str">
        <f>IF($B343="","",(VLOOKUP($B343,'Price List'!$C:AS,37,FALSE)))</f>
        <v/>
      </c>
      <c r="AN343" s="83" t="str">
        <f>IF($B343="","",(VLOOKUP($B343,'Price List'!$C:AS,38,FALSE)))</f>
        <v/>
      </c>
      <c r="AO343" s="83" t="str">
        <f>IF($B343="","",(VLOOKUP($B343,'Price List'!$C:AS,39,FALSE)))</f>
        <v/>
      </c>
      <c r="AP343" s="83" t="str">
        <f>IF($B343="","",(VLOOKUP($B343,'Price List'!$C:AS,40,FALSE)))</f>
        <v/>
      </c>
      <c r="AQ343" s="125" t="str">
        <f>IF($B343="","",(VLOOKUP($B343,'Price List'!$C:AS,41,FALSE)))</f>
        <v/>
      </c>
      <c r="AR343" s="135" t="str">
        <f>IF($B343="","",(VLOOKUP($B343,'Price List'!$C:AS,42,FALSE)))</f>
        <v/>
      </c>
      <c r="AS343" s="76" t="str">
        <f>IF($B343="","",(VLOOKUP($B343,'Price List'!$C:CO,43,FALSE)))</f>
        <v/>
      </c>
      <c r="AT343" s="151" t="str">
        <f t="shared" si="5"/>
        <v/>
      </c>
      <c r="AU343" s="76"/>
      <c r="AV343" s="76"/>
      <c r="AW343" s="76"/>
      <c r="AX343" s="76"/>
      <c r="AY343" s="76"/>
      <c r="AZ343" s="76"/>
      <c r="BA343" s="76"/>
    </row>
    <row r="344" spans="1:53" s="85" customFormat="1" x14ac:dyDescent="0.2">
      <c r="A344" s="79">
        <v>337</v>
      </c>
      <c r="B344" s="76" t="str">
        <f>IF(ISBLANK(Catalog!E791),"",Catalog!E791)</f>
        <v/>
      </c>
      <c r="C344" s="76"/>
      <c r="D344" s="76" t="str">
        <f>IF($B344="","",(VLOOKUP($B344,'Price List'!$C:BB,2,FALSE)))</f>
        <v/>
      </c>
      <c r="E344" s="77" t="str">
        <f>IF($B344="","",(VLOOKUP($B344,'Price List'!$C:BA,3,FALSE)))</f>
        <v/>
      </c>
      <c r="F344" s="78" t="str">
        <f>IF($B344="","",IF(ISBLANK(VLOOKUP($B344,'Price List'!$C:BB,5,FALSE)),VLOOKUP($B344,'Price List'!$C:BB,7,FALSE),VLOOKUP($B344,'Price List'!$C:BB,5,FALSE)))</f>
        <v/>
      </c>
      <c r="G344" s="76"/>
      <c r="H344" s="76"/>
      <c r="I344" s="77" t="str">
        <f>IF($B344="","",(VLOOKUP($B344,'Price List'!$C:BE,6,FALSE)))</f>
        <v/>
      </c>
      <c r="J344" s="76" t="str">
        <f>IF($B344="","",(VLOOKUP($B344,'Price List'!$C:BF,8,FALSE)))</f>
        <v/>
      </c>
      <c r="K344" s="76" t="str">
        <f>IF($B344="","",(VLOOKUP($B344,'Price List'!$C:BG,9,FALSE)))</f>
        <v/>
      </c>
      <c r="L344" s="79" t="str">
        <f>IF($B344="","",(VLOOKUP($B344,'Price List'!$C:BH,10,FALSE)))</f>
        <v/>
      </c>
      <c r="M344" s="80" t="str">
        <f>IF($B344="","",(VLOOKUP($B344,'Price List'!$C:BI,11,FALSE)))</f>
        <v/>
      </c>
      <c r="N344" s="81" t="str">
        <f>IF($B344="","",(VLOOKUP($B344,'Price List'!$C:BI,12,FALSE)))</f>
        <v/>
      </c>
      <c r="O344" s="82" t="str">
        <f>IF($B344="","",(VLOOKUP($B344,'Price List'!$C:AS,13,FALSE)))</f>
        <v/>
      </c>
      <c r="P344" s="83" t="str">
        <f>IF($B344="","",(VLOOKUP($B344,'Price List'!$C:AS,14,FALSE)))</f>
        <v/>
      </c>
      <c r="Q344" s="83" t="str">
        <f>IF($B344="","",(VLOOKUP($B344,'Price List'!$C:AS,15,FALSE)))</f>
        <v/>
      </c>
      <c r="R344" s="125" t="str">
        <f>IF($B344="","",(VLOOKUP($B344,'Price List'!$C:AS,16,FALSE)))</f>
        <v/>
      </c>
      <c r="S344" s="125" t="str">
        <f>IF($B344="","",(VLOOKUP($B344,'Price List'!$C:AS,17,FALSE)))</f>
        <v/>
      </c>
      <c r="T344" s="84" t="str">
        <f>IF($B344="","",(VLOOKUP($B344,'Price List'!$C:AS,18,FALSE)))</f>
        <v/>
      </c>
      <c r="U344" s="83" t="str">
        <f>IF($B344="","",(VLOOKUP($B344,'Price List'!$C:AS,19,FALSE)))</f>
        <v/>
      </c>
      <c r="V344" s="83" t="str">
        <f>IF($B344="","",(VLOOKUP($B344,'Price List'!$C:AS,20,FALSE)))</f>
        <v/>
      </c>
      <c r="W344" s="125" t="str">
        <f>IF($B344="","",(VLOOKUP($B344,'Price List'!$C:AS,21,FALSE)))</f>
        <v/>
      </c>
      <c r="X344" s="130" t="str">
        <f>IF($B344="","",(VLOOKUP($B344,'Price List'!$C:AS,22,FALSE)))</f>
        <v/>
      </c>
      <c r="Y344" s="83" t="str">
        <f>IF($B344="","",(VLOOKUP($B344,'Price List'!$C:AS,23,FALSE)))</f>
        <v/>
      </c>
      <c r="Z344" s="83" t="str">
        <f>IF($B344="","",(VLOOKUP($B344,'Price List'!$C:AS,24,FALSE)))</f>
        <v/>
      </c>
      <c r="AA344" s="83" t="str">
        <f>IF($B344="","",(VLOOKUP($B344,'Price List'!$C:AS,25,FALSE)))</f>
        <v/>
      </c>
      <c r="AB344" s="125" t="str">
        <f>IF($B344="","",(VLOOKUP($B344,'Price List'!$C:AS,26,FALSE)))</f>
        <v/>
      </c>
      <c r="AC344" s="125" t="str">
        <f>IF($B344="","",(VLOOKUP($B344,'Price List'!$C:AS,27,FALSE)))</f>
        <v/>
      </c>
      <c r="AD344" s="82" t="str">
        <f>IF($B344="","",(VLOOKUP($B344,'Price List'!$C:AS,28,FALSE)))</f>
        <v/>
      </c>
      <c r="AE344" s="83" t="str">
        <f>IF($B344="","",(VLOOKUP($B344,'Price List'!$C:AS,29,FALSE)))</f>
        <v/>
      </c>
      <c r="AF344" s="83" t="str">
        <f>IF($B344="","",(VLOOKUP($B344,'Price List'!$C:AS,30,FALSE)))</f>
        <v/>
      </c>
      <c r="AG344" s="125" t="str">
        <f>IF($B344="","",(VLOOKUP($B344,'Price List'!$C:AS,31,FALSE)))</f>
        <v/>
      </c>
      <c r="AH344" s="125" t="str">
        <f>IF($B344="","",(VLOOKUP($B344,'Price List'!$C:AS,32,FALSE)))</f>
        <v/>
      </c>
      <c r="AI344" s="84" t="str">
        <f>IF($B344="","",(VLOOKUP($B344,'Price List'!$C:AS,33,FALSE)))</f>
        <v/>
      </c>
      <c r="AJ344" s="83" t="str">
        <f>IF($B344="","",(VLOOKUP($B344,'Price List'!$C:AS,34,FALSE)))</f>
        <v/>
      </c>
      <c r="AK344" s="83" t="str">
        <f>IF($B344="","",(VLOOKUP($B344,'Price List'!$C:AS,35,FALSE)))</f>
        <v/>
      </c>
      <c r="AL344" s="125" t="str">
        <f>IF($B344="","",(VLOOKUP($B344,'Price List'!$C:AS,36,FALSE)))</f>
        <v/>
      </c>
      <c r="AM344" s="130" t="str">
        <f>IF($B344="","",(VLOOKUP($B344,'Price List'!$C:AS,37,FALSE)))</f>
        <v/>
      </c>
      <c r="AN344" s="83" t="str">
        <f>IF($B344="","",(VLOOKUP($B344,'Price List'!$C:AS,38,FALSE)))</f>
        <v/>
      </c>
      <c r="AO344" s="83" t="str">
        <f>IF($B344="","",(VLOOKUP($B344,'Price List'!$C:AS,39,FALSE)))</f>
        <v/>
      </c>
      <c r="AP344" s="83" t="str">
        <f>IF($B344="","",(VLOOKUP($B344,'Price List'!$C:AS,40,FALSE)))</f>
        <v/>
      </c>
      <c r="AQ344" s="125" t="str">
        <f>IF($B344="","",(VLOOKUP($B344,'Price List'!$C:AS,41,FALSE)))</f>
        <v/>
      </c>
      <c r="AR344" s="135" t="str">
        <f>IF($B344="","",(VLOOKUP($B344,'Price List'!$C:AS,42,FALSE)))</f>
        <v/>
      </c>
      <c r="AS344" s="76" t="str">
        <f>IF($B344="","",(VLOOKUP($B344,'Price List'!$C:CO,43,FALSE)))</f>
        <v/>
      </c>
      <c r="AT344" s="151" t="str">
        <f t="shared" si="5"/>
        <v/>
      </c>
      <c r="AU344" s="76"/>
      <c r="AV344" s="76"/>
      <c r="AW344" s="76"/>
      <c r="AX344" s="76"/>
      <c r="AY344" s="76"/>
      <c r="AZ344" s="76"/>
      <c r="BA344" s="76"/>
    </row>
    <row r="345" spans="1:53" s="85" customFormat="1" x14ac:dyDescent="0.2">
      <c r="A345" s="79">
        <v>338</v>
      </c>
      <c r="B345" s="76" t="str">
        <f>IF(ISBLANK(Catalog!I791),"",Catalog!I791)</f>
        <v/>
      </c>
      <c r="C345" s="76"/>
      <c r="D345" s="76" t="str">
        <f>IF($B345="","",(VLOOKUP($B345,'Price List'!$C:BB,2,FALSE)))</f>
        <v/>
      </c>
      <c r="E345" s="77" t="str">
        <f>IF($B345="","",(VLOOKUP($B345,'Price List'!$C:BA,3,FALSE)))</f>
        <v/>
      </c>
      <c r="F345" s="78" t="str">
        <f>IF($B345="","",IF(ISBLANK(VLOOKUP($B345,'Price List'!$C:BB,5,FALSE)),VLOOKUP($B345,'Price List'!$C:BB,7,FALSE),VLOOKUP($B345,'Price List'!$C:BB,5,FALSE)))</f>
        <v/>
      </c>
      <c r="G345" s="76"/>
      <c r="H345" s="76"/>
      <c r="I345" s="77" t="str">
        <f>IF($B345="","",(VLOOKUP($B345,'Price List'!$C:BE,6,FALSE)))</f>
        <v/>
      </c>
      <c r="J345" s="76" t="str">
        <f>IF($B345="","",(VLOOKUP($B345,'Price List'!$C:BF,8,FALSE)))</f>
        <v/>
      </c>
      <c r="K345" s="76" t="str">
        <f>IF($B345="","",(VLOOKUP($B345,'Price List'!$C:BG,9,FALSE)))</f>
        <v/>
      </c>
      <c r="L345" s="79" t="str">
        <f>IF($B345="","",(VLOOKUP($B345,'Price List'!$C:BH,10,FALSE)))</f>
        <v/>
      </c>
      <c r="M345" s="80" t="str">
        <f>IF($B345="","",(VLOOKUP($B345,'Price List'!$C:BI,11,FALSE)))</f>
        <v/>
      </c>
      <c r="N345" s="81" t="str">
        <f>IF($B345="","",(VLOOKUP($B345,'Price List'!$C:BI,12,FALSE)))</f>
        <v/>
      </c>
      <c r="O345" s="82" t="str">
        <f>IF($B345="","",(VLOOKUP($B345,'Price List'!$C:AS,13,FALSE)))</f>
        <v/>
      </c>
      <c r="P345" s="83" t="str">
        <f>IF($B345="","",(VLOOKUP($B345,'Price List'!$C:AS,14,FALSE)))</f>
        <v/>
      </c>
      <c r="Q345" s="83" t="str">
        <f>IF($B345="","",(VLOOKUP($B345,'Price List'!$C:AS,15,FALSE)))</f>
        <v/>
      </c>
      <c r="R345" s="125" t="str">
        <f>IF($B345="","",(VLOOKUP($B345,'Price List'!$C:AS,16,FALSE)))</f>
        <v/>
      </c>
      <c r="S345" s="125" t="str">
        <f>IF($B345="","",(VLOOKUP($B345,'Price List'!$C:AS,17,FALSE)))</f>
        <v/>
      </c>
      <c r="T345" s="84" t="str">
        <f>IF($B345="","",(VLOOKUP($B345,'Price List'!$C:AS,18,FALSE)))</f>
        <v/>
      </c>
      <c r="U345" s="83" t="str">
        <f>IF($B345="","",(VLOOKUP($B345,'Price List'!$C:AS,19,FALSE)))</f>
        <v/>
      </c>
      <c r="V345" s="83" t="str">
        <f>IF($B345="","",(VLOOKUP($B345,'Price List'!$C:AS,20,FALSE)))</f>
        <v/>
      </c>
      <c r="W345" s="125" t="str">
        <f>IF($B345="","",(VLOOKUP($B345,'Price List'!$C:AS,21,FALSE)))</f>
        <v/>
      </c>
      <c r="X345" s="130" t="str">
        <f>IF($B345="","",(VLOOKUP($B345,'Price List'!$C:AS,22,FALSE)))</f>
        <v/>
      </c>
      <c r="Y345" s="83" t="str">
        <f>IF($B345="","",(VLOOKUP($B345,'Price List'!$C:AS,23,FALSE)))</f>
        <v/>
      </c>
      <c r="Z345" s="83" t="str">
        <f>IF($B345="","",(VLOOKUP($B345,'Price List'!$C:AS,24,FALSE)))</f>
        <v/>
      </c>
      <c r="AA345" s="83" t="str">
        <f>IF($B345="","",(VLOOKUP($B345,'Price List'!$C:AS,25,FALSE)))</f>
        <v/>
      </c>
      <c r="AB345" s="125" t="str">
        <f>IF($B345="","",(VLOOKUP($B345,'Price List'!$C:AS,26,FALSE)))</f>
        <v/>
      </c>
      <c r="AC345" s="125" t="str">
        <f>IF($B345="","",(VLOOKUP($B345,'Price List'!$C:AS,27,FALSE)))</f>
        <v/>
      </c>
      <c r="AD345" s="82" t="str">
        <f>IF($B345="","",(VLOOKUP($B345,'Price List'!$C:AS,28,FALSE)))</f>
        <v/>
      </c>
      <c r="AE345" s="83" t="str">
        <f>IF($B345="","",(VLOOKUP($B345,'Price List'!$C:AS,29,FALSE)))</f>
        <v/>
      </c>
      <c r="AF345" s="83" t="str">
        <f>IF($B345="","",(VLOOKUP($B345,'Price List'!$C:AS,30,FALSE)))</f>
        <v/>
      </c>
      <c r="AG345" s="125" t="str">
        <f>IF($B345="","",(VLOOKUP($B345,'Price List'!$C:AS,31,FALSE)))</f>
        <v/>
      </c>
      <c r="AH345" s="125" t="str">
        <f>IF($B345="","",(VLOOKUP($B345,'Price List'!$C:AS,32,FALSE)))</f>
        <v/>
      </c>
      <c r="AI345" s="84" t="str">
        <f>IF($B345="","",(VLOOKUP($B345,'Price List'!$C:AS,33,FALSE)))</f>
        <v/>
      </c>
      <c r="AJ345" s="83" t="str">
        <f>IF($B345="","",(VLOOKUP($B345,'Price List'!$C:AS,34,FALSE)))</f>
        <v/>
      </c>
      <c r="AK345" s="83" t="str">
        <f>IF($B345="","",(VLOOKUP($B345,'Price List'!$C:AS,35,FALSE)))</f>
        <v/>
      </c>
      <c r="AL345" s="125" t="str">
        <f>IF($B345="","",(VLOOKUP($B345,'Price List'!$C:AS,36,FALSE)))</f>
        <v/>
      </c>
      <c r="AM345" s="130" t="str">
        <f>IF($B345="","",(VLOOKUP($B345,'Price List'!$C:AS,37,FALSE)))</f>
        <v/>
      </c>
      <c r="AN345" s="83" t="str">
        <f>IF($B345="","",(VLOOKUP($B345,'Price List'!$C:AS,38,FALSE)))</f>
        <v/>
      </c>
      <c r="AO345" s="83" t="str">
        <f>IF($B345="","",(VLOOKUP($B345,'Price List'!$C:AS,39,FALSE)))</f>
        <v/>
      </c>
      <c r="AP345" s="83" t="str">
        <f>IF($B345="","",(VLOOKUP($B345,'Price List'!$C:AS,40,FALSE)))</f>
        <v/>
      </c>
      <c r="AQ345" s="125" t="str">
        <f>IF($B345="","",(VLOOKUP($B345,'Price List'!$C:AS,41,FALSE)))</f>
        <v/>
      </c>
      <c r="AR345" s="135" t="str">
        <f>IF($B345="","",(VLOOKUP($B345,'Price List'!$C:AS,42,FALSE)))</f>
        <v/>
      </c>
      <c r="AS345" s="76" t="str">
        <f>IF($B345="","",(VLOOKUP($B345,'Price List'!$C:CO,43,FALSE)))</f>
        <v/>
      </c>
      <c r="AT345" s="151" t="str">
        <f t="shared" si="5"/>
        <v/>
      </c>
      <c r="AU345" s="76"/>
      <c r="AV345" s="76"/>
      <c r="AW345" s="76"/>
      <c r="AX345" s="76"/>
      <c r="AY345" s="76"/>
      <c r="AZ345" s="76"/>
      <c r="BA345" s="76"/>
    </row>
    <row r="346" spans="1:53" s="85" customFormat="1" x14ac:dyDescent="0.2">
      <c r="A346" s="79">
        <v>339</v>
      </c>
      <c r="B346" s="76" t="str">
        <f>IF(ISBLANK(Catalog!A798),"",Catalog!A798)</f>
        <v/>
      </c>
      <c r="C346" s="76"/>
      <c r="D346" s="76" t="str">
        <f>IF($B346="","",(VLOOKUP($B346,'Price List'!$C:BB,2,FALSE)))</f>
        <v/>
      </c>
      <c r="E346" s="77" t="str">
        <f>IF($B346="","",(VLOOKUP($B346,'Price List'!$C:BA,3,FALSE)))</f>
        <v/>
      </c>
      <c r="F346" s="78" t="str">
        <f>IF($B346="","",IF(ISBLANK(VLOOKUP($B346,'Price List'!$C:BB,5,FALSE)),VLOOKUP($B346,'Price List'!$C:BB,7,FALSE),VLOOKUP($B346,'Price List'!$C:BB,5,FALSE)))</f>
        <v/>
      </c>
      <c r="G346" s="76"/>
      <c r="H346" s="76"/>
      <c r="I346" s="77" t="str">
        <f>IF($B346="","",(VLOOKUP($B346,'Price List'!$C:BE,6,FALSE)))</f>
        <v/>
      </c>
      <c r="J346" s="76" t="str">
        <f>IF($B346="","",(VLOOKUP($B346,'Price List'!$C:BF,8,FALSE)))</f>
        <v/>
      </c>
      <c r="K346" s="76" t="str">
        <f>IF($B346="","",(VLOOKUP($B346,'Price List'!$C:BG,9,FALSE)))</f>
        <v/>
      </c>
      <c r="L346" s="79" t="str">
        <f>IF($B346="","",(VLOOKUP($B346,'Price List'!$C:BH,10,FALSE)))</f>
        <v/>
      </c>
      <c r="M346" s="80" t="str">
        <f>IF($B346="","",(VLOOKUP($B346,'Price List'!$C:BI,11,FALSE)))</f>
        <v/>
      </c>
      <c r="N346" s="81" t="str">
        <f>IF($B346="","",(VLOOKUP($B346,'Price List'!$C:BI,12,FALSE)))</f>
        <v/>
      </c>
      <c r="O346" s="82" t="str">
        <f>IF($B346="","",(VLOOKUP($B346,'Price List'!$C:AS,13,FALSE)))</f>
        <v/>
      </c>
      <c r="P346" s="83" t="str">
        <f>IF($B346="","",(VLOOKUP($B346,'Price List'!$C:AS,14,FALSE)))</f>
        <v/>
      </c>
      <c r="Q346" s="83" t="str">
        <f>IF($B346="","",(VLOOKUP($B346,'Price List'!$C:AS,15,FALSE)))</f>
        <v/>
      </c>
      <c r="R346" s="125" t="str">
        <f>IF($B346="","",(VLOOKUP($B346,'Price List'!$C:AS,16,FALSE)))</f>
        <v/>
      </c>
      <c r="S346" s="125" t="str">
        <f>IF($B346="","",(VLOOKUP($B346,'Price List'!$C:AS,17,FALSE)))</f>
        <v/>
      </c>
      <c r="T346" s="84" t="str">
        <f>IF($B346="","",(VLOOKUP($B346,'Price List'!$C:AS,18,FALSE)))</f>
        <v/>
      </c>
      <c r="U346" s="83" t="str">
        <f>IF($B346="","",(VLOOKUP($B346,'Price List'!$C:AS,19,FALSE)))</f>
        <v/>
      </c>
      <c r="V346" s="83" t="str">
        <f>IF($B346="","",(VLOOKUP($B346,'Price List'!$C:AS,20,FALSE)))</f>
        <v/>
      </c>
      <c r="W346" s="125" t="str">
        <f>IF($B346="","",(VLOOKUP($B346,'Price List'!$C:AS,21,FALSE)))</f>
        <v/>
      </c>
      <c r="X346" s="130" t="str">
        <f>IF($B346="","",(VLOOKUP($B346,'Price List'!$C:AS,22,FALSE)))</f>
        <v/>
      </c>
      <c r="Y346" s="83" t="str">
        <f>IF($B346="","",(VLOOKUP($B346,'Price List'!$C:AS,23,FALSE)))</f>
        <v/>
      </c>
      <c r="Z346" s="83" t="str">
        <f>IF($B346="","",(VLOOKUP($B346,'Price List'!$C:AS,24,FALSE)))</f>
        <v/>
      </c>
      <c r="AA346" s="83" t="str">
        <f>IF($B346="","",(VLOOKUP($B346,'Price List'!$C:AS,25,FALSE)))</f>
        <v/>
      </c>
      <c r="AB346" s="125" t="str">
        <f>IF($B346="","",(VLOOKUP($B346,'Price List'!$C:AS,26,FALSE)))</f>
        <v/>
      </c>
      <c r="AC346" s="125" t="str">
        <f>IF($B346="","",(VLOOKUP($B346,'Price List'!$C:AS,27,FALSE)))</f>
        <v/>
      </c>
      <c r="AD346" s="82" t="str">
        <f>IF($B346="","",(VLOOKUP($B346,'Price List'!$C:AS,28,FALSE)))</f>
        <v/>
      </c>
      <c r="AE346" s="83" t="str">
        <f>IF($B346="","",(VLOOKUP($B346,'Price List'!$C:AS,29,FALSE)))</f>
        <v/>
      </c>
      <c r="AF346" s="83" t="str">
        <f>IF($B346="","",(VLOOKUP($B346,'Price List'!$C:AS,30,FALSE)))</f>
        <v/>
      </c>
      <c r="AG346" s="125" t="str">
        <f>IF($B346="","",(VLOOKUP($B346,'Price List'!$C:AS,31,FALSE)))</f>
        <v/>
      </c>
      <c r="AH346" s="125" t="str">
        <f>IF($B346="","",(VLOOKUP($B346,'Price List'!$C:AS,32,FALSE)))</f>
        <v/>
      </c>
      <c r="AI346" s="84" t="str">
        <f>IF($B346="","",(VLOOKUP($B346,'Price List'!$C:AS,33,FALSE)))</f>
        <v/>
      </c>
      <c r="AJ346" s="83" t="str">
        <f>IF($B346="","",(VLOOKUP($B346,'Price List'!$C:AS,34,FALSE)))</f>
        <v/>
      </c>
      <c r="AK346" s="83" t="str">
        <f>IF($B346="","",(VLOOKUP($B346,'Price List'!$C:AS,35,FALSE)))</f>
        <v/>
      </c>
      <c r="AL346" s="125" t="str">
        <f>IF($B346="","",(VLOOKUP($B346,'Price List'!$C:AS,36,FALSE)))</f>
        <v/>
      </c>
      <c r="AM346" s="130" t="str">
        <f>IF($B346="","",(VLOOKUP($B346,'Price List'!$C:AS,37,FALSE)))</f>
        <v/>
      </c>
      <c r="AN346" s="83" t="str">
        <f>IF($B346="","",(VLOOKUP($B346,'Price List'!$C:AS,38,FALSE)))</f>
        <v/>
      </c>
      <c r="AO346" s="83" t="str">
        <f>IF($B346="","",(VLOOKUP($B346,'Price List'!$C:AS,39,FALSE)))</f>
        <v/>
      </c>
      <c r="AP346" s="83" t="str">
        <f>IF($B346="","",(VLOOKUP($B346,'Price List'!$C:AS,40,FALSE)))</f>
        <v/>
      </c>
      <c r="AQ346" s="125" t="str">
        <f>IF($B346="","",(VLOOKUP($B346,'Price List'!$C:AS,41,FALSE)))</f>
        <v/>
      </c>
      <c r="AR346" s="135" t="str">
        <f>IF($B346="","",(VLOOKUP($B346,'Price List'!$C:AS,42,FALSE)))</f>
        <v/>
      </c>
      <c r="AS346" s="76" t="str">
        <f>IF($B346="","",(VLOOKUP($B346,'Price List'!$C:CO,43,FALSE)))</f>
        <v/>
      </c>
      <c r="AT346" s="151" t="str">
        <f t="shared" si="5"/>
        <v/>
      </c>
      <c r="AU346" s="76"/>
      <c r="AV346" s="76"/>
      <c r="AW346" s="76"/>
      <c r="AX346" s="76"/>
      <c r="AY346" s="76"/>
      <c r="AZ346" s="76"/>
      <c r="BA346" s="76"/>
    </row>
    <row r="347" spans="1:53" s="85" customFormat="1" x14ac:dyDescent="0.2">
      <c r="A347" s="79">
        <v>340</v>
      </c>
      <c r="B347" s="76" t="str">
        <f>IF(ISBLANK(Catalog!E798),"",Catalog!E798)</f>
        <v/>
      </c>
      <c r="C347" s="76"/>
      <c r="D347" s="76" t="str">
        <f>IF($B347="","",(VLOOKUP($B347,'Price List'!$C:BB,2,FALSE)))</f>
        <v/>
      </c>
      <c r="E347" s="77" t="str">
        <f>IF($B347="","",(VLOOKUP($B347,'Price List'!$C:BA,3,FALSE)))</f>
        <v/>
      </c>
      <c r="F347" s="78" t="str">
        <f>IF($B347="","",IF(ISBLANK(VLOOKUP($B347,'Price List'!$C:BB,5,FALSE)),VLOOKUP($B347,'Price List'!$C:BB,7,FALSE),VLOOKUP($B347,'Price List'!$C:BB,5,FALSE)))</f>
        <v/>
      </c>
      <c r="G347" s="76"/>
      <c r="H347" s="76"/>
      <c r="I347" s="77" t="str">
        <f>IF($B347="","",(VLOOKUP($B347,'Price List'!$C:BE,6,FALSE)))</f>
        <v/>
      </c>
      <c r="J347" s="76" t="str">
        <f>IF($B347="","",(VLOOKUP($B347,'Price List'!$C:BF,8,FALSE)))</f>
        <v/>
      </c>
      <c r="K347" s="76" t="str">
        <f>IF($B347="","",(VLOOKUP($B347,'Price List'!$C:BG,9,FALSE)))</f>
        <v/>
      </c>
      <c r="L347" s="79" t="str">
        <f>IF($B347="","",(VLOOKUP($B347,'Price List'!$C:BH,10,FALSE)))</f>
        <v/>
      </c>
      <c r="M347" s="80" t="str">
        <f>IF($B347="","",(VLOOKUP($B347,'Price List'!$C:BI,11,FALSE)))</f>
        <v/>
      </c>
      <c r="N347" s="81" t="str">
        <f>IF($B347="","",(VLOOKUP($B347,'Price List'!$C:BI,12,FALSE)))</f>
        <v/>
      </c>
      <c r="O347" s="82" t="str">
        <f>IF($B347="","",(VLOOKUP($B347,'Price List'!$C:AS,13,FALSE)))</f>
        <v/>
      </c>
      <c r="P347" s="83" t="str">
        <f>IF($B347="","",(VLOOKUP($B347,'Price List'!$C:AS,14,FALSE)))</f>
        <v/>
      </c>
      <c r="Q347" s="83" t="str">
        <f>IF($B347="","",(VLOOKUP($B347,'Price List'!$C:AS,15,FALSE)))</f>
        <v/>
      </c>
      <c r="R347" s="125" t="str">
        <f>IF($B347="","",(VLOOKUP($B347,'Price List'!$C:AS,16,FALSE)))</f>
        <v/>
      </c>
      <c r="S347" s="125" t="str">
        <f>IF($B347="","",(VLOOKUP($B347,'Price List'!$C:AS,17,FALSE)))</f>
        <v/>
      </c>
      <c r="T347" s="84" t="str">
        <f>IF($B347="","",(VLOOKUP($B347,'Price List'!$C:AS,18,FALSE)))</f>
        <v/>
      </c>
      <c r="U347" s="83" t="str">
        <f>IF($B347="","",(VLOOKUP($B347,'Price List'!$C:AS,19,FALSE)))</f>
        <v/>
      </c>
      <c r="V347" s="83" t="str">
        <f>IF($B347="","",(VLOOKUP($B347,'Price List'!$C:AS,20,FALSE)))</f>
        <v/>
      </c>
      <c r="W347" s="125" t="str">
        <f>IF($B347="","",(VLOOKUP($B347,'Price List'!$C:AS,21,FALSE)))</f>
        <v/>
      </c>
      <c r="X347" s="130" t="str">
        <f>IF($B347="","",(VLOOKUP($B347,'Price List'!$C:AS,22,FALSE)))</f>
        <v/>
      </c>
      <c r="Y347" s="83" t="str">
        <f>IF($B347="","",(VLOOKUP($B347,'Price List'!$C:AS,23,FALSE)))</f>
        <v/>
      </c>
      <c r="Z347" s="83" t="str">
        <f>IF($B347="","",(VLOOKUP($B347,'Price List'!$C:AS,24,FALSE)))</f>
        <v/>
      </c>
      <c r="AA347" s="83" t="str">
        <f>IF($B347="","",(VLOOKUP($B347,'Price List'!$C:AS,25,FALSE)))</f>
        <v/>
      </c>
      <c r="AB347" s="125" t="str">
        <f>IF($B347="","",(VLOOKUP($B347,'Price List'!$C:AS,26,FALSE)))</f>
        <v/>
      </c>
      <c r="AC347" s="125" t="str">
        <f>IF($B347="","",(VLOOKUP($B347,'Price List'!$C:AS,27,FALSE)))</f>
        <v/>
      </c>
      <c r="AD347" s="82" t="str">
        <f>IF($B347="","",(VLOOKUP($B347,'Price List'!$C:AS,28,FALSE)))</f>
        <v/>
      </c>
      <c r="AE347" s="83" t="str">
        <f>IF($B347="","",(VLOOKUP($B347,'Price List'!$C:AS,29,FALSE)))</f>
        <v/>
      </c>
      <c r="AF347" s="83" t="str">
        <f>IF($B347="","",(VLOOKUP($B347,'Price List'!$C:AS,30,FALSE)))</f>
        <v/>
      </c>
      <c r="AG347" s="125" t="str">
        <f>IF($B347="","",(VLOOKUP($B347,'Price List'!$C:AS,31,FALSE)))</f>
        <v/>
      </c>
      <c r="AH347" s="125" t="str">
        <f>IF($B347="","",(VLOOKUP($B347,'Price List'!$C:AS,32,FALSE)))</f>
        <v/>
      </c>
      <c r="AI347" s="84" t="str">
        <f>IF($B347="","",(VLOOKUP($B347,'Price List'!$C:AS,33,FALSE)))</f>
        <v/>
      </c>
      <c r="AJ347" s="83" t="str">
        <f>IF($B347="","",(VLOOKUP($B347,'Price List'!$C:AS,34,FALSE)))</f>
        <v/>
      </c>
      <c r="AK347" s="83" t="str">
        <f>IF($B347="","",(VLOOKUP($B347,'Price List'!$C:AS,35,FALSE)))</f>
        <v/>
      </c>
      <c r="AL347" s="125" t="str">
        <f>IF($B347="","",(VLOOKUP($B347,'Price List'!$C:AS,36,FALSE)))</f>
        <v/>
      </c>
      <c r="AM347" s="130" t="str">
        <f>IF($B347="","",(VLOOKUP($B347,'Price List'!$C:AS,37,FALSE)))</f>
        <v/>
      </c>
      <c r="AN347" s="83" t="str">
        <f>IF($B347="","",(VLOOKUP($B347,'Price List'!$C:AS,38,FALSE)))</f>
        <v/>
      </c>
      <c r="AO347" s="83" t="str">
        <f>IF($B347="","",(VLOOKUP($B347,'Price List'!$C:AS,39,FALSE)))</f>
        <v/>
      </c>
      <c r="AP347" s="83" t="str">
        <f>IF($B347="","",(VLOOKUP($B347,'Price List'!$C:AS,40,FALSE)))</f>
        <v/>
      </c>
      <c r="AQ347" s="125" t="str">
        <f>IF($B347="","",(VLOOKUP($B347,'Price List'!$C:AS,41,FALSE)))</f>
        <v/>
      </c>
      <c r="AR347" s="135" t="str">
        <f>IF($B347="","",(VLOOKUP($B347,'Price List'!$C:AS,42,FALSE)))</f>
        <v/>
      </c>
      <c r="AS347" s="76" t="str">
        <f>IF($B347="","",(VLOOKUP($B347,'Price List'!$C:CO,43,FALSE)))</f>
        <v/>
      </c>
      <c r="AT347" s="151" t="str">
        <f t="shared" si="5"/>
        <v/>
      </c>
      <c r="AU347" s="76"/>
      <c r="AV347" s="76"/>
      <c r="AW347" s="76"/>
      <c r="AX347" s="76"/>
      <c r="AY347" s="76"/>
      <c r="AZ347" s="76"/>
      <c r="BA347" s="76"/>
    </row>
    <row r="348" spans="1:53" s="85" customFormat="1" x14ac:dyDescent="0.2">
      <c r="A348" s="79">
        <v>341</v>
      </c>
      <c r="B348" s="76" t="str">
        <f>IF(ISBLANK(Catalog!I798),"",Catalog!I798)</f>
        <v/>
      </c>
      <c r="C348" s="76"/>
      <c r="D348" s="76" t="str">
        <f>IF($B348="","",(VLOOKUP($B348,'Price List'!$C:BB,2,FALSE)))</f>
        <v/>
      </c>
      <c r="E348" s="77" t="str">
        <f>IF($B348="","",(VLOOKUP($B348,'Price List'!$C:BA,3,FALSE)))</f>
        <v/>
      </c>
      <c r="F348" s="78" t="str">
        <f>IF($B348="","",IF(ISBLANK(VLOOKUP($B348,'Price List'!$C:BB,5,FALSE)),VLOOKUP($B348,'Price List'!$C:BB,7,FALSE),VLOOKUP($B348,'Price List'!$C:BB,5,FALSE)))</f>
        <v/>
      </c>
      <c r="G348" s="76"/>
      <c r="H348" s="76"/>
      <c r="I348" s="77" t="str">
        <f>IF($B348="","",(VLOOKUP($B348,'Price List'!$C:BE,6,FALSE)))</f>
        <v/>
      </c>
      <c r="J348" s="76" t="str">
        <f>IF($B348="","",(VLOOKUP($B348,'Price List'!$C:BF,8,FALSE)))</f>
        <v/>
      </c>
      <c r="K348" s="76" t="str">
        <f>IF($B348="","",(VLOOKUP($B348,'Price List'!$C:BG,9,FALSE)))</f>
        <v/>
      </c>
      <c r="L348" s="79" t="str">
        <f>IF($B348="","",(VLOOKUP($B348,'Price List'!$C:BH,10,FALSE)))</f>
        <v/>
      </c>
      <c r="M348" s="80" t="str">
        <f>IF($B348="","",(VLOOKUP($B348,'Price List'!$C:BI,11,FALSE)))</f>
        <v/>
      </c>
      <c r="N348" s="81" t="str">
        <f>IF($B348="","",(VLOOKUP($B348,'Price List'!$C:BI,12,FALSE)))</f>
        <v/>
      </c>
      <c r="O348" s="82" t="str">
        <f>IF($B348="","",(VLOOKUP($B348,'Price List'!$C:AS,13,FALSE)))</f>
        <v/>
      </c>
      <c r="P348" s="83" t="str">
        <f>IF($B348="","",(VLOOKUP($B348,'Price List'!$C:AS,14,FALSE)))</f>
        <v/>
      </c>
      <c r="Q348" s="83" t="str">
        <f>IF($B348="","",(VLOOKUP($B348,'Price List'!$C:AS,15,FALSE)))</f>
        <v/>
      </c>
      <c r="R348" s="125" t="str">
        <f>IF($B348="","",(VLOOKUP($B348,'Price List'!$C:AS,16,FALSE)))</f>
        <v/>
      </c>
      <c r="S348" s="125" t="str">
        <f>IF($B348="","",(VLOOKUP($B348,'Price List'!$C:AS,17,FALSE)))</f>
        <v/>
      </c>
      <c r="T348" s="84" t="str">
        <f>IF($B348="","",(VLOOKUP($B348,'Price List'!$C:AS,18,FALSE)))</f>
        <v/>
      </c>
      <c r="U348" s="83" t="str">
        <f>IF($B348="","",(VLOOKUP($B348,'Price List'!$C:AS,19,FALSE)))</f>
        <v/>
      </c>
      <c r="V348" s="83" t="str">
        <f>IF($B348="","",(VLOOKUP($B348,'Price List'!$C:AS,20,FALSE)))</f>
        <v/>
      </c>
      <c r="W348" s="125" t="str">
        <f>IF($B348="","",(VLOOKUP($B348,'Price List'!$C:AS,21,FALSE)))</f>
        <v/>
      </c>
      <c r="X348" s="130" t="str">
        <f>IF($B348="","",(VLOOKUP($B348,'Price List'!$C:AS,22,FALSE)))</f>
        <v/>
      </c>
      <c r="Y348" s="83" t="str">
        <f>IF($B348="","",(VLOOKUP($B348,'Price List'!$C:AS,23,FALSE)))</f>
        <v/>
      </c>
      <c r="Z348" s="83" t="str">
        <f>IF($B348="","",(VLOOKUP($B348,'Price List'!$C:AS,24,FALSE)))</f>
        <v/>
      </c>
      <c r="AA348" s="83" t="str">
        <f>IF($B348="","",(VLOOKUP($B348,'Price List'!$C:AS,25,FALSE)))</f>
        <v/>
      </c>
      <c r="AB348" s="125" t="str">
        <f>IF($B348="","",(VLOOKUP($B348,'Price List'!$C:AS,26,FALSE)))</f>
        <v/>
      </c>
      <c r="AC348" s="125" t="str">
        <f>IF($B348="","",(VLOOKUP($B348,'Price List'!$C:AS,27,FALSE)))</f>
        <v/>
      </c>
      <c r="AD348" s="82" t="str">
        <f>IF($B348="","",(VLOOKUP($B348,'Price List'!$C:AS,28,FALSE)))</f>
        <v/>
      </c>
      <c r="AE348" s="83" t="str">
        <f>IF($B348="","",(VLOOKUP($B348,'Price List'!$C:AS,29,FALSE)))</f>
        <v/>
      </c>
      <c r="AF348" s="83" t="str">
        <f>IF($B348="","",(VLOOKUP($B348,'Price List'!$C:AS,30,FALSE)))</f>
        <v/>
      </c>
      <c r="AG348" s="125" t="str">
        <f>IF($B348="","",(VLOOKUP($B348,'Price List'!$C:AS,31,FALSE)))</f>
        <v/>
      </c>
      <c r="AH348" s="125" t="str">
        <f>IF($B348="","",(VLOOKUP($B348,'Price List'!$C:AS,32,FALSE)))</f>
        <v/>
      </c>
      <c r="AI348" s="84" t="str">
        <f>IF($B348="","",(VLOOKUP($B348,'Price List'!$C:AS,33,FALSE)))</f>
        <v/>
      </c>
      <c r="AJ348" s="83" t="str">
        <f>IF($B348="","",(VLOOKUP($B348,'Price List'!$C:AS,34,FALSE)))</f>
        <v/>
      </c>
      <c r="AK348" s="83" t="str">
        <f>IF($B348="","",(VLOOKUP($B348,'Price List'!$C:AS,35,FALSE)))</f>
        <v/>
      </c>
      <c r="AL348" s="125" t="str">
        <f>IF($B348="","",(VLOOKUP($B348,'Price List'!$C:AS,36,FALSE)))</f>
        <v/>
      </c>
      <c r="AM348" s="130" t="str">
        <f>IF($B348="","",(VLOOKUP($B348,'Price List'!$C:AS,37,FALSE)))</f>
        <v/>
      </c>
      <c r="AN348" s="83" t="str">
        <f>IF($B348="","",(VLOOKUP($B348,'Price List'!$C:AS,38,FALSE)))</f>
        <v/>
      </c>
      <c r="AO348" s="83" t="str">
        <f>IF($B348="","",(VLOOKUP($B348,'Price List'!$C:AS,39,FALSE)))</f>
        <v/>
      </c>
      <c r="AP348" s="83" t="str">
        <f>IF($B348="","",(VLOOKUP($B348,'Price List'!$C:AS,40,FALSE)))</f>
        <v/>
      </c>
      <c r="AQ348" s="125" t="str">
        <f>IF($B348="","",(VLOOKUP($B348,'Price List'!$C:AS,41,FALSE)))</f>
        <v/>
      </c>
      <c r="AR348" s="135" t="str">
        <f>IF($B348="","",(VLOOKUP($B348,'Price List'!$C:AS,42,FALSE)))</f>
        <v/>
      </c>
      <c r="AS348" s="76" t="str">
        <f>IF($B348="","",(VLOOKUP($B348,'Price List'!$C:CO,43,FALSE)))</f>
        <v/>
      </c>
      <c r="AT348" s="151" t="str">
        <f t="shared" si="5"/>
        <v/>
      </c>
      <c r="AU348" s="76"/>
      <c r="AV348" s="76"/>
      <c r="AW348" s="76"/>
      <c r="AX348" s="76"/>
      <c r="AY348" s="76"/>
      <c r="AZ348" s="76"/>
      <c r="BA348" s="76"/>
    </row>
    <row r="349" spans="1:53" s="85" customFormat="1" x14ac:dyDescent="0.2">
      <c r="A349" s="79">
        <v>342</v>
      </c>
      <c r="B349" s="76" t="str">
        <f>IF(ISBLANK(Catalog!A805),"",Catalog!A805)</f>
        <v/>
      </c>
      <c r="C349" s="76"/>
      <c r="D349" s="76" t="str">
        <f>IF($B349="","",(VLOOKUP($B349,'Price List'!$C:BB,2,FALSE)))</f>
        <v/>
      </c>
      <c r="E349" s="77" t="str">
        <f>IF($B349="","",(VLOOKUP($B349,'Price List'!$C:BA,3,FALSE)))</f>
        <v/>
      </c>
      <c r="F349" s="78" t="str">
        <f>IF($B349="","",IF(ISBLANK(VLOOKUP($B349,'Price List'!$C:BB,5,FALSE)),VLOOKUP($B349,'Price List'!$C:BB,7,FALSE),VLOOKUP($B349,'Price List'!$C:BB,5,FALSE)))</f>
        <v/>
      </c>
      <c r="G349" s="76"/>
      <c r="H349" s="76"/>
      <c r="I349" s="77" t="str">
        <f>IF($B349="","",(VLOOKUP($B349,'Price List'!$C:BE,6,FALSE)))</f>
        <v/>
      </c>
      <c r="J349" s="76" t="str">
        <f>IF($B349="","",(VLOOKUP($B349,'Price List'!$C:BF,8,FALSE)))</f>
        <v/>
      </c>
      <c r="K349" s="76" t="str">
        <f>IF($B349="","",(VLOOKUP($B349,'Price List'!$C:BG,9,FALSE)))</f>
        <v/>
      </c>
      <c r="L349" s="79" t="str">
        <f>IF($B349="","",(VLOOKUP($B349,'Price List'!$C:BH,10,FALSE)))</f>
        <v/>
      </c>
      <c r="M349" s="80" t="str">
        <f>IF($B349="","",(VLOOKUP($B349,'Price List'!$C:BI,11,FALSE)))</f>
        <v/>
      </c>
      <c r="N349" s="81" t="str">
        <f>IF($B349="","",(VLOOKUP($B349,'Price List'!$C:BI,12,FALSE)))</f>
        <v/>
      </c>
      <c r="O349" s="82" t="str">
        <f>IF($B349="","",(VLOOKUP($B349,'Price List'!$C:AS,13,FALSE)))</f>
        <v/>
      </c>
      <c r="P349" s="83" t="str">
        <f>IF($B349="","",(VLOOKUP($B349,'Price List'!$C:AS,14,FALSE)))</f>
        <v/>
      </c>
      <c r="Q349" s="83" t="str">
        <f>IF($B349="","",(VLOOKUP($B349,'Price List'!$C:AS,15,FALSE)))</f>
        <v/>
      </c>
      <c r="R349" s="125" t="str">
        <f>IF($B349="","",(VLOOKUP($B349,'Price List'!$C:AS,16,FALSE)))</f>
        <v/>
      </c>
      <c r="S349" s="125" t="str">
        <f>IF($B349="","",(VLOOKUP($B349,'Price List'!$C:AS,17,FALSE)))</f>
        <v/>
      </c>
      <c r="T349" s="84" t="str">
        <f>IF($B349="","",(VLOOKUP($B349,'Price List'!$C:AS,18,FALSE)))</f>
        <v/>
      </c>
      <c r="U349" s="83" t="str">
        <f>IF($B349="","",(VLOOKUP($B349,'Price List'!$C:AS,19,FALSE)))</f>
        <v/>
      </c>
      <c r="V349" s="83" t="str">
        <f>IF($B349="","",(VLOOKUP($B349,'Price List'!$C:AS,20,FALSE)))</f>
        <v/>
      </c>
      <c r="W349" s="125" t="str">
        <f>IF($B349="","",(VLOOKUP($B349,'Price List'!$C:AS,21,FALSE)))</f>
        <v/>
      </c>
      <c r="X349" s="130" t="str">
        <f>IF($B349="","",(VLOOKUP($B349,'Price List'!$C:AS,22,FALSE)))</f>
        <v/>
      </c>
      <c r="Y349" s="83" t="str">
        <f>IF($B349="","",(VLOOKUP($B349,'Price List'!$C:AS,23,FALSE)))</f>
        <v/>
      </c>
      <c r="Z349" s="83" t="str">
        <f>IF($B349="","",(VLOOKUP($B349,'Price List'!$C:AS,24,FALSE)))</f>
        <v/>
      </c>
      <c r="AA349" s="83" t="str">
        <f>IF($B349="","",(VLOOKUP($B349,'Price List'!$C:AS,25,FALSE)))</f>
        <v/>
      </c>
      <c r="AB349" s="125" t="str">
        <f>IF($B349="","",(VLOOKUP($B349,'Price List'!$C:AS,26,FALSE)))</f>
        <v/>
      </c>
      <c r="AC349" s="125" t="str">
        <f>IF($B349="","",(VLOOKUP($B349,'Price List'!$C:AS,27,FALSE)))</f>
        <v/>
      </c>
      <c r="AD349" s="82" t="str">
        <f>IF($B349="","",(VLOOKUP($B349,'Price List'!$C:AS,28,FALSE)))</f>
        <v/>
      </c>
      <c r="AE349" s="83" t="str">
        <f>IF($B349="","",(VLOOKUP($B349,'Price List'!$C:AS,29,FALSE)))</f>
        <v/>
      </c>
      <c r="AF349" s="83" t="str">
        <f>IF($B349="","",(VLOOKUP($B349,'Price List'!$C:AS,30,FALSE)))</f>
        <v/>
      </c>
      <c r="AG349" s="125" t="str">
        <f>IF($B349="","",(VLOOKUP($B349,'Price List'!$C:AS,31,FALSE)))</f>
        <v/>
      </c>
      <c r="AH349" s="125" t="str">
        <f>IF($B349="","",(VLOOKUP($B349,'Price List'!$C:AS,32,FALSE)))</f>
        <v/>
      </c>
      <c r="AI349" s="84" t="str">
        <f>IF($B349="","",(VLOOKUP($B349,'Price List'!$C:AS,33,FALSE)))</f>
        <v/>
      </c>
      <c r="AJ349" s="83" t="str">
        <f>IF($B349="","",(VLOOKUP($B349,'Price List'!$C:AS,34,FALSE)))</f>
        <v/>
      </c>
      <c r="AK349" s="83" t="str">
        <f>IF($B349="","",(VLOOKUP($B349,'Price List'!$C:AS,35,FALSE)))</f>
        <v/>
      </c>
      <c r="AL349" s="125" t="str">
        <f>IF($B349="","",(VLOOKUP($B349,'Price List'!$C:AS,36,FALSE)))</f>
        <v/>
      </c>
      <c r="AM349" s="130" t="str">
        <f>IF($B349="","",(VLOOKUP($B349,'Price List'!$C:AS,37,FALSE)))</f>
        <v/>
      </c>
      <c r="AN349" s="83" t="str">
        <f>IF($B349="","",(VLOOKUP($B349,'Price List'!$C:AS,38,FALSE)))</f>
        <v/>
      </c>
      <c r="AO349" s="83" t="str">
        <f>IF($B349="","",(VLOOKUP($B349,'Price List'!$C:AS,39,FALSE)))</f>
        <v/>
      </c>
      <c r="AP349" s="83" t="str">
        <f>IF($B349="","",(VLOOKUP($B349,'Price List'!$C:AS,40,FALSE)))</f>
        <v/>
      </c>
      <c r="AQ349" s="125" t="str">
        <f>IF($B349="","",(VLOOKUP($B349,'Price List'!$C:AS,41,FALSE)))</f>
        <v/>
      </c>
      <c r="AR349" s="135" t="str">
        <f>IF($B349="","",(VLOOKUP($B349,'Price List'!$C:AS,42,FALSE)))</f>
        <v/>
      </c>
      <c r="AS349" s="76" t="str">
        <f>IF($B349="","",(VLOOKUP($B349,'Price List'!$C:CO,43,FALSE)))</f>
        <v/>
      </c>
      <c r="AT349" s="151" t="str">
        <f t="shared" si="5"/>
        <v/>
      </c>
      <c r="AU349" s="76"/>
      <c r="AV349" s="76"/>
      <c r="AW349" s="76"/>
      <c r="AX349" s="76"/>
      <c r="AY349" s="76"/>
      <c r="AZ349" s="76"/>
      <c r="BA349" s="76"/>
    </row>
    <row r="350" spans="1:53" s="85" customFormat="1" x14ac:dyDescent="0.2">
      <c r="A350" s="79">
        <v>343</v>
      </c>
      <c r="B350" s="76" t="str">
        <f>IF(ISBLANK(Catalog!E805),"",Catalog!E805)</f>
        <v/>
      </c>
      <c r="C350" s="76"/>
      <c r="D350" s="76" t="str">
        <f>IF($B350="","",(VLOOKUP($B350,'Price List'!$C:BB,2,FALSE)))</f>
        <v/>
      </c>
      <c r="E350" s="77" t="str">
        <f>IF($B350="","",(VLOOKUP($B350,'Price List'!$C:BA,3,FALSE)))</f>
        <v/>
      </c>
      <c r="F350" s="78" t="str">
        <f>IF($B350="","",IF(ISBLANK(VLOOKUP($B350,'Price List'!$C:BB,5,FALSE)),VLOOKUP($B350,'Price List'!$C:BB,7,FALSE),VLOOKUP($B350,'Price List'!$C:BB,5,FALSE)))</f>
        <v/>
      </c>
      <c r="G350" s="76"/>
      <c r="H350" s="76"/>
      <c r="I350" s="77" t="str">
        <f>IF($B350="","",(VLOOKUP($B350,'Price List'!$C:BE,6,FALSE)))</f>
        <v/>
      </c>
      <c r="J350" s="76" t="str">
        <f>IF($B350="","",(VLOOKUP($B350,'Price List'!$C:BF,8,FALSE)))</f>
        <v/>
      </c>
      <c r="K350" s="76" t="str">
        <f>IF($B350="","",(VLOOKUP($B350,'Price List'!$C:BG,9,FALSE)))</f>
        <v/>
      </c>
      <c r="L350" s="79" t="str">
        <f>IF($B350="","",(VLOOKUP($B350,'Price List'!$C:BH,10,FALSE)))</f>
        <v/>
      </c>
      <c r="M350" s="80" t="str">
        <f>IF($B350="","",(VLOOKUP($B350,'Price List'!$C:BI,11,FALSE)))</f>
        <v/>
      </c>
      <c r="N350" s="81" t="str">
        <f>IF($B350="","",(VLOOKUP($B350,'Price List'!$C:BI,12,FALSE)))</f>
        <v/>
      </c>
      <c r="O350" s="82" t="str">
        <f>IF($B350="","",(VLOOKUP($B350,'Price List'!$C:AS,13,FALSE)))</f>
        <v/>
      </c>
      <c r="P350" s="83" t="str">
        <f>IF($B350="","",(VLOOKUP($B350,'Price List'!$C:AS,14,FALSE)))</f>
        <v/>
      </c>
      <c r="Q350" s="83" t="str">
        <f>IF($B350="","",(VLOOKUP($B350,'Price List'!$C:AS,15,FALSE)))</f>
        <v/>
      </c>
      <c r="R350" s="125" t="str">
        <f>IF($B350="","",(VLOOKUP($B350,'Price List'!$C:AS,16,FALSE)))</f>
        <v/>
      </c>
      <c r="S350" s="125" t="str">
        <f>IF($B350="","",(VLOOKUP($B350,'Price List'!$C:AS,17,FALSE)))</f>
        <v/>
      </c>
      <c r="T350" s="84" t="str">
        <f>IF($B350="","",(VLOOKUP($B350,'Price List'!$C:AS,18,FALSE)))</f>
        <v/>
      </c>
      <c r="U350" s="83" t="str">
        <f>IF($B350="","",(VLOOKUP($B350,'Price List'!$C:AS,19,FALSE)))</f>
        <v/>
      </c>
      <c r="V350" s="83" t="str">
        <f>IF($B350="","",(VLOOKUP($B350,'Price List'!$C:AS,20,FALSE)))</f>
        <v/>
      </c>
      <c r="W350" s="125" t="str">
        <f>IF($B350="","",(VLOOKUP($B350,'Price List'!$C:AS,21,FALSE)))</f>
        <v/>
      </c>
      <c r="X350" s="130" t="str">
        <f>IF($B350="","",(VLOOKUP($B350,'Price List'!$C:AS,22,FALSE)))</f>
        <v/>
      </c>
      <c r="Y350" s="83" t="str">
        <f>IF($B350="","",(VLOOKUP($B350,'Price List'!$C:AS,23,FALSE)))</f>
        <v/>
      </c>
      <c r="Z350" s="83" t="str">
        <f>IF($B350="","",(VLOOKUP($B350,'Price List'!$C:AS,24,FALSE)))</f>
        <v/>
      </c>
      <c r="AA350" s="83" t="str">
        <f>IF($B350="","",(VLOOKUP($B350,'Price List'!$C:AS,25,FALSE)))</f>
        <v/>
      </c>
      <c r="AB350" s="125" t="str">
        <f>IF($B350="","",(VLOOKUP($B350,'Price List'!$C:AS,26,FALSE)))</f>
        <v/>
      </c>
      <c r="AC350" s="125" t="str">
        <f>IF($B350="","",(VLOOKUP($B350,'Price List'!$C:AS,27,FALSE)))</f>
        <v/>
      </c>
      <c r="AD350" s="82" t="str">
        <f>IF($B350="","",(VLOOKUP($B350,'Price List'!$C:AS,28,FALSE)))</f>
        <v/>
      </c>
      <c r="AE350" s="83" t="str">
        <f>IF($B350="","",(VLOOKUP($B350,'Price List'!$C:AS,29,FALSE)))</f>
        <v/>
      </c>
      <c r="AF350" s="83" t="str">
        <f>IF($B350="","",(VLOOKUP($B350,'Price List'!$C:AS,30,FALSE)))</f>
        <v/>
      </c>
      <c r="AG350" s="125" t="str">
        <f>IF($B350="","",(VLOOKUP($B350,'Price List'!$C:AS,31,FALSE)))</f>
        <v/>
      </c>
      <c r="AH350" s="125" t="str">
        <f>IF($B350="","",(VLOOKUP($B350,'Price List'!$C:AS,32,FALSE)))</f>
        <v/>
      </c>
      <c r="AI350" s="84" t="str">
        <f>IF($B350="","",(VLOOKUP($B350,'Price List'!$C:AS,33,FALSE)))</f>
        <v/>
      </c>
      <c r="AJ350" s="83" t="str">
        <f>IF($B350="","",(VLOOKUP($B350,'Price List'!$C:AS,34,FALSE)))</f>
        <v/>
      </c>
      <c r="AK350" s="83" t="str">
        <f>IF($B350="","",(VLOOKUP($B350,'Price List'!$C:AS,35,FALSE)))</f>
        <v/>
      </c>
      <c r="AL350" s="125" t="str">
        <f>IF($B350="","",(VLOOKUP($B350,'Price List'!$C:AS,36,FALSE)))</f>
        <v/>
      </c>
      <c r="AM350" s="130" t="str">
        <f>IF($B350="","",(VLOOKUP($B350,'Price List'!$C:AS,37,FALSE)))</f>
        <v/>
      </c>
      <c r="AN350" s="83" t="str">
        <f>IF($B350="","",(VLOOKUP($B350,'Price List'!$C:AS,38,FALSE)))</f>
        <v/>
      </c>
      <c r="AO350" s="83" t="str">
        <f>IF($B350="","",(VLOOKUP($B350,'Price List'!$C:AS,39,FALSE)))</f>
        <v/>
      </c>
      <c r="AP350" s="83" t="str">
        <f>IF($B350="","",(VLOOKUP($B350,'Price List'!$C:AS,40,FALSE)))</f>
        <v/>
      </c>
      <c r="AQ350" s="125" t="str">
        <f>IF($B350="","",(VLOOKUP($B350,'Price List'!$C:AS,41,FALSE)))</f>
        <v/>
      </c>
      <c r="AR350" s="135" t="str">
        <f>IF($B350="","",(VLOOKUP($B350,'Price List'!$C:AS,42,FALSE)))</f>
        <v/>
      </c>
      <c r="AS350" s="76" t="str">
        <f>IF($B350="","",(VLOOKUP($B350,'Price List'!$C:CO,43,FALSE)))</f>
        <v/>
      </c>
      <c r="AT350" s="151" t="str">
        <f t="shared" si="5"/>
        <v/>
      </c>
      <c r="AU350" s="76"/>
      <c r="AV350" s="76"/>
      <c r="AW350" s="76"/>
      <c r="AX350" s="76"/>
      <c r="AY350" s="76"/>
      <c r="AZ350" s="76"/>
      <c r="BA350" s="76"/>
    </row>
    <row r="351" spans="1:53" s="85" customFormat="1" x14ac:dyDescent="0.2">
      <c r="A351" s="79">
        <v>344</v>
      </c>
      <c r="B351" s="76" t="str">
        <f>IF(ISBLANK(Catalog!I805),"",Catalog!I805)</f>
        <v/>
      </c>
      <c r="C351" s="76"/>
      <c r="D351" s="76" t="str">
        <f>IF($B351="","",(VLOOKUP($B351,'Price List'!$C:BB,2,FALSE)))</f>
        <v/>
      </c>
      <c r="E351" s="77" t="str">
        <f>IF($B351="","",(VLOOKUP($B351,'Price List'!$C:BA,3,FALSE)))</f>
        <v/>
      </c>
      <c r="F351" s="78" t="str">
        <f>IF($B351="","",IF(ISBLANK(VLOOKUP($B351,'Price List'!$C:BB,5,FALSE)),VLOOKUP($B351,'Price List'!$C:BB,7,FALSE),VLOOKUP($B351,'Price List'!$C:BB,5,FALSE)))</f>
        <v/>
      </c>
      <c r="G351" s="76"/>
      <c r="H351" s="76"/>
      <c r="I351" s="77" t="str">
        <f>IF($B351="","",(VLOOKUP($B351,'Price List'!$C:BE,6,FALSE)))</f>
        <v/>
      </c>
      <c r="J351" s="76" t="str">
        <f>IF($B351="","",(VLOOKUP($B351,'Price List'!$C:BF,8,FALSE)))</f>
        <v/>
      </c>
      <c r="K351" s="76" t="str">
        <f>IF($B351="","",(VLOOKUP($B351,'Price List'!$C:BG,9,FALSE)))</f>
        <v/>
      </c>
      <c r="L351" s="79" t="str">
        <f>IF($B351="","",(VLOOKUP($B351,'Price List'!$C:BH,10,FALSE)))</f>
        <v/>
      </c>
      <c r="M351" s="80" t="str">
        <f>IF($B351="","",(VLOOKUP($B351,'Price List'!$C:BI,11,FALSE)))</f>
        <v/>
      </c>
      <c r="N351" s="81" t="str">
        <f>IF($B351="","",(VLOOKUP($B351,'Price List'!$C:BI,12,FALSE)))</f>
        <v/>
      </c>
      <c r="O351" s="82" t="str">
        <f>IF($B351="","",(VLOOKUP($B351,'Price List'!$C:AS,13,FALSE)))</f>
        <v/>
      </c>
      <c r="P351" s="83" t="str">
        <f>IF($B351="","",(VLOOKUP($B351,'Price List'!$C:AS,14,FALSE)))</f>
        <v/>
      </c>
      <c r="Q351" s="83" t="str">
        <f>IF($B351="","",(VLOOKUP($B351,'Price List'!$C:AS,15,FALSE)))</f>
        <v/>
      </c>
      <c r="R351" s="125" t="str">
        <f>IF($B351="","",(VLOOKUP($B351,'Price List'!$C:AS,16,FALSE)))</f>
        <v/>
      </c>
      <c r="S351" s="125" t="str">
        <f>IF($B351="","",(VLOOKUP($B351,'Price List'!$C:AS,17,FALSE)))</f>
        <v/>
      </c>
      <c r="T351" s="84" t="str">
        <f>IF($B351="","",(VLOOKUP($B351,'Price List'!$C:AS,18,FALSE)))</f>
        <v/>
      </c>
      <c r="U351" s="83" t="str">
        <f>IF($B351="","",(VLOOKUP($B351,'Price List'!$C:AS,19,FALSE)))</f>
        <v/>
      </c>
      <c r="V351" s="83" t="str">
        <f>IF($B351="","",(VLOOKUP($B351,'Price List'!$C:AS,20,FALSE)))</f>
        <v/>
      </c>
      <c r="W351" s="125" t="str">
        <f>IF($B351="","",(VLOOKUP($B351,'Price List'!$C:AS,21,FALSE)))</f>
        <v/>
      </c>
      <c r="X351" s="130" t="str">
        <f>IF($B351="","",(VLOOKUP($B351,'Price List'!$C:AS,22,FALSE)))</f>
        <v/>
      </c>
      <c r="Y351" s="83" t="str">
        <f>IF($B351="","",(VLOOKUP($B351,'Price List'!$C:AS,23,FALSE)))</f>
        <v/>
      </c>
      <c r="Z351" s="83" t="str">
        <f>IF($B351="","",(VLOOKUP($B351,'Price List'!$C:AS,24,FALSE)))</f>
        <v/>
      </c>
      <c r="AA351" s="83" t="str">
        <f>IF($B351="","",(VLOOKUP($B351,'Price List'!$C:AS,25,FALSE)))</f>
        <v/>
      </c>
      <c r="AB351" s="125" t="str">
        <f>IF($B351="","",(VLOOKUP($B351,'Price List'!$C:AS,26,FALSE)))</f>
        <v/>
      </c>
      <c r="AC351" s="125" t="str">
        <f>IF($B351="","",(VLOOKUP($B351,'Price List'!$C:AS,27,FALSE)))</f>
        <v/>
      </c>
      <c r="AD351" s="82" t="str">
        <f>IF($B351="","",(VLOOKUP($B351,'Price List'!$C:AS,28,FALSE)))</f>
        <v/>
      </c>
      <c r="AE351" s="83" t="str">
        <f>IF($B351="","",(VLOOKUP($B351,'Price List'!$C:AS,29,FALSE)))</f>
        <v/>
      </c>
      <c r="AF351" s="83" t="str">
        <f>IF($B351="","",(VLOOKUP($B351,'Price List'!$C:AS,30,FALSE)))</f>
        <v/>
      </c>
      <c r="AG351" s="125" t="str">
        <f>IF($B351="","",(VLOOKUP($B351,'Price List'!$C:AS,31,FALSE)))</f>
        <v/>
      </c>
      <c r="AH351" s="125" t="str">
        <f>IF($B351="","",(VLOOKUP($B351,'Price List'!$C:AS,32,FALSE)))</f>
        <v/>
      </c>
      <c r="AI351" s="84" t="str">
        <f>IF($B351="","",(VLOOKUP($B351,'Price List'!$C:AS,33,FALSE)))</f>
        <v/>
      </c>
      <c r="AJ351" s="83" t="str">
        <f>IF($B351="","",(VLOOKUP($B351,'Price List'!$C:AS,34,FALSE)))</f>
        <v/>
      </c>
      <c r="AK351" s="83" t="str">
        <f>IF($B351="","",(VLOOKUP($B351,'Price List'!$C:AS,35,FALSE)))</f>
        <v/>
      </c>
      <c r="AL351" s="125" t="str">
        <f>IF($B351="","",(VLOOKUP($B351,'Price List'!$C:AS,36,FALSE)))</f>
        <v/>
      </c>
      <c r="AM351" s="130" t="str">
        <f>IF($B351="","",(VLOOKUP($B351,'Price List'!$C:AS,37,FALSE)))</f>
        <v/>
      </c>
      <c r="AN351" s="83" t="str">
        <f>IF($B351="","",(VLOOKUP($B351,'Price List'!$C:AS,38,FALSE)))</f>
        <v/>
      </c>
      <c r="AO351" s="83" t="str">
        <f>IF($B351="","",(VLOOKUP($B351,'Price List'!$C:AS,39,FALSE)))</f>
        <v/>
      </c>
      <c r="AP351" s="83" t="str">
        <f>IF($B351="","",(VLOOKUP($B351,'Price List'!$C:AS,40,FALSE)))</f>
        <v/>
      </c>
      <c r="AQ351" s="125" t="str">
        <f>IF($B351="","",(VLOOKUP($B351,'Price List'!$C:AS,41,FALSE)))</f>
        <v/>
      </c>
      <c r="AR351" s="135" t="str">
        <f>IF($B351="","",(VLOOKUP($B351,'Price List'!$C:AS,42,FALSE)))</f>
        <v/>
      </c>
      <c r="AS351" s="76" t="str">
        <f>IF($B351="","",(VLOOKUP($B351,'Price List'!$C:CO,43,FALSE)))</f>
        <v/>
      </c>
      <c r="AT351" s="151" t="str">
        <f t="shared" si="5"/>
        <v/>
      </c>
      <c r="AU351" s="76"/>
      <c r="AV351" s="76"/>
      <c r="AW351" s="76"/>
      <c r="AX351" s="76"/>
      <c r="AY351" s="76"/>
      <c r="AZ351" s="76"/>
      <c r="BA351" s="76"/>
    </row>
    <row r="352" spans="1:53" s="85" customFormat="1" x14ac:dyDescent="0.2">
      <c r="A352" s="79">
        <v>345</v>
      </c>
      <c r="B352" s="76" t="str">
        <f>IF(ISBLANK(Catalog!A812),"",Catalog!A812)</f>
        <v/>
      </c>
      <c r="C352" s="76"/>
      <c r="D352" s="76" t="str">
        <f>IF($B352="","",(VLOOKUP($B352,'Price List'!$C:BB,2,FALSE)))</f>
        <v/>
      </c>
      <c r="E352" s="77" t="str">
        <f>IF($B352="","",(VLOOKUP($B352,'Price List'!$C:BA,3,FALSE)))</f>
        <v/>
      </c>
      <c r="F352" s="78" t="str">
        <f>IF($B352="","",IF(ISBLANK(VLOOKUP($B352,'Price List'!$C:BB,5,FALSE)),VLOOKUP($B352,'Price List'!$C:BB,7,FALSE),VLOOKUP($B352,'Price List'!$C:BB,5,FALSE)))</f>
        <v/>
      </c>
      <c r="G352" s="76"/>
      <c r="H352" s="76"/>
      <c r="I352" s="77" t="str">
        <f>IF($B352="","",(VLOOKUP($B352,'Price List'!$C:BE,6,FALSE)))</f>
        <v/>
      </c>
      <c r="J352" s="76" t="str">
        <f>IF($B352="","",(VLOOKUP($B352,'Price List'!$C:BF,8,FALSE)))</f>
        <v/>
      </c>
      <c r="K352" s="76" t="str">
        <f>IF($B352="","",(VLOOKUP($B352,'Price List'!$C:BG,9,FALSE)))</f>
        <v/>
      </c>
      <c r="L352" s="79" t="str">
        <f>IF($B352="","",(VLOOKUP($B352,'Price List'!$C:BH,10,FALSE)))</f>
        <v/>
      </c>
      <c r="M352" s="80" t="str">
        <f>IF($B352="","",(VLOOKUP($B352,'Price List'!$C:BI,11,FALSE)))</f>
        <v/>
      </c>
      <c r="N352" s="81" t="str">
        <f>IF($B352="","",(VLOOKUP($B352,'Price List'!$C:BI,12,FALSE)))</f>
        <v/>
      </c>
      <c r="O352" s="82" t="str">
        <f>IF($B352="","",(VLOOKUP($B352,'Price List'!$C:AS,13,FALSE)))</f>
        <v/>
      </c>
      <c r="P352" s="83" t="str">
        <f>IF($B352="","",(VLOOKUP($B352,'Price List'!$C:AS,14,FALSE)))</f>
        <v/>
      </c>
      <c r="Q352" s="83" t="str">
        <f>IF($B352="","",(VLOOKUP($B352,'Price List'!$C:AS,15,FALSE)))</f>
        <v/>
      </c>
      <c r="R352" s="125" t="str">
        <f>IF($B352="","",(VLOOKUP($B352,'Price List'!$C:AS,16,FALSE)))</f>
        <v/>
      </c>
      <c r="S352" s="125" t="str">
        <f>IF($B352="","",(VLOOKUP($B352,'Price List'!$C:AS,17,FALSE)))</f>
        <v/>
      </c>
      <c r="T352" s="84" t="str">
        <f>IF($B352="","",(VLOOKUP($B352,'Price List'!$C:AS,18,FALSE)))</f>
        <v/>
      </c>
      <c r="U352" s="83" t="str">
        <f>IF($B352="","",(VLOOKUP($B352,'Price List'!$C:AS,19,FALSE)))</f>
        <v/>
      </c>
      <c r="V352" s="83" t="str">
        <f>IF($B352="","",(VLOOKUP($B352,'Price List'!$C:AS,20,FALSE)))</f>
        <v/>
      </c>
      <c r="W352" s="125" t="str">
        <f>IF($B352="","",(VLOOKUP($B352,'Price List'!$C:AS,21,FALSE)))</f>
        <v/>
      </c>
      <c r="X352" s="130" t="str">
        <f>IF($B352="","",(VLOOKUP($B352,'Price List'!$C:AS,22,FALSE)))</f>
        <v/>
      </c>
      <c r="Y352" s="83" t="str">
        <f>IF($B352="","",(VLOOKUP($B352,'Price List'!$C:AS,23,FALSE)))</f>
        <v/>
      </c>
      <c r="Z352" s="83" t="str">
        <f>IF($B352="","",(VLOOKUP($B352,'Price List'!$C:AS,24,FALSE)))</f>
        <v/>
      </c>
      <c r="AA352" s="83" t="str">
        <f>IF($B352="","",(VLOOKUP($B352,'Price List'!$C:AS,25,FALSE)))</f>
        <v/>
      </c>
      <c r="AB352" s="125" t="str">
        <f>IF($B352="","",(VLOOKUP($B352,'Price List'!$C:AS,26,FALSE)))</f>
        <v/>
      </c>
      <c r="AC352" s="125" t="str">
        <f>IF($B352="","",(VLOOKUP($B352,'Price List'!$C:AS,27,FALSE)))</f>
        <v/>
      </c>
      <c r="AD352" s="82" t="str">
        <f>IF($B352="","",(VLOOKUP($B352,'Price List'!$C:AS,28,FALSE)))</f>
        <v/>
      </c>
      <c r="AE352" s="83" t="str">
        <f>IF($B352="","",(VLOOKUP($B352,'Price List'!$C:AS,29,FALSE)))</f>
        <v/>
      </c>
      <c r="AF352" s="83" t="str">
        <f>IF($B352="","",(VLOOKUP($B352,'Price List'!$C:AS,30,FALSE)))</f>
        <v/>
      </c>
      <c r="AG352" s="125" t="str">
        <f>IF($B352="","",(VLOOKUP($B352,'Price List'!$C:AS,31,FALSE)))</f>
        <v/>
      </c>
      <c r="AH352" s="125" t="str">
        <f>IF($B352="","",(VLOOKUP($B352,'Price List'!$C:AS,32,FALSE)))</f>
        <v/>
      </c>
      <c r="AI352" s="84" t="str">
        <f>IF($B352="","",(VLOOKUP($B352,'Price List'!$C:AS,33,FALSE)))</f>
        <v/>
      </c>
      <c r="AJ352" s="83" t="str">
        <f>IF($B352="","",(VLOOKUP($B352,'Price List'!$C:AS,34,FALSE)))</f>
        <v/>
      </c>
      <c r="AK352" s="83" t="str">
        <f>IF($B352="","",(VLOOKUP($B352,'Price List'!$C:AS,35,FALSE)))</f>
        <v/>
      </c>
      <c r="AL352" s="125" t="str">
        <f>IF($B352="","",(VLOOKUP($B352,'Price List'!$C:AS,36,FALSE)))</f>
        <v/>
      </c>
      <c r="AM352" s="130" t="str">
        <f>IF($B352="","",(VLOOKUP($B352,'Price List'!$C:AS,37,FALSE)))</f>
        <v/>
      </c>
      <c r="AN352" s="83" t="str">
        <f>IF($B352="","",(VLOOKUP($B352,'Price List'!$C:AS,38,FALSE)))</f>
        <v/>
      </c>
      <c r="AO352" s="83" t="str">
        <f>IF($B352="","",(VLOOKUP($B352,'Price List'!$C:AS,39,FALSE)))</f>
        <v/>
      </c>
      <c r="AP352" s="83" t="str">
        <f>IF($B352="","",(VLOOKUP($B352,'Price List'!$C:AS,40,FALSE)))</f>
        <v/>
      </c>
      <c r="AQ352" s="125" t="str">
        <f>IF($B352="","",(VLOOKUP($B352,'Price List'!$C:AS,41,FALSE)))</f>
        <v/>
      </c>
      <c r="AR352" s="135" t="str">
        <f>IF($B352="","",(VLOOKUP($B352,'Price List'!$C:AS,42,FALSE)))</f>
        <v/>
      </c>
      <c r="AS352" s="76" t="str">
        <f>IF($B352="","",(VLOOKUP($B352,'Price List'!$C:CO,43,FALSE)))</f>
        <v/>
      </c>
      <c r="AT352" s="151" t="str">
        <f t="shared" si="5"/>
        <v/>
      </c>
      <c r="AU352" s="76"/>
      <c r="AV352" s="76"/>
      <c r="AW352" s="76"/>
      <c r="AX352" s="76"/>
      <c r="AY352" s="76"/>
      <c r="AZ352" s="76"/>
      <c r="BA352" s="76"/>
    </row>
    <row r="353" spans="1:53" s="85" customFormat="1" x14ac:dyDescent="0.2">
      <c r="A353" s="79">
        <v>346</v>
      </c>
      <c r="B353" s="76" t="str">
        <f>IF(ISBLANK(Catalog!E812),"",Catalog!E812)</f>
        <v/>
      </c>
      <c r="C353" s="76"/>
      <c r="D353" s="76" t="str">
        <f>IF($B353="","",(VLOOKUP($B353,'Price List'!$C:BB,2,FALSE)))</f>
        <v/>
      </c>
      <c r="E353" s="77" t="str">
        <f>IF($B353="","",(VLOOKUP($B353,'Price List'!$C:BA,3,FALSE)))</f>
        <v/>
      </c>
      <c r="F353" s="78" t="str">
        <f>IF($B353="","",IF(ISBLANK(VLOOKUP($B353,'Price List'!$C:BB,5,FALSE)),VLOOKUP($B353,'Price List'!$C:BB,7,FALSE),VLOOKUP($B353,'Price List'!$C:BB,5,FALSE)))</f>
        <v/>
      </c>
      <c r="G353" s="76"/>
      <c r="H353" s="76"/>
      <c r="I353" s="77" t="str">
        <f>IF($B353="","",(VLOOKUP($B353,'Price List'!$C:BE,6,FALSE)))</f>
        <v/>
      </c>
      <c r="J353" s="76" t="str">
        <f>IF($B353="","",(VLOOKUP($B353,'Price List'!$C:BF,8,FALSE)))</f>
        <v/>
      </c>
      <c r="K353" s="76" t="str">
        <f>IF($B353="","",(VLOOKUP($B353,'Price List'!$C:BG,9,FALSE)))</f>
        <v/>
      </c>
      <c r="L353" s="79" t="str">
        <f>IF($B353="","",(VLOOKUP($B353,'Price List'!$C:BH,10,FALSE)))</f>
        <v/>
      </c>
      <c r="M353" s="80" t="str">
        <f>IF($B353="","",(VLOOKUP($B353,'Price List'!$C:BI,11,FALSE)))</f>
        <v/>
      </c>
      <c r="N353" s="81" t="str">
        <f>IF($B353="","",(VLOOKUP($B353,'Price List'!$C:BI,12,FALSE)))</f>
        <v/>
      </c>
      <c r="O353" s="82" t="str">
        <f>IF($B353="","",(VLOOKUP($B353,'Price List'!$C:AS,13,FALSE)))</f>
        <v/>
      </c>
      <c r="P353" s="83" t="str">
        <f>IF($B353="","",(VLOOKUP($B353,'Price List'!$C:AS,14,FALSE)))</f>
        <v/>
      </c>
      <c r="Q353" s="83" t="str">
        <f>IF($B353="","",(VLOOKUP($B353,'Price List'!$C:AS,15,FALSE)))</f>
        <v/>
      </c>
      <c r="R353" s="125" t="str">
        <f>IF($B353="","",(VLOOKUP($B353,'Price List'!$C:AS,16,FALSE)))</f>
        <v/>
      </c>
      <c r="S353" s="125" t="str">
        <f>IF($B353="","",(VLOOKUP($B353,'Price List'!$C:AS,17,FALSE)))</f>
        <v/>
      </c>
      <c r="T353" s="84" t="str">
        <f>IF($B353="","",(VLOOKUP($B353,'Price List'!$C:AS,18,FALSE)))</f>
        <v/>
      </c>
      <c r="U353" s="83" t="str">
        <f>IF($B353="","",(VLOOKUP($B353,'Price List'!$C:AS,19,FALSE)))</f>
        <v/>
      </c>
      <c r="V353" s="83" t="str">
        <f>IF($B353="","",(VLOOKUP($B353,'Price List'!$C:AS,20,FALSE)))</f>
        <v/>
      </c>
      <c r="W353" s="125" t="str">
        <f>IF($B353="","",(VLOOKUP($B353,'Price List'!$C:AS,21,FALSE)))</f>
        <v/>
      </c>
      <c r="X353" s="130" t="str">
        <f>IF($B353="","",(VLOOKUP($B353,'Price List'!$C:AS,22,FALSE)))</f>
        <v/>
      </c>
      <c r="Y353" s="83" t="str">
        <f>IF($B353="","",(VLOOKUP($B353,'Price List'!$C:AS,23,FALSE)))</f>
        <v/>
      </c>
      <c r="Z353" s="83" t="str">
        <f>IF($B353="","",(VLOOKUP($B353,'Price List'!$C:AS,24,FALSE)))</f>
        <v/>
      </c>
      <c r="AA353" s="83" t="str">
        <f>IF($B353="","",(VLOOKUP($B353,'Price List'!$C:AS,25,FALSE)))</f>
        <v/>
      </c>
      <c r="AB353" s="125" t="str">
        <f>IF($B353="","",(VLOOKUP($B353,'Price List'!$C:AS,26,FALSE)))</f>
        <v/>
      </c>
      <c r="AC353" s="125" t="str">
        <f>IF($B353="","",(VLOOKUP($B353,'Price List'!$C:AS,27,FALSE)))</f>
        <v/>
      </c>
      <c r="AD353" s="82" t="str">
        <f>IF($B353="","",(VLOOKUP($B353,'Price List'!$C:AS,28,FALSE)))</f>
        <v/>
      </c>
      <c r="AE353" s="83" t="str">
        <f>IF($B353="","",(VLOOKUP($B353,'Price List'!$C:AS,29,FALSE)))</f>
        <v/>
      </c>
      <c r="AF353" s="83" t="str">
        <f>IF($B353="","",(VLOOKUP($B353,'Price List'!$C:AS,30,FALSE)))</f>
        <v/>
      </c>
      <c r="AG353" s="125" t="str">
        <f>IF($B353="","",(VLOOKUP($B353,'Price List'!$C:AS,31,FALSE)))</f>
        <v/>
      </c>
      <c r="AH353" s="125" t="str">
        <f>IF($B353="","",(VLOOKUP($B353,'Price List'!$C:AS,32,FALSE)))</f>
        <v/>
      </c>
      <c r="AI353" s="84" t="str">
        <f>IF($B353="","",(VLOOKUP($B353,'Price List'!$C:AS,33,FALSE)))</f>
        <v/>
      </c>
      <c r="AJ353" s="83" t="str">
        <f>IF($B353="","",(VLOOKUP($B353,'Price List'!$C:AS,34,FALSE)))</f>
        <v/>
      </c>
      <c r="AK353" s="83" t="str">
        <f>IF($B353="","",(VLOOKUP($B353,'Price List'!$C:AS,35,FALSE)))</f>
        <v/>
      </c>
      <c r="AL353" s="125" t="str">
        <f>IF($B353="","",(VLOOKUP($B353,'Price List'!$C:AS,36,FALSE)))</f>
        <v/>
      </c>
      <c r="AM353" s="130" t="str">
        <f>IF($B353="","",(VLOOKUP($B353,'Price List'!$C:AS,37,FALSE)))</f>
        <v/>
      </c>
      <c r="AN353" s="83" t="str">
        <f>IF($B353="","",(VLOOKUP($B353,'Price List'!$C:AS,38,FALSE)))</f>
        <v/>
      </c>
      <c r="AO353" s="83" t="str">
        <f>IF($B353="","",(VLOOKUP($B353,'Price List'!$C:AS,39,FALSE)))</f>
        <v/>
      </c>
      <c r="AP353" s="83" t="str">
        <f>IF($B353="","",(VLOOKUP($B353,'Price List'!$C:AS,40,FALSE)))</f>
        <v/>
      </c>
      <c r="AQ353" s="125" t="str">
        <f>IF($B353="","",(VLOOKUP($B353,'Price List'!$C:AS,41,FALSE)))</f>
        <v/>
      </c>
      <c r="AR353" s="135" t="str">
        <f>IF($B353="","",(VLOOKUP($B353,'Price List'!$C:AS,42,FALSE)))</f>
        <v/>
      </c>
      <c r="AS353" s="76" t="str">
        <f>IF($B353="","",(VLOOKUP($B353,'Price List'!$C:CO,43,FALSE)))</f>
        <v/>
      </c>
      <c r="AT353" s="151" t="str">
        <f t="shared" si="5"/>
        <v/>
      </c>
      <c r="AU353" s="76"/>
      <c r="AV353" s="76"/>
      <c r="AW353" s="76"/>
      <c r="AX353" s="76"/>
      <c r="AY353" s="76"/>
      <c r="AZ353" s="76"/>
      <c r="BA353" s="76"/>
    </row>
    <row r="354" spans="1:53" s="85" customFormat="1" x14ac:dyDescent="0.2">
      <c r="A354" s="79">
        <v>347</v>
      </c>
      <c r="B354" s="76" t="str">
        <f>IF(ISBLANK(Catalog!I812),"",Catalog!I812)</f>
        <v/>
      </c>
      <c r="C354" s="76"/>
      <c r="D354" s="76" t="str">
        <f>IF($B354="","",(VLOOKUP($B354,'Price List'!$C:BB,2,FALSE)))</f>
        <v/>
      </c>
      <c r="E354" s="77" t="str">
        <f>IF($B354="","",(VLOOKUP($B354,'Price List'!$C:BA,3,FALSE)))</f>
        <v/>
      </c>
      <c r="F354" s="78" t="str">
        <f>IF($B354="","",IF(ISBLANK(VLOOKUP($B354,'Price List'!$C:BB,5,FALSE)),VLOOKUP($B354,'Price List'!$C:BB,7,FALSE),VLOOKUP($B354,'Price List'!$C:BB,5,FALSE)))</f>
        <v/>
      </c>
      <c r="G354" s="76"/>
      <c r="H354" s="76"/>
      <c r="I354" s="77" t="str">
        <f>IF($B354="","",(VLOOKUP($B354,'Price List'!$C:BE,6,FALSE)))</f>
        <v/>
      </c>
      <c r="J354" s="76" t="str">
        <f>IF($B354="","",(VLOOKUP($B354,'Price List'!$C:BF,8,FALSE)))</f>
        <v/>
      </c>
      <c r="K354" s="76" t="str">
        <f>IF($B354="","",(VLOOKUP($B354,'Price List'!$C:BG,9,FALSE)))</f>
        <v/>
      </c>
      <c r="L354" s="79" t="str">
        <f>IF($B354="","",(VLOOKUP($B354,'Price List'!$C:BH,10,FALSE)))</f>
        <v/>
      </c>
      <c r="M354" s="80" t="str">
        <f>IF($B354="","",(VLOOKUP($B354,'Price List'!$C:BI,11,FALSE)))</f>
        <v/>
      </c>
      <c r="N354" s="81" t="str">
        <f>IF($B354="","",(VLOOKUP($B354,'Price List'!$C:BI,12,FALSE)))</f>
        <v/>
      </c>
      <c r="O354" s="82" t="str">
        <f>IF($B354="","",(VLOOKUP($B354,'Price List'!$C:AS,13,FALSE)))</f>
        <v/>
      </c>
      <c r="P354" s="83" t="str">
        <f>IF($B354="","",(VLOOKUP($B354,'Price List'!$C:AS,14,FALSE)))</f>
        <v/>
      </c>
      <c r="Q354" s="83" t="str">
        <f>IF($B354="","",(VLOOKUP($B354,'Price List'!$C:AS,15,FALSE)))</f>
        <v/>
      </c>
      <c r="R354" s="125" t="str">
        <f>IF($B354="","",(VLOOKUP($B354,'Price List'!$C:AS,16,FALSE)))</f>
        <v/>
      </c>
      <c r="S354" s="125" t="str">
        <f>IF($B354="","",(VLOOKUP($B354,'Price List'!$C:AS,17,FALSE)))</f>
        <v/>
      </c>
      <c r="T354" s="84" t="str">
        <f>IF($B354="","",(VLOOKUP($B354,'Price List'!$C:AS,18,FALSE)))</f>
        <v/>
      </c>
      <c r="U354" s="83" t="str">
        <f>IF($B354="","",(VLOOKUP($B354,'Price List'!$C:AS,19,FALSE)))</f>
        <v/>
      </c>
      <c r="V354" s="83" t="str">
        <f>IF($B354="","",(VLOOKUP($B354,'Price List'!$C:AS,20,FALSE)))</f>
        <v/>
      </c>
      <c r="W354" s="125" t="str">
        <f>IF($B354="","",(VLOOKUP($B354,'Price List'!$C:AS,21,FALSE)))</f>
        <v/>
      </c>
      <c r="X354" s="130" t="str">
        <f>IF($B354="","",(VLOOKUP($B354,'Price List'!$C:AS,22,FALSE)))</f>
        <v/>
      </c>
      <c r="Y354" s="83" t="str">
        <f>IF($B354="","",(VLOOKUP($B354,'Price List'!$C:AS,23,FALSE)))</f>
        <v/>
      </c>
      <c r="Z354" s="83" t="str">
        <f>IF($B354="","",(VLOOKUP($B354,'Price List'!$C:AS,24,FALSE)))</f>
        <v/>
      </c>
      <c r="AA354" s="83" t="str">
        <f>IF($B354="","",(VLOOKUP($B354,'Price List'!$C:AS,25,FALSE)))</f>
        <v/>
      </c>
      <c r="AB354" s="125" t="str">
        <f>IF($B354="","",(VLOOKUP($B354,'Price List'!$C:AS,26,FALSE)))</f>
        <v/>
      </c>
      <c r="AC354" s="125" t="str">
        <f>IF($B354="","",(VLOOKUP($B354,'Price List'!$C:AS,27,FALSE)))</f>
        <v/>
      </c>
      <c r="AD354" s="82" t="str">
        <f>IF($B354="","",(VLOOKUP($B354,'Price List'!$C:AS,28,FALSE)))</f>
        <v/>
      </c>
      <c r="AE354" s="83" t="str">
        <f>IF($B354="","",(VLOOKUP($B354,'Price List'!$C:AS,29,FALSE)))</f>
        <v/>
      </c>
      <c r="AF354" s="83" t="str">
        <f>IF($B354="","",(VLOOKUP($B354,'Price List'!$C:AS,30,FALSE)))</f>
        <v/>
      </c>
      <c r="AG354" s="125" t="str">
        <f>IF($B354="","",(VLOOKUP($B354,'Price List'!$C:AS,31,FALSE)))</f>
        <v/>
      </c>
      <c r="AH354" s="125" t="str">
        <f>IF($B354="","",(VLOOKUP($B354,'Price List'!$C:AS,32,FALSE)))</f>
        <v/>
      </c>
      <c r="AI354" s="84" t="str">
        <f>IF($B354="","",(VLOOKUP($B354,'Price List'!$C:AS,33,FALSE)))</f>
        <v/>
      </c>
      <c r="AJ354" s="83" t="str">
        <f>IF($B354="","",(VLOOKUP($B354,'Price List'!$C:AS,34,FALSE)))</f>
        <v/>
      </c>
      <c r="AK354" s="83" t="str">
        <f>IF($B354="","",(VLOOKUP($B354,'Price List'!$C:AS,35,FALSE)))</f>
        <v/>
      </c>
      <c r="AL354" s="125" t="str">
        <f>IF($B354="","",(VLOOKUP($B354,'Price List'!$C:AS,36,FALSE)))</f>
        <v/>
      </c>
      <c r="AM354" s="130" t="str">
        <f>IF($B354="","",(VLOOKUP($B354,'Price List'!$C:AS,37,FALSE)))</f>
        <v/>
      </c>
      <c r="AN354" s="83" t="str">
        <f>IF($B354="","",(VLOOKUP($B354,'Price List'!$C:AS,38,FALSE)))</f>
        <v/>
      </c>
      <c r="AO354" s="83" t="str">
        <f>IF($B354="","",(VLOOKUP($B354,'Price List'!$C:AS,39,FALSE)))</f>
        <v/>
      </c>
      <c r="AP354" s="83" t="str">
        <f>IF($B354="","",(VLOOKUP($B354,'Price List'!$C:AS,40,FALSE)))</f>
        <v/>
      </c>
      <c r="AQ354" s="125" t="str">
        <f>IF($B354="","",(VLOOKUP($B354,'Price List'!$C:AS,41,FALSE)))</f>
        <v/>
      </c>
      <c r="AR354" s="135" t="str">
        <f>IF($B354="","",(VLOOKUP($B354,'Price List'!$C:AS,42,FALSE)))</f>
        <v/>
      </c>
      <c r="AS354" s="76" t="str">
        <f>IF($B354="","",(VLOOKUP($B354,'Price List'!$C:CO,43,FALSE)))</f>
        <v/>
      </c>
      <c r="AT354" s="151" t="str">
        <f t="shared" si="5"/>
        <v/>
      </c>
      <c r="AU354" s="76"/>
      <c r="AV354" s="76"/>
      <c r="AW354" s="76"/>
      <c r="AX354" s="76"/>
      <c r="AY354" s="76"/>
      <c r="AZ354" s="76"/>
      <c r="BA354" s="76"/>
    </row>
    <row r="355" spans="1:53" s="85" customFormat="1" x14ac:dyDescent="0.2">
      <c r="A355" s="79">
        <v>348</v>
      </c>
      <c r="B355" s="76" t="str">
        <f>IF(ISBLANK(Catalog!A819),"",Catalog!A819)</f>
        <v/>
      </c>
      <c r="C355" s="76"/>
      <c r="D355" s="76" t="str">
        <f>IF($B355="","",(VLOOKUP($B355,'Price List'!$C:BB,2,FALSE)))</f>
        <v/>
      </c>
      <c r="E355" s="77" t="str">
        <f>IF($B355="","",(VLOOKUP($B355,'Price List'!$C:BA,3,FALSE)))</f>
        <v/>
      </c>
      <c r="F355" s="78" t="str">
        <f>IF($B355="","",IF(ISBLANK(VLOOKUP($B355,'Price List'!$C:BB,5,FALSE)),VLOOKUP($B355,'Price List'!$C:BB,7,FALSE),VLOOKUP($B355,'Price List'!$C:BB,5,FALSE)))</f>
        <v/>
      </c>
      <c r="G355" s="76"/>
      <c r="H355" s="76"/>
      <c r="I355" s="77" t="str">
        <f>IF($B355="","",(VLOOKUP($B355,'Price List'!$C:BE,6,FALSE)))</f>
        <v/>
      </c>
      <c r="J355" s="76" t="str">
        <f>IF($B355="","",(VLOOKUP($B355,'Price List'!$C:BF,8,FALSE)))</f>
        <v/>
      </c>
      <c r="K355" s="76" t="str">
        <f>IF($B355="","",(VLOOKUP($B355,'Price List'!$C:BG,9,FALSE)))</f>
        <v/>
      </c>
      <c r="L355" s="79" t="str">
        <f>IF($B355="","",(VLOOKUP($B355,'Price List'!$C:BH,10,FALSE)))</f>
        <v/>
      </c>
      <c r="M355" s="80" t="str">
        <f>IF($B355="","",(VLOOKUP($B355,'Price List'!$C:BI,11,FALSE)))</f>
        <v/>
      </c>
      <c r="N355" s="81" t="str">
        <f>IF($B355="","",(VLOOKUP($B355,'Price List'!$C:BI,12,FALSE)))</f>
        <v/>
      </c>
      <c r="O355" s="82" t="str">
        <f>IF($B355="","",(VLOOKUP($B355,'Price List'!$C:AS,13,FALSE)))</f>
        <v/>
      </c>
      <c r="P355" s="83" t="str">
        <f>IF($B355="","",(VLOOKUP($B355,'Price List'!$C:AS,14,FALSE)))</f>
        <v/>
      </c>
      <c r="Q355" s="83" t="str">
        <f>IF($B355="","",(VLOOKUP($B355,'Price List'!$C:AS,15,FALSE)))</f>
        <v/>
      </c>
      <c r="R355" s="125" t="str">
        <f>IF($B355="","",(VLOOKUP($B355,'Price List'!$C:AS,16,FALSE)))</f>
        <v/>
      </c>
      <c r="S355" s="125" t="str">
        <f>IF($B355="","",(VLOOKUP($B355,'Price List'!$C:AS,17,FALSE)))</f>
        <v/>
      </c>
      <c r="T355" s="84" t="str">
        <f>IF($B355="","",(VLOOKUP($B355,'Price List'!$C:AS,18,FALSE)))</f>
        <v/>
      </c>
      <c r="U355" s="83" t="str">
        <f>IF($B355="","",(VLOOKUP($B355,'Price List'!$C:AS,19,FALSE)))</f>
        <v/>
      </c>
      <c r="V355" s="83" t="str">
        <f>IF($B355="","",(VLOOKUP($B355,'Price List'!$C:AS,20,FALSE)))</f>
        <v/>
      </c>
      <c r="W355" s="125" t="str">
        <f>IF($B355="","",(VLOOKUP($B355,'Price List'!$C:AS,21,FALSE)))</f>
        <v/>
      </c>
      <c r="X355" s="130" t="str">
        <f>IF($B355="","",(VLOOKUP($B355,'Price List'!$C:AS,22,FALSE)))</f>
        <v/>
      </c>
      <c r="Y355" s="83" t="str">
        <f>IF($B355="","",(VLOOKUP($B355,'Price List'!$C:AS,23,FALSE)))</f>
        <v/>
      </c>
      <c r="Z355" s="83" t="str">
        <f>IF($B355="","",(VLOOKUP($B355,'Price List'!$C:AS,24,FALSE)))</f>
        <v/>
      </c>
      <c r="AA355" s="83" t="str">
        <f>IF($B355="","",(VLOOKUP($B355,'Price List'!$C:AS,25,FALSE)))</f>
        <v/>
      </c>
      <c r="AB355" s="125" t="str">
        <f>IF($B355="","",(VLOOKUP($B355,'Price List'!$C:AS,26,FALSE)))</f>
        <v/>
      </c>
      <c r="AC355" s="125" t="str">
        <f>IF($B355="","",(VLOOKUP($B355,'Price List'!$C:AS,27,FALSE)))</f>
        <v/>
      </c>
      <c r="AD355" s="82" t="str">
        <f>IF($B355="","",(VLOOKUP($B355,'Price List'!$C:AS,28,FALSE)))</f>
        <v/>
      </c>
      <c r="AE355" s="83" t="str">
        <f>IF($B355="","",(VLOOKUP($B355,'Price List'!$C:AS,29,FALSE)))</f>
        <v/>
      </c>
      <c r="AF355" s="83" t="str">
        <f>IF($B355="","",(VLOOKUP($B355,'Price List'!$C:AS,30,FALSE)))</f>
        <v/>
      </c>
      <c r="AG355" s="125" t="str">
        <f>IF($B355="","",(VLOOKUP($B355,'Price List'!$C:AS,31,FALSE)))</f>
        <v/>
      </c>
      <c r="AH355" s="125" t="str">
        <f>IF($B355="","",(VLOOKUP($B355,'Price List'!$C:AS,32,FALSE)))</f>
        <v/>
      </c>
      <c r="AI355" s="84" t="str">
        <f>IF($B355="","",(VLOOKUP($B355,'Price List'!$C:AS,33,FALSE)))</f>
        <v/>
      </c>
      <c r="AJ355" s="83" t="str">
        <f>IF($B355="","",(VLOOKUP($B355,'Price List'!$C:AS,34,FALSE)))</f>
        <v/>
      </c>
      <c r="AK355" s="83" t="str">
        <f>IF($B355="","",(VLOOKUP($B355,'Price List'!$C:AS,35,FALSE)))</f>
        <v/>
      </c>
      <c r="AL355" s="125" t="str">
        <f>IF($B355="","",(VLOOKUP($B355,'Price List'!$C:AS,36,FALSE)))</f>
        <v/>
      </c>
      <c r="AM355" s="130" t="str">
        <f>IF($B355="","",(VLOOKUP($B355,'Price List'!$C:AS,37,FALSE)))</f>
        <v/>
      </c>
      <c r="AN355" s="83" t="str">
        <f>IF($B355="","",(VLOOKUP($B355,'Price List'!$C:AS,38,FALSE)))</f>
        <v/>
      </c>
      <c r="AO355" s="83" t="str">
        <f>IF($B355="","",(VLOOKUP($B355,'Price List'!$C:AS,39,FALSE)))</f>
        <v/>
      </c>
      <c r="AP355" s="83" t="str">
        <f>IF($B355="","",(VLOOKUP($B355,'Price List'!$C:AS,40,FALSE)))</f>
        <v/>
      </c>
      <c r="AQ355" s="125" t="str">
        <f>IF($B355="","",(VLOOKUP($B355,'Price List'!$C:AS,41,FALSE)))</f>
        <v/>
      </c>
      <c r="AR355" s="135" t="str">
        <f>IF($B355="","",(VLOOKUP($B355,'Price List'!$C:AS,42,FALSE)))</f>
        <v/>
      </c>
      <c r="AS355" s="76" t="str">
        <f>IF($B355="","",(VLOOKUP($B355,'Price List'!$C:CO,43,FALSE)))</f>
        <v/>
      </c>
      <c r="AT355" s="151" t="str">
        <f t="shared" si="5"/>
        <v/>
      </c>
      <c r="AU355" s="76"/>
      <c r="AV355" s="76"/>
      <c r="AW355" s="76"/>
      <c r="AX355" s="76"/>
      <c r="AY355" s="76"/>
      <c r="AZ355" s="76"/>
      <c r="BA355" s="76"/>
    </row>
    <row r="356" spans="1:53" s="85" customFormat="1" x14ac:dyDescent="0.2">
      <c r="A356" s="79">
        <v>349</v>
      </c>
      <c r="B356" s="76" t="str">
        <f>IF(ISBLANK(Catalog!E819),"",Catalog!E819)</f>
        <v/>
      </c>
      <c r="C356" s="76"/>
      <c r="D356" s="76" t="str">
        <f>IF($B356="","",(VLOOKUP($B356,'Price List'!$C:BB,2,FALSE)))</f>
        <v/>
      </c>
      <c r="E356" s="77" t="str">
        <f>IF($B356="","",(VLOOKUP($B356,'Price List'!$C:BA,3,FALSE)))</f>
        <v/>
      </c>
      <c r="F356" s="78" t="str">
        <f>IF($B356="","",IF(ISBLANK(VLOOKUP($B356,'Price List'!$C:BB,5,FALSE)),VLOOKUP($B356,'Price List'!$C:BB,7,FALSE),VLOOKUP($B356,'Price List'!$C:BB,5,FALSE)))</f>
        <v/>
      </c>
      <c r="G356" s="76"/>
      <c r="H356" s="76"/>
      <c r="I356" s="77" t="str">
        <f>IF($B356="","",(VLOOKUP($B356,'Price List'!$C:BE,6,FALSE)))</f>
        <v/>
      </c>
      <c r="J356" s="76" t="str">
        <f>IF($B356="","",(VLOOKUP($B356,'Price List'!$C:BF,8,FALSE)))</f>
        <v/>
      </c>
      <c r="K356" s="76" t="str">
        <f>IF($B356="","",(VLOOKUP($B356,'Price List'!$C:BG,9,FALSE)))</f>
        <v/>
      </c>
      <c r="L356" s="79" t="str">
        <f>IF($B356="","",(VLOOKUP($B356,'Price List'!$C:BH,10,FALSE)))</f>
        <v/>
      </c>
      <c r="M356" s="80" t="str">
        <f>IF($B356="","",(VLOOKUP($B356,'Price List'!$C:BI,11,FALSE)))</f>
        <v/>
      </c>
      <c r="N356" s="81" t="str">
        <f>IF($B356="","",(VLOOKUP($B356,'Price List'!$C:BI,12,FALSE)))</f>
        <v/>
      </c>
      <c r="O356" s="82" t="str">
        <f>IF($B356="","",(VLOOKUP($B356,'Price List'!$C:AS,13,FALSE)))</f>
        <v/>
      </c>
      <c r="P356" s="83" t="str">
        <f>IF($B356="","",(VLOOKUP($B356,'Price List'!$C:AS,14,FALSE)))</f>
        <v/>
      </c>
      <c r="Q356" s="83" t="str">
        <f>IF($B356="","",(VLOOKUP($B356,'Price List'!$C:AS,15,FALSE)))</f>
        <v/>
      </c>
      <c r="R356" s="125" t="str">
        <f>IF($B356="","",(VLOOKUP($B356,'Price List'!$C:AS,16,FALSE)))</f>
        <v/>
      </c>
      <c r="S356" s="125" t="str">
        <f>IF($B356="","",(VLOOKUP($B356,'Price List'!$C:AS,17,FALSE)))</f>
        <v/>
      </c>
      <c r="T356" s="84" t="str">
        <f>IF($B356="","",(VLOOKUP($B356,'Price List'!$C:AS,18,FALSE)))</f>
        <v/>
      </c>
      <c r="U356" s="83" t="str">
        <f>IF($B356="","",(VLOOKUP($B356,'Price List'!$C:AS,19,FALSE)))</f>
        <v/>
      </c>
      <c r="V356" s="83" t="str">
        <f>IF($B356="","",(VLOOKUP($B356,'Price List'!$C:AS,20,FALSE)))</f>
        <v/>
      </c>
      <c r="W356" s="125" t="str">
        <f>IF($B356="","",(VLOOKUP($B356,'Price List'!$C:AS,21,FALSE)))</f>
        <v/>
      </c>
      <c r="X356" s="130" t="str">
        <f>IF($B356="","",(VLOOKUP($B356,'Price List'!$C:AS,22,FALSE)))</f>
        <v/>
      </c>
      <c r="Y356" s="83" t="str">
        <f>IF($B356="","",(VLOOKUP($B356,'Price List'!$C:AS,23,FALSE)))</f>
        <v/>
      </c>
      <c r="Z356" s="83" t="str">
        <f>IF($B356="","",(VLOOKUP($B356,'Price List'!$C:AS,24,FALSE)))</f>
        <v/>
      </c>
      <c r="AA356" s="83" t="str">
        <f>IF($B356="","",(VLOOKUP($B356,'Price List'!$C:AS,25,FALSE)))</f>
        <v/>
      </c>
      <c r="AB356" s="125" t="str">
        <f>IF($B356="","",(VLOOKUP($B356,'Price List'!$C:AS,26,FALSE)))</f>
        <v/>
      </c>
      <c r="AC356" s="125" t="str">
        <f>IF($B356="","",(VLOOKUP($B356,'Price List'!$C:AS,27,FALSE)))</f>
        <v/>
      </c>
      <c r="AD356" s="82" t="str">
        <f>IF($B356="","",(VLOOKUP($B356,'Price List'!$C:AS,28,FALSE)))</f>
        <v/>
      </c>
      <c r="AE356" s="83" t="str">
        <f>IF($B356="","",(VLOOKUP($B356,'Price List'!$C:AS,29,FALSE)))</f>
        <v/>
      </c>
      <c r="AF356" s="83" t="str">
        <f>IF($B356="","",(VLOOKUP($B356,'Price List'!$C:AS,30,FALSE)))</f>
        <v/>
      </c>
      <c r="AG356" s="125" t="str">
        <f>IF($B356="","",(VLOOKUP($B356,'Price List'!$C:AS,31,FALSE)))</f>
        <v/>
      </c>
      <c r="AH356" s="125" t="str">
        <f>IF($B356="","",(VLOOKUP($B356,'Price List'!$C:AS,32,FALSE)))</f>
        <v/>
      </c>
      <c r="AI356" s="84" t="str">
        <f>IF($B356="","",(VLOOKUP($B356,'Price List'!$C:AS,33,FALSE)))</f>
        <v/>
      </c>
      <c r="AJ356" s="83" t="str">
        <f>IF($B356="","",(VLOOKUP($B356,'Price List'!$C:AS,34,FALSE)))</f>
        <v/>
      </c>
      <c r="AK356" s="83" t="str">
        <f>IF($B356="","",(VLOOKUP($B356,'Price List'!$C:AS,35,FALSE)))</f>
        <v/>
      </c>
      <c r="AL356" s="125" t="str">
        <f>IF($B356="","",(VLOOKUP($B356,'Price List'!$C:AS,36,FALSE)))</f>
        <v/>
      </c>
      <c r="AM356" s="130" t="str">
        <f>IF($B356="","",(VLOOKUP($B356,'Price List'!$C:AS,37,FALSE)))</f>
        <v/>
      </c>
      <c r="AN356" s="83" t="str">
        <f>IF($B356="","",(VLOOKUP($B356,'Price List'!$C:AS,38,FALSE)))</f>
        <v/>
      </c>
      <c r="AO356" s="83" t="str">
        <f>IF($B356="","",(VLOOKUP($B356,'Price List'!$C:AS,39,FALSE)))</f>
        <v/>
      </c>
      <c r="AP356" s="83" t="str">
        <f>IF($B356="","",(VLOOKUP($B356,'Price List'!$C:AS,40,FALSE)))</f>
        <v/>
      </c>
      <c r="AQ356" s="125" t="str">
        <f>IF($B356="","",(VLOOKUP($B356,'Price List'!$C:AS,41,FALSE)))</f>
        <v/>
      </c>
      <c r="AR356" s="135" t="str">
        <f>IF($B356="","",(VLOOKUP($B356,'Price List'!$C:AS,42,FALSE)))</f>
        <v/>
      </c>
      <c r="AS356" s="76" t="str">
        <f>IF($B356="","",(VLOOKUP($B356,'Price List'!$C:CO,43,FALSE)))</f>
        <v/>
      </c>
      <c r="AT356" s="151" t="str">
        <f t="shared" si="5"/>
        <v/>
      </c>
      <c r="AU356" s="76"/>
      <c r="AV356" s="76"/>
      <c r="AW356" s="76"/>
      <c r="AX356" s="76"/>
      <c r="AY356" s="76"/>
      <c r="AZ356" s="76"/>
      <c r="BA356" s="76"/>
    </row>
    <row r="357" spans="1:53" s="85" customFormat="1" x14ac:dyDescent="0.2">
      <c r="A357" s="79">
        <v>350</v>
      </c>
      <c r="B357" s="76" t="str">
        <f>IF(ISBLANK(Catalog!I819),"",Catalog!I819)</f>
        <v/>
      </c>
      <c r="C357" s="76"/>
      <c r="D357" s="76" t="str">
        <f>IF($B357="","",(VLOOKUP($B357,'Price List'!$C:BB,2,FALSE)))</f>
        <v/>
      </c>
      <c r="E357" s="77" t="str">
        <f>IF($B357="","",(VLOOKUP($B357,'Price List'!$C:BA,3,FALSE)))</f>
        <v/>
      </c>
      <c r="F357" s="78" t="str">
        <f>IF($B357="","",IF(ISBLANK(VLOOKUP($B357,'Price List'!$C:BB,5,FALSE)),VLOOKUP($B357,'Price List'!$C:BB,7,FALSE),VLOOKUP($B357,'Price List'!$C:BB,5,FALSE)))</f>
        <v/>
      </c>
      <c r="G357" s="76"/>
      <c r="H357" s="76"/>
      <c r="I357" s="77" t="str">
        <f>IF($B357="","",(VLOOKUP($B357,'Price List'!$C:BE,6,FALSE)))</f>
        <v/>
      </c>
      <c r="J357" s="76" t="str">
        <f>IF($B357="","",(VLOOKUP($B357,'Price List'!$C:BF,8,FALSE)))</f>
        <v/>
      </c>
      <c r="K357" s="76" t="str">
        <f>IF($B357="","",(VLOOKUP($B357,'Price List'!$C:BG,9,FALSE)))</f>
        <v/>
      </c>
      <c r="L357" s="79" t="str">
        <f>IF($B357="","",(VLOOKUP($B357,'Price List'!$C:BH,10,FALSE)))</f>
        <v/>
      </c>
      <c r="M357" s="80" t="str">
        <f>IF($B357="","",(VLOOKUP($B357,'Price List'!$C:BI,11,FALSE)))</f>
        <v/>
      </c>
      <c r="N357" s="81" t="str">
        <f>IF($B357="","",(VLOOKUP($B357,'Price List'!$C:BI,12,FALSE)))</f>
        <v/>
      </c>
      <c r="O357" s="82" t="str">
        <f>IF($B357="","",(VLOOKUP($B357,'Price List'!$C:AS,13,FALSE)))</f>
        <v/>
      </c>
      <c r="P357" s="83" t="str">
        <f>IF($B357="","",(VLOOKUP($B357,'Price List'!$C:AS,14,FALSE)))</f>
        <v/>
      </c>
      <c r="Q357" s="83" t="str">
        <f>IF($B357="","",(VLOOKUP($B357,'Price List'!$C:AS,15,FALSE)))</f>
        <v/>
      </c>
      <c r="R357" s="125" t="str">
        <f>IF($B357="","",(VLOOKUP($B357,'Price List'!$C:AS,16,FALSE)))</f>
        <v/>
      </c>
      <c r="S357" s="125" t="str">
        <f>IF($B357="","",(VLOOKUP($B357,'Price List'!$C:AS,17,FALSE)))</f>
        <v/>
      </c>
      <c r="T357" s="84" t="str">
        <f>IF($B357="","",(VLOOKUP($B357,'Price List'!$C:AS,18,FALSE)))</f>
        <v/>
      </c>
      <c r="U357" s="83" t="str">
        <f>IF($B357="","",(VLOOKUP($B357,'Price List'!$C:AS,19,FALSE)))</f>
        <v/>
      </c>
      <c r="V357" s="83" t="str">
        <f>IF($B357="","",(VLOOKUP($B357,'Price List'!$C:AS,20,FALSE)))</f>
        <v/>
      </c>
      <c r="W357" s="125" t="str">
        <f>IF($B357="","",(VLOOKUP($B357,'Price List'!$C:AS,21,FALSE)))</f>
        <v/>
      </c>
      <c r="X357" s="130" t="str">
        <f>IF($B357="","",(VLOOKUP($B357,'Price List'!$C:AS,22,FALSE)))</f>
        <v/>
      </c>
      <c r="Y357" s="83" t="str">
        <f>IF($B357="","",(VLOOKUP($B357,'Price List'!$C:AS,23,FALSE)))</f>
        <v/>
      </c>
      <c r="Z357" s="83" t="str">
        <f>IF($B357="","",(VLOOKUP($B357,'Price List'!$C:AS,24,FALSE)))</f>
        <v/>
      </c>
      <c r="AA357" s="83" t="str">
        <f>IF($B357="","",(VLOOKUP($B357,'Price List'!$C:AS,25,FALSE)))</f>
        <v/>
      </c>
      <c r="AB357" s="125" t="str">
        <f>IF($B357="","",(VLOOKUP($B357,'Price List'!$C:AS,26,FALSE)))</f>
        <v/>
      </c>
      <c r="AC357" s="125" t="str">
        <f>IF($B357="","",(VLOOKUP($B357,'Price List'!$C:AS,27,FALSE)))</f>
        <v/>
      </c>
      <c r="AD357" s="82" t="str">
        <f>IF($B357="","",(VLOOKUP($B357,'Price List'!$C:AS,28,FALSE)))</f>
        <v/>
      </c>
      <c r="AE357" s="83" t="str">
        <f>IF($B357="","",(VLOOKUP($B357,'Price List'!$C:AS,29,FALSE)))</f>
        <v/>
      </c>
      <c r="AF357" s="83" t="str">
        <f>IF($B357="","",(VLOOKUP($B357,'Price List'!$C:AS,30,FALSE)))</f>
        <v/>
      </c>
      <c r="AG357" s="125" t="str">
        <f>IF($B357="","",(VLOOKUP($B357,'Price List'!$C:AS,31,FALSE)))</f>
        <v/>
      </c>
      <c r="AH357" s="125" t="str">
        <f>IF($B357="","",(VLOOKUP($B357,'Price List'!$C:AS,32,FALSE)))</f>
        <v/>
      </c>
      <c r="AI357" s="84" t="str">
        <f>IF($B357="","",(VLOOKUP($B357,'Price List'!$C:AS,33,FALSE)))</f>
        <v/>
      </c>
      <c r="AJ357" s="83" t="str">
        <f>IF($B357="","",(VLOOKUP($B357,'Price List'!$C:AS,34,FALSE)))</f>
        <v/>
      </c>
      <c r="AK357" s="83" t="str">
        <f>IF($B357="","",(VLOOKUP($B357,'Price List'!$C:AS,35,FALSE)))</f>
        <v/>
      </c>
      <c r="AL357" s="125" t="str">
        <f>IF($B357="","",(VLOOKUP($B357,'Price List'!$C:AS,36,FALSE)))</f>
        <v/>
      </c>
      <c r="AM357" s="130" t="str">
        <f>IF($B357="","",(VLOOKUP($B357,'Price List'!$C:AS,37,FALSE)))</f>
        <v/>
      </c>
      <c r="AN357" s="83" t="str">
        <f>IF($B357="","",(VLOOKUP($B357,'Price List'!$C:AS,38,FALSE)))</f>
        <v/>
      </c>
      <c r="AO357" s="83" t="str">
        <f>IF($B357="","",(VLOOKUP($B357,'Price List'!$C:AS,39,FALSE)))</f>
        <v/>
      </c>
      <c r="AP357" s="83" t="str">
        <f>IF($B357="","",(VLOOKUP($B357,'Price List'!$C:AS,40,FALSE)))</f>
        <v/>
      </c>
      <c r="AQ357" s="125" t="str">
        <f>IF($B357="","",(VLOOKUP($B357,'Price List'!$C:AS,41,FALSE)))</f>
        <v/>
      </c>
      <c r="AR357" s="135" t="str">
        <f>IF($B357="","",(VLOOKUP($B357,'Price List'!$C:AS,42,FALSE)))</f>
        <v/>
      </c>
      <c r="AS357" s="76" t="str">
        <f>IF($B357="","",(VLOOKUP($B357,'Price List'!$C:CO,43,FALSE)))</f>
        <v/>
      </c>
      <c r="AT357" s="151" t="str">
        <f t="shared" si="5"/>
        <v/>
      </c>
      <c r="AU357" s="76"/>
      <c r="AV357" s="76"/>
      <c r="AW357" s="76"/>
      <c r="AX357" s="76"/>
      <c r="AY357" s="76"/>
      <c r="AZ357" s="76"/>
      <c r="BA357" s="76"/>
    </row>
    <row r="358" spans="1:53" s="85" customFormat="1" x14ac:dyDescent="0.2">
      <c r="A358" s="79">
        <v>351</v>
      </c>
      <c r="B358" s="76" t="str">
        <f>IF(ISBLANK(Catalog!A826),"",Catalog!A826)</f>
        <v/>
      </c>
      <c r="C358" s="76"/>
      <c r="D358" s="76" t="str">
        <f>IF($B358="","",(VLOOKUP($B358,'Price List'!$C:BB,2,FALSE)))</f>
        <v/>
      </c>
      <c r="E358" s="77" t="str">
        <f>IF($B358="","",(VLOOKUP($B358,'Price List'!$C:BA,3,FALSE)))</f>
        <v/>
      </c>
      <c r="F358" s="78" t="str">
        <f>IF($B358="","",IF(ISBLANK(VLOOKUP($B358,'Price List'!$C:BB,5,FALSE)),VLOOKUP($B358,'Price List'!$C:BB,7,FALSE),VLOOKUP($B358,'Price List'!$C:BB,5,FALSE)))</f>
        <v/>
      </c>
      <c r="G358" s="76"/>
      <c r="H358" s="76"/>
      <c r="I358" s="77" t="str">
        <f>IF($B358="","",(VLOOKUP($B358,'Price List'!$C:BE,6,FALSE)))</f>
        <v/>
      </c>
      <c r="J358" s="76" t="str">
        <f>IF($B358="","",(VLOOKUP($B358,'Price List'!$C:BF,8,FALSE)))</f>
        <v/>
      </c>
      <c r="K358" s="76" t="str">
        <f>IF($B358="","",(VLOOKUP($B358,'Price List'!$C:BG,9,FALSE)))</f>
        <v/>
      </c>
      <c r="L358" s="79" t="str">
        <f>IF($B358="","",(VLOOKUP($B358,'Price List'!$C:BH,10,FALSE)))</f>
        <v/>
      </c>
      <c r="M358" s="80" t="str">
        <f>IF($B358="","",(VLOOKUP($B358,'Price List'!$C:BI,11,FALSE)))</f>
        <v/>
      </c>
      <c r="N358" s="81" t="str">
        <f>IF($B358="","",(VLOOKUP($B358,'Price List'!$C:BI,12,FALSE)))</f>
        <v/>
      </c>
      <c r="O358" s="82" t="str">
        <f>IF($B358="","",(VLOOKUP($B358,'Price List'!$C:AS,13,FALSE)))</f>
        <v/>
      </c>
      <c r="P358" s="83" t="str">
        <f>IF($B358="","",(VLOOKUP($B358,'Price List'!$C:AS,14,FALSE)))</f>
        <v/>
      </c>
      <c r="Q358" s="83" t="str">
        <f>IF($B358="","",(VLOOKUP($B358,'Price List'!$C:AS,15,FALSE)))</f>
        <v/>
      </c>
      <c r="R358" s="125" t="str">
        <f>IF($B358="","",(VLOOKUP($B358,'Price List'!$C:AS,16,FALSE)))</f>
        <v/>
      </c>
      <c r="S358" s="125" t="str">
        <f>IF($B358="","",(VLOOKUP($B358,'Price List'!$C:AS,17,FALSE)))</f>
        <v/>
      </c>
      <c r="T358" s="84" t="str">
        <f>IF($B358="","",(VLOOKUP($B358,'Price List'!$C:AS,18,FALSE)))</f>
        <v/>
      </c>
      <c r="U358" s="83" t="str">
        <f>IF($B358="","",(VLOOKUP($B358,'Price List'!$C:AS,19,FALSE)))</f>
        <v/>
      </c>
      <c r="V358" s="83" t="str">
        <f>IF($B358="","",(VLOOKUP($B358,'Price List'!$C:AS,20,FALSE)))</f>
        <v/>
      </c>
      <c r="W358" s="125" t="str">
        <f>IF($B358="","",(VLOOKUP($B358,'Price List'!$C:AS,21,FALSE)))</f>
        <v/>
      </c>
      <c r="X358" s="130" t="str">
        <f>IF($B358="","",(VLOOKUP($B358,'Price List'!$C:AS,22,FALSE)))</f>
        <v/>
      </c>
      <c r="Y358" s="83" t="str">
        <f>IF($B358="","",(VLOOKUP($B358,'Price List'!$C:AS,23,FALSE)))</f>
        <v/>
      </c>
      <c r="Z358" s="83" t="str">
        <f>IF($B358="","",(VLOOKUP($B358,'Price List'!$C:AS,24,FALSE)))</f>
        <v/>
      </c>
      <c r="AA358" s="83" t="str">
        <f>IF($B358="","",(VLOOKUP($B358,'Price List'!$C:AS,25,FALSE)))</f>
        <v/>
      </c>
      <c r="AB358" s="125" t="str">
        <f>IF($B358="","",(VLOOKUP($B358,'Price List'!$C:AS,26,FALSE)))</f>
        <v/>
      </c>
      <c r="AC358" s="125" t="str">
        <f>IF($B358="","",(VLOOKUP($B358,'Price List'!$C:AS,27,FALSE)))</f>
        <v/>
      </c>
      <c r="AD358" s="82" t="str">
        <f>IF($B358="","",(VLOOKUP($B358,'Price List'!$C:AS,28,FALSE)))</f>
        <v/>
      </c>
      <c r="AE358" s="83" t="str">
        <f>IF($B358="","",(VLOOKUP($B358,'Price List'!$C:AS,29,FALSE)))</f>
        <v/>
      </c>
      <c r="AF358" s="83" t="str">
        <f>IF($B358="","",(VLOOKUP($B358,'Price List'!$C:AS,30,FALSE)))</f>
        <v/>
      </c>
      <c r="AG358" s="125" t="str">
        <f>IF($B358="","",(VLOOKUP($B358,'Price List'!$C:AS,31,FALSE)))</f>
        <v/>
      </c>
      <c r="AH358" s="125" t="str">
        <f>IF($B358="","",(VLOOKUP($B358,'Price List'!$C:AS,32,FALSE)))</f>
        <v/>
      </c>
      <c r="AI358" s="84" t="str">
        <f>IF($B358="","",(VLOOKUP($B358,'Price List'!$C:AS,33,FALSE)))</f>
        <v/>
      </c>
      <c r="AJ358" s="83" t="str">
        <f>IF($B358="","",(VLOOKUP($B358,'Price List'!$C:AS,34,FALSE)))</f>
        <v/>
      </c>
      <c r="AK358" s="83" t="str">
        <f>IF($B358="","",(VLOOKUP($B358,'Price List'!$C:AS,35,FALSE)))</f>
        <v/>
      </c>
      <c r="AL358" s="125" t="str">
        <f>IF($B358="","",(VLOOKUP($B358,'Price List'!$C:AS,36,FALSE)))</f>
        <v/>
      </c>
      <c r="AM358" s="130" t="str">
        <f>IF($B358="","",(VLOOKUP($B358,'Price List'!$C:AS,37,FALSE)))</f>
        <v/>
      </c>
      <c r="AN358" s="83" t="str">
        <f>IF($B358="","",(VLOOKUP($B358,'Price List'!$C:AS,38,FALSE)))</f>
        <v/>
      </c>
      <c r="AO358" s="83" t="str">
        <f>IF($B358="","",(VLOOKUP($B358,'Price List'!$C:AS,39,FALSE)))</f>
        <v/>
      </c>
      <c r="AP358" s="83" t="str">
        <f>IF($B358="","",(VLOOKUP($B358,'Price List'!$C:AS,40,FALSE)))</f>
        <v/>
      </c>
      <c r="AQ358" s="125" t="str">
        <f>IF($B358="","",(VLOOKUP($B358,'Price List'!$C:AS,41,FALSE)))</f>
        <v/>
      </c>
      <c r="AR358" s="135" t="str">
        <f>IF($B358="","",(VLOOKUP($B358,'Price List'!$C:AS,42,FALSE)))</f>
        <v/>
      </c>
      <c r="AS358" s="76" t="str">
        <f>IF($B358="","",(VLOOKUP($B358,'Price List'!$C:CO,43,FALSE)))</f>
        <v/>
      </c>
      <c r="AT358" s="151" t="str">
        <f t="shared" si="5"/>
        <v/>
      </c>
      <c r="AU358" s="76"/>
      <c r="AV358" s="76"/>
      <c r="AW358" s="76"/>
      <c r="AX358" s="76"/>
      <c r="AY358" s="76"/>
      <c r="AZ358" s="76"/>
      <c r="BA358" s="76"/>
    </row>
    <row r="359" spans="1:53" s="85" customFormat="1" x14ac:dyDescent="0.2">
      <c r="A359" s="79">
        <v>352</v>
      </c>
      <c r="B359" s="76" t="str">
        <f>IF(ISBLANK(Catalog!E826),"",Catalog!E826)</f>
        <v/>
      </c>
      <c r="C359" s="76"/>
      <c r="D359" s="76" t="str">
        <f>IF($B359="","",(VLOOKUP($B359,'Price List'!$C:BB,2,FALSE)))</f>
        <v/>
      </c>
      <c r="E359" s="77" t="str">
        <f>IF($B359="","",(VLOOKUP($B359,'Price List'!$C:BA,3,FALSE)))</f>
        <v/>
      </c>
      <c r="F359" s="78" t="str">
        <f>IF($B359="","",IF(ISBLANK(VLOOKUP($B359,'Price List'!$C:BB,5,FALSE)),VLOOKUP($B359,'Price List'!$C:BB,7,FALSE),VLOOKUP($B359,'Price List'!$C:BB,5,FALSE)))</f>
        <v/>
      </c>
      <c r="G359" s="76"/>
      <c r="H359" s="76"/>
      <c r="I359" s="77" t="str">
        <f>IF($B359="","",(VLOOKUP($B359,'Price List'!$C:BE,6,FALSE)))</f>
        <v/>
      </c>
      <c r="J359" s="76" t="str">
        <f>IF($B359="","",(VLOOKUP($B359,'Price List'!$C:BF,8,FALSE)))</f>
        <v/>
      </c>
      <c r="K359" s="76" t="str">
        <f>IF($B359="","",(VLOOKUP($B359,'Price List'!$C:BG,9,FALSE)))</f>
        <v/>
      </c>
      <c r="L359" s="79" t="str">
        <f>IF($B359="","",(VLOOKUP($B359,'Price List'!$C:BH,10,FALSE)))</f>
        <v/>
      </c>
      <c r="M359" s="80" t="str">
        <f>IF($B359="","",(VLOOKUP($B359,'Price List'!$C:BI,11,FALSE)))</f>
        <v/>
      </c>
      <c r="N359" s="81" t="str">
        <f>IF($B359="","",(VLOOKUP($B359,'Price List'!$C:BI,12,FALSE)))</f>
        <v/>
      </c>
      <c r="O359" s="82" t="str">
        <f>IF($B359="","",(VLOOKUP($B359,'Price List'!$C:AS,13,FALSE)))</f>
        <v/>
      </c>
      <c r="P359" s="83" t="str">
        <f>IF($B359="","",(VLOOKUP($B359,'Price List'!$C:AS,14,FALSE)))</f>
        <v/>
      </c>
      <c r="Q359" s="83" t="str">
        <f>IF($B359="","",(VLOOKUP($B359,'Price List'!$C:AS,15,FALSE)))</f>
        <v/>
      </c>
      <c r="R359" s="125" t="str">
        <f>IF($B359="","",(VLOOKUP($B359,'Price List'!$C:AS,16,FALSE)))</f>
        <v/>
      </c>
      <c r="S359" s="125" t="str">
        <f>IF($B359="","",(VLOOKUP($B359,'Price List'!$C:AS,17,FALSE)))</f>
        <v/>
      </c>
      <c r="T359" s="84" t="str">
        <f>IF($B359="","",(VLOOKUP($B359,'Price List'!$C:AS,18,FALSE)))</f>
        <v/>
      </c>
      <c r="U359" s="83" t="str">
        <f>IF($B359="","",(VLOOKUP($B359,'Price List'!$C:AS,19,FALSE)))</f>
        <v/>
      </c>
      <c r="V359" s="83" t="str">
        <f>IF($B359="","",(VLOOKUP($B359,'Price List'!$C:AS,20,FALSE)))</f>
        <v/>
      </c>
      <c r="W359" s="125" t="str">
        <f>IF($B359="","",(VLOOKUP($B359,'Price List'!$C:AS,21,FALSE)))</f>
        <v/>
      </c>
      <c r="X359" s="130" t="str">
        <f>IF($B359="","",(VLOOKUP($B359,'Price List'!$C:AS,22,FALSE)))</f>
        <v/>
      </c>
      <c r="Y359" s="83" t="str">
        <f>IF($B359="","",(VLOOKUP($B359,'Price List'!$C:AS,23,FALSE)))</f>
        <v/>
      </c>
      <c r="Z359" s="83" t="str">
        <f>IF($B359="","",(VLOOKUP($B359,'Price List'!$C:AS,24,FALSE)))</f>
        <v/>
      </c>
      <c r="AA359" s="83" t="str">
        <f>IF($B359="","",(VLOOKUP($B359,'Price List'!$C:AS,25,FALSE)))</f>
        <v/>
      </c>
      <c r="AB359" s="125" t="str">
        <f>IF($B359="","",(VLOOKUP($B359,'Price List'!$C:AS,26,FALSE)))</f>
        <v/>
      </c>
      <c r="AC359" s="125" t="str">
        <f>IF($B359="","",(VLOOKUP($B359,'Price List'!$C:AS,27,FALSE)))</f>
        <v/>
      </c>
      <c r="AD359" s="82" t="str">
        <f>IF($B359="","",(VLOOKUP($B359,'Price List'!$C:AS,28,FALSE)))</f>
        <v/>
      </c>
      <c r="AE359" s="83" t="str">
        <f>IF($B359="","",(VLOOKUP($B359,'Price List'!$C:AS,29,FALSE)))</f>
        <v/>
      </c>
      <c r="AF359" s="83" t="str">
        <f>IF($B359="","",(VLOOKUP($B359,'Price List'!$C:AS,30,FALSE)))</f>
        <v/>
      </c>
      <c r="AG359" s="125" t="str">
        <f>IF($B359="","",(VLOOKUP($B359,'Price List'!$C:AS,31,FALSE)))</f>
        <v/>
      </c>
      <c r="AH359" s="125" t="str">
        <f>IF($B359="","",(VLOOKUP($B359,'Price List'!$C:AS,32,FALSE)))</f>
        <v/>
      </c>
      <c r="AI359" s="84" t="str">
        <f>IF($B359="","",(VLOOKUP($B359,'Price List'!$C:AS,33,FALSE)))</f>
        <v/>
      </c>
      <c r="AJ359" s="83" t="str">
        <f>IF($B359="","",(VLOOKUP($B359,'Price List'!$C:AS,34,FALSE)))</f>
        <v/>
      </c>
      <c r="AK359" s="83" t="str">
        <f>IF($B359="","",(VLOOKUP($B359,'Price List'!$C:AS,35,FALSE)))</f>
        <v/>
      </c>
      <c r="AL359" s="125" t="str">
        <f>IF($B359="","",(VLOOKUP($B359,'Price List'!$C:AS,36,FALSE)))</f>
        <v/>
      </c>
      <c r="AM359" s="130" t="str">
        <f>IF($B359="","",(VLOOKUP($B359,'Price List'!$C:AS,37,FALSE)))</f>
        <v/>
      </c>
      <c r="AN359" s="83" t="str">
        <f>IF($B359="","",(VLOOKUP($B359,'Price List'!$C:AS,38,FALSE)))</f>
        <v/>
      </c>
      <c r="AO359" s="83" t="str">
        <f>IF($B359="","",(VLOOKUP($B359,'Price List'!$C:AS,39,FALSE)))</f>
        <v/>
      </c>
      <c r="AP359" s="83" t="str">
        <f>IF($B359="","",(VLOOKUP($B359,'Price List'!$C:AS,40,FALSE)))</f>
        <v/>
      </c>
      <c r="AQ359" s="125" t="str">
        <f>IF($B359="","",(VLOOKUP($B359,'Price List'!$C:AS,41,FALSE)))</f>
        <v/>
      </c>
      <c r="AR359" s="135" t="str">
        <f>IF($B359="","",(VLOOKUP($B359,'Price List'!$C:AS,42,FALSE)))</f>
        <v/>
      </c>
      <c r="AS359" s="76" t="str">
        <f>IF($B359="","",(VLOOKUP($B359,'Price List'!$C:CO,43,FALSE)))</f>
        <v/>
      </c>
      <c r="AT359" s="151" t="str">
        <f t="shared" si="5"/>
        <v/>
      </c>
      <c r="AU359" s="76"/>
      <c r="AV359" s="76"/>
      <c r="AW359" s="76"/>
      <c r="AX359" s="76"/>
      <c r="AY359" s="76"/>
      <c r="AZ359" s="76"/>
      <c r="BA359" s="76"/>
    </row>
    <row r="360" spans="1:53" s="85" customFormat="1" x14ac:dyDescent="0.2">
      <c r="A360" s="79">
        <v>353</v>
      </c>
      <c r="B360" s="76" t="str">
        <f>IF(ISBLANK(Catalog!I826),"",Catalog!I826)</f>
        <v/>
      </c>
      <c r="C360" s="76"/>
      <c r="D360" s="76" t="str">
        <f>IF($B360="","",(VLOOKUP($B360,'Price List'!$C:BB,2,FALSE)))</f>
        <v/>
      </c>
      <c r="E360" s="77" t="str">
        <f>IF($B360="","",(VLOOKUP($B360,'Price List'!$C:BA,3,FALSE)))</f>
        <v/>
      </c>
      <c r="F360" s="78" t="str">
        <f>IF($B360="","",IF(ISBLANK(VLOOKUP($B360,'Price List'!$C:BB,5,FALSE)),VLOOKUP($B360,'Price List'!$C:BB,7,FALSE),VLOOKUP($B360,'Price List'!$C:BB,5,FALSE)))</f>
        <v/>
      </c>
      <c r="G360" s="76"/>
      <c r="H360" s="76"/>
      <c r="I360" s="77" t="str">
        <f>IF($B360="","",(VLOOKUP($B360,'Price List'!$C:BE,6,FALSE)))</f>
        <v/>
      </c>
      <c r="J360" s="76" t="str">
        <f>IF($B360="","",(VLOOKUP($B360,'Price List'!$C:BF,8,FALSE)))</f>
        <v/>
      </c>
      <c r="K360" s="76" t="str">
        <f>IF($B360="","",(VLOOKUP($B360,'Price List'!$C:BG,9,FALSE)))</f>
        <v/>
      </c>
      <c r="L360" s="79" t="str">
        <f>IF($B360="","",(VLOOKUP($B360,'Price List'!$C:BH,10,FALSE)))</f>
        <v/>
      </c>
      <c r="M360" s="80" t="str">
        <f>IF($B360="","",(VLOOKUP($B360,'Price List'!$C:BI,11,FALSE)))</f>
        <v/>
      </c>
      <c r="N360" s="81" t="str">
        <f>IF($B360="","",(VLOOKUP($B360,'Price List'!$C:BI,12,FALSE)))</f>
        <v/>
      </c>
      <c r="O360" s="82" t="str">
        <f>IF($B360="","",(VLOOKUP($B360,'Price List'!$C:AS,13,FALSE)))</f>
        <v/>
      </c>
      <c r="P360" s="83" t="str">
        <f>IF($B360="","",(VLOOKUP($B360,'Price List'!$C:AS,14,FALSE)))</f>
        <v/>
      </c>
      <c r="Q360" s="83" t="str">
        <f>IF($B360="","",(VLOOKUP($B360,'Price List'!$C:AS,15,FALSE)))</f>
        <v/>
      </c>
      <c r="R360" s="125" t="str">
        <f>IF($B360="","",(VLOOKUP($B360,'Price List'!$C:AS,16,FALSE)))</f>
        <v/>
      </c>
      <c r="S360" s="125" t="str">
        <f>IF($B360="","",(VLOOKUP($B360,'Price List'!$C:AS,17,FALSE)))</f>
        <v/>
      </c>
      <c r="T360" s="84" t="str">
        <f>IF($B360="","",(VLOOKUP($B360,'Price List'!$C:AS,18,FALSE)))</f>
        <v/>
      </c>
      <c r="U360" s="83" t="str">
        <f>IF($B360="","",(VLOOKUP($B360,'Price List'!$C:AS,19,FALSE)))</f>
        <v/>
      </c>
      <c r="V360" s="83" t="str">
        <f>IF($B360="","",(VLOOKUP($B360,'Price List'!$C:AS,20,FALSE)))</f>
        <v/>
      </c>
      <c r="W360" s="125" t="str">
        <f>IF($B360="","",(VLOOKUP($B360,'Price List'!$C:AS,21,FALSE)))</f>
        <v/>
      </c>
      <c r="X360" s="130" t="str">
        <f>IF($B360="","",(VLOOKUP($B360,'Price List'!$C:AS,22,FALSE)))</f>
        <v/>
      </c>
      <c r="Y360" s="83" t="str">
        <f>IF($B360="","",(VLOOKUP($B360,'Price List'!$C:AS,23,FALSE)))</f>
        <v/>
      </c>
      <c r="Z360" s="83" t="str">
        <f>IF($B360="","",(VLOOKUP($B360,'Price List'!$C:AS,24,FALSE)))</f>
        <v/>
      </c>
      <c r="AA360" s="83" t="str">
        <f>IF($B360="","",(VLOOKUP($B360,'Price List'!$C:AS,25,FALSE)))</f>
        <v/>
      </c>
      <c r="AB360" s="125" t="str">
        <f>IF($B360="","",(VLOOKUP($B360,'Price List'!$C:AS,26,FALSE)))</f>
        <v/>
      </c>
      <c r="AC360" s="125" t="str">
        <f>IF($B360="","",(VLOOKUP($B360,'Price List'!$C:AS,27,FALSE)))</f>
        <v/>
      </c>
      <c r="AD360" s="82" t="str">
        <f>IF($B360="","",(VLOOKUP($B360,'Price List'!$C:AS,28,FALSE)))</f>
        <v/>
      </c>
      <c r="AE360" s="83" t="str">
        <f>IF($B360="","",(VLOOKUP($B360,'Price List'!$C:AS,29,FALSE)))</f>
        <v/>
      </c>
      <c r="AF360" s="83" t="str">
        <f>IF($B360="","",(VLOOKUP($B360,'Price List'!$C:AS,30,FALSE)))</f>
        <v/>
      </c>
      <c r="AG360" s="125" t="str">
        <f>IF($B360="","",(VLOOKUP($B360,'Price List'!$C:AS,31,FALSE)))</f>
        <v/>
      </c>
      <c r="AH360" s="125" t="str">
        <f>IF($B360="","",(VLOOKUP($B360,'Price List'!$C:AS,32,FALSE)))</f>
        <v/>
      </c>
      <c r="AI360" s="84" t="str">
        <f>IF($B360="","",(VLOOKUP($B360,'Price List'!$C:AS,33,FALSE)))</f>
        <v/>
      </c>
      <c r="AJ360" s="83" t="str">
        <f>IF($B360="","",(VLOOKUP($B360,'Price List'!$C:AS,34,FALSE)))</f>
        <v/>
      </c>
      <c r="AK360" s="83" t="str">
        <f>IF($B360="","",(VLOOKUP($B360,'Price List'!$C:AS,35,FALSE)))</f>
        <v/>
      </c>
      <c r="AL360" s="125" t="str">
        <f>IF($B360="","",(VLOOKUP($B360,'Price List'!$C:AS,36,FALSE)))</f>
        <v/>
      </c>
      <c r="AM360" s="130" t="str">
        <f>IF($B360="","",(VLOOKUP($B360,'Price List'!$C:AS,37,FALSE)))</f>
        <v/>
      </c>
      <c r="AN360" s="83" t="str">
        <f>IF($B360="","",(VLOOKUP($B360,'Price List'!$C:AS,38,FALSE)))</f>
        <v/>
      </c>
      <c r="AO360" s="83" t="str">
        <f>IF($B360="","",(VLOOKUP($B360,'Price List'!$C:AS,39,FALSE)))</f>
        <v/>
      </c>
      <c r="AP360" s="83" t="str">
        <f>IF($B360="","",(VLOOKUP($B360,'Price List'!$C:AS,40,FALSE)))</f>
        <v/>
      </c>
      <c r="AQ360" s="125" t="str">
        <f>IF($B360="","",(VLOOKUP($B360,'Price List'!$C:AS,41,FALSE)))</f>
        <v/>
      </c>
      <c r="AR360" s="135" t="str">
        <f>IF($B360="","",(VLOOKUP($B360,'Price List'!$C:AS,42,FALSE)))</f>
        <v/>
      </c>
      <c r="AS360" s="76" t="str">
        <f>IF($B360="","",(VLOOKUP($B360,'Price List'!$C:CO,43,FALSE)))</f>
        <v/>
      </c>
      <c r="AT360" s="151" t="str">
        <f t="shared" si="5"/>
        <v/>
      </c>
      <c r="AU360" s="76"/>
      <c r="AV360" s="76"/>
      <c r="AW360" s="76"/>
      <c r="AX360" s="76"/>
      <c r="AY360" s="76"/>
      <c r="AZ360" s="76"/>
      <c r="BA360" s="76"/>
    </row>
    <row r="361" spans="1:53" s="85" customFormat="1" x14ac:dyDescent="0.2">
      <c r="A361" s="79">
        <v>354</v>
      </c>
      <c r="B361" s="76" t="str">
        <f>IF(ISBLANK(Catalog!A833),"",Catalog!A833)</f>
        <v/>
      </c>
      <c r="C361" s="76"/>
      <c r="D361" s="76" t="str">
        <f>IF($B361="","",(VLOOKUP($B361,'Price List'!$C:BB,2,FALSE)))</f>
        <v/>
      </c>
      <c r="E361" s="77" t="str">
        <f>IF($B361="","",(VLOOKUP($B361,'Price List'!$C:BA,3,FALSE)))</f>
        <v/>
      </c>
      <c r="F361" s="78" t="str">
        <f>IF($B361="","",IF(ISBLANK(VLOOKUP($B361,'Price List'!$C:BB,5,FALSE)),VLOOKUP($B361,'Price List'!$C:BB,7,FALSE),VLOOKUP($B361,'Price List'!$C:BB,5,FALSE)))</f>
        <v/>
      </c>
      <c r="G361" s="76"/>
      <c r="H361" s="76"/>
      <c r="I361" s="77" t="str">
        <f>IF($B361="","",(VLOOKUP($B361,'Price List'!$C:BE,6,FALSE)))</f>
        <v/>
      </c>
      <c r="J361" s="76" t="str">
        <f>IF($B361="","",(VLOOKUP($B361,'Price List'!$C:BF,8,FALSE)))</f>
        <v/>
      </c>
      <c r="K361" s="76" t="str">
        <f>IF($B361="","",(VLOOKUP($B361,'Price List'!$C:BG,9,FALSE)))</f>
        <v/>
      </c>
      <c r="L361" s="79" t="str">
        <f>IF($B361="","",(VLOOKUP($B361,'Price List'!$C:BH,10,FALSE)))</f>
        <v/>
      </c>
      <c r="M361" s="80" t="str">
        <f>IF($B361="","",(VLOOKUP($B361,'Price List'!$C:BI,11,FALSE)))</f>
        <v/>
      </c>
      <c r="N361" s="81" t="str">
        <f>IF($B361="","",(VLOOKUP($B361,'Price List'!$C:BI,12,FALSE)))</f>
        <v/>
      </c>
      <c r="O361" s="82" t="str">
        <f>IF($B361="","",(VLOOKUP($B361,'Price List'!$C:AS,13,FALSE)))</f>
        <v/>
      </c>
      <c r="P361" s="83" t="str">
        <f>IF($B361="","",(VLOOKUP($B361,'Price List'!$C:AS,14,FALSE)))</f>
        <v/>
      </c>
      <c r="Q361" s="83" t="str">
        <f>IF($B361="","",(VLOOKUP($B361,'Price List'!$C:AS,15,FALSE)))</f>
        <v/>
      </c>
      <c r="R361" s="125" t="str">
        <f>IF($B361="","",(VLOOKUP($B361,'Price List'!$C:AS,16,FALSE)))</f>
        <v/>
      </c>
      <c r="S361" s="125" t="str">
        <f>IF($B361="","",(VLOOKUP($B361,'Price List'!$C:AS,17,FALSE)))</f>
        <v/>
      </c>
      <c r="T361" s="84" t="str">
        <f>IF($B361="","",(VLOOKUP($B361,'Price List'!$C:AS,18,FALSE)))</f>
        <v/>
      </c>
      <c r="U361" s="83" t="str">
        <f>IF($B361="","",(VLOOKUP($B361,'Price List'!$C:AS,19,FALSE)))</f>
        <v/>
      </c>
      <c r="V361" s="83" t="str">
        <f>IF($B361="","",(VLOOKUP($B361,'Price List'!$C:AS,20,FALSE)))</f>
        <v/>
      </c>
      <c r="W361" s="125" t="str">
        <f>IF($B361="","",(VLOOKUP($B361,'Price List'!$C:AS,21,FALSE)))</f>
        <v/>
      </c>
      <c r="X361" s="130" t="str">
        <f>IF($B361="","",(VLOOKUP($B361,'Price List'!$C:AS,22,FALSE)))</f>
        <v/>
      </c>
      <c r="Y361" s="83" t="str">
        <f>IF($B361="","",(VLOOKUP($B361,'Price List'!$C:AS,23,FALSE)))</f>
        <v/>
      </c>
      <c r="Z361" s="83" t="str">
        <f>IF($B361="","",(VLOOKUP($B361,'Price List'!$C:AS,24,FALSE)))</f>
        <v/>
      </c>
      <c r="AA361" s="83" t="str">
        <f>IF($B361="","",(VLOOKUP($B361,'Price List'!$C:AS,25,FALSE)))</f>
        <v/>
      </c>
      <c r="AB361" s="125" t="str">
        <f>IF($B361="","",(VLOOKUP($B361,'Price List'!$C:AS,26,FALSE)))</f>
        <v/>
      </c>
      <c r="AC361" s="125" t="str">
        <f>IF($B361="","",(VLOOKUP($B361,'Price List'!$C:AS,27,FALSE)))</f>
        <v/>
      </c>
      <c r="AD361" s="82" t="str">
        <f>IF($B361="","",(VLOOKUP($B361,'Price List'!$C:AS,28,FALSE)))</f>
        <v/>
      </c>
      <c r="AE361" s="83" t="str">
        <f>IF($B361="","",(VLOOKUP($B361,'Price List'!$C:AS,29,FALSE)))</f>
        <v/>
      </c>
      <c r="AF361" s="83" t="str">
        <f>IF($B361="","",(VLOOKUP($B361,'Price List'!$C:AS,30,FALSE)))</f>
        <v/>
      </c>
      <c r="AG361" s="125" t="str">
        <f>IF($B361="","",(VLOOKUP($B361,'Price List'!$C:AS,31,FALSE)))</f>
        <v/>
      </c>
      <c r="AH361" s="125" t="str">
        <f>IF($B361="","",(VLOOKUP($B361,'Price List'!$C:AS,32,FALSE)))</f>
        <v/>
      </c>
      <c r="AI361" s="84" t="str">
        <f>IF($B361="","",(VLOOKUP($B361,'Price List'!$C:AS,33,FALSE)))</f>
        <v/>
      </c>
      <c r="AJ361" s="83" t="str">
        <f>IF($B361="","",(VLOOKUP($B361,'Price List'!$C:AS,34,FALSE)))</f>
        <v/>
      </c>
      <c r="AK361" s="83" t="str">
        <f>IF($B361="","",(VLOOKUP($B361,'Price List'!$C:AS,35,FALSE)))</f>
        <v/>
      </c>
      <c r="AL361" s="125" t="str">
        <f>IF($B361="","",(VLOOKUP($B361,'Price List'!$C:AS,36,FALSE)))</f>
        <v/>
      </c>
      <c r="AM361" s="130" t="str">
        <f>IF($B361="","",(VLOOKUP($B361,'Price List'!$C:AS,37,FALSE)))</f>
        <v/>
      </c>
      <c r="AN361" s="83" t="str">
        <f>IF($B361="","",(VLOOKUP($B361,'Price List'!$C:AS,38,FALSE)))</f>
        <v/>
      </c>
      <c r="AO361" s="83" t="str">
        <f>IF($B361="","",(VLOOKUP($B361,'Price List'!$C:AS,39,FALSE)))</f>
        <v/>
      </c>
      <c r="AP361" s="83" t="str">
        <f>IF($B361="","",(VLOOKUP($B361,'Price List'!$C:AS,40,FALSE)))</f>
        <v/>
      </c>
      <c r="AQ361" s="125" t="str">
        <f>IF($B361="","",(VLOOKUP($B361,'Price List'!$C:AS,41,FALSE)))</f>
        <v/>
      </c>
      <c r="AR361" s="135" t="str">
        <f>IF($B361="","",(VLOOKUP($B361,'Price List'!$C:AS,42,FALSE)))</f>
        <v/>
      </c>
      <c r="AS361" s="76" t="str">
        <f>IF($B361="","",(VLOOKUP($B361,'Price List'!$C:CO,43,FALSE)))</f>
        <v/>
      </c>
      <c r="AT361" s="151" t="str">
        <f t="shared" si="5"/>
        <v/>
      </c>
      <c r="AU361" s="76"/>
      <c r="AV361" s="76"/>
      <c r="AW361" s="76"/>
      <c r="AX361" s="76"/>
      <c r="AY361" s="76"/>
      <c r="AZ361" s="76"/>
      <c r="BA361" s="76"/>
    </row>
    <row r="362" spans="1:53" s="85" customFormat="1" x14ac:dyDescent="0.2">
      <c r="A362" s="79">
        <v>355</v>
      </c>
      <c r="B362" s="76" t="str">
        <f>IF(ISBLANK(Catalog!E833),"",Catalog!E833)</f>
        <v/>
      </c>
      <c r="C362" s="76"/>
      <c r="D362" s="76" t="str">
        <f>IF($B362="","",(VLOOKUP($B362,'Price List'!$C:BB,2,FALSE)))</f>
        <v/>
      </c>
      <c r="E362" s="77" t="str">
        <f>IF($B362="","",(VLOOKUP($B362,'Price List'!$C:BA,3,FALSE)))</f>
        <v/>
      </c>
      <c r="F362" s="78" t="str">
        <f>IF($B362="","",IF(ISBLANK(VLOOKUP($B362,'Price List'!$C:BB,5,FALSE)),VLOOKUP($B362,'Price List'!$C:BB,7,FALSE),VLOOKUP($B362,'Price List'!$C:BB,5,FALSE)))</f>
        <v/>
      </c>
      <c r="G362" s="76"/>
      <c r="H362" s="76"/>
      <c r="I362" s="77" t="str">
        <f>IF($B362="","",(VLOOKUP($B362,'Price List'!$C:BE,6,FALSE)))</f>
        <v/>
      </c>
      <c r="J362" s="76" t="str">
        <f>IF($B362="","",(VLOOKUP($B362,'Price List'!$C:BF,8,FALSE)))</f>
        <v/>
      </c>
      <c r="K362" s="76" t="str">
        <f>IF($B362="","",(VLOOKUP($B362,'Price List'!$C:BG,9,FALSE)))</f>
        <v/>
      </c>
      <c r="L362" s="79" t="str">
        <f>IF($B362="","",(VLOOKUP($B362,'Price List'!$C:BH,10,FALSE)))</f>
        <v/>
      </c>
      <c r="M362" s="80" t="str">
        <f>IF($B362="","",(VLOOKUP($B362,'Price List'!$C:BI,11,FALSE)))</f>
        <v/>
      </c>
      <c r="N362" s="81" t="str">
        <f>IF($B362="","",(VLOOKUP($B362,'Price List'!$C:BI,12,FALSE)))</f>
        <v/>
      </c>
      <c r="O362" s="82" t="str">
        <f>IF($B362="","",(VLOOKUP($B362,'Price List'!$C:AS,13,FALSE)))</f>
        <v/>
      </c>
      <c r="P362" s="83" t="str">
        <f>IF($B362="","",(VLOOKUP($B362,'Price List'!$C:AS,14,FALSE)))</f>
        <v/>
      </c>
      <c r="Q362" s="83" t="str">
        <f>IF($B362="","",(VLOOKUP($B362,'Price List'!$C:AS,15,FALSE)))</f>
        <v/>
      </c>
      <c r="R362" s="125" t="str">
        <f>IF($B362="","",(VLOOKUP($B362,'Price List'!$C:AS,16,FALSE)))</f>
        <v/>
      </c>
      <c r="S362" s="125" t="str">
        <f>IF($B362="","",(VLOOKUP($B362,'Price List'!$C:AS,17,FALSE)))</f>
        <v/>
      </c>
      <c r="T362" s="84" t="str">
        <f>IF($B362="","",(VLOOKUP($B362,'Price List'!$C:AS,18,FALSE)))</f>
        <v/>
      </c>
      <c r="U362" s="83" t="str">
        <f>IF($B362="","",(VLOOKUP($B362,'Price List'!$C:AS,19,FALSE)))</f>
        <v/>
      </c>
      <c r="V362" s="83" t="str">
        <f>IF($B362="","",(VLOOKUP($B362,'Price List'!$C:AS,20,FALSE)))</f>
        <v/>
      </c>
      <c r="W362" s="125" t="str">
        <f>IF($B362="","",(VLOOKUP($B362,'Price List'!$C:AS,21,FALSE)))</f>
        <v/>
      </c>
      <c r="X362" s="130" t="str">
        <f>IF($B362="","",(VLOOKUP($B362,'Price List'!$C:AS,22,FALSE)))</f>
        <v/>
      </c>
      <c r="Y362" s="83" t="str">
        <f>IF($B362="","",(VLOOKUP($B362,'Price List'!$C:AS,23,FALSE)))</f>
        <v/>
      </c>
      <c r="Z362" s="83" t="str">
        <f>IF($B362="","",(VLOOKUP($B362,'Price List'!$C:AS,24,FALSE)))</f>
        <v/>
      </c>
      <c r="AA362" s="83" t="str">
        <f>IF($B362="","",(VLOOKUP($B362,'Price List'!$C:AS,25,FALSE)))</f>
        <v/>
      </c>
      <c r="AB362" s="125" t="str">
        <f>IF($B362="","",(VLOOKUP($B362,'Price List'!$C:AS,26,FALSE)))</f>
        <v/>
      </c>
      <c r="AC362" s="125" t="str">
        <f>IF($B362="","",(VLOOKUP($B362,'Price List'!$C:AS,27,FALSE)))</f>
        <v/>
      </c>
      <c r="AD362" s="82" t="str">
        <f>IF($B362="","",(VLOOKUP($B362,'Price List'!$C:AS,28,FALSE)))</f>
        <v/>
      </c>
      <c r="AE362" s="83" t="str">
        <f>IF($B362="","",(VLOOKUP($B362,'Price List'!$C:AS,29,FALSE)))</f>
        <v/>
      </c>
      <c r="AF362" s="83" t="str">
        <f>IF($B362="","",(VLOOKUP($B362,'Price List'!$C:AS,30,FALSE)))</f>
        <v/>
      </c>
      <c r="AG362" s="125" t="str">
        <f>IF($B362="","",(VLOOKUP($B362,'Price List'!$C:AS,31,FALSE)))</f>
        <v/>
      </c>
      <c r="AH362" s="125" t="str">
        <f>IF($B362="","",(VLOOKUP($B362,'Price List'!$C:AS,32,FALSE)))</f>
        <v/>
      </c>
      <c r="AI362" s="84" t="str">
        <f>IF($B362="","",(VLOOKUP($B362,'Price List'!$C:AS,33,FALSE)))</f>
        <v/>
      </c>
      <c r="AJ362" s="83" t="str">
        <f>IF($B362="","",(VLOOKUP($B362,'Price List'!$C:AS,34,FALSE)))</f>
        <v/>
      </c>
      <c r="AK362" s="83" t="str">
        <f>IF($B362="","",(VLOOKUP($B362,'Price List'!$C:AS,35,FALSE)))</f>
        <v/>
      </c>
      <c r="AL362" s="125" t="str">
        <f>IF($B362="","",(VLOOKUP($B362,'Price List'!$C:AS,36,FALSE)))</f>
        <v/>
      </c>
      <c r="AM362" s="130" t="str">
        <f>IF($B362="","",(VLOOKUP($B362,'Price List'!$C:AS,37,FALSE)))</f>
        <v/>
      </c>
      <c r="AN362" s="83" t="str">
        <f>IF($B362="","",(VLOOKUP($B362,'Price List'!$C:AS,38,FALSE)))</f>
        <v/>
      </c>
      <c r="AO362" s="83" t="str">
        <f>IF($B362="","",(VLOOKUP($B362,'Price List'!$C:AS,39,FALSE)))</f>
        <v/>
      </c>
      <c r="AP362" s="83" t="str">
        <f>IF($B362="","",(VLOOKUP($B362,'Price List'!$C:AS,40,FALSE)))</f>
        <v/>
      </c>
      <c r="AQ362" s="125" t="str">
        <f>IF($B362="","",(VLOOKUP($B362,'Price List'!$C:AS,41,FALSE)))</f>
        <v/>
      </c>
      <c r="AR362" s="135" t="str">
        <f>IF($B362="","",(VLOOKUP($B362,'Price List'!$C:AS,42,FALSE)))</f>
        <v/>
      </c>
      <c r="AS362" s="76" t="str">
        <f>IF($B362="","",(VLOOKUP($B362,'Price List'!$C:CO,43,FALSE)))</f>
        <v/>
      </c>
      <c r="AT362" s="151" t="str">
        <f t="shared" si="5"/>
        <v/>
      </c>
      <c r="AU362" s="76"/>
      <c r="AV362" s="76"/>
      <c r="AW362" s="76"/>
      <c r="AX362" s="76"/>
      <c r="AY362" s="76"/>
      <c r="AZ362" s="76"/>
      <c r="BA362" s="76"/>
    </row>
    <row r="363" spans="1:53" s="85" customFormat="1" x14ac:dyDescent="0.2">
      <c r="A363" s="79">
        <v>356</v>
      </c>
      <c r="B363" s="76" t="str">
        <f>IF(ISBLANK(Catalog!I833),"",Catalog!I833)</f>
        <v/>
      </c>
      <c r="C363" s="76"/>
      <c r="D363" s="76" t="str">
        <f>IF($B363="","",(VLOOKUP($B363,'Price List'!$C:BB,2,FALSE)))</f>
        <v/>
      </c>
      <c r="E363" s="77" t="str">
        <f>IF($B363="","",(VLOOKUP($B363,'Price List'!$C:BA,3,FALSE)))</f>
        <v/>
      </c>
      <c r="F363" s="78" t="str">
        <f>IF($B363="","",IF(ISBLANK(VLOOKUP($B363,'Price List'!$C:BB,5,FALSE)),VLOOKUP($B363,'Price List'!$C:BB,7,FALSE),VLOOKUP($B363,'Price List'!$C:BB,5,FALSE)))</f>
        <v/>
      </c>
      <c r="G363" s="76"/>
      <c r="H363" s="76"/>
      <c r="I363" s="77" t="str">
        <f>IF($B363="","",(VLOOKUP($B363,'Price List'!$C:BE,6,FALSE)))</f>
        <v/>
      </c>
      <c r="J363" s="76" t="str">
        <f>IF($B363="","",(VLOOKUP($B363,'Price List'!$C:BF,8,FALSE)))</f>
        <v/>
      </c>
      <c r="K363" s="76" t="str">
        <f>IF($B363="","",(VLOOKUP($B363,'Price List'!$C:BG,9,FALSE)))</f>
        <v/>
      </c>
      <c r="L363" s="79" t="str">
        <f>IF($B363="","",(VLOOKUP($B363,'Price List'!$C:BH,10,FALSE)))</f>
        <v/>
      </c>
      <c r="M363" s="80" t="str">
        <f>IF($B363="","",(VLOOKUP($B363,'Price List'!$C:BI,11,FALSE)))</f>
        <v/>
      </c>
      <c r="N363" s="81" t="str">
        <f>IF($B363="","",(VLOOKUP($B363,'Price List'!$C:BI,12,FALSE)))</f>
        <v/>
      </c>
      <c r="O363" s="82" t="str">
        <f>IF($B363="","",(VLOOKUP($B363,'Price List'!$C:AS,13,FALSE)))</f>
        <v/>
      </c>
      <c r="P363" s="83" t="str">
        <f>IF($B363="","",(VLOOKUP($B363,'Price List'!$C:AS,14,FALSE)))</f>
        <v/>
      </c>
      <c r="Q363" s="83" t="str">
        <f>IF($B363="","",(VLOOKUP($B363,'Price List'!$C:AS,15,FALSE)))</f>
        <v/>
      </c>
      <c r="R363" s="125" t="str">
        <f>IF($B363="","",(VLOOKUP($B363,'Price List'!$C:AS,16,FALSE)))</f>
        <v/>
      </c>
      <c r="S363" s="125" t="str">
        <f>IF($B363="","",(VLOOKUP($B363,'Price List'!$C:AS,17,FALSE)))</f>
        <v/>
      </c>
      <c r="T363" s="84" t="str">
        <f>IF($B363="","",(VLOOKUP($B363,'Price List'!$C:AS,18,FALSE)))</f>
        <v/>
      </c>
      <c r="U363" s="83" t="str">
        <f>IF($B363="","",(VLOOKUP($B363,'Price List'!$C:AS,19,FALSE)))</f>
        <v/>
      </c>
      <c r="V363" s="83" t="str">
        <f>IF($B363="","",(VLOOKUP($B363,'Price List'!$C:AS,20,FALSE)))</f>
        <v/>
      </c>
      <c r="W363" s="125" t="str">
        <f>IF($B363="","",(VLOOKUP($B363,'Price List'!$C:AS,21,FALSE)))</f>
        <v/>
      </c>
      <c r="X363" s="130" t="str">
        <f>IF($B363="","",(VLOOKUP($B363,'Price List'!$C:AS,22,FALSE)))</f>
        <v/>
      </c>
      <c r="Y363" s="83" t="str">
        <f>IF($B363="","",(VLOOKUP($B363,'Price List'!$C:AS,23,FALSE)))</f>
        <v/>
      </c>
      <c r="Z363" s="83" t="str">
        <f>IF($B363="","",(VLOOKUP($B363,'Price List'!$C:AS,24,FALSE)))</f>
        <v/>
      </c>
      <c r="AA363" s="83" t="str">
        <f>IF($B363="","",(VLOOKUP($B363,'Price List'!$C:AS,25,FALSE)))</f>
        <v/>
      </c>
      <c r="AB363" s="125" t="str">
        <f>IF($B363="","",(VLOOKUP($B363,'Price List'!$C:AS,26,FALSE)))</f>
        <v/>
      </c>
      <c r="AC363" s="125" t="str">
        <f>IF($B363="","",(VLOOKUP($B363,'Price List'!$C:AS,27,FALSE)))</f>
        <v/>
      </c>
      <c r="AD363" s="82" t="str">
        <f>IF($B363="","",(VLOOKUP($B363,'Price List'!$C:AS,28,FALSE)))</f>
        <v/>
      </c>
      <c r="AE363" s="83" t="str">
        <f>IF($B363="","",(VLOOKUP($B363,'Price List'!$C:AS,29,FALSE)))</f>
        <v/>
      </c>
      <c r="AF363" s="83" t="str">
        <f>IF($B363="","",(VLOOKUP($B363,'Price List'!$C:AS,30,FALSE)))</f>
        <v/>
      </c>
      <c r="AG363" s="125" t="str">
        <f>IF($B363="","",(VLOOKUP($B363,'Price List'!$C:AS,31,FALSE)))</f>
        <v/>
      </c>
      <c r="AH363" s="125" t="str">
        <f>IF($B363="","",(VLOOKUP($B363,'Price List'!$C:AS,32,FALSE)))</f>
        <v/>
      </c>
      <c r="AI363" s="84" t="str">
        <f>IF($B363="","",(VLOOKUP($B363,'Price List'!$C:AS,33,FALSE)))</f>
        <v/>
      </c>
      <c r="AJ363" s="83" t="str">
        <f>IF($B363="","",(VLOOKUP($B363,'Price List'!$C:AS,34,FALSE)))</f>
        <v/>
      </c>
      <c r="AK363" s="83" t="str">
        <f>IF($B363="","",(VLOOKUP($B363,'Price List'!$C:AS,35,FALSE)))</f>
        <v/>
      </c>
      <c r="AL363" s="125" t="str">
        <f>IF($B363="","",(VLOOKUP($B363,'Price List'!$C:AS,36,FALSE)))</f>
        <v/>
      </c>
      <c r="AM363" s="130" t="str">
        <f>IF($B363="","",(VLOOKUP($B363,'Price List'!$C:AS,37,FALSE)))</f>
        <v/>
      </c>
      <c r="AN363" s="83" t="str">
        <f>IF($B363="","",(VLOOKUP($B363,'Price List'!$C:AS,38,FALSE)))</f>
        <v/>
      </c>
      <c r="AO363" s="83" t="str">
        <f>IF($B363="","",(VLOOKUP($B363,'Price List'!$C:AS,39,FALSE)))</f>
        <v/>
      </c>
      <c r="AP363" s="83" t="str">
        <f>IF($B363="","",(VLOOKUP($B363,'Price List'!$C:AS,40,FALSE)))</f>
        <v/>
      </c>
      <c r="AQ363" s="125" t="str">
        <f>IF($B363="","",(VLOOKUP($B363,'Price List'!$C:AS,41,FALSE)))</f>
        <v/>
      </c>
      <c r="AR363" s="135" t="str">
        <f>IF($B363="","",(VLOOKUP($B363,'Price List'!$C:AS,42,FALSE)))</f>
        <v/>
      </c>
      <c r="AS363" s="76" t="str">
        <f>IF($B363="","",(VLOOKUP($B363,'Price List'!$C:CO,43,FALSE)))</f>
        <v/>
      </c>
      <c r="AT363" s="151" t="str">
        <f t="shared" si="5"/>
        <v/>
      </c>
      <c r="AU363" s="76"/>
      <c r="AV363" s="76"/>
      <c r="AW363" s="76"/>
      <c r="AX363" s="76"/>
      <c r="AY363" s="76"/>
      <c r="AZ363" s="76"/>
      <c r="BA363" s="76"/>
    </row>
    <row r="364" spans="1:53" s="85" customFormat="1" x14ac:dyDescent="0.2">
      <c r="A364" s="79">
        <v>357</v>
      </c>
      <c r="B364" s="76" t="str">
        <f>IF(ISBLANK(Catalog!A840),"",Catalog!A840)</f>
        <v/>
      </c>
      <c r="C364" s="76"/>
      <c r="D364" s="76" t="str">
        <f>IF($B364="","",(VLOOKUP($B364,'Price List'!$C:BB,2,FALSE)))</f>
        <v/>
      </c>
      <c r="E364" s="77" t="str">
        <f>IF($B364="","",(VLOOKUP($B364,'Price List'!$C:BA,3,FALSE)))</f>
        <v/>
      </c>
      <c r="F364" s="78" t="str">
        <f>IF($B364="","",IF(ISBLANK(VLOOKUP($B364,'Price List'!$C:BB,5,FALSE)),VLOOKUP($B364,'Price List'!$C:BB,7,FALSE),VLOOKUP($B364,'Price List'!$C:BB,5,FALSE)))</f>
        <v/>
      </c>
      <c r="G364" s="76"/>
      <c r="H364" s="76"/>
      <c r="I364" s="77" t="str">
        <f>IF($B364="","",(VLOOKUP($B364,'Price List'!$C:BE,6,FALSE)))</f>
        <v/>
      </c>
      <c r="J364" s="76" t="str">
        <f>IF($B364="","",(VLOOKUP($B364,'Price List'!$C:BF,8,FALSE)))</f>
        <v/>
      </c>
      <c r="K364" s="76" t="str">
        <f>IF($B364="","",(VLOOKUP($B364,'Price List'!$C:BG,9,FALSE)))</f>
        <v/>
      </c>
      <c r="L364" s="79" t="str">
        <f>IF($B364="","",(VLOOKUP($B364,'Price List'!$C:BH,10,FALSE)))</f>
        <v/>
      </c>
      <c r="M364" s="80" t="str">
        <f>IF($B364="","",(VLOOKUP($B364,'Price List'!$C:BI,11,FALSE)))</f>
        <v/>
      </c>
      <c r="N364" s="81" t="str">
        <f>IF($B364="","",(VLOOKUP($B364,'Price List'!$C:BI,12,FALSE)))</f>
        <v/>
      </c>
      <c r="O364" s="82" t="str">
        <f>IF($B364="","",(VLOOKUP($B364,'Price List'!$C:AS,13,FALSE)))</f>
        <v/>
      </c>
      <c r="P364" s="83" t="str">
        <f>IF($B364="","",(VLOOKUP($B364,'Price List'!$C:AS,14,FALSE)))</f>
        <v/>
      </c>
      <c r="Q364" s="83" t="str">
        <f>IF($B364="","",(VLOOKUP($B364,'Price List'!$C:AS,15,FALSE)))</f>
        <v/>
      </c>
      <c r="R364" s="125" t="str">
        <f>IF($B364="","",(VLOOKUP($B364,'Price List'!$C:AS,16,FALSE)))</f>
        <v/>
      </c>
      <c r="S364" s="125" t="str">
        <f>IF($B364="","",(VLOOKUP($B364,'Price List'!$C:AS,17,FALSE)))</f>
        <v/>
      </c>
      <c r="T364" s="84" t="str">
        <f>IF($B364="","",(VLOOKUP($B364,'Price List'!$C:AS,18,FALSE)))</f>
        <v/>
      </c>
      <c r="U364" s="83" t="str">
        <f>IF($B364="","",(VLOOKUP($B364,'Price List'!$C:AS,19,FALSE)))</f>
        <v/>
      </c>
      <c r="V364" s="83" t="str">
        <f>IF($B364="","",(VLOOKUP($B364,'Price List'!$C:AS,20,FALSE)))</f>
        <v/>
      </c>
      <c r="W364" s="125" t="str">
        <f>IF($B364="","",(VLOOKUP($B364,'Price List'!$C:AS,21,FALSE)))</f>
        <v/>
      </c>
      <c r="X364" s="130" t="str">
        <f>IF($B364="","",(VLOOKUP($B364,'Price List'!$C:AS,22,FALSE)))</f>
        <v/>
      </c>
      <c r="Y364" s="83" t="str">
        <f>IF($B364="","",(VLOOKUP($B364,'Price List'!$C:AS,23,FALSE)))</f>
        <v/>
      </c>
      <c r="Z364" s="83" t="str">
        <f>IF($B364="","",(VLOOKUP($B364,'Price List'!$C:AS,24,FALSE)))</f>
        <v/>
      </c>
      <c r="AA364" s="83" t="str">
        <f>IF($B364="","",(VLOOKUP($B364,'Price List'!$C:AS,25,FALSE)))</f>
        <v/>
      </c>
      <c r="AB364" s="125" t="str">
        <f>IF($B364="","",(VLOOKUP($B364,'Price List'!$C:AS,26,FALSE)))</f>
        <v/>
      </c>
      <c r="AC364" s="125" t="str">
        <f>IF($B364="","",(VLOOKUP($B364,'Price List'!$C:AS,27,FALSE)))</f>
        <v/>
      </c>
      <c r="AD364" s="82" t="str">
        <f>IF($B364="","",(VLOOKUP($B364,'Price List'!$C:AS,28,FALSE)))</f>
        <v/>
      </c>
      <c r="AE364" s="83" t="str">
        <f>IF($B364="","",(VLOOKUP($B364,'Price List'!$C:AS,29,FALSE)))</f>
        <v/>
      </c>
      <c r="AF364" s="83" t="str">
        <f>IF($B364="","",(VLOOKUP($B364,'Price List'!$C:AS,30,FALSE)))</f>
        <v/>
      </c>
      <c r="AG364" s="125" t="str">
        <f>IF($B364="","",(VLOOKUP($B364,'Price List'!$C:AS,31,FALSE)))</f>
        <v/>
      </c>
      <c r="AH364" s="125" t="str">
        <f>IF($B364="","",(VLOOKUP($B364,'Price List'!$C:AS,32,FALSE)))</f>
        <v/>
      </c>
      <c r="AI364" s="84" t="str">
        <f>IF($B364="","",(VLOOKUP($B364,'Price List'!$C:AS,33,FALSE)))</f>
        <v/>
      </c>
      <c r="AJ364" s="83" t="str">
        <f>IF($B364="","",(VLOOKUP($B364,'Price List'!$C:AS,34,FALSE)))</f>
        <v/>
      </c>
      <c r="AK364" s="83" t="str">
        <f>IF($B364="","",(VLOOKUP($B364,'Price List'!$C:AS,35,FALSE)))</f>
        <v/>
      </c>
      <c r="AL364" s="125" t="str">
        <f>IF($B364="","",(VLOOKUP($B364,'Price List'!$C:AS,36,FALSE)))</f>
        <v/>
      </c>
      <c r="AM364" s="130" t="str">
        <f>IF($B364="","",(VLOOKUP($B364,'Price List'!$C:AS,37,FALSE)))</f>
        <v/>
      </c>
      <c r="AN364" s="83" t="str">
        <f>IF($B364="","",(VLOOKUP($B364,'Price List'!$C:AS,38,FALSE)))</f>
        <v/>
      </c>
      <c r="AO364" s="83" t="str">
        <f>IF($B364="","",(VLOOKUP($B364,'Price List'!$C:AS,39,FALSE)))</f>
        <v/>
      </c>
      <c r="AP364" s="83" t="str">
        <f>IF($B364="","",(VLOOKUP($B364,'Price List'!$C:AS,40,FALSE)))</f>
        <v/>
      </c>
      <c r="AQ364" s="125" t="str">
        <f>IF($B364="","",(VLOOKUP($B364,'Price List'!$C:AS,41,FALSE)))</f>
        <v/>
      </c>
      <c r="AR364" s="135" t="str">
        <f>IF($B364="","",(VLOOKUP($B364,'Price List'!$C:AS,42,FALSE)))</f>
        <v/>
      </c>
      <c r="AS364" s="76" t="str">
        <f>IF($B364="","",(VLOOKUP($B364,'Price List'!$C:CO,43,FALSE)))</f>
        <v/>
      </c>
      <c r="AT364" s="151" t="str">
        <f t="shared" si="5"/>
        <v/>
      </c>
      <c r="AU364" s="76"/>
      <c r="AV364" s="76"/>
      <c r="AW364" s="76"/>
      <c r="AX364" s="76"/>
      <c r="AY364" s="76"/>
      <c r="AZ364" s="76"/>
      <c r="BA364" s="76"/>
    </row>
    <row r="365" spans="1:53" s="85" customFormat="1" x14ac:dyDescent="0.2">
      <c r="A365" s="79">
        <v>358</v>
      </c>
      <c r="B365" s="76" t="str">
        <f>IF(ISBLANK(Catalog!E840),"",Catalog!E840)</f>
        <v/>
      </c>
      <c r="C365" s="76"/>
      <c r="D365" s="76" t="str">
        <f>IF($B365="","",(VLOOKUP($B365,'Price List'!$C:BB,2,FALSE)))</f>
        <v/>
      </c>
      <c r="E365" s="77" t="str">
        <f>IF($B365="","",(VLOOKUP($B365,'Price List'!$C:BA,3,FALSE)))</f>
        <v/>
      </c>
      <c r="F365" s="78" t="str">
        <f>IF($B365="","",IF(ISBLANK(VLOOKUP($B365,'Price List'!$C:BB,5,FALSE)),VLOOKUP($B365,'Price List'!$C:BB,7,FALSE),VLOOKUP($B365,'Price List'!$C:BB,5,FALSE)))</f>
        <v/>
      </c>
      <c r="G365" s="76"/>
      <c r="H365" s="76"/>
      <c r="I365" s="77" t="str">
        <f>IF($B365="","",(VLOOKUP($B365,'Price List'!$C:BE,6,FALSE)))</f>
        <v/>
      </c>
      <c r="J365" s="76" t="str">
        <f>IF($B365="","",(VLOOKUP($B365,'Price List'!$C:BF,8,FALSE)))</f>
        <v/>
      </c>
      <c r="K365" s="76" t="str">
        <f>IF($B365="","",(VLOOKUP($B365,'Price List'!$C:BG,9,FALSE)))</f>
        <v/>
      </c>
      <c r="L365" s="79" t="str">
        <f>IF($B365="","",(VLOOKUP($B365,'Price List'!$C:BH,10,FALSE)))</f>
        <v/>
      </c>
      <c r="M365" s="80" t="str">
        <f>IF($B365="","",(VLOOKUP($B365,'Price List'!$C:BI,11,FALSE)))</f>
        <v/>
      </c>
      <c r="N365" s="81" t="str">
        <f>IF($B365="","",(VLOOKUP($B365,'Price List'!$C:BI,12,FALSE)))</f>
        <v/>
      </c>
      <c r="O365" s="82" t="str">
        <f>IF($B365="","",(VLOOKUP($B365,'Price List'!$C:AS,13,FALSE)))</f>
        <v/>
      </c>
      <c r="P365" s="83" t="str">
        <f>IF($B365="","",(VLOOKUP($B365,'Price List'!$C:AS,14,FALSE)))</f>
        <v/>
      </c>
      <c r="Q365" s="83" t="str">
        <f>IF($B365="","",(VLOOKUP($B365,'Price List'!$C:AS,15,FALSE)))</f>
        <v/>
      </c>
      <c r="R365" s="125" t="str">
        <f>IF($B365="","",(VLOOKUP($B365,'Price List'!$C:AS,16,FALSE)))</f>
        <v/>
      </c>
      <c r="S365" s="125" t="str">
        <f>IF($B365="","",(VLOOKUP($B365,'Price List'!$C:AS,17,FALSE)))</f>
        <v/>
      </c>
      <c r="T365" s="84" t="str">
        <f>IF($B365="","",(VLOOKUP($B365,'Price List'!$C:AS,18,FALSE)))</f>
        <v/>
      </c>
      <c r="U365" s="83" t="str">
        <f>IF($B365="","",(VLOOKUP($B365,'Price List'!$C:AS,19,FALSE)))</f>
        <v/>
      </c>
      <c r="V365" s="83" t="str">
        <f>IF($B365="","",(VLOOKUP($B365,'Price List'!$C:AS,20,FALSE)))</f>
        <v/>
      </c>
      <c r="W365" s="125" t="str">
        <f>IF($B365="","",(VLOOKUP($B365,'Price List'!$C:AS,21,FALSE)))</f>
        <v/>
      </c>
      <c r="X365" s="130" t="str">
        <f>IF($B365="","",(VLOOKUP($B365,'Price List'!$C:AS,22,FALSE)))</f>
        <v/>
      </c>
      <c r="Y365" s="83" t="str">
        <f>IF($B365="","",(VLOOKUP($B365,'Price List'!$C:AS,23,FALSE)))</f>
        <v/>
      </c>
      <c r="Z365" s="83" t="str">
        <f>IF($B365="","",(VLOOKUP($B365,'Price List'!$C:AS,24,FALSE)))</f>
        <v/>
      </c>
      <c r="AA365" s="83" t="str">
        <f>IF($B365="","",(VLOOKUP($B365,'Price List'!$C:AS,25,FALSE)))</f>
        <v/>
      </c>
      <c r="AB365" s="125" t="str">
        <f>IF($B365="","",(VLOOKUP($B365,'Price List'!$C:AS,26,FALSE)))</f>
        <v/>
      </c>
      <c r="AC365" s="125" t="str">
        <f>IF($B365="","",(VLOOKUP($B365,'Price List'!$C:AS,27,FALSE)))</f>
        <v/>
      </c>
      <c r="AD365" s="82" t="str">
        <f>IF($B365="","",(VLOOKUP($B365,'Price List'!$C:AS,28,FALSE)))</f>
        <v/>
      </c>
      <c r="AE365" s="83" t="str">
        <f>IF($B365="","",(VLOOKUP($B365,'Price List'!$C:AS,29,FALSE)))</f>
        <v/>
      </c>
      <c r="AF365" s="83" t="str">
        <f>IF($B365="","",(VLOOKUP($B365,'Price List'!$C:AS,30,FALSE)))</f>
        <v/>
      </c>
      <c r="AG365" s="125" t="str">
        <f>IF($B365="","",(VLOOKUP($B365,'Price List'!$C:AS,31,FALSE)))</f>
        <v/>
      </c>
      <c r="AH365" s="125" t="str">
        <f>IF($B365="","",(VLOOKUP($B365,'Price List'!$C:AS,32,FALSE)))</f>
        <v/>
      </c>
      <c r="AI365" s="84" t="str">
        <f>IF($B365="","",(VLOOKUP($B365,'Price List'!$C:AS,33,FALSE)))</f>
        <v/>
      </c>
      <c r="AJ365" s="83" t="str">
        <f>IF($B365="","",(VLOOKUP($B365,'Price List'!$C:AS,34,FALSE)))</f>
        <v/>
      </c>
      <c r="AK365" s="83" t="str">
        <f>IF($B365="","",(VLOOKUP($B365,'Price List'!$C:AS,35,FALSE)))</f>
        <v/>
      </c>
      <c r="AL365" s="125" t="str">
        <f>IF($B365="","",(VLOOKUP($B365,'Price List'!$C:AS,36,FALSE)))</f>
        <v/>
      </c>
      <c r="AM365" s="130" t="str">
        <f>IF($B365="","",(VLOOKUP($B365,'Price List'!$C:AS,37,FALSE)))</f>
        <v/>
      </c>
      <c r="AN365" s="83" t="str">
        <f>IF($B365="","",(VLOOKUP($B365,'Price List'!$C:AS,38,FALSE)))</f>
        <v/>
      </c>
      <c r="AO365" s="83" t="str">
        <f>IF($B365="","",(VLOOKUP($B365,'Price List'!$C:AS,39,FALSE)))</f>
        <v/>
      </c>
      <c r="AP365" s="83" t="str">
        <f>IF($B365="","",(VLOOKUP($B365,'Price List'!$C:AS,40,FALSE)))</f>
        <v/>
      </c>
      <c r="AQ365" s="125" t="str">
        <f>IF($B365="","",(VLOOKUP($B365,'Price List'!$C:AS,41,FALSE)))</f>
        <v/>
      </c>
      <c r="AR365" s="135" t="str">
        <f>IF($B365="","",(VLOOKUP($B365,'Price List'!$C:AS,42,FALSE)))</f>
        <v/>
      </c>
      <c r="AS365" s="76" t="str">
        <f>IF($B365="","",(VLOOKUP($B365,'Price List'!$C:CO,43,FALSE)))</f>
        <v/>
      </c>
      <c r="AT365" s="151" t="str">
        <f t="shared" si="5"/>
        <v/>
      </c>
      <c r="AU365" s="76"/>
      <c r="AV365" s="76"/>
      <c r="AW365" s="76"/>
      <c r="AX365" s="76"/>
      <c r="AY365" s="76"/>
      <c r="AZ365" s="76"/>
      <c r="BA365" s="76"/>
    </row>
    <row r="366" spans="1:53" s="85" customFormat="1" x14ac:dyDescent="0.2">
      <c r="A366" s="79">
        <v>359</v>
      </c>
      <c r="B366" s="76" t="str">
        <f>IF(ISBLANK(Catalog!I840),"",Catalog!I840)</f>
        <v/>
      </c>
      <c r="C366" s="76"/>
      <c r="D366" s="76" t="str">
        <f>IF($B366="","",(VLOOKUP($B366,'Price List'!$C:BB,2,FALSE)))</f>
        <v/>
      </c>
      <c r="E366" s="77" t="str">
        <f>IF($B366="","",(VLOOKUP($B366,'Price List'!$C:BA,3,FALSE)))</f>
        <v/>
      </c>
      <c r="F366" s="78" t="str">
        <f>IF($B366="","",IF(ISBLANK(VLOOKUP($B366,'Price List'!$C:BB,5,FALSE)),VLOOKUP($B366,'Price List'!$C:BB,7,FALSE),VLOOKUP($B366,'Price List'!$C:BB,5,FALSE)))</f>
        <v/>
      </c>
      <c r="G366" s="76"/>
      <c r="H366" s="76"/>
      <c r="I366" s="77" t="str">
        <f>IF($B366="","",(VLOOKUP($B366,'Price List'!$C:BE,6,FALSE)))</f>
        <v/>
      </c>
      <c r="J366" s="76" t="str">
        <f>IF($B366="","",(VLOOKUP($B366,'Price List'!$C:BF,8,FALSE)))</f>
        <v/>
      </c>
      <c r="K366" s="76" t="str">
        <f>IF($B366="","",(VLOOKUP($B366,'Price List'!$C:BG,9,FALSE)))</f>
        <v/>
      </c>
      <c r="L366" s="79" t="str">
        <f>IF($B366="","",(VLOOKUP($B366,'Price List'!$C:BH,10,FALSE)))</f>
        <v/>
      </c>
      <c r="M366" s="80" t="str">
        <f>IF($B366="","",(VLOOKUP($B366,'Price List'!$C:BI,11,FALSE)))</f>
        <v/>
      </c>
      <c r="N366" s="81" t="str">
        <f>IF($B366="","",(VLOOKUP($B366,'Price List'!$C:BI,12,FALSE)))</f>
        <v/>
      </c>
      <c r="O366" s="82" t="str">
        <f>IF($B366="","",(VLOOKUP($B366,'Price List'!$C:AS,13,FALSE)))</f>
        <v/>
      </c>
      <c r="P366" s="83" t="str">
        <f>IF($B366="","",(VLOOKUP($B366,'Price List'!$C:AS,14,FALSE)))</f>
        <v/>
      </c>
      <c r="Q366" s="83" t="str">
        <f>IF($B366="","",(VLOOKUP($B366,'Price List'!$C:AS,15,FALSE)))</f>
        <v/>
      </c>
      <c r="R366" s="125" t="str">
        <f>IF($B366="","",(VLOOKUP($B366,'Price List'!$C:AS,16,FALSE)))</f>
        <v/>
      </c>
      <c r="S366" s="125" t="str">
        <f>IF($B366="","",(VLOOKUP($B366,'Price List'!$C:AS,17,FALSE)))</f>
        <v/>
      </c>
      <c r="T366" s="84" t="str">
        <f>IF($B366="","",(VLOOKUP($B366,'Price List'!$C:AS,18,FALSE)))</f>
        <v/>
      </c>
      <c r="U366" s="83" t="str">
        <f>IF($B366="","",(VLOOKUP($B366,'Price List'!$C:AS,19,FALSE)))</f>
        <v/>
      </c>
      <c r="V366" s="83" t="str">
        <f>IF($B366="","",(VLOOKUP($B366,'Price List'!$C:AS,20,FALSE)))</f>
        <v/>
      </c>
      <c r="W366" s="125" t="str">
        <f>IF($B366="","",(VLOOKUP($B366,'Price List'!$C:AS,21,FALSE)))</f>
        <v/>
      </c>
      <c r="X366" s="130" t="str">
        <f>IF($B366="","",(VLOOKUP($B366,'Price List'!$C:AS,22,FALSE)))</f>
        <v/>
      </c>
      <c r="Y366" s="83" t="str">
        <f>IF($B366="","",(VLOOKUP($B366,'Price List'!$C:AS,23,FALSE)))</f>
        <v/>
      </c>
      <c r="Z366" s="83" t="str">
        <f>IF($B366="","",(VLOOKUP($B366,'Price List'!$C:AS,24,FALSE)))</f>
        <v/>
      </c>
      <c r="AA366" s="83" t="str">
        <f>IF($B366="","",(VLOOKUP($B366,'Price List'!$C:AS,25,FALSE)))</f>
        <v/>
      </c>
      <c r="AB366" s="125" t="str">
        <f>IF($B366="","",(VLOOKUP($B366,'Price List'!$C:AS,26,FALSE)))</f>
        <v/>
      </c>
      <c r="AC366" s="125" t="str">
        <f>IF($B366="","",(VLOOKUP($B366,'Price List'!$C:AS,27,FALSE)))</f>
        <v/>
      </c>
      <c r="AD366" s="82" t="str">
        <f>IF($B366="","",(VLOOKUP($B366,'Price List'!$C:AS,28,FALSE)))</f>
        <v/>
      </c>
      <c r="AE366" s="83" t="str">
        <f>IF($B366="","",(VLOOKUP($B366,'Price List'!$C:AS,29,FALSE)))</f>
        <v/>
      </c>
      <c r="AF366" s="83" t="str">
        <f>IF($B366="","",(VLOOKUP($B366,'Price List'!$C:AS,30,FALSE)))</f>
        <v/>
      </c>
      <c r="AG366" s="125" t="str">
        <f>IF($B366="","",(VLOOKUP($B366,'Price List'!$C:AS,31,FALSE)))</f>
        <v/>
      </c>
      <c r="AH366" s="125" t="str">
        <f>IF($B366="","",(VLOOKUP($B366,'Price List'!$C:AS,32,FALSE)))</f>
        <v/>
      </c>
      <c r="AI366" s="84" t="str">
        <f>IF($B366="","",(VLOOKUP($B366,'Price List'!$C:AS,33,FALSE)))</f>
        <v/>
      </c>
      <c r="AJ366" s="83" t="str">
        <f>IF($B366="","",(VLOOKUP($B366,'Price List'!$C:AS,34,FALSE)))</f>
        <v/>
      </c>
      <c r="AK366" s="83" t="str">
        <f>IF($B366="","",(VLOOKUP($B366,'Price List'!$C:AS,35,FALSE)))</f>
        <v/>
      </c>
      <c r="AL366" s="125" t="str">
        <f>IF($B366="","",(VLOOKUP($B366,'Price List'!$C:AS,36,FALSE)))</f>
        <v/>
      </c>
      <c r="AM366" s="130" t="str">
        <f>IF($B366="","",(VLOOKUP($B366,'Price List'!$C:AS,37,FALSE)))</f>
        <v/>
      </c>
      <c r="AN366" s="83" t="str">
        <f>IF($B366="","",(VLOOKUP($B366,'Price List'!$C:AS,38,FALSE)))</f>
        <v/>
      </c>
      <c r="AO366" s="83" t="str">
        <f>IF($B366="","",(VLOOKUP($B366,'Price List'!$C:AS,39,FALSE)))</f>
        <v/>
      </c>
      <c r="AP366" s="83" t="str">
        <f>IF($B366="","",(VLOOKUP($B366,'Price List'!$C:AS,40,FALSE)))</f>
        <v/>
      </c>
      <c r="AQ366" s="125" t="str">
        <f>IF($B366="","",(VLOOKUP($B366,'Price List'!$C:AS,41,FALSE)))</f>
        <v/>
      </c>
      <c r="AR366" s="135" t="str">
        <f>IF($B366="","",(VLOOKUP($B366,'Price List'!$C:AS,42,FALSE)))</f>
        <v/>
      </c>
      <c r="AS366" s="76" t="str">
        <f>IF($B366="","",(VLOOKUP($B366,'Price List'!$C:CO,43,FALSE)))</f>
        <v/>
      </c>
      <c r="AT366" s="151" t="str">
        <f t="shared" si="5"/>
        <v/>
      </c>
      <c r="AU366" s="76"/>
      <c r="AV366" s="76"/>
      <c r="AW366" s="76"/>
      <c r="AX366" s="76"/>
      <c r="AY366" s="76"/>
      <c r="AZ366" s="76"/>
      <c r="BA366" s="76"/>
    </row>
    <row r="367" spans="1:53" s="85" customFormat="1" x14ac:dyDescent="0.2">
      <c r="A367" s="79">
        <v>360</v>
      </c>
      <c r="B367" s="76" t="str">
        <f>IF(ISBLANK(Catalog!A847),"",Catalog!A847)</f>
        <v/>
      </c>
      <c r="C367" s="76"/>
      <c r="D367" s="76" t="str">
        <f>IF($B367="","",(VLOOKUP($B367,'Price List'!$C:BB,2,FALSE)))</f>
        <v/>
      </c>
      <c r="E367" s="77" t="str">
        <f>IF($B367="","",(VLOOKUP($B367,'Price List'!$C:BA,3,FALSE)))</f>
        <v/>
      </c>
      <c r="F367" s="78" t="str">
        <f>IF($B367="","",IF(ISBLANK(VLOOKUP($B367,'Price List'!$C:BB,5,FALSE)),VLOOKUP($B367,'Price List'!$C:BB,7,FALSE),VLOOKUP($B367,'Price List'!$C:BB,5,FALSE)))</f>
        <v/>
      </c>
      <c r="G367" s="76"/>
      <c r="H367" s="76"/>
      <c r="I367" s="77" t="str">
        <f>IF($B367="","",(VLOOKUP($B367,'Price List'!$C:BE,6,FALSE)))</f>
        <v/>
      </c>
      <c r="J367" s="76" t="str">
        <f>IF($B367="","",(VLOOKUP($B367,'Price List'!$C:BF,8,FALSE)))</f>
        <v/>
      </c>
      <c r="K367" s="76" t="str">
        <f>IF($B367="","",(VLOOKUP($B367,'Price List'!$C:BG,9,FALSE)))</f>
        <v/>
      </c>
      <c r="L367" s="79" t="str">
        <f>IF($B367="","",(VLOOKUP($B367,'Price List'!$C:BH,10,FALSE)))</f>
        <v/>
      </c>
      <c r="M367" s="80" t="str">
        <f>IF($B367="","",(VLOOKUP($B367,'Price List'!$C:BI,11,FALSE)))</f>
        <v/>
      </c>
      <c r="N367" s="81" t="str">
        <f>IF($B367="","",(VLOOKUP($B367,'Price List'!$C:BI,12,FALSE)))</f>
        <v/>
      </c>
      <c r="O367" s="82" t="str">
        <f>IF($B367="","",(VLOOKUP($B367,'Price List'!$C:AS,13,FALSE)))</f>
        <v/>
      </c>
      <c r="P367" s="83" t="str">
        <f>IF($B367="","",(VLOOKUP($B367,'Price List'!$C:AS,14,FALSE)))</f>
        <v/>
      </c>
      <c r="Q367" s="83" t="str">
        <f>IF($B367="","",(VLOOKUP($B367,'Price List'!$C:AS,15,FALSE)))</f>
        <v/>
      </c>
      <c r="R367" s="125" t="str">
        <f>IF($B367="","",(VLOOKUP($B367,'Price List'!$C:AS,16,FALSE)))</f>
        <v/>
      </c>
      <c r="S367" s="125" t="str">
        <f>IF($B367="","",(VLOOKUP($B367,'Price List'!$C:AS,17,FALSE)))</f>
        <v/>
      </c>
      <c r="T367" s="84" t="str">
        <f>IF($B367="","",(VLOOKUP($B367,'Price List'!$C:AS,18,FALSE)))</f>
        <v/>
      </c>
      <c r="U367" s="83" t="str">
        <f>IF($B367="","",(VLOOKUP($B367,'Price List'!$C:AS,19,FALSE)))</f>
        <v/>
      </c>
      <c r="V367" s="83" t="str">
        <f>IF($B367="","",(VLOOKUP($B367,'Price List'!$C:AS,20,FALSE)))</f>
        <v/>
      </c>
      <c r="W367" s="125" t="str">
        <f>IF($B367="","",(VLOOKUP($B367,'Price List'!$C:AS,21,FALSE)))</f>
        <v/>
      </c>
      <c r="X367" s="130" t="str">
        <f>IF($B367="","",(VLOOKUP($B367,'Price List'!$C:AS,22,FALSE)))</f>
        <v/>
      </c>
      <c r="Y367" s="83" t="str">
        <f>IF($B367="","",(VLOOKUP($B367,'Price List'!$C:AS,23,FALSE)))</f>
        <v/>
      </c>
      <c r="Z367" s="83" t="str">
        <f>IF($B367="","",(VLOOKUP($B367,'Price List'!$C:AS,24,FALSE)))</f>
        <v/>
      </c>
      <c r="AA367" s="83" t="str">
        <f>IF($B367="","",(VLOOKUP($B367,'Price List'!$C:AS,25,FALSE)))</f>
        <v/>
      </c>
      <c r="AB367" s="125" t="str">
        <f>IF($B367="","",(VLOOKUP($B367,'Price List'!$C:AS,26,FALSE)))</f>
        <v/>
      </c>
      <c r="AC367" s="125" t="str">
        <f>IF($B367="","",(VLOOKUP($B367,'Price List'!$C:AS,27,FALSE)))</f>
        <v/>
      </c>
      <c r="AD367" s="82" t="str">
        <f>IF($B367="","",(VLOOKUP($B367,'Price List'!$C:AS,28,FALSE)))</f>
        <v/>
      </c>
      <c r="AE367" s="83" t="str">
        <f>IF($B367="","",(VLOOKUP($B367,'Price List'!$C:AS,29,FALSE)))</f>
        <v/>
      </c>
      <c r="AF367" s="83" t="str">
        <f>IF($B367="","",(VLOOKUP($B367,'Price List'!$C:AS,30,FALSE)))</f>
        <v/>
      </c>
      <c r="AG367" s="125" t="str">
        <f>IF($B367="","",(VLOOKUP($B367,'Price List'!$C:AS,31,FALSE)))</f>
        <v/>
      </c>
      <c r="AH367" s="125" t="str">
        <f>IF($B367="","",(VLOOKUP($B367,'Price List'!$C:AS,32,FALSE)))</f>
        <v/>
      </c>
      <c r="AI367" s="84" t="str">
        <f>IF($B367="","",(VLOOKUP($B367,'Price List'!$C:AS,33,FALSE)))</f>
        <v/>
      </c>
      <c r="AJ367" s="83" t="str">
        <f>IF($B367="","",(VLOOKUP($B367,'Price List'!$C:AS,34,FALSE)))</f>
        <v/>
      </c>
      <c r="AK367" s="83" t="str">
        <f>IF($B367="","",(VLOOKUP($B367,'Price List'!$C:AS,35,FALSE)))</f>
        <v/>
      </c>
      <c r="AL367" s="125" t="str">
        <f>IF($B367="","",(VLOOKUP($B367,'Price List'!$C:AS,36,FALSE)))</f>
        <v/>
      </c>
      <c r="AM367" s="130" t="str">
        <f>IF($B367="","",(VLOOKUP($B367,'Price List'!$C:AS,37,FALSE)))</f>
        <v/>
      </c>
      <c r="AN367" s="83" t="str">
        <f>IF($B367="","",(VLOOKUP($B367,'Price List'!$C:AS,38,FALSE)))</f>
        <v/>
      </c>
      <c r="AO367" s="83" t="str">
        <f>IF($B367="","",(VLOOKUP($B367,'Price List'!$C:AS,39,FALSE)))</f>
        <v/>
      </c>
      <c r="AP367" s="83" t="str">
        <f>IF($B367="","",(VLOOKUP($B367,'Price List'!$C:AS,40,FALSE)))</f>
        <v/>
      </c>
      <c r="AQ367" s="125" t="str">
        <f>IF($B367="","",(VLOOKUP($B367,'Price List'!$C:AS,41,FALSE)))</f>
        <v/>
      </c>
      <c r="AR367" s="135" t="str">
        <f>IF($B367="","",(VLOOKUP($B367,'Price List'!$C:AS,42,FALSE)))</f>
        <v/>
      </c>
      <c r="AS367" s="76" t="str">
        <f>IF($B367="","",(VLOOKUP($B367,'Price List'!$C:CO,43,FALSE)))</f>
        <v/>
      </c>
      <c r="AT367" s="151" t="str">
        <f t="shared" si="5"/>
        <v/>
      </c>
      <c r="AU367" s="76"/>
      <c r="AV367" s="76"/>
      <c r="AW367" s="76"/>
      <c r="AX367" s="76"/>
      <c r="AY367" s="76"/>
      <c r="AZ367" s="76"/>
      <c r="BA367" s="76"/>
    </row>
    <row r="368" spans="1:53" s="85" customFormat="1" x14ac:dyDescent="0.2">
      <c r="A368" s="79">
        <v>361</v>
      </c>
      <c r="B368" s="76" t="str">
        <f>IF(ISBLANK(Catalog!E847),"",Catalog!E847)</f>
        <v/>
      </c>
      <c r="C368" s="76"/>
      <c r="D368" s="76" t="str">
        <f>IF($B368="","",(VLOOKUP($B368,'Price List'!$C:BB,2,FALSE)))</f>
        <v/>
      </c>
      <c r="E368" s="77" t="str">
        <f>IF($B368="","",(VLOOKUP($B368,'Price List'!$C:BA,3,FALSE)))</f>
        <v/>
      </c>
      <c r="F368" s="78" t="str">
        <f>IF($B368="","",IF(ISBLANK(VLOOKUP($B368,'Price List'!$C:BB,5,FALSE)),VLOOKUP($B368,'Price List'!$C:BB,7,FALSE),VLOOKUP($B368,'Price List'!$C:BB,5,FALSE)))</f>
        <v/>
      </c>
      <c r="G368" s="76"/>
      <c r="H368" s="76"/>
      <c r="I368" s="77" t="str">
        <f>IF($B368="","",(VLOOKUP($B368,'Price List'!$C:BE,6,FALSE)))</f>
        <v/>
      </c>
      <c r="J368" s="76" t="str">
        <f>IF($B368="","",(VLOOKUP($B368,'Price List'!$C:BF,8,FALSE)))</f>
        <v/>
      </c>
      <c r="K368" s="76" t="str">
        <f>IF($B368="","",(VLOOKUP($B368,'Price List'!$C:BG,9,FALSE)))</f>
        <v/>
      </c>
      <c r="L368" s="79" t="str">
        <f>IF($B368="","",(VLOOKUP($B368,'Price List'!$C:BH,10,FALSE)))</f>
        <v/>
      </c>
      <c r="M368" s="80" t="str">
        <f>IF($B368="","",(VLOOKUP($B368,'Price List'!$C:BI,11,FALSE)))</f>
        <v/>
      </c>
      <c r="N368" s="81" t="str">
        <f>IF($B368="","",(VLOOKUP($B368,'Price List'!$C:BI,12,FALSE)))</f>
        <v/>
      </c>
      <c r="O368" s="82" t="str">
        <f>IF($B368="","",(VLOOKUP($B368,'Price List'!$C:AS,13,FALSE)))</f>
        <v/>
      </c>
      <c r="P368" s="83" t="str">
        <f>IF($B368="","",(VLOOKUP($B368,'Price List'!$C:AS,14,FALSE)))</f>
        <v/>
      </c>
      <c r="Q368" s="83" t="str">
        <f>IF($B368="","",(VLOOKUP($B368,'Price List'!$C:AS,15,FALSE)))</f>
        <v/>
      </c>
      <c r="R368" s="125" t="str">
        <f>IF($B368="","",(VLOOKUP($B368,'Price List'!$C:AS,16,FALSE)))</f>
        <v/>
      </c>
      <c r="S368" s="125" t="str">
        <f>IF($B368="","",(VLOOKUP($B368,'Price List'!$C:AS,17,FALSE)))</f>
        <v/>
      </c>
      <c r="T368" s="84" t="str">
        <f>IF($B368="","",(VLOOKUP($B368,'Price List'!$C:AS,18,FALSE)))</f>
        <v/>
      </c>
      <c r="U368" s="83" t="str">
        <f>IF($B368="","",(VLOOKUP($B368,'Price List'!$C:AS,19,FALSE)))</f>
        <v/>
      </c>
      <c r="V368" s="83" t="str">
        <f>IF($B368="","",(VLOOKUP($B368,'Price List'!$C:AS,20,FALSE)))</f>
        <v/>
      </c>
      <c r="W368" s="125" t="str">
        <f>IF($B368="","",(VLOOKUP($B368,'Price List'!$C:AS,21,FALSE)))</f>
        <v/>
      </c>
      <c r="X368" s="130" t="str">
        <f>IF($B368="","",(VLOOKUP($B368,'Price List'!$C:AS,22,FALSE)))</f>
        <v/>
      </c>
      <c r="Y368" s="83" t="str">
        <f>IF($B368="","",(VLOOKUP($B368,'Price List'!$C:AS,23,FALSE)))</f>
        <v/>
      </c>
      <c r="Z368" s="83" t="str">
        <f>IF($B368="","",(VLOOKUP($B368,'Price List'!$C:AS,24,FALSE)))</f>
        <v/>
      </c>
      <c r="AA368" s="83" t="str">
        <f>IF($B368="","",(VLOOKUP($B368,'Price List'!$C:AS,25,FALSE)))</f>
        <v/>
      </c>
      <c r="AB368" s="125" t="str">
        <f>IF($B368="","",(VLOOKUP($B368,'Price List'!$C:AS,26,FALSE)))</f>
        <v/>
      </c>
      <c r="AC368" s="125" t="str">
        <f>IF($B368="","",(VLOOKUP($B368,'Price List'!$C:AS,27,FALSE)))</f>
        <v/>
      </c>
      <c r="AD368" s="82" t="str">
        <f>IF($B368="","",(VLOOKUP($B368,'Price List'!$C:AS,28,FALSE)))</f>
        <v/>
      </c>
      <c r="AE368" s="83" t="str">
        <f>IF($B368="","",(VLOOKUP($B368,'Price List'!$C:AS,29,FALSE)))</f>
        <v/>
      </c>
      <c r="AF368" s="83" t="str">
        <f>IF($B368="","",(VLOOKUP($B368,'Price List'!$C:AS,30,FALSE)))</f>
        <v/>
      </c>
      <c r="AG368" s="125" t="str">
        <f>IF($B368="","",(VLOOKUP($B368,'Price List'!$C:AS,31,FALSE)))</f>
        <v/>
      </c>
      <c r="AH368" s="125" t="str">
        <f>IF($B368="","",(VLOOKUP($B368,'Price List'!$C:AS,32,FALSE)))</f>
        <v/>
      </c>
      <c r="AI368" s="84" t="str">
        <f>IF($B368="","",(VLOOKUP($B368,'Price List'!$C:AS,33,FALSE)))</f>
        <v/>
      </c>
      <c r="AJ368" s="83" t="str">
        <f>IF($B368="","",(VLOOKUP($B368,'Price List'!$C:AS,34,FALSE)))</f>
        <v/>
      </c>
      <c r="AK368" s="83" t="str">
        <f>IF($B368="","",(VLOOKUP($B368,'Price List'!$C:AS,35,FALSE)))</f>
        <v/>
      </c>
      <c r="AL368" s="125" t="str">
        <f>IF($B368="","",(VLOOKUP($B368,'Price List'!$C:AS,36,FALSE)))</f>
        <v/>
      </c>
      <c r="AM368" s="130" t="str">
        <f>IF($B368="","",(VLOOKUP($B368,'Price List'!$C:AS,37,FALSE)))</f>
        <v/>
      </c>
      <c r="AN368" s="83" t="str">
        <f>IF($B368="","",(VLOOKUP($B368,'Price List'!$C:AS,38,FALSE)))</f>
        <v/>
      </c>
      <c r="AO368" s="83" t="str">
        <f>IF($B368="","",(VLOOKUP($B368,'Price List'!$C:AS,39,FALSE)))</f>
        <v/>
      </c>
      <c r="AP368" s="83" t="str">
        <f>IF($B368="","",(VLOOKUP($B368,'Price List'!$C:AS,40,FALSE)))</f>
        <v/>
      </c>
      <c r="AQ368" s="125" t="str">
        <f>IF($B368="","",(VLOOKUP($B368,'Price List'!$C:AS,41,FALSE)))</f>
        <v/>
      </c>
      <c r="AR368" s="135" t="str">
        <f>IF($B368="","",(VLOOKUP($B368,'Price List'!$C:AS,42,FALSE)))</f>
        <v/>
      </c>
      <c r="AS368" s="76" t="str">
        <f>IF($B368="","",(VLOOKUP($B368,'Price List'!$C:CO,43,FALSE)))</f>
        <v/>
      </c>
      <c r="AT368" s="151" t="str">
        <f t="shared" si="5"/>
        <v/>
      </c>
      <c r="AU368" s="76"/>
      <c r="AV368" s="76"/>
      <c r="AW368" s="76"/>
      <c r="AX368" s="76"/>
      <c r="AY368" s="76"/>
      <c r="AZ368" s="76"/>
      <c r="BA368" s="76"/>
    </row>
    <row r="369" spans="1:53" s="85" customFormat="1" x14ac:dyDescent="0.2">
      <c r="A369" s="79">
        <v>362</v>
      </c>
      <c r="B369" s="76" t="str">
        <f>IF(ISBLANK(Catalog!I847),"",Catalog!I847)</f>
        <v/>
      </c>
      <c r="C369" s="76"/>
      <c r="D369" s="76" t="str">
        <f>IF($B369="","",(VLOOKUP($B369,'Price List'!$C:BB,2,FALSE)))</f>
        <v/>
      </c>
      <c r="E369" s="77" t="str">
        <f>IF($B369="","",(VLOOKUP($B369,'Price List'!$C:BA,3,FALSE)))</f>
        <v/>
      </c>
      <c r="F369" s="78" t="str">
        <f>IF($B369="","",IF(ISBLANK(VLOOKUP($B369,'Price List'!$C:BB,5,FALSE)),VLOOKUP($B369,'Price List'!$C:BB,7,FALSE),VLOOKUP($B369,'Price List'!$C:BB,5,FALSE)))</f>
        <v/>
      </c>
      <c r="G369" s="76"/>
      <c r="H369" s="76"/>
      <c r="I369" s="77" t="str">
        <f>IF($B369="","",(VLOOKUP($B369,'Price List'!$C:BE,6,FALSE)))</f>
        <v/>
      </c>
      <c r="J369" s="76" t="str">
        <f>IF($B369="","",(VLOOKUP($B369,'Price List'!$C:BF,8,FALSE)))</f>
        <v/>
      </c>
      <c r="K369" s="76" t="str">
        <f>IF($B369="","",(VLOOKUP($B369,'Price List'!$C:BG,9,FALSE)))</f>
        <v/>
      </c>
      <c r="L369" s="79" t="str">
        <f>IF($B369="","",(VLOOKUP($B369,'Price List'!$C:BH,10,FALSE)))</f>
        <v/>
      </c>
      <c r="M369" s="80" t="str">
        <f>IF($B369="","",(VLOOKUP($B369,'Price List'!$C:BI,11,FALSE)))</f>
        <v/>
      </c>
      <c r="N369" s="81" t="str">
        <f>IF($B369="","",(VLOOKUP($B369,'Price List'!$C:BI,12,FALSE)))</f>
        <v/>
      </c>
      <c r="O369" s="82" t="str">
        <f>IF($B369="","",(VLOOKUP($B369,'Price List'!$C:AS,13,FALSE)))</f>
        <v/>
      </c>
      <c r="P369" s="83" t="str">
        <f>IF($B369="","",(VLOOKUP($B369,'Price List'!$C:AS,14,FALSE)))</f>
        <v/>
      </c>
      <c r="Q369" s="83" t="str">
        <f>IF($B369="","",(VLOOKUP($B369,'Price List'!$C:AS,15,FALSE)))</f>
        <v/>
      </c>
      <c r="R369" s="125" t="str">
        <f>IF($B369="","",(VLOOKUP($B369,'Price List'!$C:AS,16,FALSE)))</f>
        <v/>
      </c>
      <c r="S369" s="125" t="str">
        <f>IF($B369="","",(VLOOKUP($B369,'Price List'!$C:AS,17,FALSE)))</f>
        <v/>
      </c>
      <c r="T369" s="84" t="str">
        <f>IF($B369="","",(VLOOKUP($B369,'Price List'!$C:AS,18,FALSE)))</f>
        <v/>
      </c>
      <c r="U369" s="83" t="str">
        <f>IF($B369="","",(VLOOKUP($B369,'Price List'!$C:AS,19,FALSE)))</f>
        <v/>
      </c>
      <c r="V369" s="83" t="str">
        <f>IF($B369="","",(VLOOKUP($B369,'Price List'!$C:AS,20,FALSE)))</f>
        <v/>
      </c>
      <c r="W369" s="125" t="str">
        <f>IF($B369="","",(VLOOKUP($B369,'Price List'!$C:AS,21,FALSE)))</f>
        <v/>
      </c>
      <c r="X369" s="130" t="str">
        <f>IF($B369="","",(VLOOKUP($B369,'Price List'!$C:AS,22,FALSE)))</f>
        <v/>
      </c>
      <c r="Y369" s="83" t="str">
        <f>IF($B369="","",(VLOOKUP($B369,'Price List'!$C:AS,23,FALSE)))</f>
        <v/>
      </c>
      <c r="Z369" s="83" t="str">
        <f>IF($B369="","",(VLOOKUP($B369,'Price List'!$C:AS,24,FALSE)))</f>
        <v/>
      </c>
      <c r="AA369" s="83" t="str">
        <f>IF($B369="","",(VLOOKUP($B369,'Price List'!$C:AS,25,FALSE)))</f>
        <v/>
      </c>
      <c r="AB369" s="125" t="str">
        <f>IF($B369="","",(VLOOKUP($B369,'Price List'!$C:AS,26,FALSE)))</f>
        <v/>
      </c>
      <c r="AC369" s="125" t="str">
        <f>IF($B369="","",(VLOOKUP($B369,'Price List'!$C:AS,27,FALSE)))</f>
        <v/>
      </c>
      <c r="AD369" s="82" t="str">
        <f>IF($B369="","",(VLOOKUP($B369,'Price List'!$C:AS,28,FALSE)))</f>
        <v/>
      </c>
      <c r="AE369" s="83" t="str">
        <f>IF($B369="","",(VLOOKUP($B369,'Price List'!$C:AS,29,FALSE)))</f>
        <v/>
      </c>
      <c r="AF369" s="83" t="str">
        <f>IF($B369="","",(VLOOKUP($B369,'Price List'!$C:AS,30,FALSE)))</f>
        <v/>
      </c>
      <c r="AG369" s="125" t="str">
        <f>IF($B369="","",(VLOOKUP($B369,'Price List'!$C:AS,31,FALSE)))</f>
        <v/>
      </c>
      <c r="AH369" s="125" t="str">
        <f>IF($B369="","",(VLOOKUP($B369,'Price List'!$C:AS,32,FALSE)))</f>
        <v/>
      </c>
      <c r="AI369" s="84" t="str">
        <f>IF($B369="","",(VLOOKUP($B369,'Price List'!$C:AS,33,FALSE)))</f>
        <v/>
      </c>
      <c r="AJ369" s="83" t="str">
        <f>IF($B369="","",(VLOOKUP($B369,'Price List'!$C:AS,34,FALSE)))</f>
        <v/>
      </c>
      <c r="AK369" s="83" t="str">
        <f>IF($B369="","",(VLOOKUP($B369,'Price List'!$C:AS,35,FALSE)))</f>
        <v/>
      </c>
      <c r="AL369" s="125" t="str">
        <f>IF($B369="","",(VLOOKUP($B369,'Price List'!$C:AS,36,FALSE)))</f>
        <v/>
      </c>
      <c r="AM369" s="130" t="str">
        <f>IF($B369="","",(VLOOKUP($B369,'Price List'!$C:AS,37,FALSE)))</f>
        <v/>
      </c>
      <c r="AN369" s="83" t="str">
        <f>IF($B369="","",(VLOOKUP($B369,'Price List'!$C:AS,38,FALSE)))</f>
        <v/>
      </c>
      <c r="AO369" s="83" t="str">
        <f>IF($B369="","",(VLOOKUP($B369,'Price List'!$C:AS,39,FALSE)))</f>
        <v/>
      </c>
      <c r="AP369" s="83" t="str">
        <f>IF($B369="","",(VLOOKUP($B369,'Price List'!$C:AS,40,FALSE)))</f>
        <v/>
      </c>
      <c r="AQ369" s="125" t="str">
        <f>IF($B369="","",(VLOOKUP($B369,'Price List'!$C:AS,41,FALSE)))</f>
        <v/>
      </c>
      <c r="AR369" s="135" t="str">
        <f>IF($B369="","",(VLOOKUP($B369,'Price List'!$C:AS,42,FALSE)))</f>
        <v/>
      </c>
      <c r="AS369" s="76" t="str">
        <f>IF($B369="","",(VLOOKUP($B369,'Price List'!$C:CO,43,FALSE)))</f>
        <v/>
      </c>
      <c r="AT369" s="151" t="str">
        <f t="shared" si="5"/>
        <v/>
      </c>
      <c r="AU369" s="76"/>
      <c r="AV369" s="76"/>
      <c r="AW369" s="76"/>
      <c r="AX369" s="76"/>
      <c r="AY369" s="76"/>
      <c r="AZ369" s="76"/>
      <c r="BA369" s="76"/>
    </row>
    <row r="370" spans="1:53" s="85" customFormat="1" x14ac:dyDescent="0.2">
      <c r="A370" s="79">
        <v>363</v>
      </c>
      <c r="B370" s="76" t="str">
        <f>IF(ISBLANK(Catalog!A854),"",Catalog!A854)</f>
        <v/>
      </c>
      <c r="C370" s="76"/>
      <c r="D370" s="76" t="str">
        <f>IF($B370="","",(VLOOKUP($B370,'Price List'!$C:BB,2,FALSE)))</f>
        <v/>
      </c>
      <c r="E370" s="77" t="str">
        <f>IF($B370="","",(VLOOKUP($B370,'Price List'!$C:BA,3,FALSE)))</f>
        <v/>
      </c>
      <c r="F370" s="78" t="str">
        <f>IF($B370="","",IF(ISBLANK(VLOOKUP($B370,'Price List'!$C:BB,5,FALSE)),VLOOKUP($B370,'Price List'!$C:BB,7,FALSE),VLOOKUP($B370,'Price List'!$C:BB,5,FALSE)))</f>
        <v/>
      </c>
      <c r="G370" s="76"/>
      <c r="H370" s="76"/>
      <c r="I370" s="77" t="str">
        <f>IF($B370="","",(VLOOKUP($B370,'Price List'!$C:BE,6,FALSE)))</f>
        <v/>
      </c>
      <c r="J370" s="76" t="str">
        <f>IF($B370="","",(VLOOKUP($B370,'Price List'!$C:BF,8,FALSE)))</f>
        <v/>
      </c>
      <c r="K370" s="76" t="str">
        <f>IF($B370="","",(VLOOKUP($B370,'Price List'!$C:BG,9,FALSE)))</f>
        <v/>
      </c>
      <c r="L370" s="79" t="str">
        <f>IF($B370="","",(VLOOKUP($B370,'Price List'!$C:BH,10,FALSE)))</f>
        <v/>
      </c>
      <c r="M370" s="80" t="str">
        <f>IF($B370="","",(VLOOKUP($B370,'Price List'!$C:BI,11,FALSE)))</f>
        <v/>
      </c>
      <c r="N370" s="81" t="str">
        <f>IF($B370="","",(VLOOKUP($B370,'Price List'!$C:BI,12,FALSE)))</f>
        <v/>
      </c>
      <c r="O370" s="82" t="str">
        <f>IF($B370="","",(VLOOKUP($B370,'Price List'!$C:AS,13,FALSE)))</f>
        <v/>
      </c>
      <c r="P370" s="83" t="str">
        <f>IF($B370="","",(VLOOKUP($B370,'Price List'!$C:AS,14,FALSE)))</f>
        <v/>
      </c>
      <c r="Q370" s="83" t="str">
        <f>IF($B370="","",(VLOOKUP($B370,'Price List'!$C:AS,15,FALSE)))</f>
        <v/>
      </c>
      <c r="R370" s="125" t="str">
        <f>IF($B370="","",(VLOOKUP($B370,'Price List'!$C:AS,16,FALSE)))</f>
        <v/>
      </c>
      <c r="S370" s="125" t="str">
        <f>IF($B370="","",(VLOOKUP($B370,'Price List'!$C:AS,17,FALSE)))</f>
        <v/>
      </c>
      <c r="T370" s="84" t="str">
        <f>IF($B370="","",(VLOOKUP($B370,'Price List'!$C:AS,18,FALSE)))</f>
        <v/>
      </c>
      <c r="U370" s="83" t="str">
        <f>IF($B370="","",(VLOOKUP($B370,'Price List'!$C:AS,19,FALSE)))</f>
        <v/>
      </c>
      <c r="V370" s="83" t="str">
        <f>IF($B370="","",(VLOOKUP($B370,'Price List'!$C:AS,20,FALSE)))</f>
        <v/>
      </c>
      <c r="W370" s="125" t="str">
        <f>IF($B370="","",(VLOOKUP($B370,'Price List'!$C:AS,21,FALSE)))</f>
        <v/>
      </c>
      <c r="X370" s="130" t="str">
        <f>IF($B370="","",(VLOOKUP($B370,'Price List'!$C:AS,22,FALSE)))</f>
        <v/>
      </c>
      <c r="Y370" s="83" t="str">
        <f>IF($B370="","",(VLOOKUP($B370,'Price List'!$C:AS,23,FALSE)))</f>
        <v/>
      </c>
      <c r="Z370" s="83" t="str">
        <f>IF($B370="","",(VLOOKUP($B370,'Price List'!$C:AS,24,FALSE)))</f>
        <v/>
      </c>
      <c r="AA370" s="83" t="str">
        <f>IF($B370="","",(VLOOKUP($B370,'Price List'!$C:AS,25,FALSE)))</f>
        <v/>
      </c>
      <c r="AB370" s="125" t="str">
        <f>IF($B370="","",(VLOOKUP($B370,'Price List'!$C:AS,26,FALSE)))</f>
        <v/>
      </c>
      <c r="AC370" s="125" t="str">
        <f>IF($B370="","",(VLOOKUP($B370,'Price List'!$C:AS,27,FALSE)))</f>
        <v/>
      </c>
      <c r="AD370" s="82" t="str">
        <f>IF($B370="","",(VLOOKUP($B370,'Price List'!$C:AS,28,FALSE)))</f>
        <v/>
      </c>
      <c r="AE370" s="83" t="str">
        <f>IF($B370="","",(VLOOKUP($B370,'Price List'!$C:AS,29,FALSE)))</f>
        <v/>
      </c>
      <c r="AF370" s="83" t="str">
        <f>IF($B370="","",(VLOOKUP($B370,'Price List'!$C:AS,30,FALSE)))</f>
        <v/>
      </c>
      <c r="AG370" s="125" t="str">
        <f>IF($B370="","",(VLOOKUP($B370,'Price List'!$C:AS,31,FALSE)))</f>
        <v/>
      </c>
      <c r="AH370" s="125" t="str">
        <f>IF($B370="","",(VLOOKUP($B370,'Price List'!$C:AS,32,FALSE)))</f>
        <v/>
      </c>
      <c r="AI370" s="84" t="str">
        <f>IF($B370="","",(VLOOKUP($B370,'Price List'!$C:AS,33,FALSE)))</f>
        <v/>
      </c>
      <c r="AJ370" s="83" t="str">
        <f>IF($B370="","",(VLOOKUP($B370,'Price List'!$C:AS,34,FALSE)))</f>
        <v/>
      </c>
      <c r="AK370" s="83" t="str">
        <f>IF($B370="","",(VLOOKUP($B370,'Price List'!$C:AS,35,FALSE)))</f>
        <v/>
      </c>
      <c r="AL370" s="125" t="str">
        <f>IF($B370="","",(VLOOKUP($B370,'Price List'!$C:AS,36,FALSE)))</f>
        <v/>
      </c>
      <c r="AM370" s="130" t="str">
        <f>IF($B370="","",(VLOOKUP($B370,'Price List'!$C:AS,37,FALSE)))</f>
        <v/>
      </c>
      <c r="AN370" s="83" t="str">
        <f>IF($B370="","",(VLOOKUP($B370,'Price List'!$C:AS,38,FALSE)))</f>
        <v/>
      </c>
      <c r="AO370" s="83" t="str">
        <f>IF($B370="","",(VLOOKUP($B370,'Price List'!$C:AS,39,FALSE)))</f>
        <v/>
      </c>
      <c r="AP370" s="83" t="str">
        <f>IF($B370="","",(VLOOKUP($B370,'Price List'!$C:AS,40,FALSE)))</f>
        <v/>
      </c>
      <c r="AQ370" s="125" t="str">
        <f>IF($B370="","",(VLOOKUP($B370,'Price List'!$C:AS,41,FALSE)))</f>
        <v/>
      </c>
      <c r="AR370" s="135" t="str">
        <f>IF($B370="","",(VLOOKUP($B370,'Price List'!$C:AS,42,FALSE)))</f>
        <v/>
      </c>
      <c r="AS370" s="76" t="str">
        <f>IF($B370="","",(VLOOKUP($B370,'Price List'!$C:CO,43,FALSE)))</f>
        <v/>
      </c>
      <c r="AT370" s="151" t="str">
        <f t="shared" si="5"/>
        <v/>
      </c>
      <c r="AU370" s="76"/>
      <c r="AV370" s="76"/>
      <c r="AW370" s="76"/>
      <c r="AX370" s="76"/>
      <c r="AY370" s="76"/>
      <c r="AZ370" s="76"/>
      <c r="BA370" s="76"/>
    </row>
    <row r="371" spans="1:53" s="85" customFormat="1" x14ac:dyDescent="0.2">
      <c r="A371" s="79">
        <v>364</v>
      </c>
      <c r="B371" s="76" t="str">
        <f>IF(ISBLANK(Catalog!E854),"",Catalog!E854)</f>
        <v/>
      </c>
      <c r="C371" s="76"/>
      <c r="D371" s="76" t="str">
        <f>IF($B371="","",(VLOOKUP($B371,'Price List'!$C:BB,2,FALSE)))</f>
        <v/>
      </c>
      <c r="E371" s="77" t="str">
        <f>IF($B371="","",(VLOOKUP($B371,'Price List'!$C:BA,3,FALSE)))</f>
        <v/>
      </c>
      <c r="F371" s="78" t="str">
        <f>IF($B371="","",IF(ISBLANK(VLOOKUP($B371,'Price List'!$C:BB,5,FALSE)),VLOOKUP($B371,'Price List'!$C:BB,7,FALSE),VLOOKUP($B371,'Price List'!$C:BB,5,FALSE)))</f>
        <v/>
      </c>
      <c r="G371" s="76"/>
      <c r="H371" s="76"/>
      <c r="I371" s="77" t="str">
        <f>IF($B371="","",(VLOOKUP($B371,'Price List'!$C:BE,6,FALSE)))</f>
        <v/>
      </c>
      <c r="J371" s="76" t="str">
        <f>IF($B371="","",(VLOOKUP($B371,'Price List'!$C:BF,8,FALSE)))</f>
        <v/>
      </c>
      <c r="K371" s="76" t="str">
        <f>IF($B371="","",(VLOOKUP($B371,'Price List'!$C:BG,9,FALSE)))</f>
        <v/>
      </c>
      <c r="L371" s="79" t="str">
        <f>IF($B371="","",(VLOOKUP($B371,'Price List'!$C:BH,10,FALSE)))</f>
        <v/>
      </c>
      <c r="M371" s="80" t="str">
        <f>IF($B371="","",(VLOOKUP($B371,'Price List'!$C:BI,11,FALSE)))</f>
        <v/>
      </c>
      <c r="N371" s="81" t="str">
        <f>IF($B371="","",(VLOOKUP($B371,'Price List'!$C:BI,12,FALSE)))</f>
        <v/>
      </c>
      <c r="O371" s="82" t="str">
        <f>IF($B371="","",(VLOOKUP($B371,'Price List'!$C:AS,13,FALSE)))</f>
        <v/>
      </c>
      <c r="P371" s="83" t="str">
        <f>IF($B371="","",(VLOOKUP($B371,'Price List'!$C:AS,14,FALSE)))</f>
        <v/>
      </c>
      <c r="Q371" s="83" t="str">
        <f>IF($B371="","",(VLOOKUP($B371,'Price List'!$C:AS,15,FALSE)))</f>
        <v/>
      </c>
      <c r="R371" s="125" t="str">
        <f>IF($B371="","",(VLOOKUP($B371,'Price List'!$C:AS,16,FALSE)))</f>
        <v/>
      </c>
      <c r="S371" s="125" t="str">
        <f>IF($B371="","",(VLOOKUP($B371,'Price List'!$C:AS,17,FALSE)))</f>
        <v/>
      </c>
      <c r="T371" s="84" t="str">
        <f>IF($B371="","",(VLOOKUP($B371,'Price List'!$C:AS,18,FALSE)))</f>
        <v/>
      </c>
      <c r="U371" s="83" t="str">
        <f>IF($B371="","",(VLOOKUP($B371,'Price List'!$C:AS,19,FALSE)))</f>
        <v/>
      </c>
      <c r="V371" s="83" t="str">
        <f>IF($B371="","",(VLOOKUP($B371,'Price List'!$C:AS,20,FALSE)))</f>
        <v/>
      </c>
      <c r="W371" s="125" t="str">
        <f>IF($B371="","",(VLOOKUP($B371,'Price List'!$C:AS,21,FALSE)))</f>
        <v/>
      </c>
      <c r="X371" s="130" t="str">
        <f>IF($B371="","",(VLOOKUP($B371,'Price List'!$C:AS,22,FALSE)))</f>
        <v/>
      </c>
      <c r="Y371" s="83" t="str">
        <f>IF($B371="","",(VLOOKUP($B371,'Price List'!$C:AS,23,FALSE)))</f>
        <v/>
      </c>
      <c r="Z371" s="83" t="str">
        <f>IF($B371="","",(VLOOKUP($B371,'Price List'!$C:AS,24,FALSE)))</f>
        <v/>
      </c>
      <c r="AA371" s="83" t="str">
        <f>IF($B371="","",(VLOOKUP($B371,'Price List'!$C:AS,25,FALSE)))</f>
        <v/>
      </c>
      <c r="AB371" s="125" t="str">
        <f>IF($B371="","",(VLOOKUP($B371,'Price List'!$C:AS,26,FALSE)))</f>
        <v/>
      </c>
      <c r="AC371" s="125" t="str">
        <f>IF($B371="","",(VLOOKUP($B371,'Price List'!$C:AS,27,FALSE)))</f>
        <v/>
      </c>
      <c r="AD371" s="82" t="str">
        <f>IF($B371="","",(VLOOKUP($B371,'Price List'!$C:AS,28,FALSE)))</f>
        <v/>
      </c>
      <c r="AE371" s="83" t="str">
        <f>IF($B371="","",(VLOOKUP($B371,'Price List'!$C:AS,29,FALSE)))</f>
        <v/>
      </c>
      <c r="AF371" s="83" t="str">
        <f>IF($B371="","",(VLOOKUP($B371,'Price List'!$C:AS,30,FALSE)))</f>
        <v/>
      </c>
      <c r="AG371" s="125" t="str">
        <f>IF($B371="","",(VLOOKUP($B371,'Price List'!$C:AS,31,FALSE)))</f>
        <v/>
      </c>
      <c r="AH371" s="125" t="str">
        <f>IF($B371="","",(VLOOKUP($B371,'Price List'!$C:AS,32,FALSE)))</f>
        <v/>
      </c>
      <c r="AI371" s="84" t="str">
        <f>IF($B371="","",(VLOOKUP($B371,'Price List'!$C:AS,33,FALSE)))</f>
        <v/>
      </c>
      <c r="AJ371" s="83" t="str">
        <f>IF($B371="","",(VLOOKUP($B371,'Price List'!$C:AS,34,FALSE)))</f>
        <v/>
      </c>
      <c r="AK371" s="83" t="str">
        <f>IF($B371="","",(VLOOKUP($B371,'Price List'!$C:AS,35,FALSE)))</f>
        <v/>
      </c>
      <c r="AL371" s="125" t="str">
        <f>IF($B371="","",(VLOOKUP($B371,'Price List'!$C:AS,36,FALSE)))</f>
        <v/>
      </c>
      <c r="AM371" s="130" t="str">
        <f>IF($B371="","",(VLOOKUP($B371,'Price List'!$C:AS,37,FALSE)))</f>
        <v/>
      </c>
      <c r="AN371" s="83" t="str">
        <f>IF($B371="","",(VLOOKUP($B371,'Price List'!$C:AS,38,FALSE)))</f>
        <v/>
      </c>
      <c r="AO371" s="83" t="str">
        <f>IF($B371="","",(VLOOKUP($B371,'Price List'!$C:AS,39,FALSE)))</f>
        <v/>
      </c>
      <c r="AP371" s="83" t="str">
        <f>IF($B371="","",(VLOOKUP($B371,'Price List'!$C:AS,40,FALSE)))</f>
        <v/>
      </c>
      <c r="AQ371" s="125" t="str">
        <f>IF($B371="","",(VLOOKUP($B371,'Price List'!$C:AS,41,FALSE)))</f>
        <v/>
      </c>
      <c r="AR371" s="135" t="str">
        <f>IF($B371="","",(VLOOKUP($B371,'Price List'!$C:AS,42,FALSE)))</f>
        <v/>
      </c>
      <c r="AS371" s="76" t="str">
        <f>IF($B371="","",(VLOOKUP($B371,'Price List'!$C:CO,43,FALSE)))</f>
        <v/>
      </c>
      <c r="AT371" s="151" t="str">
        <f t="shared" si="5"/>
        <v/>
      </c>
      <c r="AU371" s="76"/>
      <c r="AV371" s="76"/>
      <c r="AW371" s="76"/>
      <c r="AX371" s="76"/>
      <c r="AY371" s="76"/>
      <c r="AZ371" s="76"/>
      <c r="BA371" s="76"/>
    </row>
    <row r="372" spans="1:53" s="85" customFormat="1" x14ac:dyDescent="0.2">
      <c r="A372" s="79">
        <v>365</v>
      </c>
      <c r="B372" s="76" t="str">
        <f>IF(ISBLANK(Catalog!I854),"",Catalog!I854)</f>
        <v/>
      </c>
      <c r="C372" s="76"/>
      <c r="D372" s="76" t="str">
        <f>IF($B372="","",(VLOOKUP($B372,'Price List'!$C:BB,2,FALSE)))</f>
        <v/>
      </c>
      <c r="E372" s="77" t="str">
        <f>IF($B372="","",(VLOOKUP($B372,'Price List'!$C:BA,3,FALSE)))</f>
        <v/>
      </c>
      <c r="F372" s="78" t="str">
        <f>IF($B372="","",IF(ISBLANK(VLOOKUP($B372,'Price List'!$C:BB,5,FALSE)),VLOOKUP($B372,'Price List'!$C:BB,7,FALSE),VLOOKUP($B372,'Price List'!$C:BB,5,FALSE)))</f>
        <v/>
      </c>
      <c r="G372" s="76"/>
      <c r="H372" s="76"/>
      <c r="I372" s="77" t="str">
        <f>IF($B372="","",(VLOOKUP($B372,'Price List'!$C:BE,6,FALSE)))</f>
        <v/>
      </c>
      <c r="J372" s="76" t="str">
        <f>IF($B372="","",(VLOOKUP($B372,'Price List'!$C:BF,8,FALSE)))</f>
        <v/>
      </c>
      <c r="K372" s="76" t="str">
        <f>IF($B372="","",(VLOOKUP($B372,'Price List'!$C:BG,9,FALSE)))</f>
        <v/>
      </c>
      <c r="L372" s="79" t="str">
        <f>IF($B372="","",(VLOOKUP($B372,'Price List'!$C:BH,10,FALSE)))</f>
        <v/>
      </c>
      <c r="M372" s="80" t="str">
        <f>IF($B372="","",(VLOOKUP($B372,'Price List'!$C:BI,11,FALSE)))</f>
        <v/>
      </c>
      <c r="N372" s="81" t="str">
        <f>IF($B372="","",(VLOOKUP($B372,'Price List'!$C:BI,12,FALSE)))</f>
        <v/>
      </c>
      <c r="O372" s="82" t="str">
        <f>IF($B372="","",(VLOOKUP($B372,'Price List'!$C:AS,13,FALSE)))</f>
        <v/>
      </c>
      <c r="P372" s="83" t="str">
        <f>IF($B372="","",(VLOOKUP($B372,'Price List'!$C:AS,14,FALSE)))</f>
        <v/>
      </c>
      <c r="Q372" s="83" t="str">
        <f>IF($B372="","",(VLOOKUP($B372,'Price List'!$C:AS,15,FALSE)))</f>
        <v/>
      </c>
      <c r="R372" s="125" t="str">
        <f>IF($B372="","",(VLOOKUP($B372,'Price List'!$C:AS,16,FALSE)))</f>
        <v/>
      </c>
      <c r="S372" s="125" t="str">
        <f>IF($B372="","",(VLOOKUP($B372,'Price List'!$C:AS,17,FALSE)))</f>
        <v/>
      </c>
      <c r="T372" s="84" t="str">
        <f>IF($B372="","",(VLOOKUP($B372,'Price List'!$C:AS,18,FALSE)))</f>
        <v/>
      </c>
      <c r="U372" s="83" t="str">
        <f>IF($B372="","",(VLOOKUP($B372,'Price List'!$C:AS,19,FALSE)))</f>
        <v/>
      </c>
      <c r="V372" s="83" t="str">
        <f>IF($B372="","",(VLOOKUP($B372,'Price List'!$C:AS,20,FALSE)))</f>
        <v/>
      </c>
      <c r="W372" s="125" t="str">
        <f>IF($B372="","",(VLOOKUP($B372,'Price List'!$C:AS,21,FALSE)))</f>
        <v/>
      </c>
      <c r="X372" s="130" t="str">
        <f>IF($B372="","",(VLOOKUP($B372,'Price List'!$C:AS,22,FALSE)))</f>
        <v/>
      </c>
      <c r="Y372" s="83" t="str">
        <f>IF($B372="","",(VLOOKUP($B372,'Price List'!$C:AS,23,FALSE)))</f>
        <v/>
      </c>
      <c r="Z372" s="83" t="str">
        <f>IF($B372="","",(VLOOKUP($B372,'Price List'!$C:AS,24,FALSE)))</f>
        <v/>
      </c>
      <c r="AA372" s="83" t="str">
        <f>IF($B372="","",(VLOOKUP($B372,'Price List'!$C:AS,25,FALSE)))</f>
        <v/>
      </c>
      <c r="AB372" s="125" t="str">
        <f>IF($B372="","",(VLOOKUP($B372,'Price List'!$C:AS,26,FALSE)))</f>
        <v/>
      </c>
      <c r="AC372" s="125" t="str">
        <f>IF($B372="","",(VLOOKUP($B372,'Price List'!$C:AS,27,FALSE)))</f>
        <v/>
      </c>
      <c r="AD372" s="82" t="str">
        <f>IF($B372="","",(VLOOKUP($B372,'Price List'!$C:AS,28,FALSE)))</f>
        <v/>
      </c>
      <c r="AE372" s="83" t="str">
        <f>IF($B372="","",(VLOOKUP($B372,'Price List'!$C:AS,29,FALSE)))</f>
        <v/>
      </c>
      <c r="AF372" s="83" t="str">
        <f>IF($B372="","",(VLOOKUP($B372,'Price List'!$C:AS,30,FALSE)))</f>
        <v/>
      </c>
      <c r="AG372" s="125" t="str">
        <f>IF($B372="","",(VLOOKUP($B372,'Price List'!$C:AS,31,FALSE)))</f>
        <v/>
      </c>
      <c r="AH372" s="125" t="str">
        <f>IF($B372="","",(VLOOKUP($B372,'Price List'!$C:AS,32,FALSE)))</f>
        <v/>
      </c>
      <c r="AI372" s="84" t="str">
        <f>IF($B372="","",(VLOOKUP($B372,'Price List'!$C:AS,33,FALSE)))</f>
        <v/>
      </c>
      <c r="AJ372" s="83" t="str">
        <f>IF($B372="","",(VLOOKUP($B372,'Price List'!$C:AS,34,FALSE)))</f>
        <v/>
      </c>
      <c r="AK372" s="83" t="str">
        <f>IF($B372="","",(VLOOKUP($B372,'Price List'!$C:AS,35,FALSE)))</f>
        <v/>
      </c>
      <c r="AL372" s="125" t="str">
        <f>IF($B372="","",(VLOOKUP($B372,'Price List'!$C:AS,36,FALSE)))</f>
        <v/>
      </c>
      <c r="AM372" s="130" t="str">
        <f>IF($B372="","",(VLOOKUP($B372,'Price List'!$C:AS,37,FALSE)))</f>
        <v/>
      </c>
      <c r="AN372" s="83" t="str">
        <f>IF($B372="","",(VLOOKUP($B372,'Price List'!$C:AS,38,FALSE)))</f>
        <v/>
      </c>
      <c r="AO372" s="83" t="str">
        <f>IF($B372="","",(VLOOKUP($B372,'Price List'!$C:AS,39,FALSE)))</f>
        <v/>
      </c>
      <c r="AP372" s="83" t="str">
        <f>IF($B372="","",(VLOOKUP($B372,'Price List'!$C:AS,40,FALSE)))</f>
        <v/>
      </c>
      <c r="AQ372" s="125" t="str">
        <f>IF($B372="","",(VLOOKUP($B372,'Price List'!$C:AS,41,FALSE)))</f>
        <v/>
      </c>
      <c r="AR372" s="135" t="str">
        <f>IF($B372="","",(VLOOKUP($B372,'Price List'!$C:AS,42,FALSE)))</f>
        <v/>
      </c>
      <c r="AS372" s="76" t="str">
        <f>IF($B372="","",(VLOOKUP($B372,'Price List'!$C:CO,43,FALSE)))</f>
        <v/>
      </c>
      <c r="AT372" s="151" t="str">
        <f t="shared" si="5"/>
        <v/>
      </c>
      <c r="AU372" s="76"/>
      <c r="AV372" s="76"/>
      <c r="AW372" s="76"/>
      <c r="AX372" s="76"/>
      <c r="AY372" s="76"/>
      <c r="AZ372" s="76"/>
      <c r="BA372" s="76"/>
    </row>
    <row r="373" spans="1:53" s="85" customFormat="1" x14ac:dyDescent="0.2">
      <c r="A373" s="79">
        <v>366</v>
      </c>
      <c r="B373" s="76" t="str">
        <f>IF(ISBLANK(Catalog!A861),"",Catalog!A861)</f>
        <v/>
      </c>
      <c r="C373" s="76"/>
      <c r="D373" s="76" t="str">
        <f>IF($B373="","",(VLOOKUP($B373,'Price List'!$C:BB,2,FALSE)))</f>
        <v/>
      </c>
      <c r="E373" s="77" t="str">
        <f>IF($B373="","",(VLOOKUP($B373,'Price List'!$C:BA,3,FALSE)))</f>
        <v/>
      </c>
      <c r="F373" s="78" t="str">
        <f>IF($B373="","",IF(ISBLANK(VLOOKUP($B373,'Price List'!$C:BB,5,FALSE)),VLOOKUP($B373,'Price List'!$C:BB,7,FALSE),VLOOKUP($B373,'Price List'!$C:BB,5,FALSE)))</f>
        <v/>
      </c>
      <c r="G373" s="76"/>
      <c r="H373" s="76"/>
      <c r="I373" s="77" t="str">
        <f>IF($B373="","",(VLOOKUP($B373,'Price List'!$C:BE,6,FALSE)))</f>
        <v/>
      </c>
      <c r="J373" s="76" t="str">
        <f>IF($B373="","",(VLOOKUP($B373,'Price List'!$C:BF,8,FALSE)))</f>
        <v/>
      </c>
      <c r="K373" s="76" t="str">
        <f>IF($B373="","",(VLOOKUP($B373,'Price List'!$C:BG,9,FALSE)))</f>
        <v/>
      </c>
      <c r="L373" s="79" t="str">
        <f>IF($B373="","",(VLOOKUP($B373,'Price List'!$C:BH,10,FALSE)))</f>
        <v/>
      </c>
      <c r="M373" s="80" t="str">
        <f>IF($B373="","",(VLOOKUP($B373,'Price List'!$C:BI,11,FALSE)))</f>
        <v/>
      </c>
      <c r="N373" s="81" t="str">
        <f>IF($B373="","",(VLOOKUP($B373,'Price List'!$C:BI,12,FALSE)))</f>
        <v/>
      </c>
      <c r="O373" s="82" t="str">
        <f>IF($B373="","",(VLOOKUP($B373,'Price List'!$C:AS,13,FALSE)))</f>
        <v/>
      </c>
      <c r="P373" s="83" t="str">
        <f>IF($B373="","",(VLOOKUP($B373,'Price List'!$C:AS,14,FALSE)))</f>
        <v/>
      </c>
      <c r="Q373" s="83" t="str">
        <f>IF($B373="","",(VLOOKUP($B373,'Price List'!$C:AS,15,FALSE)))</f>
        <v/>
      </c>
      <c r="R373" s="125" t="str">
        <f>IF($B373="","",(VLOOKUP($B373,'Price List'!$C:AS,16,FALSE)))</f>
        <v/>
      </c>
      <c r="S373" s="125" t="str">
        <f>IF($B373="","",(VLOOKUP($B373,'Price List'!$C:AS,17,FALSE)))</f>
        <v/>
      </c>
      <c r="T373" s="84" t="str">
        <f>IF($B373="","",(VLOOKUP($B373,'Price List'!$C:AS,18,FALSE)))</f>
        <v/>
      </c>
      <c r="U373" s="83" t="str">
        <f>IF($B373="","",(VLOOKUP($B373,'Price List'!$C:AS,19,FALSE)))</f>
        <v/>
      </c>
      <c r="V373" s="83" t="str">
        <f>IF($B373="","",(VLOOKUP($B373,'Price List'!$C:AS,20,FALSE)))</f>
        <v/>
      </c>
      <c r="W373" s="125" t="str">
        <f>IF($B373="","",(VLOOKUP($B373,'Price List'!$C:AS,21,FALSE)))</f>
        <v/>
      </c>
      <c r="X373" s="130" t="str">
        <f>IF($B373="","",(VLOOKUP($B373,'Price List'!$C:AS,22,FALSE)))</f>
        <v/>
      </c>
      <c r="Y373" s="83" t="str">
        <f>IF($B373="","",(VLOOKUP($B373,'Price List'!$C:AS,23,FALSE)))</f>
        <v/>
      </c>
      <c r="Z373" s="83" t="str">
        <f>IF($B373="","",(VLOOKUP($B373,'Price List'!$C:AS,24,FALSE)))</f>
        <v/>
      </c>
      <c r="AA373" s="83" t="str">
        <f>IF($B373="","",(VLOOKUP($B373,'Price List'!$C:AS,25,FALSE)))</f>
        <v/>
      </c>
      <c r="AB373" s="125" t="str">
        <f>IF($B373="","",(VLOOKUP($B373,'Price List'!$C:AS,26,FALSE)))</f>
        <v/>
      </c>
      <c r="AC373" s="125" t="str">
        <f>IF($B373="","",(VLOOKUP($B373,'Price List'!$C:AS,27,FALSE)))</f>
        <v/>
      </c>
      <c r="AD373" s="82" t="str">
        <f>IF($B373="","",(VLOOKUP($B373,'Price List'!$C:AS,28,FALSE)))</f>
        <v/>
      </c>
      <c r="AE373" s="83" t="str">
        <f>IF($B373="","",(VLOOKUP($B373,'Price List'!$C:AS,29,FALSE)))</f>
        <v/>
      </c>
      <c r="AF373" s="83" t="str">
        <f>IF($B373="","",(VLOOKUP($B373,'Price List'!$C:AS,30,FALSE)))</f>
        <v/>
      </c>
      <c r="AG373" s="125" t="str">
        <f>IF($B373="","",(VLOOKUP($B373,'Price List'!$C:AS,31,FALSE)))</f>
        <v/>
      </c>
      <c r="AH373" s="125" t="str">
        <f>IF($B373="","",(VLOOKUP($B373,'Price List'!$C:AS,32,FALSE)))</f>
        <v/>
      </c>
      <c r="AI373" s="84" t="str">
        <f>IF($B373="","",(VLOOKUP($B373,'Price List'!$C:AS,33,FALSE)))</f>
        <v/>
      </c>
      <c r="AJ373" s="83" t="str">
        <f>IF($B373="","",(VLOOKUP($B373,'Price List'!$C:AS,34,FALSE)))</f>
        <v/>
      </c>
      <c r="AK373" s="83" t="str">
        <f>IF($B373="","",(VLOOKUP($B373,'Price List'!$C:AS,35,FALSE)))</f>
        <v/>
      </c>
      <c r="AL373" s="125" t="str">
        <f>IF($B373="","",(VLOOKUP($B373,'Price List'!$C:AS,36,FALSE)))</f>
        <v/>
      </c>
      <c r="AM373" s="130" t="str">
        <f>IF($B373="","",(VLOOKUP($B373,'Price List'!$C:AS,37,FALSE)))</f>
        <v/>
      </c>
      <c r="AN373" s="83" t="str">
        <f>IF($B373="","",(VLOOKUP($B373,'Price List'!$C:AS,38,FALSE)))</f>
        <v/>
      </c>
      <c r="AO373" s="83" t="str">
        <f>IF($B373="","",(VLOOKUP($B373,'Price List'!$C:AS,39,FALSE)))</f>
        <v/>
      </c>
      <c r="AP373" s="83" t="str">
        <f>IF($B373="","",(VLOOKUP($B373,'Price List'!$C:AS,40,FALSE)))</f>
        <v/>
      </c>
      <c r="AQ373" s="125" t="str">
        <f>IF($B373="","",(VLOOKUP($B373,'Price List'!$C:AS,41,FALSE)))</f>
        <v/>
      </c>
      <c r="AR373" s="135" t="str">
        <f>IF($B373="","",(VLOOKUP($B373,'Price List'!$C:AS,42,FALSE)))</f>
        <v/>
      </c>
      <c r="AS373" s="76" t="str">
        <f>IF($B373="","",(VLOOKUP($B373,'Price List'!$C:CO,43,FALSE)))</f>
        <v/>
      </c>
      <c r="AT373" s="151" t="str">
        <f t="shared" si="5"/>
        <v/>
      </c>
      <c r="AU373" s="76"/>
      <c r="AV373" s="76"/>
      <c r="AW373" s="76"/>
      <c r="AX373" s="76"/>
      <c r="AY373" s="76"/>
      <c r="AZ373" s="76"/>
      <c r="BA373" s="76"/>
    </row>
    <row r="374" spans="1:53" s="85" customFormat="1" x14ac:dyDescent="0.2">
      <c r="A374" s="79">
        <v>367</v>
      </c>
      <c r="B374" s="76" t="str">
        <f>IF(ISBLANK(Catalog!E861),"",Catalog!E861)</f>
        <v/>
      </c>
      <c r="C374" s="76"/>
      <c r="D374" s="76" t="str">
        <f>IF($B374="","",(VLOOKUP($B374,'Price List'!$C:BB,2,FALSE)))</f>
        <v/>
      </c>
      <c r="E374" s="77" t="str">
        <f>IF($B374="","",(VLOOKUP($B374,'Price List'!$C:BA,3,FALSE)))</f>
        <v/>
      </c>
      <c r="F374" s="78" t="str">
        <f>IF($B374="","",IF(ISBLANK(VLOOKUP($B374,'Price List'!$C:BB,5,FALSE)),VLOOKUP($B374,'Price List'!$C:BB,7,FALSE),VLOOKUP($B374,'Price List'!$C:BB,5,FALSE)))</f>
        <v/>
      </c>
      <c r="G374" s="76"/>
      <c r="H374" s="76"/>
      <c r="I374" s="77" t="str">
        <f>IF($B374="","",(VLOOKUP($B374,'Price List'!$C:BE,6,FALSE)))</f>
        <v/>
      </c>
      <c r="J374" s="76" t="str">
        <f>IF($B374="","",(VLOOKUP($B374,'Price List'!$C:BF,8,FALSE)))</f>
        <v/>
      </c>
      <c r="K374" s="76" t="str">
        <f>IF($B374="","",(VLOOKUP($B374,'Price List'!$C:BG,9,FALSE)))</f>
        <v/>
      </c>
      <c r="L374" s="79" t="str">
        <f>IF($B374="","",(VLOOKUP($B374,'Price List'!$C:BH,10,FALSE)))</f>
        <v/>
      </c>
      <c r="M374" s="80" t="str">
        <f>IF($B374="","",(VLOOKUP($B374,'Price List'!$C:BI,11,FALSE)))</f>
        <v/>
      </c>
      <c r="N374" s="81" t="str">
        <f>IF($B374="","",(VLOOKUP($B374,'Price List'!$C:BI,12,FALSE)))</f>
        <v/>
      </c>
      <c r="O374" s="82" t="str">
        <f>IF($B374="","",(VLOOKUP($B374,'Price List'!$C:AS,13,FALSE)))</f>
        <v/>
      </c>
      <c r="P374" s="83" t="str">
        <f>IF($B374="","",(VLOOKUP($B374,'Price List'!$C:AS,14,FALSE)))</f>
        <v/>
      </c>
      <c r="Q374" s="83" t="str">
        <f>IF($B374="","",(VLOOKUP($B374,'Price List'!$C:AS,15,FALSE)))</f>
        <v/>
      </c>
      <c r="R374" s="125" t="str">
        <f>IF($B374="","",(VLOOKUP($B374,'Price List'!$C:AS,16,FALSE)))</f>
        <v/>
      </c>
      <c r="S374" s="125" t="str">
        <f>IF($B374="","",(VLOOKUP($B374,'Price List'!$C:AS,17,FALSE)))</f>
        <v/>
      </c>
      <c r="T374" s="84" t="str">
        <f>IF($B374="","",(VLOOKUP($B374,'Price List'!$C:AS,18,FALSE)))</f>
        <v/>
      </c>
      <c r="U374" s="83" t="str">
        <f>IF($B374="","",(VLOOKUP($B374,'Price List'!$C:AS,19,FALSE)))</f>
        <v/>
      </c>
      <c r="V374" s="83" t="str">
        <f>IF($B374="","",(VLOOKUP($B374,'Price List'!$C:AS,20,FALSE)))</f>
        <v/>
      </c>
      <c r="W374" s="125" t="str">
        <f>IF($B374="","",(VLOOKUP($B374,'Price List'!$C:AS,21,FALSE)))</f>
        <v/>
      </c>
      <c r="X374" s="130" t="str">
        <f>IF($B374="","",(VLOOKUP($B374,'Price List'!$C:AS,22,FALSE)))</f>
        <v/>
      </c>
      <c r="Y374" s="83" t="str">
        <f>IF($B374="","",(VLOOKUP($B374,'Price List'!$C:AS,23,FALSE)))</f>
        <v/>
      </c>
      <c r="Z374" s="83" t="str">
        <f>IF($B374="","",(VLOOKUP($B374,'Price List'!$C:AS,24,FALSE)))</f>
        <v/>
      </c>
      <c r="AA374" s="83" t="str">
        <f>IF($B374="","",(VLOOKUP($B374,'Price List'!$C:AS,25,FALSE)))</f>
        <v/>
      </c>
      <c r="AB374" s="125" t="str">
        <f>IF($B374="","",(VLOOKUP($B374,'Price List'!$C:AS,26,FALSE)))</f>
        <v/>
      </c>
      <c r="AC374" s="125" t="str">
        <f>IF($B374="","",(VLOOKUP($B374,'Price List'!$C:AS,27,FALSE)))</f>
        <v/>
      </c>
      <c r="AD374" s="82" t="str">
        <f>IF($B374="","",(VLOOKUP($B374,'Price List'!$C:AS,28,FALSE)))</f>
        <v/>
      </c>
      <c r="AE374" s="83" t="str">
        <f>IF($B374="","",(VLOOKUP($B374,'Price List'!$C:AS,29,FALSE)))</f>
        <v/>
      </c>
      <c r="AF374" s="83" t="str">
        <f>IF($B374="","",(VLOOKUP($B374,'Price List'!$C:AS,30,FALSE)))</f>
        <v/>
      </c>
      <c r="AG374" s="125" t="str">
        <f>IF($B374="","",(VLOOKUP($B374,'Price List'!$C:AS,31,FALSE)))</f>
        <v/>
      </c>
      <c r="AH374" s="125" t="str">
        <f>IF($B374="","",(VLOOKUP($B374,'Price List'!$C:AS,32,FALSE)))</f>
        <v/>
      </c>
      <c r="AI374" s="84" t="str">
        <f>IF($B374="","",(VLOOKUP($B374,'Price List'!$C:AS,33,FALSE)))</f>
        <v/>
      </c>
      <c r="AJ374" s="83" t="str">
        <f>IF($B374="","",(VLOOKUP($B374,'Price List'!$C:AS,34,FALSE)))</f>
        <v/>
      </c>
      <c r="AK374" s="83" t="str">
        <f>IF($B374="","",(VLOOKUP($B374,'Price List'!$C:AS,35,FALSE)))</f>
        <v/>
      </c>
      <c r="AL374" s="125" t="str">
        <f>IF($B374="","",(VLOOKUP($B374,'Price List'!$C:AS,36,FALSE)))</f>
        <v/>
      </c>
      <c r="AM374" s="130" t="str">
        <f>IF($B374="","",(VLOOKUP($B374,'Price List'!$C:AS,37,FALSE)))</f>
        <v/>
      </c>
      <c r="AN374" s="83" t="str">
        <f>IF($B374="","",(VLOOKUP($B374,'Price List'!$C:AS,38,FALSE)))</f>
        <v/>
      </c>
      <c r="AO374" s="83" t="str">
        <f>IF($B374="","",(VLOOKUP($B374,'Price List'!$C:AS,39,FALSE)))</f>
        <v/>
      </c>
      <c r="AP374" s="83" t="str">
        <f>IF($B374="","",(VLOOKUP($B374,'Price List'!$C:AS,40,FALSE)))</f>
        <v/>
      </c>
      <c r="AQ374" s="125" t="str">
        <f>IF($B374="","",(VLOOKUP($B374,'Price List'!$C:AS,41,FALSE)))</f>
        <v/>
      </c>
      <c r="AR374" s="135" t="str">
        <f>IF($B374="","",(VLOOKUP($B374,'Price List'!$C:AS,42,FALSE)))</f>
        <v/>
      </c>
      <c r="AS374" s="76" t="str">
        <f>IF($B374="","",(VLOOKUP($B374,'Price List'!$C:CO,43,FALSE)))</f>
        <v/>
      </c>
      <c r="AT374" s="151" t="str">
        <f t="shared" si="5"/>
        <v/>
      </c>
      <c r="AU374" s="76"/>
      <c r="AV374" s="76"/>
      <c r="AW374" s="76"/>
      <c r="AX374" s="76"/>
      <c r="AY374" s="76"/>
      <c r="AZ374" s="76"/>
      <c r="BA374" s="76"/>
    </row>
    <row r="375" spans="1:53" s="85" customFormat="1" x14ac:dyDescent="0.2">
      <c r="A375" s="79">
        <v>368</v>
      </c>
      <c r="B375" s="76" t="str">
        <f>IF(ISBLANK(Catalog!I861),"",Catalog!I861)</f>
        <v/>
      </c>
      <c r="C375" s="76"/>
      <c r="D375" s="76" t="str">
        <f>IF($B375="","",(VLOOKUP($B375,'Price List'!$C:BB,2,FALSE)))</f>
        <v/>
      </c>
      <c r="E375" s="77" t="str">
        <f>IF($B375="","",(VLOOKUP($B375,'Price List'!$C:BA,3,FALSE)))</f>
        <v/>
      </c>
      <c r="F375" s="78" t="str">
        <f>IF($B375="","",IF(ISBLANK(VLOOKUP($B375,'Price List'!$C:BB,5,FALSE)),VLOOKUP($B375,'Price List'!$C:BB,7,FALSE),VLOOKUP($B375,'Price List'!$C:BB,5,FALSE)))</f>
        <v/>
      </c>
      <c r="G375" s="76"/>
      <c r="H375" s="76"/>
      <c r="I375" s="77" t="str">
        <f>IF($B375="","",(VLOOKUP($B375,'Price List'!$C:BE,6,FALSE)))</f>
        <v/>
      </c>
      <c r="J375" s="76" t="str">
        <f>IF($B375="","",(VLOOKUP($B375,'Price List'!$C:BF,8,FALSE)))</f>
        <v/>
      </c>
      <c r="K375" s="76" t="str">
        <f>IF($B375="","",(VLOOKUP($B375,'Price List'!$C:BG,9,FALSE)))</f>
        <v/>
      </c>
      <c r="L375" s="79" t="str">
        <f>IF($B375="","",(VLOOKUP($B375,'Price List'!$C:BH,10,FALSE)))</f>
        <v/>
      </c>
      <c r="M375" s="80" t="str">
        <f>IF($B375="","",(VLOOKUP($B375,'Price List'!$C:BI,11,FALSE)))</f>
        <v/>
      </c>
      <c r="N375" s="81" t="str">
        <f>IF($B375="","",(VLOOKUP($B375,'Price List'!$C:BI,12,FALSE)))</f>
        <v/>
      </c>
      <c r="O375" s="82" t="str">
        <f>IF($B375="","",(VLOOKUP($B375,'Price List'!$C:AS,13,FALSE)))</f>
        <v/>
      </c>
      <c r="P375" s="83" t="str">
        <f>IF($B375="","",(VLOOKUP($B375,'Price List'!$C:AS,14,FALSE)))</f>
        <v/>
      </c>
      <c r="Q375" s="83" t="str">
        <f>IF($B375="","",(VLOOKUP($B375,'Price List'!$C:AS,15,FALSE)))</f>
        <v/>
      </c>
      <c r="R375" s="125" t="str">
        <f>IF($B375="","",(VLOOKUP($B375,'Price List'!$C:AS,16,FALSE)))</f>
        <v/>
      </c>
      <c r="S375" s="125" t="str">
        <f>IF($B375="","",(VLOOKUP($B375,'Price List'!$C:AS,17,FALSE)))</f>
        <v/>
      </c>
      <c r="T375" s="84" t="str">
        <f>IF($B375="","",(VLOOKUP($B375,'Price List'!$C:AS,18,FALSE)))</f>
        <v/>
      </c>
      <c r="U375" s="83" t="str">
        <f>IF($B375="","",(VLOOKUP($B375,'Price List'!$C:AS,19,FALSE)))</f>
        <v/>
      </c>
      <c r="V375" s="83" t="str">
        <f>IF($B375="","",(VLOOKUP($B375,'Price List'!$C:AS,20,FALSE)))</f>
        <v/>
      </c>
      <c r="W375" s="125" t="str">
        <f>IF($B375="","",(VLOOKUP($B375,'Price List'!$C:AS,21,FALSE)))</f>
        <v/>
      </c>
      <c r="X375" s="130" t="str">
        <f>IF($B375="","",(VLOOKUP($B375,'Price List'!$C:AS,22,FALSE)))</f>
        <v/>
      </c>
      <c r="Y375" s="83" t="str">
        <f>IF($B375="","",(VLOOKUP($B375,'Price List'!$C:AS,23,FALSE)))</f>
        <v/>
      </c>
      <c r="Z375" s="83" t="str">
        <f>IF($B375="","",(VLOOKUP($B375,'Price List'!$C:AS,24,FALSE)))</f>
        <v/>
      </c>
      <c r="AA375" s="83" t="str">
        <f>IF($B375="","",(VLOOKUP($B375,'Price List'!$C:AS,25,FALSE)))</f>
        <v/>
      </c>
      <c r="AB375" s="125" t="str">
        <f>IF($B375="","",(VLOOKUP($B375,'Price List'!$C:AS,26,FALSE)))</f>
        <v/>
      </c>
      <c r="AC375" s="125" t="str">
        <f>IF($B375="","",(VLOOKUP($B375,'Price List'!$C:AS,27,FALSE)))</f>
        <v/>
      </c>
      <c r="AD375" s="82" t="str">
        <f>IF($B375="","",(VLOOKUP($B375,'Price List'!$C:AS,28,FALSE)))</f>
        <v/>
      </c>
      <c r="AE375" s="83" t="str">
        <f>IF($B375="","",(VLOOKUP($B375,'Price List'!$C:AS,29,FALSE)))</f>
        <v/>
      </c>
      <c r="AF375" s="83" t="str">
        <f>IF($B375="","",(VLOOKUP($B375,'Price List'!$C:AS,30,FALSE)))</f>
        <v/>
      </c>
      <c r="AG375" s="125" t="str">
        <f>IF($B375="","",(VLOOKUP($B375,'Price List'!$C:AS,31,FALSE)))</f>
        <v/>
      </c>
      <c r="AH375" s="125" t="str">
        <f>IF($B375="","",(VLOOKUP($B375,'Price List'!$C:AS,32,FALSE)))</f>
        <v/>
      </c>
      <c r="AI375" s="84" t="str">
        <f>IF($B375="","",(VLOOKUP($B375,'Price List'!$C:AS,33,FALSE)))</f>
        <v/>
      </c>
      <c r="AJ375" s="83" t="str">
        <f>IF($B375="","",(VLOOKUP($B375,'Price List'!$C:AS,34,FALSE)))</f>
        <v/>
      </c>
      <c r="AK375" s="83" t="str">
        <f>IF($B375="","",(VLOOKUP($B375,'Price List'!$C:AS,35,FALSE)))</f>
        <v/>
      </c>
      <c r="AL375" s="125" t="str">
        <f>IF($B375="","",(VLOOKUP($B375,'Price List'!$C:AS,36,FALSE)))</f>
        <v/>
      </c>
      <c r="AM375" s="130" t="str">
        <f>IF($B375="","",(VLOOKUP($B375,'Price List'!$C:AS,37,FALSE)))</f>
        <v/>
      </c>
      <c r="AN375" s="83" t="str">
        <f>IF($B375="","",(VLOOKUP($B375,'Price List'!$C:AS,38,FALSE)))</f>
        <v/>
      </c>
      <c r="AO375" s="83" t="str">
        <f>IF($B375="","",(VLOOKUP($B375,'Price List'!$C:AS,39,FALSE)))</f>
        <v/>
      </c>
      <c r="AP375" s="83" t="str">
        <f>IF($B375="","",(VLOOKUP($B375,'Price List'!$C:AS,40,FALSE)))</f>
        <v/>
      </c>
      <c r="AQ375" s="125" t="str">
        <f>IF($B375="","",(VLOOKUP($B375,'Price List'!$C:AS,41,FALSE)))</f>
        <v/>
      </c>
      <c r="AR375" s="135" t="str">
        <f>IF($B375="","",(VLOOKUP($B375,'Price List'!$C:AS,42,FALSE)))</f>
        <v/>
      </c>
      <c r="AS375" s="76" t="str">
        <f>IF($B375="","",(VLOOKUP($B375,'Price List'!$C:CO,43,FALSE)))</f>
        <v/>
      </c>
      <c r="AT375" s="151" t="str">
        <f t="shared" si="5"/>
        <v/>
      </c>
      <c r="AU375" s="76"/>
      <c r="AV375" s="76"/>
      <c r="AW375" s="76"/>
      <c r="AX375" s="76"/>
      <c r="AY375" s="76"/>
      <c r="AZ375" s="76"/>
      <c r="BA375" s="76"/>
    </row>
    <row r="376" spans="1:53" s="85" customFormat="1" x14ac:dyDescent="0.2">
      <c r="A376" s="79">
        <v>369</v>
      </c>
      <c r="B376" s="76" t="str">
        <f>IF(ISBLANK(Catalog!A868),"",Catalog!A868)</f>
        <v/>
      </c>
      <c r="C376" s="76"/>
      <c r="D376" s="76" t="str">
        <f>IF($B376="","",(VLOOKUP($B376,'Price List'!$C:BB,2,FALSE)))</f>
        <v/>
      </c>
      <c r="E376" s="77" t="str">
        <f>IF($B376="","",(VLOOKUP($B376,'Price List'!$C:BA,3,FALSE)))</f>
        <v/>
      </c>
      <c r="F376" s="78" t="str">
        <f>IF($B376="","",IF(ISBLANK(VLOOKUP($B376,'Price List'!$C:BB,5,FALSE)),VLOOKUP($B376,'Price List'!$C:BB,7,FALSE),VLOOKUP($B376,'Price List'!$C:BB,5,FALSE)))</f>
        <v/>
      </c>
      <c r="G376" s="76"/>
      <c r="H376" s="76"/>
      <c r="I376" s="77" t="str">
        <f>IF($B376="","",(VLOOKUP($B376,'Price List'!$C:BE,6,FALSE)))</f>
        <v/>
      </c>
      <c r="J376" s="76" t="str">
        <f>IF($B376="","",(VLOOKUP($B376,'Price List'!$C:BF,8,FALSE)))</f>
        <v/>
      </c>
      <c r="K376" s="76" t="str">
        <f>IF($B376="","",(VLOOKUP($B376,'Price List'!$C:BG,9,FALSE)))</f>
        <v/>
      </c>
      <c r="L376" s="79" t="str">
        <f>IF($B376="","",(VLOOKUP($B376,'Price List'!$C:BH,10,FALSE)))</f>
        <v/>
      </c>
      <c r="M376" s="80" t="str">
        <f>IF($B376="","",(VLOOKUP($B376,'Price List'!$C:BI,11,FALSE)))</f>
        <v/>
      </c>
      <c r="N376" s="81" t="str">
        <f>IF($B376="","",(VLOOKUP($B376,'Price List'!$C:BI,12,FALSE)))</f>
        <v/>
      </c>
      <c r="O376" s="82" t="str">
        <f>IF($B376="","",(VLOOKUP($B376,'Price List'!$C:AS,13,FALSE)))</f>
        <v/>
      </c>
      <c r="P376" s="83" t="str">
        <f>IF($B376="","",(VLOOKUP($B376,'Price List'!$C:AS,14,FALSE)))</f>
        <v/>
      </c>
      <c r="Q376" s="83" t="str">
        <f>IF($B376="","",(VLOOKUP($B376,'Price List'!$C:AS,15,FALSE)))</f>
        <v/>
      </c>
      <c r="R376" s="125" t="str">
        <f>IF($B376="","",(VLOOKUP($B376,'Price List'!$C:AS,16,FALSE)))</f>
        <v/>
      </c>
      <c r="S376" s="125" t="str">
        <f>IF($B376="","",(VLOOKUP($B376,'Price List'!$C:AS,17,FALSE)))</f>
        <v/>
      </c>
      <c r="T376" s="84" t="str">
        <f>IF($B376="","",(VLOOKUP($B376,'Price List'!$C:AS,18,FALSE)))</f>
        <v/>
      </c>
      <c r="U376" s="83" t="str">
        <f>IF($B376="","",(VLOOKUP($B376,'Price List'!$C:AS,19,FALSE)))</f>
        <v/>
      </c>
      <c r="V376" s="83" t="str">
        <f>IF($B376="","",(VLOOKUP($B376,'Price List'!$C:AS,20,FALSE)))</f>
        <v/>
      </c>
      <c r="W376" s="125" t="str">
        <f>IF($B376="","",(VLOOKUP($B376,'Price List'!$C:AS,21,FALSE)))</f>
        <v/>
      </c>
      <c r="X376" s="130" t="str">
        <f>IF($B376="","",(VLOOKUP($B376,'Price List'!$C:AS,22,FALSE)))</f>
        <v/>
      </c>
      <c r="Y376" s="83" t="str">
        <f>IF($B376="","",(VLOOKUP($B376,'Price List'!$C:AS,23,FALSE)))</f>
        <v/>
      </c>
      <c r="Z376" s="83" t="str">
        <f>IF($B376="","",(VLOOKUP($B376,'Price List'!$C:AS,24,FALSE)))</f>
        <v/>
      </c>
      <c r="AA376" s="83" t="str">
        <f>IF($B376="","",(VLOOKUP($B376,'Price List'!$C:AS,25,FALSE)))</f>
        <v/>
      </c>
      <c r="AB376" s="125" t="str">
        <f>IF($B376="","",(VLOOKUP($B376,'Price List'!$C:AS,26,FALSE)))</f>
        <v/>
      </c>
      <c r="AC376" s="125" t="str">
        <f>IF($B376="","",(VLOOKUP($B376,'Price List'!$C:AS,27,FALSE)))</f>
        <v/>
      </c>
      <c r="AD376" s="82" t="str">
        <f>IF($B376="","",(VLOOKUP($B376,'Price List'!$C:AS,28,FALSE)))</f>
        <v/>
      </c>
      <c r="AE376" s="83" t="str">
        <f>IF($B376="","",(VLOOKUP($B376,'Price List'!$C:AS,29,FALSE)))</f>
        <v/>
      </c>
      <c r="AF376" s="83" t="str">
        <f>IF($B376="","",(VLOOKUP($B376,'Price List'!$C:AS,30,FALSE)))</f>
        <v/>
      </c>
      <c r="AG376" s="125" t="str">
        <f>IF($B376="","",(VLOOKUP($B376,'Price List'!$C:AS,31,FALSE)))</f>
        <v/>
      </c>
      <c r="AH376" s="125" t="str">
        <f>IF($B376="","",(VLOOKUP($B376,'Price List'!$C:AS,32,FALSE)))</f>
        <v/>
      </c>
      <c r="AI376" s="84" t="str">
        <f>IF($B376="","",(VLOOKUP($B376,'Price List'!$C:AS,33,FALSE)))</f>
        <v/>
      </c>
      <c r="AJ376" s="83" t="str">
        <f>IF($B376="","",(VLOOKUP($B376,'Price List'!$C:AS,34,FALSE)))</f>
        <v/>
      </c>
      <c r="AK376" s="83" t="str">
        <f>IF($B376="","",(VLOOKUP($B376,'Price List'!$C:AS,35,FALSE)))</f>
        <v/>
      </c>
      <c r="AL376" s="125" t="str">
        <f>IF($B376="","",(VLOOKUP($B376,'Price List'!$C:AS,36,FALSE)))</f>
        <v/>
      </c>
      <c r="AM376" s="130" t="str">
        <f>IF($B376="","",(VLOOKUP($B376,'Price List'!$C:AS,37,FALSE)))</f>
        <v/>
      </c>
      <c r="AN376" s="83" t="str">
        <f>IF($B376="","",(VLOOKUP($B376,'Price List'!$C:AS,38,FALSE)))</f>
        <v/>
      </c>
      <c r="AO376" s="83" t="str">
        <f>IF($B376="","",(VLOOKUP($B376,'Price List'!$C:AS,39,FALSE)))</f>
        <v/>
      </c>
      <c r="AP376" s="83" t="str">
        <f>IF($B376="","",(VLOOKUP($B376,'Price List'!$C:AS,40,FALSE)))</f>
        <v/>
      </c>
      <c r="AQ376" s="125" t="str">
        <f>IF($B376="","",(VLOOKUP($B376,'Price List'!$C:AS,41,FALSE)))</f>
        <v/>
      </c>
      <c r="AR376" s="135" t="str">
        <f>IF($B376="","",(VLOOKUP($B376,'Price List'!$C:AS,42,FALSE)))</f>
        <v/>
      </c>
      <c r="AS376" s="76" t="str">
        <f>IF($B376="","",(VLOOKUP($B376,'Price List'!$C:CO,43,FALSE)))</f>
        <v/>
      </c>
      <c r="AT376" s="151" t="str">
        <f t="shared" si="5"/>
        <v/>
      </c>
      <c r="AU376" s="76"/>
      <c r="AV376" s="76"/>
      <c r="AW376" s="76"/>
      <c r="AX376" s="76"/>
      <c r="AY376" s="76"/>
      <c r="AZ376" s="76"/>
      <c r="BA376" s="76"/>
    </row>
    <row r="377" spans="1:53" s="85" customFormat="1" x14ac:dyDescent="0.2">
      <c r="A377" s="79">
        <v>370</v>
      </c>
      <c r="B377" s="76" t="str">
        <f>IF(ISBLANK(Catalog!E868),"",Catalog!E868)</f>
        <v/>
      </c>
      <c r="C377" s="76"/>
      <c r="D377" s="76" t="str">
        <f>IF($B377="","",(VLOOKUP($B377,'Price List'!$C:BB,2,FALSE)))</f>
        <v/>
      </c>
      <c r="E377" s="77" t="str">
        <f>IF($B377="","",(VLOOKUP($B377,'Price List'!$C:BA,3,FALSE)))</f>
        <v/>
      </c>
      <c r="F377" s="78" t="str">
        <f>IF($B377="","",IF(ISBLANK(VLOOKUP($B377,'Price List'!$C:BB,5,FALSE)),VLOOKUP($B377,'Price List'!$C:BB,7,FALSE),VLOOKUP($B377,'Price List'!$C:BB,5,FALSE)))</f>
        <v/>
      </c>
      <c r="G377" s="76"/>
      <c r="H377" s="76"/>
      <c r="I377" s="77" t="str">
        <f>IF($B377="","",(VLOOKUP($B377,'Price List'!$C:BE,6,FALSE)))</f>
        <v/>
      </c>
      <c r="J377" s="76" t="str">
        <f>IF($B377="","",(VLOOKUP($B377,'Price List'!$C:BF,8,FALSE)))</f>
        <v/>
      </c>
      <c r="K377" s="76" t="str">
        <f>IF($B377="","",(VLOOKUP($B377,'Price List'!$C:BG,9,FALSE)))</f>
        <v/>
      </c>
      <c r="L377" s="79" t="str">
        <f>IF($B377="","",(VLOOKUP($B377,'Price List'!$C:BH,10,FALSE)))</f>
        <v/>
      </c>
      <c r="M377" s="80" t="str">
        <f>IF($B377="","",(VLOOKUP($B377,'Price List'!$C:BI,11,FALSE)))</f>
        <v/>
      </c>
      <c r="N377" s="81" t="str">
        <f>IF($B377="","",(VLOOKUP($B377,'Price List'!$C:BI,12,FALSE)))</f>
        <v/>
      </c>
      <c r="O377" s="82" t="str">
        <f>IF($B377="","",(VLOOKUP($B377,'Price List'!$C:AS,13,FALSE)))</f>
        <v/>
      </c>
      <c r="P377" s="83" t="str">
        <f>IF($B377="","",(VLOOKUP($B377,'Price List'!$C:AS,14,FALSE)))</f>
        <v/>
      </c>
      <c r="Q377" s="83" t="str">
        <f>IF($B377="","",(VLOOKUP($B377,'Price List'!$C:AS,15,FALSE)))</f>
        <v/>
      </c>
      <c r="R377" s="125" t="str">
        <f>IF($B377="","",(VLOOKUP($B377,'Price List'!$C:AS,16,FALSE)))</f>
        <v/>
      </c>
      <c r="S377" s="125" t="str">
        <f>IF($B377="","",(VLOOKUP($B377,'Price List'!$C:AS,17,FALSE)))</f>
        <v/>
      </c>
      <c r="T377" s="84" t="str">
        <f>IF($B377="","",(VLOOKUP($B377,'Price List'!$C:AS,18,FALSE)))</f>
        <v/>
      </c>
      <c r="U377" s="83" t="str">
        <f>IF($B377="","",(VLOOKUP($B377,'Price List'!$C:AS,19,FALSE)))</f>
        <v/>
      </c>
      <c r="V377" s="83" t="str">
        <f>IF($B377="","",(VLOOKUP($B377,'Price List'!$C:AS,20,FALSE)))</f>
        <v/>
      </c>
      <c r="W377" s="125" t="str">
        <f>IF($B377="","",(VLOOKUP($B377,'Price List'!$C:AS,21,FALSE)))</f>
        <v/>
      </c>
      <c r="X377" s="130" t="str">
        <f>IF($B377="","",(VLOOKUP($B377,'Price List'!$C:AS,22,FALSE)))</f>
        <v/>
      </c>
      <c r="Y377" s="83" t="str">
        <f>IF($B377="","",(VLOOKUP($B377,'Price List'!$C:AS,23,FALSE)))</f>
        <v/>
      </c>
      <c r="Z377" s="83" t="str">
        <f>IF($B377="","",(VLOOKUP($B377,'Price List'!$C:AS,24,FALSE)))</f>
        <v/>
      </c>
      <c r="AA377" s="83" t="str">
        <f>IF($B377="","",(VLOOKUP($B377,'Price List'!$C:AS,25,FALSE)))</f>
        <v/>
      </c>
      <c r="AB377" s="125" t="str">
        <f>IF($B377="","",(VLOOKUP($B377,'Price List'!$C:AS,26,FALSE)))</f>
        <v/>
      </c>
      <c r="AC377" s="125" t="str">
        <f>IF($B377="","",(VLOOKUP($B377,'Price List'!$C:AS,27,FALSE)))</f>
        <v/>
      </c>
      <c r="AD377" s="82" t="str">
        <f>IF($B377="","",(VLOOKUP($B377,'Price List'!$C:AS,28,FALSE)))</f>
        <v/>
      </c>
      <c r="AE377" s="83" t="str">
        <f>IF($B377="","",(VLOOKUP($B377,'Price List'!$C:AS,29,FALSE)))</f>
        <v/>
      </c>
      <c r="AF377" s="83" t="str">
        <f>IF($B377="","",(VLOOKUP($B377,'Price List'!$C:AS,30,FALSE)))</f>
        <v/>
      </c>
      <c r="AG377" s="125" t="str">
        <f>IF($B377="","",(VLOOKUP($B377,'Price List'!$C:AS,31,FALSE)))</f>
        <v/>
      </c>
      <c r="AH377" s="125" t="str">
        <f>IF($B377="","",(VLOOKUP($B377,'Price List'!$C:AS,32,FALSE)))</f>
        <v/>
      </c>
      <c r="AI377" s="84" t="str">
        <f>IF($B377="","",(VLOOKUP($B377,'Price List'!$C:AS,33,FALSE)))</f>
        <v/>
      </c>
      <c r="AJ377" s="83" t="str">
        <f>IF($B377="","",(VLOOKUP($B377,'Price List'!$C:AS,34,FALSE)))</f>
        <v/>
      </c>
      <c r="AK377" s="83" t="str">
        <f>IF($B377="","",(VLOOKUP($B377,'Price List'!$C:AS,35,FALSE)))</f>
        <v/>
      </c>
      <c r="AL377" s="125" t="str">
        <f>IF($B377="","",(VLOOKUP($B377,'Price List'!$C:AS,36,FALSE)))</f>
        <v/>
      </c>
      <c r="AM377" s="130" t="str">
        <f>IF($B377="","",(VLOOKUP($B377,'Price List'!$C:AS,37,FALSE)))</f>
        <v/>
      </c>
      <c r="AN377" s="83" t="str">
        <f>IF($B377="","",(VLOOKUP($B377,'Price List'!$C:AS,38,FALSE)))</f>
        <v/>
      </c>
      <c r="AO377" s="83" t="str">
        <f>IF($B377="","",(VLOOKUP($B377,'Price List'!$C:AS,39,FALSE)))</f>
        <v/>
      </c>
      <c r="AP377" s="83" t="str">
        <f>IF($B377="","",(VLOOKUP($B377,'Price List'!$C:AS,40,FALSE)))</f>
        <v/>
      </c>
      <c r="AQ377" s="125" t="str">
        <f>IF($B377="","",(VLOOKUP($B377,'Price List'!$C:AS,41,FALSE)))</f>
        <v/>
      </c>
      <c r="AR377" s="135" t="str">
        <f>IF($B377="","",(VLOOKUP($B377,'Price List'!$C:AS,42,FALSE)))</f>
        <v/>
      </c>
      <c r="AS377" s="76" t="str">
        <f>IF($B377="","",(VLOOKUP($B377,'Price List'!$C:CO,43,FALSE)))</f>
        <v/>
      </c>
      <c r="AT377" s="151" t="str">
        <f t="shared" si="5"/>
        <v/>
      </c>
      <c r="AU377" s="76"/>
      <c r="AV377" s="76"/>
      <c r="AW377" s="76"/>
      <c r="AX377" s="76"/>
      <c r="AY377" s="76"/>
      <c r="AZ377" s="76"/>
      <c r="BA377" s="76"/>
    </row>
    <row r="378" spans="1:53" s="85" customFormat="1" x14ac:dyDescent="0.2">
      <c r="A378" s="79">
        <v>371</v>
      </c>
      <c r="B378" s="76" t="str">
        <f>IF(ISBLANK(Catalog!I868),"",Catalog!I868)</f>
        <v/>
      </c>
      <c r="C378" s="76"/>
      <c r="D378" s="76" t="str">
        <f>IF($B378="","",(VLOOKUP($B378,'Price List'!$C:BB,2,FALSE)))</f>
        <v/>
      </c>
      <c r="E378" s="77" t="str">
        <f>IF($B378="","",(VLOOKUP($B378,'Price List'!$C:BA,3,FALSE)))</f>
        <v/>
      </c>
      <c r="F378" s="78" t="str">
        <f>IF($B378="","",IF(ISBLANK(VLOOKUP($B378,'Price List'!$C:BB,5,FALSE)),VLOOKUP($B378,'Price List'!$C:BB,7,FALSE),VLOOKUP($B378,'Price List'!$C:BB,5,FALSE)))</f>
        <v/>
      </c>
      <c r="G378" s="76"/>
      <c r="H378" s="76"/>
      <c r="I378" s="77" t="str">
        <f>IF($B378="","",(VLOOKUP($B378,'Price List'!$C:BE,6,FALSE)))</f>
        <v/>
      </c>
      <c r="J378" s="76" t="str">
        <f>IF($B378="","",(VLOOKUP($B378,'Price List'!$C:BF,8,FALSE)))</f>
        <v/>
      </c>
      <c r="K378" s="76" t="str">
        <f>IF($B378="","",(VLOOKUP($B378,'Price List'!$C:BG,9,FALSE)))</f>
        <v/>
      </c>
      <c r="L378" s="79" t="str">
        <f>IF($B378="","",(VLOOKUP($B378,'Price List'!$C:BH,10,FALSE)))</f>
        <v/>
      </c>
      <c r="M378" s="80" t="str">
        <f>IF($B378="","",(VLOOKUP($B378,'Price List'!$C:BI,11,FALSE)))</f>
        <v/>
      </c>
      <c r="N378" s="81" t="str">
        <f>IF($B378="","",(VLOOKUP($B378,'Price List'!$C:BI,12,FALSE)))</f>
        <v/>
      </c>
      <c r="O378" s="82" t="str">
        <f>IF($B378="","",(VLOOKUP($B378,'Price List'!$C:AS,13,FALSE)))</f>
        <v/>
      </c>
      <c r="P378" s="83" t="str">
        <f>IF($B378="","",(VLOOKUP($B378,'Price List'!$C:AS,14,FALSE)))</f>
        <v/>
      </c>
      <c r="Q378" s="83" t="str">
        <f>IF($B378="","",(VLOOKUP($B378,'Price List'!$C:AS,15,FALSE)))</f>
        <v/>
      </c>
      <c r="R378" s="125" t="str">
        <f>IF($B378="","",(VLOOKUP($B378,'Price List'!$C:AS,16,FALSE)))</f>
        <v/>
      </c>
      <c r="S378" s="125" t="str">
        <f>IF($B378="","",(VLOOKUP($B378,'Price List'!$C:AS,17,FALSE)))</f>
        <v/>
      </c>
      <c r="T378" s="84" t="str">
        <f>IF($B378="","",(VLOOKUP($B378,'Price List'!$C:AS,18,FALSE)))</f>
        <v/>
      </c>
      <c r="U378" s="83" t="str">
        <f>IF($B378="","",(VLOOKUP($B378,'Price List'!$C:AS,19,FALSE)))</f>
        <v/>
      </c>
      <c r="V378" s="83" t="str">
        <f>IF($B378="","",(VLOOKUP($B378,'Price List'!$C:AS,20,FALSE)))</f>
        <v/>
      </c>
      <c r="W378" s="125" t="str">
        <f>IF($B378="","",(VLOOKUP($B378,'Price List'!$C:AS,21,FALSE)))</f>
        <v/>
      </c>
      <c r="X378" s="130" t="str">
        <f>IF($B378="","",(VLOOKUP($B378,'Price List'!$C:AS,22,FALSE)))</f>
        <v/>
      </c>
      <c r="Y378" s="83" t="str">
        <f>IF($B378="","",(VLOOKUP($B378,'Price List'!$C:AS,23,FALSE)))</f>
        <v/>
      </c>
      <c r="Z378" s="83" t="str">
        <f>IF($B378="","",(VLOOKUP($B378,'Price List'!$C:AS,24,FALSE)))</f>
        <v/>
      </c>
      <c r="AA378" s="83" t="str">
        <f>IF($B378="","",(VLOOKUP($B378,'Price List'!$C:AS,25,FALSE)))</f>
        <v/>
      </c>
      <c r="AB378" s="125" t="str">
        <f>IF($B378="","",(VLOOKUP($B378,'Price List'!$C:AS,26,FALSE)))</f>
        <v/>
      </c>
      <c r="AC378" s="125" t="str">
        <f>IF($B378="","",(VLOOKUP($B378,'Price List'!$C:AS,27,FALSE)))</f>
        <v/>
      </c>
      <c r="AD378" s="82" t="str">
        <f>IF($B378="","",(VLOOKUP($B378,'Price List'!$C:AS,28,FALSE)))</f>
        <v/>
      </c>
      <c r="AE378" s="83" t="str">
        <f>IF($B378="","",(VLOOKUP($B378,'Price List'!$C:AS,29,FALSE)))</f>
        <v/>
      </c>
      <c r="AF378" s="83" t="str">
        <f>IF($B378="","",(VLOOKUP($B378,'Price List'!$C:AS,30,FALSE)))</f>
        <v/>
      </c>
      <c r="AG378" s="125" t="str">
        <f>IF($B378="","",(VLOOKUP($B378,'Price List'!$C:AS,31,FALSE)))</f>
        <v/>
      </c>
      <c r="AH378" s="125" t="str">
        <f>IF($B378="","",(VLOOKUP($B378,'Price List'!$C:AS,32,FALSE)))</f>
        <v/>
      </c>
      <c r="AI378" s="84" t="str">
        <f>IF($B378="","",(VLOOKUP($B378,'Price List'!$C:AS,33,FALSE)))</f>
        <v/>
      </c>
      <c r="AJ378" s="83" t="str">
        <f>IF($B378="","",(VLOOKUP($B378,'Price List'!$C:AS,34,FALSE)))</f>
        <v/>
      </c>
      <c r="AK378" s="83" t="str">
        <f>IF($B378="","",(VLOOKUP($B378,'Price List'!$C:AS,35,FALSE)))</f>
        <v/>
      </c>
      <c r="AL378" s="125" t="str">
        <f>IF($B378="","",(VLOOKUP($B378,'Price List'!$C:AS,36,FALSE)))</f>
        <v/>
      </c>
      <c r="AM378" s="130" t="str">
        <f>IF($B378="","",(VLOOKUP($B378,'Price List'!$C:AS,37,FALSE)))</f>
        <v/>
      </c>
      <c r="AN378" s="83" t="str">
        <f>IF($B378="","",(VLOOKUP($B378,'Price List'!$C:AS,38,FALSE)))</f>
        <v/>
      </c>
      <c r="AO378" s="83" t="str">
        <f>IF($B378="","",(VLOOKUP($B378,'Price List'!$C:AS,39,FALSE)))</f>
        <v/>
      </c>
      <c r="AP378" s="83" t="str">
        <f>IF($B378="","",(VLOOKUP($B378,'Price List'!$C:AS,40,FALSE)))</f>
        <v/>
      </c>
      <c r="AQ378" s="125" t="str">
        <f>IF($B378="","",(VLOOKUP($B378,'Price List'!$C:AS,41,FALSE)))</f>
        <v/>
      </c>
      <c r="AR378" s="135" t="str">
        <f>IF($B378="","",(VLOOKUP($B378,'Price List'!$C:AS,42,FALSE)))</f>
        <v/>
      </c>
      <c r="AS378" s="76" t="str">
        <f>IF($B378="","",(VLOOKUP($B378,'Price List'!$C:CO,43,FALSE)))</f>
        <v/>
      </c>
      <c r="AT378" s="151" t="str">
        <f t="shared" si="5"/>
        <v/>
      </c>
      <c r="AU378" s="76"/>
      <c r="AV378" s="76"/>
      <c r="AW378" s="76"/>
      <c r="AX378" s="76"/>
      <c r="AY378" s="76"/>
      <c r="AZ378" s="76"/>
      <c r="BA378" s="76"/>
    </row>
    <row r="379" spans="1:53" s="85" customFormat="1" x14ac:dyDescent="0.2">
      <c r="A379" s="79">
        <v>372</v>
      </c>
      <c r="B379" s="76" t="str">
        <f>IF(ISBLANK(Catalog!A875),"",Catalog!A875)</f>
        <v/>
      </c>
      <c r="C379" s="76"/>
      <c r="D379" s="76" t="str">
        <f>IF($B379="","",(VLOOKUP($B379,'Price List'!$C:BB,2,FALSE)))</f>
        <v/>
      </c>
      <c r="E379" s="77" t="str">
        <f>IF($B379="","",(VLOOKUP($B379,'Price List'!$C:BA,3,FALSE)))</f>
        <v/>
      </c>
      <c r="F379" s="78" t="str">
        <f>IF($B379="","",IF(ISBLANK(VLOOKUP($B379,'Price List'!$C:BB,5,FALSE)),VLOOKUP($B379,'Price List'!$C:BB,7,FALSE),VLOOKUP($B379,'Price List'!$C:BB,5,FALSE)))</f>
        <v/>
      </c>
      <c r="G379" s="76"/>
      <c r="H379" s="76"/>
      <c r="I379" s="77" t="str">
        <f>IF($B379="","",(VLOOKUP($B379,'Price List'!$C:BE,6,FALSE)))</f>
        <v/>
      </c>
      <c r="J379" s="76" t="str">
        <f>IF($B379="","",(VLOOKUP($B379,'Price List'!$C:BF,8,FALSE)))</f>
        <v/>
      </c>
      <c r="K379" s="76" t="str">
        <f>IF($B379="","",(VLOOKUP($B379,'Price List'!$C:BG,9,FALSE)))</f>
        <v/>
      </c>
      <c r="L379" s="79" t="str">
        <f>IF($B379="","",(VLOOKUP($B379,'Price List'!$C:BH,10,FALSE)))</f>
        <v/>
      </c>
      <c r="M379" s="80" t="str">
        <f>IF($B379="","",(VLOOKUP($B379,'Price List'!$C:BI,11,FALSE)))</f>
        <v/>
      </c>
      <c r="N379" s="81" t="str">
        <f>IF($B379="","",(VLOOKUP($B379,'Price List'!$C:BI,12,FALSE)))</f>
        <v/>
      </c>
      <c r="O379" s="82" t="str">
        <f>IF($B379="","",(VLOOKUP($B379,'Price List'!$C:AS,13,FALSE)))</f>
        <v/>
      </c>
      <c r="P379" s="83" t="str">
        <f>IF($B379="","",(VLOOKUP($B379,'Price List'!$C:AS,14,FALSE)))</f>
        <v/>
      </c>
      <c r="Q379" s="83" t="str">
        <f>IF($B379="","",(VLOOKUP($B379,'Price List'!$C:AS,15,FALSE)))</f>
        <v/>
      </c>
      <c r="R379" s="125" t="str">
        <f>IF($B379="","",(VLOOKUP($B379,'Price List'!$C:AS,16,FALSE)))</f>
        <v/>
      </c>
      <c r="S379" s="125" t="str">
        <f>IF($B379="","",(VLOOKUP($B379,'Price List'!$C:AS,17,FALSE)))</f>
        <v/>
      </c>
      <c r="T379" s="84" t="str">
        <f>IF($B379="","",(VLOOKUP($B379,'Price List'!$C:AS,18,FALSE)))</f>
        <v/>
      </c>
      <c r="U379" s="83" t="str">
        <f>IF($B379="","",(VLOOKUP($B379,'Price List'!$C:AS,19,FALSE)))</f>
        <v/>
      </c>
      <c r="V379" s="83" t="str">
        <f>IF($B379="","",(VLOOKUP($B379,'Price List'!$C:AS,20,FALSE)))</f>
        <v/>
      </c>
      <c r="W379" s="125" t="str">
        <f>IF($B379="","",(VLOOKUP($B379,'Price List'!$C:AS,21,FALSE)))</f>
        <v/>
      </c>
      <c r="X379" s="130" t="str">
        <f>IF($B379="","",(VLOOKUP($B379,'Price List'!$C:AS,22,FALSE)))</f>
        <v/>
      </c>
      <c r="Y379" s="83" t="str">
        <f>IF($B379="","",(VLOOKUP($B379,'Price List'!$C:AS,23,FALSE)))</f>
        <v/>
      </c>
      <c r="Z379" s="83" t="str">
        <f>IF($B379="","",(VLOOKUP($B379,'Price List'!$C:AS,24,FALSE)))</f>
        <v/>
      </c>
      <c r="AA379" s="83" t="str">
        <f>IF($B379="","",(VLOOKUP($B379,'Price List'!$C:AS,25,FALSE)))</f>
        <v/>
      </c>
      <c r="AB379" s="125" t="str">
        <f>IF($B379="","",(VLOOKUP($B379,'Price List'!$C:AS,26,FALSE)))</f>
        <v/>
      </c>
      <c r="AC379" s="125" t="str">
        <f>IF($B379="","",(VLOOKUP($B379,'Price List'!$C:AS,27,FALSE)))</f>
        <v/>
      </c>
      <c r="AD379" s="82" t="str">
        <f>IF($B379="","",(VLOOKUP($B379,'Price List'!$C:AS,28,FALSE)))</f>
        <v/>
      </c>
      <c r="AE379" s="83" t="str">
        <f>IF($B379="","",(VLOOKUP($B379,'Price List'!$C:AS,29,FALSE)))</f>
        <v/>
      </c>
      <c r="AF379" s="83" t="str">
        <f>IF($B379="","",(VLOOKUP($B379,'Price List'!$C:AS,30,FALSE)))</f>
        <v/>
      </c>
      <c r="AG379" s="125" t="str">
        <f>IF($B379="","",(VLOOKUP($B379,'Price List'!$C:AS,31,FALSE)))</f>
        <v/>
      </c>
      <c r="AH379" s="125" t="str">
        <f>IF($B379="","",(VLOOKUP($B379,'Price List'!$C:AS,32,FALSE)))</f>
        <v/>
      </c>
      <c r="AI379" s="84" t="str">
        <f>IF($B379="","",(VLOOKUP($B379,'Price List'!$C:AS,33,FALSE)))</f>
        <v/>
      </c>
      <c r="AJ379" s="83" t="str">
        <f>IF($B379="","",(VLOOKUP($B379,'Price List'!$C:AS,34,FALSE)))</f>
        <v/>
      </c>
      <c r="AK379" s="83" t="str">
        <f>IF($B379="","",(VLOOKUP($B379,'Price List'!$C:AS,35,FALSE)))</f>
        <v/>
      </c>
      <c r="AL379" s="125" t="str">
        <f>IF($B379="","",(VLOOKUP($B379,'Price List'!$C:AS,36,FALSE)))</f>
        <v/>
      </c>
      <c r="AM379" s="130" t="str">
        <f>IF($B379="","",(VLOOKUP($B379,'Price List'!$C:AS,37,FALSE)))</f>
        <v/>
      </c>
      <c r="AN379" s="83" t="str">
        <f>IF($B379="","",(VLOOKUP($B379,'Price List'!$C:AS,38,FALSE)))</f>
        <v/>
      </c>
      <c r="AO379" s="83" t="str">
        <f>IF($B379="","",(VLOOKUP($B379,'Price List'!$C:AS,39,FALSE)))</f>
        <v/>
      </c>
      <c r="AP379" s="83" t="str">
        <f>IF($B379="","",(VLOOKUP($B379,'Price List'!$C:AS,40,FALSE)))</f>
        <v/>
      </c>
      <c r="AQ379" s="125" t="str">
        <f>IF($B379="","",(VLOOKUP($B379,'Price List'!$C:AS,41,FALSE)))</f>
        <v/>
      </c>
      <c r="AR379" s="135" t="str">
        <f>IF($B379="","",(VLOOKUP($B379,'Price List'!$C:AS,42,FALSE)))</f>
        <v/>
      </c>
      <c r="AS379" s="76" t="str">
        <f>IF($B379="","",(VLOOKUP($B379,'Price List'!$C:CO,43,FALSE)))</f>
        <v/>
      </c>
      <c r="AT379" s="151" t="str">
        <f t="shared" si="5"/>
        <v/>
      </c>
      <c r="AU379" s="76"/>
      <c r="AV379" s="76"/>
      <c r="AW379" s="76"/>
      <c r="AX379" s="76"/>
      <c r="AY379" s="76"/>
      <c r="AZ379" s="76"/>
      <c r="BA379" s="76"/>
    </row>
    <row r="380" spans="1:53" s="85" customFormat="1" x14ac:dyDescent="0.2">
      <c r="A380" s="79">
        <v>373</v>
      </c>
      <c r="B380" s="76" t="str">
        <f>IF(ISBLANK(Catalog!E875),"",Catalog!E875)</f>
        <v/>
      </c>
      <c r="C380" s="76"/>
      <c r="D380" s="76" t="str">
        <f>IF($B380="","",(VLOOKUP($B380,'Price List'!$C:BB,2,FALSE)))</f>
        <v/>
      </c>
      <c r="E380" s="77" t="str">
        <f>IF($B380="","",(VLOOKUP($B380,'Price List'!$C:BA,3,FALSE)))</f>
        <v/>
      </c>
      <c r="F380" s="78" t="str">
        <f>IF($B380="","",IF(ISBLANK(VLOOKUP($B380,'Price List'!$C:BB,5,FALSE)),VLOOKUP($B380,'Price List'!$C:BB,7,FALSE),VLOOKUP($B380,'Price List'!$C:BB,5,FALSE)))</f>
        <v/>
      </c>
      <c r="G380" s="76"/>
      <c r="H380" s="76"/>
      <c r="I380" s="77" t="str">
        <f>IF($B380="","",(VLOOKUP($B380,'Price List'!$C:BE,6,FALSE)))</f>
        <v/>
      </c>
      <c r="J380" s="76" t="str">
        <f>IF($B380="","",(VLOOKUP($B380,'Price List'!$C:BF,8,FALSE)))</f>
        <v/>
      </c>
      <c r="K380" s="76" t="str">
        <f>IF($B380="","",(VLOOKUP($B380,'Price List'!$C:BG,9,FALSE)))</f>
        <v/>
      </c>
      <c r="L380" s="79" t="str">
        <f>IF($B380="","",(VLOOKUP($B380,'Price List'!$C:BH,10,FALSE)))</f>
        <v/>
      </c>
      <c r="M380" s="80" t="str">
        <f>IF($B380="","",(VLOOKUP($B380,'Price List'!$C:BI,11,FALSE)))</f>
        <v/>
      </c>
      <c r="N380" s="81" t="str">
        <f>IF($B380="","",(VLOOKUP($B380,'Price List'!$C:BI,12,FALSE)))</f>
        <v/>
      </c>
      <c r="O380" s="82" t="str">
        <f>IF($B380="","",(VLOOKUP($B380,'Price List'!$C:AS,13,FALSE)))</f>
        <v/>
      </c>
      <c r="P380" s="83" t="str">
        <f>IF($B380="","",(VLOOKUP($B380,'Price List'!$C:AS,14,FALSE)))</f>
        <v/>
      </c>
      <c r="Q380" s="83" t="str">
        <f>IF($B380="","",(VLOOKUP($B380,'Price List'!$C:AS,15,FALSE)))</f>
        <v/>
      </c>
      <c r="R380" s="125" t="str">
        <f>IF($B380="","",(VLOOKUP($B380,'Price List'!$C:AS,16,FALSE)))</f>
        <v/>
      </c>
      <c r="S380" s="125" t="str">
        <f>IF($B380="","",(VLOOKUP($B380,'Price List'!$C:AS,17,FALSE)))</f>
        <v/>
      </c>
      <c r="T380" s="84" t="str">
        <f>IF($B380="","",(VLOOKUP($B380,'Price List'!$C:AS,18,FALSE)))</f>
        <v/>
      </c>
      <c r="U380" s="83" t="str">
        <f>IF($B380="","",(VLOOKUP($B380,'Price List'!$C:AS,19,FALSE)))</f>
        <v/>
      </c>
      <c r="V380" s="83" t="str">
        <f>IF($B380="","",(VLOOKUP($B380,'Price List'!$C:AS,20,FALSE)))</f>
        <v/>
      </c>
      <c r="W380" s="125" t="str">
        <f>IF($B380="","",(VLOOKUP($B380,'Price List'!$C:AS,21,FALSE)))</f>
        <v/>
      </c>
      <c r="X380" s="130" t="str">
        <f>IF($B380="","",(VLOOKUP($B380,'Price List'!$C:AS,22,FALSE)))</f>
        <v/>
      </c>
      <c r="Y380" s="83" t="str">
        <f>IF($B380="","",(VLOOKUP($B380,'Price List'!$C:AS,23,FALSE)))</f>
        <v/>
      </c>
      <c r="Z380" s="83" t="str">
        <f>IF($B380="","",(VLOOKUP($B380,'Price List'!$C:AS,24,FALSE)))</f>
        <v/>
      </c>
      <c r="AA380" s="83" t="str">
        <f>IF($B380="","",(VLOOKUP($B380,'Price List'!$C:AS,25,FALSE)))</f>
        <v/>
      </c>
      <c r="AB380" s="125" t="str">
        <f>IF($B380="","",(VLOOKUP($B380,'Price List'!$C:AS,26,FALSE)))</f>
        <v/>
      </c>
      <c r="AC380" s="125" t="str">
        <f>IF($B380="","",(VLOOKUP($B380,'Price List'!$C:AS,27,FALSE)))</f>
        <v/>
      </c>
      <c r="AD380" s="82" t="str">
        <f>IF($B380="","",(VLOOKUP($B380,'Price List'!$C:AS,28,FALSE)))</f>
        <v/>
      </c>
      <c r="AE380" s="83" t="str">
        <f>IF($B380="","",(VLOOKUP($B380,'Price List'!$C:AS,29,FALSE)))</f>
        <v/>
      </c>
      <c r="AF380" s="83" t="str">
        <f>IF($B380="","",(VLOOKUP($B380,'Price List'!$C:AS,30,FALSE)))</f>
        <v/>
      </c>
      <c r="AG380" s="125" t="str">
        <f>IF($B380="","",(VLOOKUP($B380,'Price List'!$C:AS,31,FALSE)))</f>
        <v/>
      </c>
      <c r="AH380" s="125" t="str">
        <f>IF($B380="","",(VLOOKUP($B380,'Price List'!$C:AS,32,FALSE)))</f>
        <v/>
      </c>
      <c r="AI380" s="84" t="str">
        <f>IF($B380="","",(VLOOKUP($B380,'Price List'!$C:AS,33,FALSE)))</f>
        <v/>
      </c>
      <c r="AJ380" s="83" t="str">
        <f>IF($B380="","",(VLOOKUP($B380,'Price List'!$C:AS,34,FALSE)))</f>
        <v/>
      </c>
      <c r="AK380" s="83" t="str">
        <f>IF($B380="","",(VLOOKUP($B380,'Price List'!$C:AS,35,FALSE)))</f>
        <v/>
      </c>
      <c r="AL380" s="125" t="str">
        <f>IF($B380="","",(VLOOKUP($B380,'Price List'!$C:AS,36,FALSE)))</f>
        <v/>
      </c>
      <c r="AM380" s="130" t="str">
        <f>IF($B380="","",(VLOOKUP($B380,'Price List'!$C:AS,37,FALSE)))</f>
        <v/>
      </c>
      <c r="AN380" s="83" t="str">
        <f>IF($B380="","",(VLOOKUP($B380,'Price List'!$C:AS,38,FALSE)))</f>
        <v/>
      </c>
      <c r="AO380" s="83" t="str">
        <f>IF($B380="","",(VLOOKUP($B380,'Price List'!$C:AS,39,FALSE)))</f>
        <v/>
      </c>
      <c r="AP380" s="83" t="str">
        <f>IF($B380="","",(VLOOKUP($B380,'Price List'!$C:AS,40,FALSE)))</f>
        <v/>
      </c>
      <c r="AQ380" s="125" t="str">
        <f>IF($B380="","",(VLOOKUP($B380,'Price List'!$C:AS,41,FALSE)))</f>
        <v/>
      </c>
      <c r="AR380" s="135" t="str">
        <f>IF($B380="","",(VLOOKUP($B380,'Price List'!$C:AS,42,FALSE)))</f>
        <v/>
      </c>
      <c r="AS380" s="76" t="str">
        <f>IF($B380="","",(VLOOKUP($B380,'Price List'!$C:CO,43,FALSE)))</f>
        <v/>
      </c>
      <c r="AT380" s="151" t="str">
        <f t="shared" si="5"/>
        <v/>
      </c>
      <c r="AU380" s="76"/>
      <c r="AV380" s="76"/>
      <c r="AW380" s="76"/>
      <c r="AX380" s="76"/>
      <c r="AY380" s="76"/>
      <c r="AZ380" s="76"/>
      <c r="BA380" s="76"/>
    </row>
    <row r="381" spans="1:53" s="85" customFormat="1" x14ac:dyDescent="0.2">
      <c r="A381" s="79">
        <v>374</v>
      </c>
      <c r="B381" s="76" t="str">
        <f>IF(ISBLANK(Catalog!I875),"",Catalog!I875)</f>
        <v/>
      </c>
      <c r="C381" s="76"/>
      <c r="D381" s="76" t="str">
        <f>IF($B381="","",(VLOOKUP($B381,'Price List'!$C:BB,2,FALSE)))</f>
        <v/>
      </c>
      <c r="E381" s="77" t="str">
        <f>IF($B381="","",(VLOOKUP($B381,'Price List'!$C:BA,3,FALSE)))</f>
        <v/>
      </c>
      <c r="F381" s="78" t="str">
        <f>IF($B381="","",IF(ISBLANK(VLOOKUP($B381,'Price List'!$C:BB,5,FALSE)),VLOOKUP($B381,'Price List'!$C:BB,7,FALSE),VLOOKUP($B381,'Price List'!$C:BB,5,FALSE)))</f>
        <v/>
      </c>
      <c r="G381" s="76"/>
      <c r="H381" s="76"/>
      <c r="I381" s="77" t="str">
        <f>IF($B381="","",(VLOOKUP($B381,'Price List'!$C:BE,6,FALSE)))</f>
        <v/>
      </c>
      <c r="J381" s="76" t="str">
        <f>IF($B381="","",(VLOOKUP($B381,'Price List'!$C:BF,8,FALSE)))</f>
        <v/>
      </c>
      <c r="K381" s="76" t="str">
        <f>IF($B381="","",(VLOOKUP($B381,'Price List'!$C:BG,9,FALSE)))</f>
        <v/>
      </c>
      <c r="L381" s="79" t="str">
        <f>IF($B381="","",(VLOOKUP($B381,'Price List'!$C:BH,10,FALSE)))</f>
        <v/>
      </c>
      <c r="M381" s="80" t="str">
        <f>IF($B381="","",(VLOOKUP($B381,'Price List'!$C:BI,11,FALSE)))</f>
        <v/>
      </c>
      <c r="N381" s="81" t="str">
        <f>IF($B381="","",(VLOOKUP($B381,'Price List'!$C:BI,12,FALSE)))</f>
        <v/>
      </c>
      <c r="O381" s="82" t="str">
        <f>IF($B381="","",(VLOOKUP($B381,'Price List'!$C:AS,13,FALSE)))</f>
        <v/>
      </c>
      <c r="P381" s="83" t="str">
        <f>IF($B381="","",(VLOOKUP($B381,'Price List'!$C:AS,14,FALSE)))</f>
        <v/>
      </c>
      <c r="Q381" s="83" t="str">
        <f>IF($B381="","",(VLOOKUP($B381,'Price List'!$C:AS,15,FALSE)))</f>
        <v/>
      </c>
      <c r="R381" s="125" t="str">
        <f>IF($B381="","",(VLOOKUP($B381,'Price List'!$C:AS,16,FALSE)))</f>
        <v/>
      </c>
      <c r="S381" s="125" t="str">
        <f>IF($B381="","",(VLOOKUP($B381,'Price List'!$C:AS,17,FALSE)))</f>
        <v/>
      </c>
      <c r="T381" s="84" t="str">
        <f>IF($B381="","",(VLOOKUP($B381,'Price List'!$C:AS,18,FALSE)))</f>
        <v/>
      </c>
      <c r="U381" s="83" t="str">
        <f>IF($B381="","",(VLOOKUP($B381,'Price List'!$C:AS,19,FALSE)))</f>
        <v/>
      </c>
      <c r="V381" s="83" t="str">
        <f>IF($B381="","",(VLOOKUP($B381,'Price List'!$C:AS,20,FALSE)))</f>
        <v/>
      </c>
      <c r="W381" s="125" t="str">
        <f>IF($B381="","",(VLOOKUP($B381,'Price List'!$C:AS,21,FALSE)))</f>
        <v/>
      </c>
      <c r="X381" s="130" t="str">
        <f>IF($B381="","",(VLOOKUP($B381,'Price List'!$C:AS,22,FALSE)))</f>
        <v/>
      </c>
      <c r="Y381" s="83" t="str">
        <f>IF($B381="","",(VLOOKUP($B381,'Price List'!$C:AS,23,FALSE)))</f>
        <v/>
      </c>
      <c r="Z381" s="83" t="str">
        <f>IF($B381="","",(VLOOKUP($B381,'Price List'!$C:AS,24,FALSE)))</f>
        <v/>
      </c>
      <c r="AA381" s="83" t="str">
        <f>IF($B381="","",(VLOOKUP($B381,'Price List'!$C:AS,25,FALSE)))</f>
        <v/>
      </c>
      <c r="AB381" s="125" t="str">
        <f>IF($B381="","",(VLOOKUP($B381,'Price List'!$C:AS,26,FALSE)))</f>
        <v/>
      </c>
      <c r="AC381" s="125" t="str">
        <f>IF($B381="","",(VLOOKUP($B381,'Price List'!$C:AS,27,FALSE)))</f>
        <v/>
      </c>
      <c r="AD381" s="82" t="str">
        <f>IF($B381="","",(VLOOKUP($B381,'Price List'!$C:AS,28,FALSE)))</f>
        <v/>
      </c>
      <c r="AE381" s="83" t="str">
        <f>IF($B381="","",(VLOOKUP($B381,'Price List'!$C:AS,29,FALSE)))</f>
        <v/>
      </c>
      <c r="AF381" s="83" t="str">
        <f>IF($B381="","",(VLOOKUP($B381,'Price List'!$C:AS,30,FALSE)))</f>
        <v/>
      </c>
      <c r="AG381" s="125" t="str">
        <f>IF($B381="","",(VLOOKUP($B381,'Price List'!$C:AS,31,FALSE)))</f>
        <v/>
      </c>
      <c r="AH381" s="125" t="str">
        <f>IF($B381="","",(VLOOKUP($B381,'Price List'!$C:AS,32,FALSE)))</f>
        <v/>
      </c>
      <c r="AI381" s="84" t="str">
        <f>IF($B381="","",(VLOOKUP($B381,'Price List'!$C:AS,33,FALSE)))</f>
        <v/>
      </c>
      <c r="AJ381" s="83" t="str">
        <f>IF($B381="","",(VLOOKUP($B381,'Price List'!$C:AS,34,FALSE)))</f>
        <v/>
      </c>
      <c r="AK381" s="83" t="str">
        <f>IF($B381="","",(VLOOKUP($B381,'Price List'!$C:AS,35,FALSE)))</f>
        <v/>
      </c>
      <c r="AL381" s="125" t="str">
        <f>IF($B381="","",(VLOOKUP($B381,'Price List'!$C:AS,36,FALSE)))</f>
        <v/>
      </c>
      <c r="AM381" s="130" t="str">
        <f>IF($B381="","",(VLOOKUP($B381,'Price List'!$C:AS,37,FALSE)))</f>
        <v/>
      </c>
      <c r="AN381" s="83" t="str">
        <f>IF($B381="","",(VLOOKUP($B381,'Price List'!$C:AS,38,FALSE)))</f>
        <v/>
      </c>
      <c r="AO381" s="83" t="str">
        <f>IF($B381="","",(VLOOKUP($B381,'Price List'!$C:AS,39,FALSE)))</f>
        <v/>
      </c>
      <c r="AP381" s="83" t="str">
        <f>IF($B381="","",(VLOOKUP($B381,'Price List'!$C:AS,40,FALSE)))</f>
        <v/>
      </c>
      <c r="AQ381" s="125" t="str">
        <f>IF($B381="","",(VLOOKUP($B381,'Price List'!$C:AS,41,FALSE)))</f>
        <v/>
      </c>
      <c r="AR381" s="135" t="str">
        <f>IF($B381="","",(VLOOKUP($B381,'Price List'!$C:AS,42,FALSE)))</f>
        <v/>
      </c>
      <c r="AS381" s="76" t="str">
        <f>IF($B381="","",(VLOOKUP($B381,'Price List'!$C:CO,43,FALSE)))</f>
        <v/>
      </c>
      <c r="AT381" s="151" t="str">
        <f t="shared" si="5"/>
        <v/>
      </c>
      <c r="AU381" s="76"/>
      <c r="AV381" s="76"/>
      <c r="AW381" s="76"/>
      <c r="AX381" s="76"/>
      <c r="AY381" s="76"/>
      <c r="AZ381" s="76"/>
      <c r="BA381" s="76"/>
    </row>
    <row r="382" spans="1:53" s="85" customFormat="1" x14ac:dyDescent="0.2">
      <c r="A382" s="79">
        <v>375</v>
      </c>
      <c r="B382" s="76" t="str">
        <f>IF(ISBLANK(Catalog!A882),"",Catalog!A882)</f>
        <v/>
      </c>
      <c r="C382" s="76"/>
      <c r="D382" s="76" t="str">
        <f>IF($B382="","",(VLOOKUP($B382,'Price List'!$C:BB,2,FALSE)))</f>
        <v/>
      </c>
      <c r="E382" s="77" t="str">
        <f>IF($B382="","",(VLOOKUP($B382,'Price List'!$C:BA,3,FALSE)))</f>
        <v/>
      </c>
      <c r="F382" s="78" t="str">
        <f>IF($B382="","",IF(ISBLANK(VLOOKUP($B382,'Price List'!$C:BB,5,FALSE)),VLOOKUP($B382,'Price List'!$C:BB,7,FALSE),VLOOKUP($B382,'Price List'!$C:BB,5,FALSE)))</f>
        <v/>
      </c>
      <c r="G382" s="76"/>
      <c r="H382" s="76"/>
      <c r="I382" s="77" t="str">
        <f>IF($B382="","",(VLOOKUP($B382,'Price List'!$C:BE,6,FALSE)))</f>
        <v/>
      </c>
      <c r="J382" s="76" t="str">
        <f>IF($B382="","",(VLOOKUP($B382,'Price List'!$C:BF,8,FALSE)))</f>
        <v/>
      </c>
      <c r="K382" s="76" t="str">
        <f>IF($B382="","",(VLOOKUP($B382,'Price List'!$C:BG,9,FALSE)))</f>
        <v/>
      </c>
      <c r="L382" s="79" t="str">
        <f>IF($B382="","",(VLOOKUP($B382,'Price List'!$C:BH,10,FALSE)))</f>
        <v/>
      </c>
      <c r="M382" s="80" t="str">
        <f>IF($B382="","",(VLOOKUP($B382,'Price List'!$C:BI,11,FALSE)))</f>
        <v/>
      </c>
      <c r="N382" s="81" t="str">
        <f>IF($B382="","",(VLOOKUP($B382,'Price List'!$C:BI,12,FALSE)))</f>
        <v/>
      </c>
      <c r="O382" s="82" t="str">
        <f>IF($B382="","",(VLOOKUP($B382,'Price List'!$C:AS,13,FALSE)))</f>
        <v/>
      </c>
      <c r="P382" s="83" t="str">
        <f>IF($B382="","",(VLOOKUP($B382,'Price List'!$C:AS,14,FALSE)))</f>
        <v/>
      </c>
      <c r="Q382" s="83" t="str">
        <f>IF($B382="","",(VLOOKUP($B382,'Price List'!$C:AS,15,FALSE)))</f>
        <v/>
      </c>
      <c r="R382" s="125" t="str">
        <f>IF($B382="","",(VLOOKUP($B382,'Price List'!$C:AS,16,FALSE)))</f>
        <v/>
      </c>
      <c r="S382" s="125" t="str">
        <f>IF($B382="","",(VLOOKUP($B382,'Price List'!$C:AS,17,FALSE)))</f>
        <v/>
      </c>
      <c r="T382" s="84" t="str">
        <f>IF($B382="","",(VLOOKUP($B382,'Price List'!$C:AS,18,FALSE)))</f>
        <v/>
      </c>
      <c r="U382" s="83" t="str">
        <f>IF($B382="","",(VLOOKUP($B382,'Price List'!$C:AS,19,FALSE)))</f>
        <v/>
      </c>
      <c r="V382" s="83" t="str">
        <f>IF($B382="","",(VLOOKUP($B382,'Price List'!$C:AS,20,FALSE)))</f>
        <v/>
      </c>
      <c r="W382" s="125" t="str">
        <f>IF($B382="","",(VLOOKUP($B382,'Price List'!$C:AS,21,FALSE)))</f>
        <v/>
      </c>
      <c r="X382" s="130" t="str">
        <f>IF($B382="","",(VLOOKUP($B382,'Price List'!$C:AS,22,FALSE)))</f>
        <v/>
      </c>
      <c r="Y382" s="83" t="str">
        <f>IF($B382="","",(VLOOKUP($B382,'Price List'!$C:AS,23,FALSE)))</f>
        <v/>
      </c>
      <c r="Z382" s="83" t="str">
        <f>IF($B382="","",(VLOOKUP($B382,'Price List'!$C:AS,24,FALSE)))</f>
        <v/>
      </c>
      <c r="AA382" s="83" t="str">
        <f>IF($B382="","",(VLOOKUP($B382,'Price List'!$C:AS,25,FALSE)))</f>
        <v/>
      </c>
      <c r="AB382" s="125" t="str">
        <f>IF($B382="","",(VLOOKUP($B382,'Price List'!$C:AS,26,FALSE)))</f>
        <v/>
      </c>
      <c r="AC382" s="125" t="str">
        <f>IF($B382="","",(VLOOKUP($B382,'Price List'!$C:AS,27,FALSE)))</f>
        <v/>
      </c>
      <c r="AD382" s="82" t="str">
        <f>IF($B382="","",(VLOOKUP($B382,'Price List'!$C:AS,28,FALSE)))</f>
        <v/>
      </c>
      <c r="AE382" s="83" t="str">
        <f>IF($B382="","",(VLOOKUP($B382,'Price List'!$C:AS,29,FALSE)))</f>
        <v/>
      </c>
      <c r="AF382" s="83" t="str">
        <f>IF($B382="","",(VLOOKUP($B382,'Price List'!$C:AS,30,FALSE)))</f>
        <v/>
      </c>
      <c r="AG382" s="125" t="str">
        <f>IF($B382="","",(VLOOKUP($B382,'Price List'!$C:AS,31,FALSE)))</f>
        <v/>
      </c>
      <c r="AH382" s="125" t="str">
        <f>IF($B382="","",(VLOOKUP($B382,'Price List'!$C:AS,32,FALSE)))</f>
        <v/>
      </c>
      <c r="AI382" s="84" t="str">
        <f>IF($B382="","",(VLOOKUP($B382,'Price List'!$C:AS,33,FALSE)))</f>
        <v/>
      </c>
      <c r="AJ382" s="83" t="str">
        <f>IF($B382="","",(VLOOKUP($B382,'Price List'!$C:AS,34,FALSE)))</f>
        <v/>
      </c>
      <c r="AK382" s="83" t="str">
        <f>IF($B382="","",(VLOOKUP($B382,'Price List'!$C:AS,35,FALSE)))</f>
        <v/>
      </c>
      <c r="AL382" s="125" t="str">
        <f>IF($B382="","",(VLOOKUP($B382,'Price List'!$C:AS,36,FALSE)))</f>
        <v/>
      </c>
      <c r="AM382" s="130" t="str">
        <f>IF($B382="","",(VLOOKUP($B382,'Price List'!$C:AS,37,FALSE)))</f>
        <v/>
      </c>
      <c r="AN382" s="83" t="str">
        <f>IF($B382="","",(VLOOKUP($B382,'Price List'!$C:AS,38,FALSE)))</f>
        <v/>
      </c>
      <c r="AO382" s="83" t="str">
        <f>IF($B382="","",(VLOOKUP($B382,'Price List'!$C:AS,39,FALSE)))</f>
        <v/>
      </c>
      <c r="AP382" s="83" t="str">
        <f>IF($B382="","",(VLOOKUP($B382,'Price List'!$C:AS,40,FALSE)))</f>
        <v/>
      </c>
      <c r="AQ382" s="125" t="str">
        <f>IF($B382="","",(VLOOKUP($B382,'Price List'!$C:AS,41,FALSE)))</f>
        <v/>
      </c>
      <c r="AR382" s="135" t="str">
        <f>IF($B382="","",(VLOOKUP($B382,'Price List'!$C:AS,42,FALSE)))</f>
        <v/>
      </c>
      <c r="AS382" s="76" t="str">
        <f>IF($B382="","",(VLOOKUP($B382,'Price List'!$C:CO,43,FALSE)))</f>
        <v/>
      </c>
      <c r="AT382" s="151" t="str">
        <f t="shared" si="5"/>
        <v/>
      </c>
      <c r="AU382" s="76"/>
      <c r="AV382" s="76"/>
      <c r="AW382" s="76"/>
      <c r="AX382" s="76"/>
      <c r="AY382" s="76"/>
      <c r="AZ382" s="76"/>
      <c r="BA382" s="76"/>
    </row>
    <row r="383" spans="1:53" s="85" customFormat="1" x14ac:dyDescent="0.2">
      <c r="A383" s="79">
        <v>376</v>
      </c>
      <c r="B383" s="76" t="str">
        <f>IF(ISBLANK(Catalog!E882),"",Catalog!E882)</f>
        <v/>
      </c>
      <c r="C383" s="76"/>
      <c r="D383" s="76" t="str">
        <f>IF($B383="","",(VLOOKUP($B383,'Price List'!$C:BB,2,FALSE)))</f>
        <v/>
      </c>
      <c r="E383" s="77" t="str">
        <f>IF($B383="","",(VLOOKUP($B383,'Price List'!$C:BA,3,FALSE)))</f>
        <v/>
      </c>
      <c r="F383" s="78" t="str">
        <f>IF($B383="","",IF(ISBLANK(VLOOKUP($B383,'Price List'!$C:BB,5,FALSE)),VLOOKUP($B383,'Price List'!$C:BB,7,FALSE),VLOOKUP($B383,'Price List'!$C:BB,5,FALSE)))</f>
        <v/>
      </c>
      <c r="G383" s="76"/>
      <c r="H383" s="76"/>
      <c r="I383" s="77" t="str">
        <f>IF($B383="","",(VLOOKUP($B383,'Price List'!$C:BE,6,FALSE)))</f>
        <v/>
      </c>
      <c r="J383" s="76" t="str">
        <f>IF($B383="","",(VLOOKUP($B383,'Price List'!$C:BF,8,FALSE)))</f>
        <v/>
      </c>
      <c r="K383" s="76" t="str">
        <f>IF($B383="","",(VLOOKUP($B383,'Price List'!$C:BG,9,FALSE)))</f>
        <v/>
      </c>
      <c r="L383" s="79" t="str">
        <f>IF($B383="","",(VLOOKUP($B383,'Price List'!$C:BH,10,FALSE)))</f>
        <v/>
      </c>
      <c r="M383" s="80" t="str">
        <f>IF($B383="","",(VLOOKUP($B383,'Price List'!$C:BI,11,FALSE)))</f>
        <v/>
      </c>
      <c r="N383" s="81" t="str">
        <f>IF($B383="","",(VLOOKUP($B383,'Price List'!$C:BI,12,FALSE)))</f>
        <v/>
      </c>
      <c r="O383" s="82" t="str">
        <f>IF($B383="","",(VLOOKUP($B383,'Price List'!$C:AS,13,FALSE)))</f>
        <v/>
      </c>
      <c r="P383" s="83" t="str">
        <f>IF($B383="","",(VLOOKUP($B383,'Price List'!$C:AS,14,FALSE)))</f>
        <v/>
      </c>
      <c r="Q383" s="83" t="str">
        <f>IF($B383="","",(VLOOKUP($B383,'Price List'!$C:AS,15,FALSE)))</f>
        <v/>
      </c>
      <c r="R383" s="125" t="str">
        <f>IF($B383="","",(VLOOKUP($B383,'Price List'!$C:AS,16,FALSE)))</f>
        <v/>
      </c>
      <c r="S383" s="125" t="str">
        <f>IF($B383="","",(VLOOKUP($B383,'Price List'!$C:AS,17,FALSE)))</f>
        <v/>
      </c>
      <c r="T383" s="84" t="str">
        <f>IF($B383="","",(VLOOKUP($B383,'Price List'!$C:AS,18,FALSE)))</f>
        <v/>
      </c>
      <c r="U383" s="83" t="str">
        <f>IF($B383="","",(VLOOKUP($B383,'Price List'!$C:AS,19,FALSE)))</f>
        <v/>
      </c>
      <c r="V383" s="83" t="str">
        <f>IF($B383="","",(VLOOKUP($B383,'Price List'!$C:AS,20,FALSE)))</f>
        <v/>
      </c>
      <c r="W383" s="125" t="str">
        <f>IF($B383="","",(VLOOKUP($B383,'Price List'!$C:AS,21,FALSE)))</f>
        <v/>
      </c>
      <c r="X383" s="130" t="str">
        <f>IF($B383="","",(VLOOKUP($B383,'Price List'!$C:AS,22,FALSE)))</f>
        <v/>
      </c>
      <c r="Y383" s="83" t="str">
        <f>IF($B383="","",(VLOOKUP($B383,'Price List'!$C:AS,23,FALSE)))</f>
        <v/>
      </c>
      <c r="Z383" s="83" t="str">
        <f>IF($B383="","",(VLOOKUP($B383,'Price List'!$C:AS,24,FALSE)))</f>
        <v/>
      </c>
      <c r="AA383" s="83" t="str">
        <f>IF($B383="","",(VLOOKUP($B383,'Price List'!$C:AS,25,FALSE)))</f>
        <v/>
      </c>
      <c r="AB383" s="125" t="str">
        <f>IF($B383="","",(VLOOKUP($B383,'Price List'!$C:AS,26,FALSE)))</f>
        <v/>
      </c>
      <c r="AC383" s="125" t="str">
        <f>IF($B383="","",(VLOOKUP($B383,'Price List'!$C:AS,27,FALSE)))</f>
        <v/>
      </c>
      <c r="AD383" s="82" t="str">
        <f>IF($B383="","",(VLOOKUP($B383,'Price List'!$C:AS,28,FALSE)))</f>
        <v/>
      </c>
      <c r="AE383" s="83" t="str">
        <f>IF($B383="","",(VLOOKUP($B383,'Price List'!$C:AS,29,FALSE)))</f>
        <v/>
      </c>
      <c r="AF383" s="83" t="str">
        <f>IF($B383="","",(VLOOKUP($B383,'Price List'!$C:AS,30,FALSE)))</f>
        <v/>
      </c>
      <c r="AG383" s="125" t="str">
        <f>IF($B383="","",(VLOOKUP($B383,'Price List'!$C:AS,31,FALSE)))</f>
        <v/>
      </c>
      <c r="AH383" s="125" t="str">
        <f>IF($B383="","",(VLOOKUP($B383,'Price List'!$C:AS,32,FALSE)))</f>
        <v/>
      </c>
      <c r="AI383" s="84" t="str">
        <f>IF($B383="","",(VLOOKUP($B383,'Price List'!$C:AS,33,FALSE)))</f>
        <v/>
      </c>
      <c r="AJ383" s="83" t="str">
        <f>IF($B383="","",(VLOOKUP($B383,'Price List'!$C:AS,34,FALSE)))</f>
        <v/>
      </c>
      <c r="AK383" s="83" t="str">
        <f>IF($B383="","",(VLOOKUP($B383,'Price List'!$C:AS,35,FALSE)))</f>
        <v/>
      </c>
      <c r="AL383" s="125" t="str">
        <f>IF($B383="","",(VLOOKUP($B383,'Price List'!$C:AS,36,FALSE)))</f>
        <v/>
      </c>
      <c r="AM383" s="130" t="str">
        <f>IF($B383="","",(VLOOKUP($B383,'Price List'!$C:AS,37,FALSE)))</f>
        <v/>
      </c>
      <c r="AN383" s="83" t="str">
        <f>IF($B383="","",(VLOOKUP($B383,'Price List'!$C:AS,38,FALSE)))</f>
        <v/>
      </c>
      <c r="AO383" s="83" t="str">
        <f>IF($B383="","",(VLOOKUP($B383,'Price List'!$C:AS,39,FALSE)))</f>
        <v/>
      </c>
      <c r="AP383" s="83" t="str">
        <f>IF($B383="","",(VLOOKUP($B383,'Price List'!$C:AS,40,FALSE)))</f>
        <v/>
      </c>
      <c r="AQ383" s="125" t="str">
        <f>IF($B383="","",(VLOOKUP($B383,'Price List'!$C:AS,41,FALSE)))</f>
        <v/>
      </c>
      <c r="AR383" s="135" t="str">
        <f>IF($B383="","",(VLOOKUP($B383,'Price List'!$C:AS,42,FALSE)))</f>
        <v/>
      </c>
      <c r="AS383" s="76" t="str">
        <f>IF($B383="","",(VLOOKUP($B383,'Price List'!$C:CO,43,FALSE)))</f>
        <v/>
      </c>
      <c r="AT383" s="151" t="str">
        <f t="shared" si="5"/>
        <v/>
      </c>
      <c r="AU383" s="76"/>
      <c r="AV383" s="76"/>
      <c r="AW383" s="76"/>
      <c r="AX383" s="76"/>
      <c r="AY383" s="76"/>
      <c r="AZ383" s="76"/>
      <c r="BA383" s="76"/>
    </row>
    <row r="384" spans="1:53" s="85" customFormat="1" x14ac:dyDescent="0.2">
      <c r="A384" s="79">
        <v>377</v>
      </c>
      <c r="B384" s="76" t="str">
        <f>IF(ISBLANK(Catalog!I882),"",Catalog!I882)</f>
        <v/>
      </c>
      <c r="C384" s="76"/>
      <c r="D384" s="76" t="str">
        <f>IF($B384="","",(VLOOKUP($B384,'Price List'!$C:BB,2,FALSE)))</f>
        <v/>
      </c>
      <c r="E384" s="77" t="str">
        <f>IF($B384="","",(VLOOKUP($B384,'Price List'!$C:BA,3,FALSE)))</f>
        <v/>
      </c>
      <c r="F384" s="78" t="str">
        <f>IF($B384="","",IF(ISBLANK(VLOOKUP($B384,'Price List'!$C:BB,5,FALSE)),VLOOKUP($B384,'Price List'!$C:BB,7,FALSE),VLOOKUP($B384,'Price List'!$C:BB,5,FALSE)))</f>
        <v/>
      </c>
      <c r="G384" s="76"/>
      <c r="H384" s="76"/>
      <c r="I384" s="77" t="str">
        <f>IF($B384="","",(VLOOKUP($B384,'Price List'!$C:BE,6,FALSE)))</f>
        <v/>
      </c>
      <c r="J384" s="76" t="str">
        <f>IF($B384="","",(VLOOKUP($B384,'Price List'!$C:BF,8,FALSE)))</f>
        <v/>
      </c>
      <c r="K384" s="76" t="str">
        <f>IF($B384="","",(VLOOKUP($B384,'Price List'!$C:BG,9,FALSE)))</f>
        <v/>
      </c>
      <c r="L384" s="79" t="str">
        <f>IF($B384="","",(VLOOKUP($B384,'Price List'!$C:BH,10,FALSE)))</f>
        <v/>
      </c>
      <c r="M384" s="80" t="str">
        <f>IF($B384="","",(VLOOKUP($B384,'Price List'!$C:BI,11,FALSE)))</f>
        <v/>
      </c>
      <c r="N384" s="81" t="str">
        <f>IF($B384="","",(VLOOKUP($B384,'Price List'!$C:BI,12,FALSE)))</f>
        <v/>
      </c>
      <c r="O384" s="82" t="str">
        <f>IF($B384="","",(VLOOKUP($B384,'Price List'!$C:AS,13,FALSE)))</f>
        <v/>
      </c>
      <c r="P384" s="83" t="str">
        <f>IF($B384="","",(VLOOKUP($B384,'Price List'!$C:AS,14,FALSE)))</f>
        <v/>
      </c>
      <c r="Q384" s="83" t="str">
        <f>IF($B384="","",(VLOOKUP($B384,'Price List'!$C:AS,15,FALSE)))</f>
        <v/>
      </c>
      <c r="R384" s="125" t="str">
        <f>IF($B384="","",(VLOOKUP($B384,'Price List'!$C:AS,16,FALSE)))</f>
        <v/>
      </c>
      <c r="S384" s="125" t="str">
        <f>IF($B384="","",(VLOOKUP($B384,'Price List'!$C:AS,17,FALSE)))</f>
        <v/>
      </c>
      <c r="T384" s="84" t="str">
        <f>IF($B384="","",(VLOOKUP($B384,'Price List'!$C:AS,18,FALSE)))</f>
        <v/>
      </c>
      <c r="U384" s="83" t="str">
        <f>IF($B384="","",(VLOOKUP($B384,'Price List'!$C:AS,19,FALSE)))</f>
        <v/>
      </c>
      <c r="V384" s="83" t="str">
        <f>IF($B384="","",(VLOOKUP($B384,'Price List'!$C:AS,20,FALSE)))</f>
        <v/>
      </c>
      <c r="W384" s="125" t="str">
        <f>IF($B384="","",(VLOOKUP($B384,'Price List'!$C:AS,21,FALSE)))</f>
        <v/>
      </c>
      <c r="X384" s="130" t="str">
        <f>IF($B384="","",(VLOOKUP($B384,'Price List'!$C:AS,22,FALSE)))</f>
        <v/>
      </c>
      <c r="Y384" s="83" t="str">
        <f>IF($B384="","",(VLOOKUP($B384,'Price List'!$C:AS,23,FALSE)))</f>
        <v/>
      </c>
      <c r="Z384" s="83" t="str">
        <f>IF($B384="","",(VLOOKUP($B384,'Price List'!$C:AS,24,FALSE)))</f>
        <v/>
      </c>
      <c r="AA384" s="83" t="str">
        <f>IF($B384="","",(VLOOKUP($B384,'Price List'!$C:AS,25,FALSE)))</f>
        <v/>
      </c>
      <c r="AB384" s="125" t="str">
        <f>IF($B384="","",(VLOOKUP($B384,'Price List'!$C:AS,26,FALSE)))</f>
        <v/>
      </c>
      <c r="AC384" s="125" t="str">
        <f>IF($B384="","",(VLOOKUP($B384,'Price List'!$C:AS,27,FALSE)))</f>
        <v/>
      </c>
      <c r="AD384" s="82" t="str">
        <f>IF($B384="","",(VLOOKUP($B384,'Price List'!$C:AS,28,FALSE)))</f>
        <v/>
      </c>
      <c r="AE384" s="83" t="str">
        <f>IF($B384="","",(VLOOKUP($B384,'Price List'!$C:AS,29,FALSE)))</f>
        <v/>
      </c>
      <c r="AF384" s="83" t="str">
        <f>IF($B384="","",(VLOOKUP($B384,'Price List'!$C:AS,30,FALSE)))</f>
        <v/>
      </c>
      <c r="AG384" s="125" t="str">
        <f>IF($B384="","",(VLOOKUP($B384,'Price List'!$C:AS,31,FALSE)))</f>
        <v/>
      </c>
      <c r="AH384" s="125" t="str">
        <f>IF($B384="","",(VLOOKUP($B384,'Price List'!$C:AS,32,FALSE)))</f>
        <v/>
      </c>
      <c r="AI384" s="84" t="str">
        <f>IF($B384="","",(VLOOKUP($B384,'Price List'!$C:AS,33,FALSE)))</f>
        <v/>
      </c>
      <c r="AJ384" s="83" t="str">
        <f>IF($B384="","",(VLOOKUP($B384,'Price List'!$C:AS,34,FALSE)))</f>
        <v/>
      </c>
      <c r="AK384" s="83" t="str">
        <f>IF($B384="","",(VLOOKUP($B384,'Price List'!$C:AS,35,FALSE)))</f>
        <v/>
      </c>
      <c r="AL384" s="125" t="str">
        <f>IF($B384="","",(VLOOKUP($B384,'Price List'!$C:AS,36,FALSE)))</f>
        <v/>
      </c>
      <c r="AM384" s="130" t="str">
        <f>IF($B384="","",(VLOOKUP($B384,'Price List'!$C:AS,37,FALSE)))</f>
        <v/>
      </c>
      <c r="AN384" s="83" t="str">
        <f>IF($B384="","",(VLOOKUP($B384,'Price List'!$C:AS,38,FALSE)))</f>
        <v/>
      </c>
      <c r="AO384" s="83" t="str">
        <f>IF($B384="","",(VLOOKUP($B384,'Price List'!$C:AS,39,FALSE)))</f>
        <v/>
      </c>
      <c r="AP384" s="83" t="str">
        <f>IF($B384="","",(VLOOKUP($B384,'Price List'!$C:AS,40,FALSE)))</f>
        <v/>
      </c>
      <c r="AQ384" s="125" t="str">
        <f>IF($B384="","",(VLOOKUP($B384,'Price List'!$C:AS,41,FALSE)))</f>
        <v/>
      </c>
      <c r="AR384" s="135" t="str">
        <f>IF($B384="","",(VLOOKUP($B384,'Price List'!$C:AS,42,FALSE)))</f>
        <v/>
      </c>
      <c r="AS384" s="76" t="str">
        <f>IF($B384="","",(VLOOKUP($B384,'Price List'!$C:CO,43,FALSE)))</f>
        <v/>
      </c>
      <c r="AT384" s="151" t="str">
        <f t="shared" si="5"/>
        <v/>
      </c>
      <c r="AU384" s="76"/>
      <c r="AV384" s="76"/>
      <c r="AW384" s="76"/>
      <c r="AX384" s="76"/>
      <c r="AY384" s="76"/>
      <c r="AZ384" s="76"/>
      <c r="BA384" s="76"/>
    </row>
    <row r="385" spans="1:53" s="85" customFormat="1" x14ac:dyDescent="0.2">
      <c r="A385" s="79">
        <v>378</v>
      </c>
      <c r="B385" s="76" t="str">
        <f>IF(ISBLANK(Catalog!A889),"",Catalog!A889)</f>
        <v/>
      </c>
      <c r="C385" s="76"/>
      <c r="D385" s="76" t="str">
        <f>IF($B385="","",(VLOOKUP($B385,'Price List'!$C:BB,2,FALSE)))</f>
        <v/>
      </c>
      <c r="E385" s="77" t="str">
        <f>IF($B385="","",(VLOOKUP($B385,'Price List'!$C:BA,3,FALSE)))</f>
        <v/>
      </c>
      <c r="F385" s="78" t="str">
        <f>IF($B385="","",IF(ISBLANK(VLOOKUP($B385,'Price List'!$C:BB,5,FALSE)),VLOOKUP($B385,'Price List'!$C:BB,7,FALSE),VLOOKUP($B385,'Price List'!$C:BB,5,FALSE)))</f>
        <v/>
      </c>
      <c r="G385" s="76"/>
      <c r="H385" s="76"/>
      <c r="I385" s="77" t="str">
        <f>IF($B385="","",(VLOOKUP($B385,'Price List'!$C:BE,6,FALSE)))</f>
        <v/>
      </c>
      <c r="J385" s="76" t="str">
        <f>IF($B385="","",(VLOOKUP($B385,'Price List'!$C:BF,8,FALSE)))</f>
        <v/>
      </c>
      <c r="K385" s="76" t="str">
        <f>IF($B385="","",(VLOOKUP($B385,'Price List'!$C:BG,9,FALSE)))</f>
        <v/>
      </c>
      <c r="L385" s="79" t="str">
        <f>IF($B385="","",(VLOOKUP($B385,'Price List'!$C:BH,10,FALSE)))</f>
        <v/>
      </c>
      <c r="M385" s="80" t="str">
        <f>IF($B385="","",(VLOOKUP($B385,'Price List'!$C:BI,11,FALSE)))</f>
        <v/>
      </c>
      <c r="N385" s="81" t="str">
        <f>IF($B385="","",(VLOOKUP($B385,'Price List'!$C:BI,12,FALSE)))</f>
        <v/>
      </c>
      <c r="O385" s="82" t="str">
        <f>IF($B385="","",(VLOOKUP($B385,'Price List'!$C:AS,13,FALSE)))</f>
        <v/>
      </c>
      <c r="P385" s="83" t="str">
        <f>IF($B385="","",(VLOOKUP($B385,'Price List'!$C:AS,14,FALSE)))</f>
        <v/>
      </c>
      <c r="Q385" s="83" t="str">
        <f>IF($B385="","",(VLOOKUP($B385,'Price List'!$C:AS,15,FALSE)))</f>
        <v/>
      </c>
      <c r="R385" s="125" t="str">
        <f>IF($B385="","",(VLOOKUP($B385,'Price List'!$C:AS,16,FALSE)))</f>
        <v/>
      </c>
      <c r="S385" s="125" t="str">
        <f>IF($B385="","",(VLOOKUP($B385,'Price List'!$C:AS,17,FALSE)))</f>
        <v/>
      </c>
      <c r="T385" s="84" t="str">
        <f>IF($B385="","",(VLOOKUP($B385,'Price List'!$C:AS,18,FALSE)))</f>
        <v/>
      </c>
      <c r="U385" s="83" t="str">
        <f>IF($B385="","",(VLOOKUP($B385,'Price List'!$C:AS,19,FALSE)))</f>
        <v/>
      </c>
      <c r="V385" s="83" t="str">
        <f>IF($B385="","",(VLOOKUP($B385,'Price List'!$C:AS,20,FALSE)))</f>
        <v/>
      </c>
      <c r="W385" s="125" t="str">
        <f>IF($B385="","",(VLOOKUP($B385,'Price List'!$C:AS,21,FALSE)))</f>
        <v/>
      </c>
      <c r="X385" s="130" t="str">
        <f>IF($B385="","",(VLOOKUP($B385,'Price List'!$C:AS,22,FALSE)))</f>
        <v/>
      </c>
      <c r="Y385" s="83" t="str">
        <f>IF($B385="","",(VLOOKUP($B385,'Price List'!$C:AS,23,FALSE)))</f>
        <v/>
      </c>
      <c r="Z385" s="83" t="str">
        <f>IF($B385="","",(VLOOKUP($B385,'Price List'!$C:AS,24,FALSE)))</f>
        <v/>
      </c>
      <c r="AA385" s="83" t="str">
        <f>IF($B385="","",(VLOOKUP($B385,'Price List'!$C:AS,25,FALSE)))</f>
        <v/>
      </c>
      <c r="AB385" s="125" t="str">
        <f>IF($B385="","",(VLOOKUP($B385,'Price List'!$C:AS,26,FALSE)))</f>
        <v/>
      </c>
      <c r="AC385" s="125" t="str">
        <f>IF($B385="","",(VLOOKUP($B385,'Price List'!$C:AS,27,FALSE)))</f>
        <v/>
      </c>
      <c r="AD385" s="82" t="str">
        <f>IF($B385="","",(VLOOKUP($B385,'Price List'!$C:AS,28,FALSE)))</f>
        <v/>
      </c>
      <c r="AE385" s="83" t="str">
        <f>IF($B385="","",(VLOOKUP($B385,'Price List'!$C:AS,29,FALSE)))</f>
        <v/>
      </c>
      <c r="AF385" s="83" t="str">
        <f>IF($B385="","",(VLOOKUP($B385,'Price List'!$C:AS,30,FALSE)))</f>
        <v/>
      </c>
      <c r="AG385" s="125" t="str">
        <f>IF($B385="","",(VLOOKUP($B385,'Price List'!$C:AS,31,FALSE)))</f>
        <v/>
      </c>
      <c r="AH385" s="125" t="str">
        <f>IF($B385="","",(VLOOKUP($B385,'Price List'!$C:AS,32,FALSE)))</f>
        <v/>
      </c>
      <c r="AI385" s="84" t="str">
        <f>IF($B385="","",(VLOOKUP($B385,'Price List'!$C:AS,33,FALSE)))</f>
        <v/>
      </c>
      <c r="AJ385" s="83" t="str">
        <f>IF($B385="","",(VLOOKUP($B385,'Price List'!$C:AS,34,FALSE)))</f>
        <v/>
      </c>
      <c r="AK385" s="83" t="str">
        <f>IF($B385="","",(VLOOKUP($B385,'Price List'!$C:AS,35,FALSE)))</f>
        <v/>
      </c>
      <c r="AL385" s="125" t="str">
        <f>IF($B385="","",(VLOOKUP($B385,'Price List'!$C:AS,36,FALSE)))</f>
        <v/>
      </c>
      <c r="AM385" s="130" t="str">
        <f>IF($B385="","",(VLOOKUP($B385,'Price List'!$C:AS,37,FALSE)))</f>
        <v/>
      </c>
      <c r="AN385" s="83" t="str">
        <f>IF($B385="","",(VLOOKUP($B385,'Price List'!$C:AS,38,FALSE)))</f>
        <v/>
      </c>
      <c r="AO385" s="83" t="str">
        <f>IF($B385="","",(VLOOKUP($B385,'Price List'!$C:AS,39,FALSE)))</f>
        <v/>
      </c>
      <c r="AP385" s="83" t="str">
        <f>IF($B385="","",(VLOOKUP($B385,'Price List'!$C:AS,40,FALSE)))</f>
        <v/>
      </c>
      <c r="AQ385" s="125" t="str">
        <f>IF($B385="","",(VLOOKUP($B385,'Price List'!$C:AS,41,FALSE)))</f>
        <v/>
      </c>
      <c r="AR385" s="135" t="str">
        <f>IF($B385="","",(VLOOKUP($B385,'Price List'!$C:AS,42,FALSE)))</f>
        <v/>
      </c>
      <c r="AS385" s="76" t="str">
        <f>IF($B385="","",(VLOOKUP($B385,'Price List'!$C:CO,43,FALSE)))</f>
        <v/>
      </c>
      <c r="AT385" s="151" t="str">
        <f t="shared" si="5"/>
        <v/>
      </c>
      <c r="AU385" s="76"/>
      <c r="AV385" s="76"/>
      <c r="AW385" s="76"/>
      <c r="AX385" s="76"/>
      <c r="AY385" s="76"/>
      <c r="AZ385" s="76"/>
      <c r="BA385" s="76"/>
    </row>
    <row r="386" spans="1:53" s="85" customFormat="1" x14ac:dyDescent="0.2">
      <c r="A386" s="79">
        <v>379</v>
      </c>
      <c r="B386" s="76" t="str">
        <f>IF(ISBLANK(Catalog!E889),"",Catalog!E889)</f>
        <v/>
      </c>
      <c r="C386" s="76"/>
      <c r="D386" s="76" t="str">
        <f>IF($B386="","",(VLOOKUP($B386,'Price List'!$C:BB,2,FALSE)))</f>
        <v/>
      </c>
      <c r="E386" s="77" t="str">
        <f>IF($B386="","",(VLOOKUP($B386,'Price List'!$C:BA,3,FALSE)))</f>
        <v/>
      </c>
      <c r="F386" s="78" t="str">
        <f>IF($B386="","",IF(ISBLANK(VLOOKUP($B386,'Price List'!$C:BB,5,FALSE)),VLOOKUP($B386,'Price List'!$C:BB,7,FALSE),VLOOKUP($B386,'Price List'!$C:BB,5,FALSE)))</f>
        <v/>
      </c>
      <c r="G386" s="76"/>
      <c r="H386" s="76"/>
      <c r="I386" s="77" t="str">
        <f>IF($B386="","",(VLOOKUP($B386,'Price List'!$C:BE,6,FALSE)))</f>
        <v/>
      </c>
      <c r="J386" s="76" t="str">
        <f>IF($B386="","",(VLOOKUP($B386,'Price List'!$C:BF,8,FALSE)))</f>
        <v/>
      </c>
      <c r="K386" s="76" t="str">
        <f>IF($B386="","",(VLOOKUP($B386,'Price List'!$C:BG,9,FALSE)))</f>
        <v/>
      </c>
      <c r="L386" s="79" t="str">
        <f>IF($B386="","",(VLOOKUP($B386,'Price List'!$C:BH,10,FALSE)))</f>
        <v/>
      </c>
      <c r="M386" s="80" t="str">
        <f>IF($B386="","",(VLOOKUP($B386,'Price List'!$C:BI,11,FALSE)))</f>
        <v/>
      </c>
      <c r="N386" s="81" t="str">
        <f>IF($B386="","",(VLOOKUP($B386,'Price List'!$C:BI,12,FALSE)))</f>
        <v/>
      </c>
      <c r="O386" s="82" t="str">
        <f>IF($B386="","",(VLOOKUP($B386,'Price List'!$C:AS,13,FALSE)))</f>
        <v/>
      </c>
      <c r="P386" s="83" t="str">
        <f>IF($B386="","",(VLOOKUP($B386,'Price List'!$C:AS,14,FALSE)))</f>
        <v/>
      </c>
      <c r="Q386" s="83" t="str">
        <f>IF($B386="","",(VLOOKUP($B386,'Price List'!$C:AS,15,FALSE)))</f>
        <v/>
      </c>
      <c r="R386" s="125" t="str">
        <f>IF($B386="","",(VLOOKUP($B386,'Price List'!$C:AS,16,FALSE)))</f>
        <v/>
      </c>
      <c r="S386" s="125" t="str">
        <f>IF($B386="","",(VLOOKUP($B386,'Price List'!$C:AS,17,FALSE)))</f>
        <v/>
      </c>
      <c r="T386" s="84" t="str">
        <f>IF($B386="","",(VLOOKUP($B386,'Price List'!$C:AS,18,FALSE)))</f>
        <v/>
      </c>
      <c r="U386" s="83" t="str">
        <f>IF($B386="","",(VLOOKUP($B386,'Price List'!$C:AS,19,FALSE)))</f>
        <v/>
      </c>
      <c r="V386" s="83" t="str">
        <f>IF($B386="","",(VLOOKUP($B386,'Price List'!$C:AS,20,FALSE)))</f>
        <v/>
      </c>
      <c r="W386" s="125" t="str">
        <f>IF($B386="","",(VLOOKUP($B386,'Price List'!$C:AS,21,FALSE)))</f>
        <v/>
      </c>
      <c r="X386" s="130" t="str">
        <f>IF($B386="","",(VLOOKUP($B386,'Price List'!$C:AS,22,FALSE)))</f>
        <v/>
      </c>
      <c r="Y386" s="83" t="str">
        <f>IF($B386="","",(VLOOKUP($B386,'Price List'!$C:AS,23,FALSE)))</f>
        <v/>
      </c>
      <c r="Z386" s="83" t="str">
        <f>IF($B386="","",(VLOOKUP($B386,'Price List'!$C:AS,24,FALSE)))</f>
        <v/>
      </c>
      <c r="AA386" s="83" t="str">
        <f>IF($B386="","",(VLOOKUP($B386,'Price List'!$C:AS,25,FALSE)))</f>
        <v/>
      </c>
      <c r="AB386" s="125" t="str">
        <f>IF($B386="","",(VLOOKUP($B386,'Price List'!$C:AS,26,FALSE)))</f>
        <v/>
      </c>
      <c r="AC386" s="125" t="str">
        <f>IF($B386="","",(VLOOKUP($B386,'Price List'!$C:AS,27,FALSE)))</f>
        <v/>
      </c>
      <c r="AD386" s="82" t="str">
        <f>IF($B386="","",(VLOOKUP($B386,'Price List'!$C:AS,28,FALSE)))</f>
        <v/>
      </c>
      <c r="AE386" s="83" t="str">
        <f>IF($B386="","",(VLOOKUP($B386,'Price List'!$C:AS,29,FALSE)))</f>
        <v/>
      </c>
      <c r="AF386" s="83" t="str">
        <f>IF($B386="","",(VLOOKUP($B386,'Price List'!$C:AS,30,FALSE)))</f>
        <v/>
      </c>
      <c r="AG386" s="125" t="str">
        <f>IF($B386="","",(VLOOKUP($B386,'Price List'!$C:AS,31,FALSE)))</f>
        <v/>
      </c>
      <c r="AH386" s="125" t="str">
        <f>IF($B386="","",(VLOOKUP($B386,'Price List'!$C:AS,32,FALSE)))</f>
        <v/>
      </c>
      <c r="AI386" s="84" t="str">
        <f>IF($B386="","",(VLOOKUP($B386,'Price List'!$C:AS,33,FALSE)))</f>
        <v/>
      </c>
      <c r="AJ386" s="83" t="str">
        <f>IF($B386="","",(VLOOKUP($B386,'Price List'!$C:AS,34,FALSE)))</f>
        <v/>
      </c>
      <c r="AK386" s="83" t="str">
        <f>IF($B386="","",(VLOOKUP($B386,'Price List'!$C:AS,35,FALSE)))</f>
        <v/>
      </c>
      <c r="AL386" s="125" t="str">
        <f>IF($B386="","",(VLOOKUP($B386,'Price List'!$C:AS,36,FALSE)))</f>
        <v/>
      </c>
      <c r="AM386" s="130" t="str">
        <f>IF($B386="","",(VLOOKUP($B386,'Price List'!$C:AS,37,FALSE)))</f>
        <v/>
      </c>
      <c r="AN386" s="83" t="str">
        <f>IF($B386="","",(VLOOKUP($B386,'Price List'!$C:AS,38,FALSE)))</f>
        <v/>
      </c>
      <c r="AO386" s="83" t="str">
        <f>IF($B386="","",(VLOOKUP($B386,'Price List'!$C:AS,39,FALSE)))</f>
        <v/>
      </c>
      <c r="AP386" s="83" t="str">
        <f>IF($B386="","",(VLOOKUP($B386,'Price List'!$C:AS,40,FALSE)))</f>
        <v/>
      </c>
      <c r="AQ386" s="125" t="str">
        <f>IF($B386="","",(VLOOKUP($B386,'Price List'!$C:AS,41,FALSE)))</f>
        <v/>
      </c>
      <c r="AR386" s="135" t="str">
        <f>IF($B386="","",(VLOOKUP($B386,'Price List'!$C:AS,42,FALSE)))</f>
        <v/>
      </c>
      <c r="AS386" s="76" t="str">
        <f>IF($B386="","",(VLOOKUP($B386,'Price List'!$C:CO,43,FALSE)))</f>
        <v/>
      </c>
      <c r="AT386" s="151" t="str">
        <f t="shared" si="5"/>
        <v/>
      </c>
      <c r="AU386" s="76"/>
      <c r="AV386" s="76"/>
      <c r="AW386" s="76"/>
      <c r="AX386" s="76"/>
      <c r="AY386" s="76"/>
      <c r="AZ386" s="76"/>
      <c r="BA386" s="76"/>
    </row>
    <row r="387" spans="1:53" s="85" customFormat="1" x14ac:dyDescent="0.2">
      <c r="A387" s="79">
        <v>380</v>
      </c>
      <c r="B387" s="76" t="str">
        <f>IF(ISBLANK(Catalog!I889),"",Catalog!I889)</f>
        <v/>
      </c>
      <c r="C387" s="76"/>
      <c r="D387" s="76" t="str">
        <f>IF($B387="","",(VLOOKUP($B387,'Price List'!$C:BB,2,FALSE)))</f>
        <v/>
      </c>
      <c r="E387" s="77" t="str">
        <f>IF($B387="","",(VLOOKUP($B387,'Price List'!$C:BA,3,FALSE)))</f>
        <v/>
      </c>
      <c r="F387" s="78" t="str">
        <f>IF($B387="","",IF(ISBLANK(VLOOKUP($B387,'Price List'!$C:BB,5,FALSE)),VLOOKUP($B387,'Price List'!$C:BB,7,FALSE),VLOOKUP($B387,'Price List'!$C:BB,5,FALSE)))</f>
        <v/>
      </c>
      <c r="G387" s="76"/>
      <c r="H387" s="76"/>
      <c r="I387" s="77" t="str">
        <f>IF($B387="","",(VLOOKUP($B387,'Price List'!$C:BE,6,FALSE)))</f>
        <v/>
      </c>
      <c r="J387" s="76" t="str">
        <f>IF($B387="","",(VLOOKUP($B387,'Price List'!$C:BF,8,FALSE)))</f>
        <v/>
      </c>
      <c r="K387" s="76" t="str">
        <f>IF($B387="","",(VLOOKUP($B387,'Price List'!$C:BG,9,FALSE)))</f>
        <v/>
      </c>
      <c r="L387" s="79" t="str">
        <f>IF($B387="","",(VLOOKUP($B387,'Price List'!$C:BH,10,FALSE)))</f>
        <v/>
      </c>
      <c r="M387" s="80" t="str">
        <f>IF($B387="","",(VLOOKUP($B387,'Price List'!$C:BI,11,FALSE)))</f>
        <v/>
      </c>
      <c r="N387" s="81" t="str">
        <f>IF($B387="","",(VLOOKUP($B387,'Price List'!$C:BI,12,FALSE)))</f>
        <v/>
      </c>
      <c r="O387" s="82" t="str">
        <f>IF($B387="","",(VLOOKUP($B387,'Price List'!$C:AS,13,FALSE)))</f>
        <v/>
      </c>
      <c r="P387" s="83" t="str">
        <f>IF($B387="","",(VLOOKUP($B387,'Price List'!$C:AS,14,FALSE)))</f>
        <v/>
      </c>
      <c r="Q387" s="83" t="str">
        <f>IF($B387="","",(VLOOKUP($B387,'Price List'!$C:AS,15,FALSE)))</f>
        <v/>
      </c>
      <c r="R387" s="125" t="str">
        <f>IF($B387="","",(VLOOKUP($B387,'Price List'!$C:AS,16,FALSE)))</f>
        <v/>
      </c>
      <c r="S387" s="125" t="str">
        <f>IF($B387="","",(VLOOKUP($B387,'Price List'!$C:AS,17,FALSE)))</f>
        <v/>
      </c>
      <c r="T387" s="84" t="str">
        <f>IF($B387="","",(VLOOKUP($B387,'Price List'!$C:AS,18,FALSE)))</f>
        <v/>
      </c>
      <c r="U387" s="83" t="str">
        <f>IF($B387="","",(VLOOKUP($B387,'Price List'!$C:AS,19,FALSE)))</f>
        <v/>
      </c>
      <c r="V387" s="83" t="str">
        <f>IF($B387="","",(VLOOKUP($B387,'Price List'!$C:AS,20,FALSE)))</f>
        <v/>
      </c>
      <c r="W387" s="125" t="str">
        <f>IF($B387="","",(VLOOKUP($B387,'Price List'!$C:AS,21,FALSE)))</f>
        <v/>
      </c>
      <c r="X387" s="130" t="str">
        <f>IF($B387="","",(VLOOKUP($B387,'Price List'!$C:AS,22,FALSE)))</f>
        <v/>
      </c>
      <c r="Y387" s="83" t="str">
        <f>IF($B387="","",(VLOOKUP($B387,'Price List'!$C:AS,23,FALSE)))</f>
        <v/>
      </c>
      <c r="Z387" s="83" t="str">
        <f>IF($B387="","",(VLOOKUP($B387,'Price List'!$C:AS,24,FALSE)))</f>
        <v/>
      </c>
      <c r="AA387" s="83" t="str">
        <f>IF($B387="","",(VLOOKUP($B387,'Price List'!$C:AS,25,FALSE)))</f>
        <v/>
      </c>
      <c r="AB387" s="125" t="str">
        <f>IF($B387="","",(VLOOKUP($B387,'Price List'!$C:AS,26,FALSE)))</f>
        <v/>
      </c>
      <c r="AC387" s="125" t="str">
        <f>IF($B387="","",(VLOOKUP($B387,'Price List'!$C:AS,27,FALSE)))</f>
        <v/>
      </c>
      <c r="AD387" s="82" t="str">
        <f>IF($B387="","",(VLOOKUP($B387,'Price List'!$C:AS,28,FALSE)))</f>
        <v/>
      </c>
      <c r="AE387" s="83" t="str">
        <f>IF($B387="","",(VLOOKUP($B387,'Price List'!$C:AS,29,FALSE)))</f>
        <v/>
      </c>
      <c r="AF387" s="83" t="str">
        <f>IF($B387="","",(VLOOKUP($B387,'Price List'!$C:AS,30,FALSE)))</f>
        <v/>
      </c>
      <c r="AG387" s="125" t="str">
        <f>IF($B387="","",(VLOOKUP($B387,'Price List'!$C:AS,31,FALSE)))</f>
        <v/>
      </c>
      <c r="AH387" s="125" t="str">
        <f>IF($B387="","",(VLOOKUP($B387,'Price List'!$C:AS,32,FALSE)))</f>
        <v/>
      </c>
      <c r="AI387" s="84" t="str">
        <f>IF($B387="","",(VLOOKUP($B387,'Price List'!$C:AS,33,FALSE)))</f>
        <v/>
      </c>
      <c r="AJ387" s="83" t="str">
        <f>IF($B387="","",(VLOOKUP($B387,'Price List'!$C:AS,34,FALSE)))</f>
        <v/>
      </c>
      <c r="AK387" s="83" t="str">
        <f>IF($B387="","",(VLOOKUP($B387,'Price List'!$C:AS,35,FALSE)))</f>
        <v/>
      </c>
      <c r="AL387" s="125" t="str">
        <f>IF($B387="","",(VLOOKUP($B387,'Price List'!$C:AS,36,FALSE)))</f>
        <v/>
      </c>
      <c r="AM387" s="130" t="str">
        <f>IF($B387="","",(VLOOKUP($B387,'Price List'!$C:AS,37,FALSE)))</f>
        <v/>
      </c>
      <c r="AN387" s="83" t="str">
        <f>IF($B387="","",(VLOOKUP($B387,'Price List'!$C:AS,38,FALSE)))</f>
        <v/>
      </c>
      <c r="AO387" s="83" t="str">
        <f>IF($B387="","",(VLOOKUP($B387,'Price List'!$C:AS,39,FALSE)))</f>
        <v/>
      </c>
      <c r="AP387" s="83" t="str">
        <f>IF($B387="","",(VLOOKUP($B387,'Price List'!$C:AS,40,FALSE)))</f>
        <v/>
      </c>
      <c r="AQ387" s="125" t="str">
        <f>IF($B387="","",(VLOOKUP($B387,'Price List'!$C:AS,41,FALSE)))</f>
        <v/>
      </c>
      <c r="AR387" s="135" t="str">
        <f>IF($B387="","",(VLOOKUP($B387,'Price List'!$C:AS,42,FALSE)))</f>
        <v/>
      </c>
      <c r="AS387" s="76" t="str">
        <f>IF($B387="","",(VLOOKUP($B387,'Price List'!$C:CO,43,FALSE)))</f>
        <v/>
      </c>
      <c r="AT387" s="151" t="str">
        <f t="shared" si="5"/>
        <v/>
      </c>
      <c r="AU387" s="76"/>
      <c r="AV387" s="76"/>
      <c r="AW387" s="76"/>
      <c r="AX387" s="76"/>
      <c r="AY387" s="76"/>
      <c r="AZ387" s="76"/>
      <c r="BA387" s="76"/>
    </row>
    <row r="388" spans="1:53" s="85" customFormat="1" x14ac:dyDescent="0.2">
      <c r="A388" s="79">
        <v>381</v>
      </c>
      <c r="B388" s="76" t="str">
        <f>IF(ISBLANK(Catalog!A896),"",Catalog!A896)</f>
        <v/>
      </c>
      <c r="C388" s="76"/>
      <c r="D388" s="76" t="str">
        <f>IF($B388="","",(VLOOKUP($B388,'Price List'!$C:BB,2,FALSE)))</f>
        <v/>
      </c>
      <c r="E388" s="77" t="str">
        <f>IF($B388="","",(VLOOKUP($B388,'Price List'!$C:BA,3,FALSE)))</f>
        <v/>
      </c>
      <c r="F388" s="78" t="str">
        <f>IF($B388="","",IF(ISBLANK(VLOOKUP($B388,'Price List'!$C:BB,5,FALSE)),VLOOKUP($B388,'Price List'!$C:BB,7,FALSE),VLOOKUP($B388,'Price List'!$C:BB,5,FALSE)))</f>
        <v/>
      </c>
      <c r="G388" s="76"/>
      <c r="H388" s="76"/>
      <c r="I388" s="77" t="str">
        <f>IF($B388="","",(VLOOKUP($B388,'Price List'!$C:BE,6,FALSE)))</f>
        <v/>
      </c>
      <c r="J388" s="76" t="str">
        <f>IF($B388="","",(VLOOKUP($B388,'Price List'!$C:BF,8,FALSE)))</f>
        <v/>
      </c>
      <c r="K388" s="76" t="str">
        <f>IF($B388="","",(VLOOKUP($B388,'Price List'!$C:BG,9,FALSE)))</f>
        <v/>
      </c>
      <c r="L388" s="79" t="str">
        <f>IF($B388="","",(VLOOKUP($B388,'Price List'!$C:BH,10,FALSE)))</f>
        <v/>
      </c>
      <c r="M388" s="80" t="str">
        <f>IF($B388="","",(VLOOKUP($B388,'Price List'!$C:BI,11,FALSE)))</f>
        <v/>
      </c>
      <c r="N388" s="81" t="str">
        <f>IF($B388="","",(VLOOKUP($B388,'Price List'!$C:BI,12,FALSE)))</f>
        <v/>
      </c>
      <c r="O388" s="82" t="str">
        <f>IF($B388="","",(VLOOKUP($B388,'Price List'!$C:AS,13,FALSE)))</f>
        <v/>
      </c>
      <c r="P388" s="83" t="str">
        <f>IF($B388="","",(VLOOKUP($B388,'Price List'!$C:AS,14,FALSE)))</f>
        <v/>
      </c>
      <c r="Q388" s="83" t="str">
        <f>IF($B388="","",(VLOOKUP($B388,'Price List'!$C:AS,15,FALSE)))</f>
        <v/>
      </c>
      <c r="R388" s="125" t="str">
        <f>IF($B388="","",(VLOOKUP($B388,'Price List'!$C:AS,16,FALSE)))</f>
        <v/>
      </c>
      <c r="S388" s="125" t="str">
        <f>IF($B388="","",(VLOOKUP($B388,'Price List'!$C:AS,17,FALSE)))</f>
        <v/>
      </c>
      <c r="T388" s="84" t="str">
        <f>IF($B388="","",(VLOOKUP($B388,'Price List'!$C:AS,18,FALSE)))</f>
        <v/>
      </c>
      <c r="U388" s="83" t="str">
        <f>IF($B388="","",(VLOOKUP($B388,'Price List'!$C:AS,19,FALSE)))</f>
        <v/>
      </c>
      <c r="V388" s="83" t="str">
        <f>IF($B388="","",(VLOOKUP($B388,'Price List'!$C:AS,20,FALSE)))</f>
        <v/>
      </c>
      <c r="W388" s="125" t="str">
        <f>IF($B388="","",(VLOOKUP($B388,'Price List'!$C:AS,21,FALSE)))</f>
        <v/>
      </c>
      <c r="X388" s="130" t="str">
        <f>IF($B388="","",(VLOOKUP($B388,'Price List'!$C:AS,22,FALSE)))</f>
        <v/>
      </c>
      <c r="Y388" s="83" t="str">
        <f>IF($B388="","",(VLOOKUP($B388,'Price List'!$C:AS,23,FALSE)))</f>
        <v/>
      </c>
      <c r="Z388" s="83" t="str">
        <f>IF($B388="","",(VLOOKUP($B388,'Price List'!$C:AS,24,FALSE)))</f>
        <v/>
      </c>
      <c r="AA388" s="83" t="str">
        <f>IF($B388="","",(VLOOKUP($B388,'Price List'!$C:AS,25,FALSE)))</f>
        <v/>
      </c>
      <c r="AB388" s="125" t="str">
        <f>IF($B388="","",(VLOOKUP($B388,'Price List'!$C:AS,26,FALSE)))</f>
        <v/>
      </c>
      <c r="AC388" s="125" t="str">
        <f>IF($B388="","",(VLOOKUP($B388,'Price List'!$C:AS,27,FALSE)))</f>
        <v/>
      </c>
      <c r="AD388" s="82" t="str">
        <f>IF($B388="","",(VLOOKUP($B388,'Price List'!$C:AS,28,FALSE)))</f>
        <v/>
      </c>
      <c r="AE388" s="83" t="str">
        <f>IF($B388="","",(VLOOKUP($B388,'Price List'!$C:AS,29,FALSE)))</f>
        <v/>
      </c>
      <c r="AF388" s="83" t="str">
        <f>IF($B388="","",(VLOOKUP($B388,'Price List'!$C:AS,30,FALSE)))</f>
        <v/>
      </c>
      <c r="AG388" s="125" t="str">
        <f>IF($B388="","",(VLOOKUP($B388,'Price List'!$C:AS,31,FALSE)))</f>
        <v/>
      </c>
      <c r="AH388" s="125" t="str">
        <f>IF($B388="","",(VLOOKUP($B388,'Price List'!$C:AS,32,FALSE)))</f>
        <v/>
      </c>
      <c r="AI388" s="84" t="str">
        <f>IF($B388="","",(VLOOKUP($B388,'Price List'!$C:AS,33,FALSE)))</f>
        <v/>
      </c>
      <c r="AJ388" s="83" t="str">
        <f>IF($B388="","",(VLOOKUP($B388,'Price List'!$C:AS,34,FALSE)))</f>
        <v/>
      </c>
      <c r="AK388" s="83" t="str">
        <f>IF($B388="","",(VLOOKUP($B388,'Price List'!$C:AS,35,FALSE)))</f>
        <v/>
      </c>
      <c r="AL388" s="125" t="str">
        <f>IF($B388="","",(VLOOKUP($B388,'Price List'!$C:AS,36,FALSE)))</f>
        <v/>
      </c>
      <c r="AM388" s="130" t="str">
        <f>IF($B388="","",(VLOOKUP($B388,'Price List'!$C:AS,37,FALSE)))</f>
        <v/>
      </c>
      <c r="AN388" s="83" t="str">
        <f>IF($B388="","",(VLOOKUP($B388,'Price List'!$C:AS,38,FALSE)))</f>
        <v/>
      </c>
      <c r="AO388" s="83" t="str">
        <f>IF($B388="","",(VLOOKUP($B388,'Price List'!$C:AS,39,FALSE)))</f>
        <v/>
      </c>
      <c r="AP388" s="83" t="str">
        <f>IF($B388="","",(VLOOKUP($B388,'Price List'!$C:AS,40,FALSE)))</f>
        <v/>
      </c>
      <c r="AQ388" s="125" t="str">
        <f>IF($B388="","",(VLOOKUP($B388,'Price List'!$C:AS,41,FALSE)))</f>
        <v/>
      </c>
      <c r="AR388" s="135" t="str">
        <f>IF($B388="","",(VLOOKUP($B388,'Price List'!$C:AS,42,FALSE)))</f>
        <v/>
      </c>
      <c r="AS388" s="76" t="str">
        <f>IF($B388="","",(VLOOKUP($B388,'Price List'!$C:CO,43,FALSE)))</f>
        <v/>
      </c>
      <c r="AT388" s="151" t="str">
        <f t="shared" si="5"/>
        <v/>
      </c>
      <c r="AU388" s="76"/>
      <c r="AV388" s="76"/>
      <c r="AW388" s="76"/>
      <c r="AX388" s="76"/>
      <c r="AY388" s="76"/>
      <c r="AZ388" s="76"/>
      <c r="BA388" s="76"/>
    </row>
    <row r="389" spans="1:53" s="85" customFormat="1" x14ac:dyDescent="0.2">
      <c r="A389" s="79">
        <v>382</v>
      </c>
      <c r="B389" s="76" t="str">
        <f>IF(ISBLANK(Catalog!E896),"",Catalog!E896)</f>
        <v/>
      </c>
      <c r="C389" s="76"/>
      <c r="D389" s="76" t="str">
        <f>IF($B389="","",(VLOOKUP($B389,'Price List'!$C:BB,2,FALSE)))</f>
        <v/>
      </c>
      <c r="E389" s="77" t="str">
        <f>IF($B389="","",(VLOOKUP($B389,'Price List'!$C:BA,3,FALSE)))</f>
        <v/>
      </c>
      <c r="F389" s="78" t="str">
        <f>IF($B389="","",IF(ISBLANK(VLOOKUP($B389,'Price List'!$C:BB,5,FALSE)),VLOOKUP($B389,'Price List'!$C:BB,7,FALSE),VLOOKUP($B389,'Price List'!$C:BB,5,FALSE)))</f>
        <v/>
      </c>
      <c r="G389" s="76"/>
      <c r="H389" s="76"/>
      <c r="I389" s="77" t="str">
        <f>IF($B389="","",(VLOOKUP($B389,'Price List'!$C:BE,6,FALSE)))</f>
        <v/>
      </c>
      <c r="J389" s="76" t="str">
        <f>IF($B389="","",(VLOOKUP($B389,'Price List'!$C:BF,8,FALSE)))</f>
        <v/>
      </c>
      <c r="K389" s="76" t="str">
        <f>IF($B389="","",(VLOOKUP($B389,'Price List'!$C:BG,9,FALSE)))</f>
        <v/>
      </c>
      <c r="L389" s="79" t="str">
        <f>IF($B389="","",(VLOOKUP($B389,'Price List'!$C:BH,10,FALSE)))</f>
        <v/>
      </c>
      <c r="M389" s="80" t="str">
        <f>IF($B389="","",(VLOOKUP($B389,'Price List'!$C:BI,11,FALSE)))</f>
        <v/>
      </c>
      <c r="N389" s="81" t="str">
        <f>IF($B389="","",(VLOOKUP($B389,'Price List'!$C:BI,12,FALSE)))</f>
        <v/>
      </c>
      <c r="O389" s="82" t="str">
        <f>IF($B389="","",(VLOOKUP($B389,'Price List'!$C:AS,13,FALSE)))</f>
        <v/>
      </c>
      <c r="P389" s="83" t="str">
        <f>IF($B389="","",(VLOOKUP($B389,'Price List'!$C:AS,14,FALSE)))</f>
        <v/>
      </c>
      <c r="Q389" s="83" t="str">
        <f>IF($B389="","",(VLOOKUP($B389,'Price List'!$C:AS,15,FALSE)))</f>
        <v/>
      </c>
      <c r="R389" s="125" t="str">
        <f>IF($B389="","",(VLOOKUP($B389,'Price List'!$C:AS,16,FALSE)))</f>
        <v/>
      </c>
      <c r="S389" s="125" t="str">
        <f>IF($B389="","",(VLOOKUP($B389,'Price List'!$C:AS,17,FALSE)))</f>
        <v/>
      </c>
      <c r="T389" s="84" t="str">
        <f>IF($B389="","",(VLOOKUP($B389,'Price List'!$C:AS,18,FALSE)))</f>
        <v/>
      </c>
      <c r="U389" s="83" t="str">
        <f>IF($B389="","",(VLOOKUP($B389,'Price List'!$C:AS,19,FALSE)))</f>
        <v/>
      </c>
      <c r="V389" s="83" t="str">
        <f>IF($B389="","",(VLOOKUP($B389,'Price List'!$C:AS,20,FALSE)))</f>
        <v/>
      </c>
      <c r="W389" s="125" t="str">
        <f>IF($B389="","",(VLOOKUP($B389,'Price List'!$C:AS,21,FALSE)))</f>
        <v/>
      </c>
      <c r="X389" s="130" t="str">
        <f>IF($B389="","",(VLOOKUP($B389,'Price List'!$C:AS,22,FALSE)))</f>
        <v/>
      </c>
      <c r="Y389" s="83" t="str">
        <f>IF($B389="","",(VLOOKUP($B389,'Price List'!$C:AS,23,FALSE)))</f>
        <v/>
      </c>
      <c r="Z389" s="83" t="str">
        <f>IF($B389="","",(VLOOKUP($B389,'Price List'!$C:AS,24,FALSE)))</f>
        <v/>
      </c>
      <c r="AA389" s="83" t="str">
        <f>IF($B389="","",(VLOOKUP($B389,'Price List'!$C:AS,25,FALSE)))</f>
        <v/>
      </c>
      <c r="AB389" s="125" t="str">
        <f>IF($B389="","",(VLOOKUP($B389,'Price List'!$C:AS,26,FALSE)))</f>
        <v/>
      </c>
      <c r="AC389" s="125" t="str">
        <f>IF($B389="","",(VLOOKUP($B389,'Price List'!$C:AS,27,FALSE)))</f>
        <v/>
      </c>
      <c r="AD389" s="82" t="str">
        <f>IF($B389="","",(VLOOKUP($B389,'Price List'!$C:AS,28,FALSE)))</f>
        <v/>
      </c>
      <c r="AE389" s="83" t="str">
        <f>IF($B389="","",(VLOOKUP($B389,'Price List'!$C:AS,29,FALSE)))</f>
        <v/>
      </c>
      <c r="AF389" s="83" t="str">
        <f>IF($B389="","",(VLOOKUP($B389,'Price List'!$C:AS,30,FALSE)))</f>
        <v/>
      </c>
      <c r="AG389" s="125" t="str">
        <f>IF($B389="","",(VLOOKUP($B389,'Price List'!$C:AS,31,FALSE)))</f>
        <v/>
      </c>
      <c r="AH389" s="125" t="str">
        <f>IF($B389="","",(VLOOKUP($B389,'Price List'!$C:AS,32,FALSE)))</f>
        <v/>
      </c>
      <c r="AI389" s="84" t="str">
        <f>IF($B389="","",(VLOOKUP($B389,'Price List'!$C:AS,33,FALSE)))</f>
        <v/>
      </c>
      <c r="AJ389" s="83" t="str">
        <f>IF($B389="","",(VLOOKUP($B389,'Price List'!$C:AS,34,FALSE)))</f>
        <v/>
      </c>
      <c r="AK389" s="83" t="str">
        <f>IF($B389="","",(VLOOKUP($B389,'Price List'!$C:AS,35,FALSE)))</f>
        <v/>
      </c>
      <c r="AL389" s="125" t="str">
        <f>IF($B389="","",(VLOOKUP($B389,'Price List'!$C:AS,36,FALSE)))</f>
        <v/>
      </c>
      <c r="AM389" s="130" t="str">
        <f>IF($B389="","",(VLOOKUP($B389,'Price List'!$C:AS,37,FALSE)))</f>
        <v/>
      </c>
      <c r="AN389" s="83" t="str">
        <f>IF($B389="","",(VLOOKUP($B389,'Price List'!$C:AS,38,FALSE)))</f>
        <v/>
      </c>
      <c r="AO389" s="83" t="str">
        <f>IF($B389="","",(VLOOKUP($B389,'Price List'!$C:AS,39,FALSE)))</f>
        <v/>
      </c>
      <c r="AP389" s="83" t="str">
        <f>IF($B389="","",(VLOOKUP($B389,'Price List'!$C:AS,40,FALSE)))</f>
        <v/>
      </c>
      <c r="AQ389" s="125" t="str">
        <f>IF($B389="","",(VLOOKUP($B389,'Price List'!$C:AS,41,FALSE)))</f>
        <v/>
      </c>
      <c r="AR389" s="135" t="str">
        <f>IF($B389="","",(VLOOKUP($B389,'Price List'!$C:AS,42,FALSE)))</f>
        <v/>
      </c>
      <c r="AS389" s="76" t="str">
        <f>IF($B389="","",(VLOOKUP($B389,'Price List'!$C:CO,43,FALSE)))</f>
        <v/>
      </c>
      <c r="AT389" s="151" t="str">
        <f t="shared" si="5"/>
        <v/>
      </c>
      <c r="AU389" s="76"/>
      <c r="AV389" s="76"/>
      <c r="AW389" s="76"/>
      <c r="AX389" s="76"/>
      <c r="AY389" s="76"/>
      <c r="AZ389" s="76"/>
      <c r="BA389" s="76"/>
    </row>
    <row r="390" spans="1:53" s="85" customFormat="1" x14ac:dyDescent="0.2">
      <c r="A390" s="79">
        <v>383</v>
      </c>
      <c r="B390" s="76" t="str">
        <f>IF(ISBLANK(Catalog!I896),"",Catalog!I896)</f>
        <v/>
      </c>
      <c r="C390" s="76"/>
      <c r="D390" s="76" t="str">
        <f>IF($B390="","",(VLOOKUP($B390,'Price List'!$C:BB,2,FALSE)))</f>
        <v/>
      </c>
      <c r="E390" s="77" t="str">
        <f>IF($B390="","",(VLOOKUP($B390,'Price List'!$C:BA,3,FALSE)))</f>
        <v/>
      </c>
      <c r="F390" s="78" t="str">
        <f>IF($B390="","",IF(ISBLANK(VLOOKUP($B390,'Price List'!$C:BB,5,FALSE)),VLOOKUP($B390,'Price List'!$C:BB,7,FALSE),VLOOKUP($B390,'Price List'!$C:BB,5,FALSE)))</f>
        <v/>
      </c>
      <c r="G390" s="76"/>
      <c r="H390" s="76"/>
      <c r="I390" s="77" t="str">
        <f>IF($B390="","",(VLOOKUP($B390,'Price List'!$C:BE,6,FALSE)))</f>
        <v/>
      </c>
      <c r="J390" s="76" t="str">
        <f>IF($B390="","",(VLOOKUP($B390,'Price List'!$C:BF,8,FALSE)))</f>
        <v/>
      </c>
      <c r="K390" s="76" t="str">
        <f>IF($B390="","",(VLOOKUP($B390,'Price List'!$C:BG,9,FALSE)))</f>
        <v/>
      </c>
      <c r="L390" s="79" t="str">
        <f>IF($B390="","",(VLOOKUP($B390,'Price List'!$C:BH,10,FALSE)))</f>
        <v/>
      </c>
      <c r="M390" s="80" t="str">
        <f>IF($B390="","",(VLOOKUP($B390,'Price List'!$C:BI,11,FALSE)))</f>
        <v/>
      </c>
      <c r="N390" s="81" t="str">
        <f>IF($B390="","",(VLOOKUP($B390,'Price List'!$C:BI,12,FALSE)))</f>
        <v/>
      </c>
      <c r="O390" s="82" t="str">
        <f>IF($B390="","",(VLOOKUP($B390,'Price List'!$C:AS,13,FALSE)))</f>
        <v/>
      </c>
      <c r="P390" s="83" t="str">
        <f>IF($B390="","",(VLOOKUP($B390,'Price List'!$C:AS,14,FALSE)))</f>
        <v/>
      </c>
      <c r="Q390" s="83" t="str">
        <f>IF($B390="","",(VLOOKUP($B390,'Price List'!$C:AS,15,FALSE)))</f>
        <v/>
      </c>
      <c r="R390" s="125" t="str">
        <f>IF($B390="","",(VLOOKUP($B390,'Price List'!$C:AS,16,FALSE)))</f>
        <v/>
      </c>
      <c r="S390" s="125" t="str">
        <f>IF($B390="","",(VLOOKUP($B390,'Price List'!$C:AS,17,FALSE)))</f>
        <v/>
      </c>
      <c r="T390" s="84" t="str">
        <f>IF($B390="","",(VLOOKUP($B390,'Price List'!$C:AS,18,FALSE)))</f>
        <v/>
      </c>
      <c r="U390" s="83" t="str">
        <f>IF($B390="","",(VLOOKUP($B390,'Price List'!$C:AS,19,FALSE)))</f>
        <v/>
      </c>
      <c r="V390" s="83" t="str">
        <f>IF($B390="","",(VLOOKUP($B390,'Price List'!$C:AS,20,FALSE)))</f>
        <v/>
      </c>
      <c r="W390" s="125" t="str">
        <f>IF($B390="","",(VLOOKUP($B390,'Price List'!$C:AS,21,FALSE)))</f>
        <v/>
      </c>
      <c r="X390" s="130" t="str">
        <f>IF($B390="","",(VLOOKUP($B390,'Price List'!$C:AS,22,FALSE)))</f>
        <v/>
      </c>
      <c r="Y390" s="83" t="str">
        <f>IF($B390="","",(VLOOKUP($B390,'Price List'!$C:AS,23,FALSE)))</f>
        <v/>
      </c>
      <c r="Z390" s="83" t="str">
        <f>IF($B390="","",(VLOOKUP($B390,'Price List'!$C:AS,24,FALSE)))</f>
        <v/>
      </c>
      <c r="AA390" s="83" t="str">
        <f>IF($B390="","",(VLOOKUP($B390,'Price List'!$C:AS,25,FALSE)))</f>
        <v/>
      </c>
      <c r="AB390" s="125" t="str">
        <f>IF($B390="","",(VLOOKUP($B390,'Price List'!$C:AS,26,FALSE)))</f>
        <v/>
      </c>
      <c r="AC390" s="125" t="str">
        <f>IF($B390="","",(VLOOKUP($B390,'Price List'!$C:AS,27,FALSE)))</f>
        <v/>
      </c>
      <c r="AD390" s="82" t="str">
        <f>IF($B390="","",(VLOOKUP($B390,'Price List'!$C:AS,28,FALSE)))</f>
        <v/>
      </c>
      <c r="AE390" s="83" t="str">
        <f>IF($B390="","",(VLOOKUP($B390,'Price List'!$C:AS,29,FALSE)))</f>
        <v/>
      </c>
      <c r="AF390" s="83" t="str">
        <f>IF($B390="","",(VLOOKUP($B390,'Price List'!$C:AS,30,FALSE)))</f>
        <v/>
      </c>
      <c r="AG390" s="125" t="str">
        <f>IF($B390="","",(VLOOKUP($B390,'Price List'!$C:AS,31,FALSE)))</f>
        <v/>
      </c>
      <c r="AH390" s="125" t="str">
        <f>IF($B390="","",(VLOOKUP($B390,'Price List'!$C:AS,32,FALSE)))</f>
        <v/>
      </c>
      <c r="AI390" s="84" t="str">
        <f>IF($B390="","",(VLOOKUP($B390,'Price List'!$C:AS,33,FALSE)))</f>
        <v/>
      </c>
      <c r="AJ390" s="83" t="str">
        <f>IF($B390="","",(VLOOKUP($B390,'Price List'!$C:AS,34,FALSE)))</f>
        <v/>
      </c>
      <c r="AK390" s="83" t="str">
        <f>IF($B390="","",(VLOOKUP($B390,'Price List'!$C:AS,35,FALSE)))</f>
        <v/>
      </c>
      <c r="AL390" s="125" t="str">
        <f>IF($B390="","",(VLOOKUP($B390,'Price List'!$C:AS,36,FALSE)))</f>
        <v/>
      </c>
      <c r="AM390" s="130" t="str">
        <f>IF($B390="","",(VLOOKUP($B390,'Price List'!$C:AS,37,FALSE)))</f>
        <v/>
      </c>
      <c r="AN390" s="83" t="str">
        <f>IF($B390="","",(VLOOKUP($B390,'Price List'!$C:AS,38,FALSE)))</f>
        <v/>
      </c>
      <c r="AO390" s="83" t="str">
        <f>IF($B390="","",(VLOOKUP($B390,'Price List'!$C:AS,39,FALSE)))</f>
        <v/>
      </c>
      <c r="AP390" s="83" t="str">
        <f>IF($B390="","",(VLOOKUP($B390,'Price List'!$C:AS,40,FALSE)))</f>
        <v/>
      </c>
      <c r="AQ390" s="125" t="str">
        <f>IF($B390="","",(VLOOKUP($B390,'Price List'!$C:AS,41,FALSE)))</f>
        <v/>
      </c>
      <c r="AR390" s="135" t="str">
        <f>IF($B390="","",(VLOOKUP($B390,'Price List'!$C:AS,42,FALSE)))</f>
        <v/>
      </c>
      <c r="AS390" s="76" t="str">
        <f>IF($B390="","",(VLOOKUP($B390,'Price List'!$C:CO,43,FALSE)))</f>
        <v/>
      </c>
      <c r="AT390" s="151" t="str">
        <f t="shared" si="5"/>
        <v/>
      </c>
      <c r="AU390" s="76"/>
      <c r="AV390" s="76"/>
      <c r="AW390" s="76"/>
      <c r="AX390" s="76"/>
      <c r="AY390" s="76"/>
      <c r="AZ390" s="76"/>
      <c r="BA390" s="76"/>
    </row>
    <row r="391" spans="1:53" s="85" customFormat="1" x14ac:dyDescent="0.2">
      <c r="A391" s="79">
        <v>384</v>
      </c>
      <c r="B391" s="76" t="str">
        <f>IF(ISBLANK(Catalog!A903),"",Catalog!A903)</f>
        <v/>
      </c>
      <c r="C391" s="76"/>
      <c r="D391" s="76" t="str">
        <f>IF($B391="","",(VLOOKUP($B391,'Price List'!$C:BB,2,FALSE)))</f>
        <v/>
      </c>
      <c r="E391" s="77" t="str">
        <f>IF($B391="","",(VLOOKUP($B391,'Price List'!$C:BA,3,FALSE)))</f>
        <v/>
      </c>
      <c r="F391" s="78" t="str">
        <f>IF($B391="","",IF(ISBLANK(VLOOKUP($B391,'Price List'!$C:BB,5,FALSE)),VLOOKUP($B391,'Price List'!$C:BB,7,FALSE),VLOOKUP($B391,'Price List'!$C:BB,5,FALSE)))</f>
        <v/>
      </c>
      <c r="G391" s="76"/>
      <c r="H391" s="76"/>
      <c r="I391" s="77" t="str">
        <f>IF($B391="","",(VLOOKUP($B391,'Price List'!$C:BE,6,FALSE)))</f>
        <v/>
      </c>
      <c r="J391" s="76" t="str">
        <f>IF($B391="","",(VLOOKUP($B391,'Price List'!$C:BF,8,FALSE)))</f>
        <v/>
      </c>
      <c r="K391" s="76" t="str">
        <f>IF($B391="","",(VLOOKUP($B391,'Price List'!$C:BG,9,FALSE)))</f>
        <v/>
      </c>
      <c r="L391" s="79" t="str">
        <f>IF($B391="","",(VLOOKUP($B391,'Price List'!$C:BH,10,FALSE)))</f>
        <v/>
      </c>
      <c r="M391" s="80" t="str">
        <f>IF($B391="","",(VLOOKUP($B391,'Price List'!$C:BI,11,FALSE)))</f>
        <v/>
      </c>
      <c r="N391" s="81" t="str">
        <f>IF($B391="","",(VLOOKUP($B391,'Price List'!$C:BI,12,FALSE)))</f>
        <v/>
      </c>
      <c r="O391" s="82" t="str">
        <f>IF($B391="","",(VLOOKUP($B391,'Price List'!$C:AS,13,FALSE)))</f>
        <v/>
      </c>
      <c r="P391" s="83" t="str">
        <f>IF($B391="","",(VLOOKUP($B391,'Price List'!$C:AS,14,FALSE)))</f>
        <v/>
      </c>
      <c r="Q391" s="83" t="str">
        <f>IF($B391="","",(VLOOKUP($B391,'Price List'!$C:AS,15,FALSE)))</f>
        <v/>
      </c>
      <c r="R391" s="125" t="str">
        <f>IF($B391="","",(VLOOKUP($B391,'Price List'!$C:AS,16,FALSE)))</f>
        <v/>
      </c>
      <c r="S391" s="125" t="str">
        <f>IF($B391="","",(VLOOKUP($B391,'Price List'!$C:AS,17,FALSE)))</f>
        <v/>
      </c>
      <c r="T391" s="84" t="str">
        <f>IF($B391="","",(VLOOKUP($B391,'Price List'!$C:AS,18,FALSE)))</f>
        <v/>
      </c>
      <c r="U391" s="83" t="str">
        <f>IF($B391="","",(VLOOKUP($B391,'Price List'!$C:AS,19,FALSE)))</f>
        <v/>
      </c>
      <c r="V391" s="83" t="str">
        <f>IF($B391="","",(VLOOKUP($B391,'Price List'!$C:AS,20,FALSE)))</f>
        <v/>
      </c>
      <c r="W391" s="125" t="str">
        <f>IF($B391="","",(VLOOKUP($B391,'Price List'!$C:AS,21,FALSE)))</f>
        <v/>
      </c>
      <c r="X391" s="130" t="str">
        <f>IF($B391="","",(VLOOKUP($B391,'Price List'!$C:AS,22,FALSE)))</f>
        <v/>
      </c>
      <c r="Y391" s="83" t="str">
        <f>IF($B391="","",(VLOOKUP($B391,'Price List'!$C:AS,23,FALSE)))</f>
        <v/>
      </c>
      <c r="Z391" s="83" t="str">
        <f>IF($B391="","",(VLOOKUP($B391,'Price List'!$C:AS,24,FALSE)))</f>
        <v/>
      </c>
      <c r="AA391" s="83" t="str">
        <f>IF($B391="","",(VLOOKUP($B391,'Price List'!$C:AS,25,FALSE)))</f>
        <v/>
      </c>
      <c r="AB391" s="125" t="str">
        <f>IF($B391="","",(VLOOKUP($B391,'Price List'!$C:AS,26,FALSE)))</f>
        <v/>
      </c>
      <c r="AC391" s="125" t="str">
        <f>IF($B391="","",(VLOOKUP($B391,'Price List'!$C:AS,27,FALSE)))</f>
        <v/>
      </c>
      <c r="AD391" s="82" t="str">
        <f>IF($B391="","",(VLOOKUP($B391,'Price List'!$C:AS,28,FALSE)))</f>
        <v/>
      </c>
      <c r="AE391" s="83" t="str">
        <f>IF($B391="","",(VLOOKUP($B391,'Price List'!$C:AS,29,FALSE)))</f>
        <v/>
      </c>
      <c r="AF391" s="83" t="str">
        <f>IF($B391="","",(VLOOKUP($B391,'Price List'!$C:AS,30,FALSE)))</f>
        <v/>
      </c>
      <c r="AG391" s="125" t="str">
        <f>IF($B391="","",(VLOOKUP($B391,'Price List'!$C:AS,31,FALSE)))</f>
        <v/>
      </c>
      <c r="AH391" s="125" t="str">
        <f>IF($B391="","",(VLOOKUP($B391,'Price List'!$C:AS,32,FALSE)))</f>
        <v/>
      </c>
      <c r="AI391" s="84" t="str">
        <f>IF($B391="","",(VLOOKUP($B391,'Price List'!$C:AS,33,FALSE)))</f>
        <v/>
      </c>
      <c r="AJ391" s="83" t="str">
        <f>IF($B391="","",(VLOOKUP($B391,'Price List'!$C:AS,34,FALSE)))</f>
        <v/>
      </c>
      <c r="AK391" s="83" t="str">
        <f>IF($B391="","",(VLOOKUP($B391,'Price List'!$C:AS,35,FALSE)))</f>
        <v/>
      </c>
      <c r="AL391" s="125" t="str">
        <f>IF($B391="","",(VLOOKUP($B391,'Price List'!$C:AS,36,FALSE)))</f>
        <v/>
      </c>
      <c r="AM391" s="130" t="str">
        <f>IF($B391="","",(VLOOKUP($B391,'Price List'!$C:AS,37,FALSE)))</f>
        <v/>
      </c>
      <c r="AN391" s="83" t="str">
        <f>IF($B391="","",(VLOOKUP($B391,'Price List'!$C:AS,38,FALSE)))</f>
        <v/>
      </c>
      <c r="AO391" s="83" t="str">
        <f>IF($B391="","",(VLOOKUP($B391,'Price List'!$C:AS,39,FALSE)))</f>
        <v/>
      </c>
      <c r="AP391" s="83" t="str">
        <f>IF($B391="","",(VLOOKUP($B391,'Price List'!$C:AS,40,FALSE)))</f>
        <v/>
      </c>
      <c r="AQ391" s="125" t="str">
        <f>IF($B391="","",(VLOOKUP($B391,'Price List'!$C:AS,41,FALSE)))</f>
        <v/>
      </c>
      <c r="AR391" s="135" t="str">
        <f>IF($B391="","",(VLOOKUP($B391,'Price List'!$C:AS,42,FALSE)))</f>
        <v/>
      </c>
      <c r="AS391" s="76" t="str">
        <f>IF($B391="","",(VLOOKUP($B391,'Price List'!$C:CO,43,FALSE)))</f>
        <v/>
      </c>
      <c r="AT391" s="151" t="str">
        <f t="shared" ref="AT391:AT454" si="6">IF(B391="","",(1943/AP391)*K391)</f>
        <v/>
      </c>
      <c r="AU391" s="76"/>
      <c r="AV391" s="76"/>
      <c r="AW391" s="76"/>
      <c r="AX391" s="76"/>
      <c r="AY391" s="76"/>
      <c r="AZ391" s="76"/>
      <c r="BA391" s="76"/>
    </row>
    <row r="392" spans="1:53" s="85" customFormat="1" x14ac:dyDescent="0.2">
      <c r="A392" s="79">
        <v>385</v>
      </c>
      <c r="B392" s="76" t="str">
        <f>IF(ISBLANK(Catalog!E903),"",Catalog!E903)</f>
        <v/>
      </c>
      <c r="C392" s="76"/>
      <c r="D392" s="76" t="str">
        <f>IF($B392="","",(VLOOKUP($B392,'Price List'!$C:BB,2,FALSE)))</f>
        <v/>
      </c>
      <c r="E392" s="77" t="str">
        <f>IF($B392="","",(VLOOKUP($B392,'Price List'!$C:BA,3,FALSE)))</f>
        <v/>
      </c>
      <c r="F392" s="78" t="str">
        <f>IF($B392="","",IF(ISBLANK(VLOOKUP($B392,'Price List'!$C:BB,5,FALSE)),VLOOKUP($B392,'Price List'!$C:BB,7,FALSE),VLOOKUP($B392,'Price List'!$C:BB,5,FALSE)))</f>
        <v/>
      </c>
      <c r="G392" s="76"/>
      <c r="H392" s="76"/>
      <c r="I392" s="77" t="str">
        <f>IF($B392="","",(VLOOKUP($B392,'Price List'!$C:BE,6,FALSE)))</f>
        <v/>
      </c>
      <c r="J392" s="76" t="str">
        <f>IF($B392="","",(VLOOKUP($B392,'Price List'!$C:BF,8,FALSE)))</f>
        <v/>
      </c>
      <c r="K392" s="76" t="str">
        <f>IF($B392="","",(VLOOKUP($B392,'Price List'!$C:BG,9,FALSE)))</f>
        <v/>
      </c>
      <c r="L392" s="79" t="str">
        <f>IF($B392="","",(VLOOKUP($B392,'Price List'!$C:BH,10,FALSE)))</f>
        <v/>
      </c>
      <c r="M392" s="80" t="str">
        <f>IF($B392="","",(VLOOKUP($B392,'Price List'!$C:BI,11,FALSE)))</f>
        <v/>
      </c>
      <c r="N392" s="81" t="str">
        <f>IF($B392="","",(VLOOKUP($B392,'Price List'!$C:BI,12,FALSE)))</f>
        <v/>
      </c>
      <c r="O392" s="82" t="str">
        <f>IF($B392="","",(VLOOKUP($B392,'Price List'!$C:AS,13,FALSE)))</f>
        <v/>
      </c>
      <c r="P392" s="83" t="str">
        <f>IF($B392="","",(VLOOKUP($B392,'Price List'!$C:AS,14,FALSE)))</f>
        <v/>
      </c>
      <c r="Q392" s="83" t="str">
        <f>IF($B392="","",(VLOOKUP($B392,'Price List'!$C:AS,15,FALSE)))</f>
        <v/>
      </c>
      <c r="R392" s="125" t="str">
        <f>IF($B392="","",(VLOOKUP($B392,'Price List'!$C:AS,16,FALSE)))</f>
        <v/>
      </c>
      <c r="S392" s="125" t="str">
        <f>IF($B392="","",(VLOOKUP($B392,'Price List'!$C:AS,17,FALSE)))</f>
        <v/>
      </c>
      <c r="T392" s="84" t="str">
        <f>IF($B392="","",(VLOOKUP($B392,'Price List'!$C:AS,18,FALSE)))</f>
        <v/>
      </c>
      <c r="U392" s="83" t="str">
        <f>IF($B392="","",(VLOOKUP($B392,'Price List'!$C:AS,19,FALSE)))</f>
        <v/>
      </c>
      <c r="V392" s="83" t="str">
        <f>IF($B392="","",(VLOOKUP($B392,'Price List'!$C:AS,20,FALSE)))</f>
        <v/>
      </c>
      <c r="W392" s="125" t="str">
        <f>IF($B392="","",(VLOOKUP($B392,'Price List'!$C:AS,21,FALSE)))</f>
        <v/>
      </c>
      <c r="X392" s="130" t="str">
        <f>IF($B392="","",(VLOOKUP($B392,'Price List'!$C:AS,22,FALSE)))</f>
        <v/>
      </c>
      <c r="Y392" s="83" t="str">
        <f>IF($B392="","",(VLOOKUP($B392,'Price List'!$C:AS,23,FALSE)))</f>
        <v/>
      </c>
      <c r="Z392" s="83" t="str">
        <f>IF($B392="","",(VLOOKUP($B392,'Price List'!$C:AS,24,FALSE)))</f>
        <v/>
      </c>
      <c r="AA392" s="83" t="str">
        <f>IF($B392="","",(VLOOKUP($B392,'Price List'!$C:AS,25,FALSE)))</f>
        <v/>
      </c>
      <c r="AB392" s="125" t="str">
        <f>IF($B392="","",(VLOOKUP($B392,'Price List'!$C:AS,26,FALSE)))</f>
        <v/>
      </c>
      <c r="AC392" s="125" t="str">
        <f>IF($B392="","",(VLOOKUP($B392,'Price List'!$C:AS,27,FALSE)))</f>
        <v/>
      </c>
      <c r="AD392" s="82" t="str">
        <f>IF($B392="","",(VLOOKUP($B392,'Price List'!$C:AS,28,FALSE)))</f>
        <v/>
      </c>
      <c r="AE392" s="83" t="str">
        <f>IF($B392="","",(VLOOKUP($B392,'Price List'!$C:AS,29,FALSE)))</f>
        <v/>
      </c>
      <c r="AF392" s="83" t="str">
        <f>IF($B392="","",(VLOOKUP($B392,'Price List'!$C:AS,30,FALSE)))</f>
        <v/>
      </c>
      <c r="AG392" s="125" t="str">
        <f>IF($B392="","",(VLOOKUP($B392,'Price List'!$C:AS,31,FALSE)))</f>
        <v/>
      </c>
      <c r="AH392" s="125" t="str">
        <f>IF($B392="","",(VLOOKUP($B392,'Price List'!$C:AS,32,FALSE)))</f>
        <v/>
      </c>
      <c r="AI392" s="84" t="str">
        <f>IF($B392="","",(VLOOKUP($B392,'Price List'!$C:AS,33,FALSE)))</f>
        <v/>
      </c>
      <c r="AJ392" s="83" t="str">
        <f>IF($B392="","",(VLOOKUP($B392,'Price List'!$C:AS,34,FALSE)))</f>
        <v/>
      </c>
      <c r="AK392" s="83" t="str">
        <f>IF($B392="","",(VLOOKUP($B392,'Price List'!$C:AS,35,FALSE)))</f>
        <v/>
      </c>
      <c r="AL392" s="125" t="str">
        <f>IF($B392="","",(VLOOKUP($B392,'Price List'!$C:AS,36,FALSE)))</f>
        <v/>
      </c>
      <c r="AM392" s="130" t="str">
        <f>IF($B392="","",(VLOOKUP($B392,'Price List'!$C:AS,37,FALSE)))</f>
        <v/>
      </c>
      <c r="AN392" s="83" t="str">
        <f>IF($B392="","",(VLOOKUP($B392,'Price List'!$C:AS,38,FALSE)))</f>
        <v/>
      </c>
      <c r="AO392" s="83" t="str">
        <f>IF($B392="","",(VLOOKUP($B392,'Price List'!$C:AS,39,FALSE)))</f>
        <v/>
      </c>
      <c r="AP392" s="83" t="str">
        <f>IF($B392="","",(VLOOKUP($B392,'Price List'!$C:AS,40,FALSE)))</f>
        <v/>
      </c>
      <c r="AQ392" s="125" t="str">
        <f>IF($B392="","",(VLOOKUP($B392,'Price List'!$C:AS,41,FALSE)))</f>
        <v/>
      </c>
      <c r="AR392" s="135" t="str">
        <f>IF($B392="","",(VLOOKUP($B392,'Price List'!$C:AS,42,FALSE)))</f>
        <v/>
      </c>
      <c r="AS392" s="76" t="str">
        <f>IF($B392="","",(VLOOKUP($B392,'Price List'!$C:CO,43,FALSE)))</f>
        <v/>
      </c>
      <c r="AT392" s="151" t="str">
        <f t="shared" si="6"/>
        <v/>
      </c>
      <c r="AU392" s="76"/>
      <c r="AV392" s="76"/>
      <c r="AW392" s="76"/>
      <c r="AX392" s="76"/>
      <c r="AY392" s="76"/>
      <c r="AZ392" s="76"/>
      <c r="BA392" s="76"/>
    </row>
    <row r="393" spans="1:53" s="85" customFormat="1" x14ac:dyDescent="0.2">
      <c r="A393" s="79">
        <v>386</v>
      </c>
      <c r="B393" s="76" t="str">
        <f>IF(ISBLANK(Catalog!I903),"",Catalog!I903)</f>
        <v/>
      </c>
      <c r="C393" s="76"/>
      <c r="D393" s="76" t="str">
        <f>IF($B393="","",(VLOOKUP($B393,'Price List'!$C:BB,2,FALSE)))</f>
        <v/>
      </c>
      <c r="E393" s="77" t="str">
        <f>IF($B393="","",(VLOOKUP($B393,'Price List'!$C:BA,3,FALSE)))</f>
        <v/>
      </c>
      <c r="F393" s="78" t="str">
        <f>IF($B393="","",IF(ISBLANK(VLOOKUP($B393,'Price List'!$C:BB,5,FALSE)),VLOOKUP($B393,'Price List'!$C:BB,7,FALSE),VLOOKUP($B393,'Price List'!$C:BB,5,FALSE)))</f>
        <v/>
      </c>
      <c r="G393" s="76"/>
      <c r="H393" s="76"/>
      <c r="I393" s="77" t="str">
        <f>IF($B393="","",(VLOOKUP($B393,'Price List'!$C:BE,6,FALSE)))</f>
        <v/>
      </c>
      <c r="J393" s="76" t="str">
        <f>IF($B393="","",(VLOOKUP($B393,'Price List'!$C:BF,8,FALSE)))</f>
        <v/>
      </c>
      <c r="K393" s="76" t="str">
        <f>IF($B393="","",(VLOOKUP($B393,'Price List'!$C:BG,9,FALSE)))</f>
        <v/>
      </c>
      <c r="L393" s="79" t="str">
        <f>IF($B393="","",(VLOOKUP($B393,'Price List'!$C:BH,10,FALSE)))</f>
        <v/>
      </c>
      <c r="M393" s="80" t="str">
        <f>IF($B393="","",(VLOOKUP($B393,'Price List'!$C:BI,11,FALSE)))</f>
        <v/>
      </c>
      <c r="N393" s="81" t="str">
        <f>IF($B393="","",(VLOOKUP($B393,'Price List'!$C:BI,12,FALSE)))</f>
        <v/>
      </c>
      <c r="O393" s="82" t="str">
        <f>IF($B393="","",(VLOOKUP($B393,'Price List'!$C:AS,13,FALSE)))</f>
        <v/>
      </c>
      <c r="P393" s="83" t="str">
        <f>IF($B393="","",(VLOOKUP($B393,'Price List'!$C:AS,14,FALSE)))</f>
        <v/>
      </c>
      <c r="Q393" s="83" t="str">
        <f>IF($B393="","",(VLOOKUP($B393,'Price List'!$C:AS,15,FALSE)))</f>
        <v/>
      </c>
      <c r="R393" s="125" t="str">
        <f>IF($B393="","",(VLOOKUP($B393,'Price List'!$C:AS,16,FALSE)))</f>
        <v/>
      </c>
      <c r="S393" s="125" t="str">
        <f>IF($B393="","",(VLOOKUP($B393,'Price List'!$C:AS,17,FALSE)))</f>
        <v/>
      </c>
      <c r="T393" s="84" t="str">
        <f>IF($B393="","",(VLOOKUP($B393,'Price List'!$C:AS,18,FALSE)))</f>
        <v/>
      </c>
      <c r="U393" s="83" t="str">
        <f>IF($B393="","",(VLOOKUP($B393,'Price List'!$C:AS,19,FALSE)))</f>
        <v/>
      </c>
      <c r="V393" s="83" t="str">
        <f>IF($B393="","",(VLOOKUP($B393,'Price List'!$C:AS,20,FALSE)))</f>
        <v/>
      </c>
      <c r="W393" s="125" t="str">
        <f>IF($B393="","",(VLOOKUP($B393,'Price List'!$C:AS,21,FALSE)))</f>
        <v/>
      </c>
      <c r="X393" s="130" t="str">
        <f>IF($B393="","",(VLOOKUP($B393,'Price List'!$C:AS,22,FALSE)))</f>
        <v/>
      </c>
      <c r="Y393" s="83" t="str">
        <f>IF($B393="","",(VLOOKUP($B393,'Price List'!$C:AS,23,FALSE)))</f>
        <v/>
      </c>
      <c r="Z393" s="83" t="str">
        <f>IF($B393="","",(VLOOKUP($B393,'Price List'!$C:AS,24,FALSE)))</f>
        <v/>
      </c>
      <c r="AA393" s="83" t="str">
        <f>IF($B393="","",(VLOOKUP($B393,'Price List'!$C:AS,25,FALSE)))</f>
        <v/>
      </c>
      <c r="AB393" s="125" t="str">
        <f>IF($B393="","",(VLOOKUP($B393,'Price List'!$C:AS,26,FALSE)))</f>
        <v/>
      </c>
      <c r="AC393" s="125" t="str">
        <f>IF($B393="","",(VLOOKUP($B393,'Price List'!$C:AS,27,FALSE)))</f>
        <v/>
      </c>
      <c r="AD393" s="82" t="str">
        <f>IF($B393="","",(VLOOKUP($B393,'Price List'!$C:AS,28,FALSE)))</f>
        <v/>
      </c>
      <c r="AE393" s="83" t="str">
        <f>IF($B393="","",(VLOOKUP($B393,'Price List'!$C:AS,29,FALSE)))</f>
        <v/>
      </c>
      <c r="AF393" s="83" t="str">
        <f>IF($B393="","",(VLOOKUP($B393,'Price List'!$C:AS,30,FALSE)))</f>
        <v/>
      </c>
      <c r="AG393" s="125" t="str">
        <f>IF($B393="","",(VLOOKUP($B393,'Price List'!$C:AS,31,FALSE)))</f>
        <v/>
      </c>
      <c r="AH393" s="125" t="str">
        <f>IF($B393="","",(VLOOKUP($B393,'Price List'!$C:AS,32,FALSE)))</f>
        <v/>
      </c>
      <c r="AI393" s="84" t="str">
        <f>IF($B393="","",(VLOOKUP($B393,'Price List'!$C:AS,33,FALSE)))</f>
        <v/>
      </c>
      <c r="AJ393" s="83" t="str">
        <f>IF($B393="","",(VLOOKUP($B393,'Price List'!$C:AS,34,FALSE)))</f>
        <v/>
      </c>
      <c r="AK393" s="83" t="str">
        <f>IF($B393="","",(VLOOKUP($B393,'Price List'!$C:AS,35,FALSE)))</f>
        <v/>
      </c>
      <c r="AL393" s="125" t="str">
        <f>IF($B393="","",(VLOOKUP($B393,'Price List'!$C:AS,36,FALSE)))</f>
        <v/>
      </c>
      <c r="AM393" s="130" t="str">
        <f>IF($B393="","",(VLOOKUP($B393,'Price List'!$C:AS,37,FALSE)))</f>
        <v/>
      </c>
      <c r="AN393" s="83" t="str">
        <f>IF($B393="","",(VLOOKUP($B393,'Price List'!$C:AS,38,FALSE)))</f>
        <v/>
      </c>
      <c r="AO393" s="83" t="str">
        <f>IF($B393="","",(VLOOKUP($B393,'Price List'!$C:AS,39,FALSE)))</f>
        <v/>
      </c>
      <c r="AP393" s="83" t="str">
        <f>IF($B393="","",(VLOOKUP($B393,'Price List'!$C:AS,40,FALSE)))</f>
        <v/>
      </c>
      <c r="AQ393" s="125" t="str">
        <f>IF($B393="","",(VLOOKUP($B393,'Price List'!$C:AS,41,FALSE)))</f>
        <v/>
      </c>
      <c r="AR393" s="135" t="str">
        <f>IF($B393="","",(VLOOKUP($B393,'Price List'!$C:AS,42,FALSE)))</f>
        <v/>
      </c>
      <c r="AS393" s="76" t="str">
        <f>IF($B393="","",(VLOOKUP($B393,'Price List'!$C:CO,43,FALSE)))</f>
        <v/>
      </c>
      <c r="AT393" s="151" t="str">
        <f t="shared" si="6"/>
        <v/>
      </c>
      <c r="AU393" s="76"/>
      <c r="AV393" s="76"/>
      <c r="AW393" s="76"/>
      <c r="AX393" s="76"/>
      <c r="AY393" s="76"/>
      <c r="AZ393" s="76"/>
      <c r="BA393" s="76"/>
    </row>
    <row r="394" spans="1:53" s="85" customFormat="1" x14ac:dyDescent="0.2">
      <c r="A394" s="79">
        <v>387</v>
      </c>
      <c r="B394" s="76" t="str">
        <f>IF(ISBLANK(Catalog!A910),"",Catalog!A910)</f>
        <v/>
      </c>
      <c r="C394" s="76"/>
      <c r="D394" s="76" t="str">
        <f>IF($B394="","",(VLOOKUP($B394,'Price List'!$C:BB,2,FALSE)))</f>
        <v/>
      </c>
      <c r="E394" s="77" t="str">
        <f>IF($B394="","",(VLOOKUP($B394,'Price List'!$C:BA,3,FALSE)))</f>
        <v/>
      </c>
      <c r="F394" s="78" t="str">
        <f>IF($B394="","",IF(ISBLANK(VLOOKUP($B394,'Price List'!$C:BB,5,FALSE)),VLOOKUP($B394,'Price List'!$C:BB,7,FALSE),VLOOKUP($B394,'Price List'!$C:BB,5,FALSE)))</f>
        <v/>
      </c>
      <c r="G394" s="76"/>
      <c r="H394" s="76"/>
      <c r="I394" s="77" t="str">
        <f>IF($B394="","",(VLOOKUP($B394,'Price List'!$C:BE,6,FALSE)))</f>
        <v/>
      </c>
      <c r="J394" s="76" t="str">
        <f>IF($B394="","",(VLOOKUP($B394,'Price List'!$C:BF,8,FALSE)))</f>
        <v/>
      </c>
      <c r="K394" s="76" t="str">
        <f>IF($B394="","",(VLOOKUP($B394,'Price List'!$C:BG,9,FALSE)))</f>
        <v/>
      </c>
      <c r="L394" s="79" t="str">
        <f>IF($B394="","",(VLOOKUP($B394,'Price List'!$C:BH,10,FALSE)))</f>
        <v/>
      </c>
      <c r="M394" s="80" t="str">
        <f>IF($B394="","",(VLOOKUP($B394,'Price List'!$C:BI,11,FALSE)))</f>
        <v/>
      </c>
      <c r="N394" s="81" t="str">
        <f>IF($B394="","",(VLOOKUP($B394,'Price List'!$C:BI,12,FALSE)))</f>
        <v/>
      </c>
      <c r="O394" s="82" t="str">
        <f>IF($B394="","",(VLOOKUP($B394,'Price List'!$C:AS,13,FALSE)))</f>
        <v/>
      </c>
      <c r="P394" s="83" t="str">
        <f>IF($B394="","",(VLOOKUP($B394,'Price List'!$C:AS,14,FALSE)))</f>
        <v/>
      </c>
      <c r="Q394" s="83" t="str">
        <f>IF($B394="","",(VLOOKUP($B394,'Price List'!$C:AS,15,FALSE)))</f>
        <v/>
      </c>
      <c r="R394" s="125" t="str">
        <f>IF($B394="","",(VLOOKUP($B394,'Price List'!$C:AS,16,FALSE)))</f>
        <v/>
      </c>
      <c r="S394" s="125" t="str">
        <f>IF($B394="","",(VLOOKUP($B394,'Price List'!$C:AS,17,FALSE)))</f>
        <v/>
      </c>
      <c r="T394" s="84" t="str">
        <f>IF($B394="","",(VLOOKUP($B394,'Price List'!$C:AS,18,FALSE)))</f>
        <v/>
      </c>
      <c r="U394" s="83" t="str">
        <f>IF($B394="","",(VLOOKUP($B394,'Price List'!$C:AS,19,FALSE)))</f>
        <v/>
      </c>
      <c r="V394" s="83" t="str">
        <f>IF($B394="","",(VLOOKUP($B394,'Price List'!$C:AS,20,FALSE)))</f>
        <v/>
      </c>
      <c r="W394" s="125" t="str">
        <f>IF($B394="","",(VLOOKUP($B394,'Price List'!$C:AS,21,FALSE)))</f>
        <v/>
      </c>
      <c r="X394" s="130" t="str">
        <f>IF($B394="","",(VLOOKUP($B394,'Price List'!$C:AS,22,FALSE)))</f>
        <v/>
      </c>
      <c r="Y394" s="83" t="str">
        <f>IF($B394="","",(VLOOKUP($B394,'Price List'!$C:AS,23,FALSE)))</f>
        <v/>
      </c>
      <c r="Z394" s="83" t="str">
        <f>IF($B394="","",(VLOOKUP($B394,'Price List'!$C:AS,24,FALSE)))</f>
        <v/>
      </c>
      <c r="AA394" s="83" t="str">
        <f>IF($B394="","",(VLOOKUP($B394,'Price List'!$C:AS,25,FALSE)))</f>
        <v/>
      </c>
      <c r="AB394" s="125" t="str">
        <f>IF($B394="","",(VLOOKUP($B394,'Price List'!$C:AS,26,FALSE)))</f>
        <v/>
      </c>
      <c r="AC394" s="125" t="str">
        <f>IF($B394="","",(VLOOKUP($B394,'Price List'!$C:AS,27,FALSE)))</f>
        <v/>
      </c>
      <c r="AD394" s="82" t="str">
        <f>IF($B394="","",(VLOOKUP($B394,'Price List'!$C:AS,28,FALSE)))</f>
        <v/>
      </c>
      <c r="AE394" s="83" t="str">
        <f>IF($B394="","",(VLOOKUP($B394,'Price List'!$C:AS,29,FALSE)))</f>
        <v/>
      </c>
      <c r="AF394" s="83" t="str">
        <f>IF($B394="","",(VLOOKUP($B394,'Price List'!$C:AS,30,FALSE)))</f>
        <v/>
      </c>
      <c r="AG394" s="125" t="str">
        <f>IF($B394="","",(VLOOKUP($B394,'Price List'!$C:AS,31,FALSE)))</f>
        <v/>
      </c>
      <c r="AH394" s="125" t="str">
        <f>IF($B394="","",(VLOOKUP($B394,'Price List'!$C:AS,32,FALSE)))</f>
        <v/>
      </c>
      <c r="AI394" s="84" t="str">
        <f>IF($B394="","",(VLOOKUP($B394,'Price List'!$C:AS,33,FALSE)))</f>
        <v/>
      </c>
      <c r="AJ394" s="83" t="str">
        <f>IF($B394="","",(VLOOKUP($B394,'Price List'!$C:AS,34,FALSE)))</f>
        <v/>
      </c>
      <c r="AK394" s="83" t="str">
        <f>IF($B394="","",(VLOOKUP($B394,'Price List'!$C:AS,35,FALSE)))</f>
        <v/>
      </c>
      <c r="AL394" s="125" t="str">
        <f>IF($B394="","",(VLOOKUP($B394,'Price List'!$C:AS,36,FALSE)))</f>
        <v/>
      </c>
      <c r="AM394" s="130" t="str">
        <f>IF($B394="","",(VLOOKUP($B394,'Price List'!$C:AS,37,FALSE)))</f>
        <v/>
      </c>
      <c r="AN394" s="83" t="str">
        <f>IF($B394="","",(VLOOKUP($B394,'Price List'!$C:AS,38,FALSE)))</f>
        <v/>
      </c>
      <c r="AO394" s="83" t="str">
        <f>IF($B394="","",(VLOOKUP($B394,'Price List'!$C:AS,39,FALSE)))</f>
        <v/>
      </c>
      <c r="AP394" s="83" t="str">
        <f>IF($B394="","",(VLOOKUP($B394,'Price List'!$C:AS,40,FALSE)))</f>
        <v/>
      </c>
      <c r="AQ394" s="125" t="str">
        <f>IF($B394="","",(VLOOKUP($B394,'Price List'!$C:AS,41,FALSE)))</f>
        <v/>
      </c>
      <c r="AR394" s="135" t="str">
        <f>IF($B394="","",(VLOOKUP($B394,'Price List'!$C:AS,42,FALSE)))</f>
        <v/>
      </c>
      <c r="AS394" s="76" t="str">
        <f>IF($B394="","",(VLOOKUP($B394,'Price List'!$C:CO,43,FALSE)))</f>
        <v/>
      </c>
      <c r="AT394" s="151" t="str">
        <f t="shared" si="6"/>
        <v/>
      </c>
      <c r="AU394" s="76"/>
      <c r="AV394" s="76"/>
      <c r="AW394" s="76"/>
      <c r="AX394" s="76"/>
      <c r="AY394" s="76"/>
      <c r="AZ394" s="76"/>
      <c r="BA394" s="76"/>
    </row>
    <row r="395" spans="1:53" s="85" customFormat="1" x14ac:dyDescent="0.2">
      <c r="A395" s="79">
        <v>388</v>
      </c>
      <c r="B395" s="76" t="str">
        <f>IF(ISBLANK(Catalog!E910),"",Catalog!E910)</f>
        <v/>
      </c>
      <c r="C395" s="76"/>
      <c r="D395" s="76" t="str">
        <f>IF($B395="","",(VLOOKUP($B395,'Price List'!$C:BB,2,FALSE)))</f>
        <v/>
      </c>
      <c r="E395" s="77" t="str">
        <f>IF($B395="","",(VLOOKUP($B395,'Price List'!$C:BA,3,FALSE)))</f>
        <v/>
      </c>
      <c r="F395" s="78" t="str">
        <f>IF($B395="","",IF(ISBLANK(VLOOKUP($B395,'Price List'!$C:BB,5,FALSE)),VLOOKUP($B395,'Price List'!$C:BB,7,FALSE),VLOOKUP($B395,'Price List'!$C:BB,5,FALSE)))</f>
        <v/>
      </c>
      <c r="G395" s="76"/>
      <c r="H395" s="76"/>
      <c r="I395" s="77" t="str">
        <f>IF($B395="","",(VLOOKUP($B395,'Price List'!$C:BE,6,FALSE)))</f>
        <v/>
      </c>
      <c r="J395" s="76" t="str">
        <f>IF($B395="","",(VLOOKUP($B395,'Price List'!$C:BF,8,FALSE)))</f>
        <v/>
      </c>
      <c r="K395" s="76" t="str">
        <f>IF($B395="","",(VLOOKUP($B395,'Price List'!$C:BG,9,FALSE)))</f>
        <v/>
      </c>
      <c r="L395" s="79" t="str">
        <f>IF($B395="","",(VLOOKUP($B395,'Price List'!$C:BH,10,FALSE)))</f>
        <v/>
      </c>
      <c r="M395" s="80" t="str">
        <f>IF($B395="","",(VLOOKUP($B395,'Price List'!$C:BI,11,FALSE)))</f>
        <v/>
      </c>
      <c r="N395" s="81" t="str">
        <f>IF($B395="","",(VLOOKUP($B395,'Price List'!$C:BI,12,FALSE)))</f>
        <v/>
      </c>
      <c r="O395" s="82" t="str">
        <f>IF($B395="","",(VLOOKUP($B395,'Price List'!$C:AS,13,FALSE)))</f>
        <v/>
      </c>
      <c r="P395" s="83" t="str">
        <f>IF($B395="","",(VLOOKUP($B395,'Price List'!$C:AS,14,FALSE)))</f>
        <v/>
      </c>
      <c r="Q395" s="83" t="str">
        <f>IF($B395="","",(VLOOKUP($B395,'Price List'!$C:AS,15,FALSE)))</f>
        <v/>
      </c>
      <c r="R395" s="125" t="str">
        <f>IF($B395="","",(VLOOKUP($B395,'Price List'!$C:AS,16,FALSE)))</f>
        <v/>
      </c>
      <c r="S395" s="125" t="str">
        <f>IF($B395="","",(VLOOKUP($B395,'Price List'!$C:AS,17,FALSE)))</f>
        <v/>
      </c>
      <c r="T395" s="84" t="str">
        <f>IF($B395="","",(VLOOKUP($B395,'Price List'!$C:AS,18,FALSE)))</f>
        <v/>
      </c>
      <c r="U395" s="83" t="str">
        <f>IF($B395="","",(VLOOKUP($B395,'Price List'!$C:AS,19,FALSE)))</f>
        <v/>
      </c>
      <c r="V395" s="83" t="str">
        <f>IF($B395="","",(VLOOKUP($B395,'Price List'!$C:AS,20,FALSE)))</f>
        <v/>
      </c>
      <c r="W395" s="125" t="str">
        <f>IF($B395="","",(VLOOKUP($B395,'Price List'!$C:AS,21,FALSE)))</f>
        <v/>
      </c>
      <c r="X395" s="130" t="str">
        <f>IF($B395="","",(VLOOKUP($B395,'Price List'!$C:AS,22,FALSE)))</f>
        <v/>
      </c>
      <c r="Y395" s="83" t="str">
        <f>IF($B395="","",(VLOOKUP($B395,'Price List'!$C:AS,23,FALSE)))</f>
        <v/>
      </c>
      <c r="Z395" s="83" t="str">
        <f>IF($B395="","",(VLOOKUP($B395,'Price List'!$C:AS,24,FALSE)))</f>
        <v/>
      </c>
      <c r="AA395" s="83" t="str">
        <f>IF($B395="","",(VLOOKUP($B395,'Price List'!$C:AS,25,FALSE)))</f>
        <v/>
      </c>
      <c r="AB395" s="125" t="str">
        <f>IF($B395="","",(VLOOKUP($B395,'Price List'!$C:AS,26,FALSE)))</f>
        <v/>
      </c>
      <c r="AC395" s="125" t="str">
        <f>IF($B395="","",(VLOOKUP($B395,'Price List'!$C:AS,27,FALSE)))</f>
        <v/>
      </c>
      <c r="AD395" s="82" t="str">
        <f>IF($B395="","",(VLOOKUP($B395,'Price List'!$C:AS,28,FALSE)))</f>
        <v/>
      </c>
      <c r="AE395" s="83" t="str">
        <f>IF($B395="","",(VLOOKUP($B395,'Price List'!$C:AS,29,FALSE)))</f>
        <v/>
      </c>
      <c r="AF395" s="83" t="str">
        <f>IF($B395="","",(VLOOKUP($B395,'Price List'!$C:AS,30,FALSE)))</f>
        <v/>
      </c>
      <c r="AG395" s="125" t="str">
        <f>IF($B395="","",(VLOOKUP($B395,'Price List'!$C:AS,31,FALSE)))</f>
        <v/>
      </c>
      <c r="AH395" s="125" t="str">
        <f>IF($B395="","",(VLOOKUP($B395,'Price List'!$C:AS,32,FALSE)))</f>
        <v/>
      </c>
      <c r="AI395" s="84" t="str">
        <f>IF($B395="","",(VLOOKUP($B395,'Price List'!$C:AS,33,FALSE)))</f>
        <v/>
      </c>
      <c r="AJ395" s="83" t="str">
        <f>IF($B395="","",(VLOOKUP($B395,'Price List'!$C:AS,34,FALSE)))</f>
        <v/>
      </c>
      <c r="AK395" s="83" t="str">
        <f>IF($B395="","",(VLOOKUP($B395,'Price List'!$C:AS,35,FALSE)))</f>
        <v/>
      </c>
      <c r="AL395" s="125" t="str">
        <f>IF($B395="","",(VLOOKUP($B395,'Price List'!$C:AS,36,FALSE)))</f>
        <v/>
      </c>
      <c r="AM395" s="130" t="str">
        <f>IF($B395="","",(VLOOKUP($B395,'Price List'!$C:AS,37,FALSE)))</f>
        <v/>
      </c>
      <c r="AN395" s="83" t="str">
        <f>IF($B395="","",(VLOOKUP($B395,'Price List'!$C:AS,38,FALSE)))</f>
        <v/>
      </c>
      <c r="AO395" s="83" t="str">
        <f>IF($B395="","",(VLOOKUP($B395,'Price List'!$C:AS,39,FALSE)))</f>
        <v/>
      </c>
      <c r="AP395" s="83" t="str">
        <f>IF($B395="","",(VLOOKUP($B395,'Price List'!$C:AS,40,FALSE)))</f>
        <v/>
      </c>
      <c r="AQ395" s="125" t="str">
        <f>IF($B395="","",(VLOOKUP($B395,'Price List'!$C:AS,41,FALSE)))</f>
        <v/>
      </c>
      <c r="AR395" s="135" t="str">
        <f>IF($B395="","",(VLOOKUP($B395,'Price List'!$C:AS,42,FALSE)))</f>
        <v/>
      </c>
      <c r="AS395" s="76" t="str">
        <f>IF($B395="","",(VLOOKUP($B395,'Price List'!$C:CO,43,FALSE)))</f>
        <v/>
      </c>
      <c r="AT395" s="151" t="str">
        <f t="shared" si="6"/>
        <v/>
      </c>
      <c r="AU395" s="76"/>
      <c r="AV395" s="76"/>
      <c r="AW395" s="76"/>
      <c r="AX395" s="76"/>
      <c r="AY395" s="76"/>
      <c r="AZ395" s="76"/>
      <c r="BA395" s="76"/>
    </row>
    <row r="396" spans="1:53" s="85" customFormat="1" x14ac:dyDescent="0.2">
      <c r="A396" s="79">
        <v>389</v>
      </c>
      <c r="B396" s="76" t="str">
        <f>IF(ISBLANK(Catalog!I910),"",Catalog!I910)</f>
        <v/>
      </c>
      <c r="C396" s="76"/>
      <c r="D396" s="76" t="str">
        <f>IF($B396="","",(VLOOKUP($B396,'Price List'!$C:BB,2,FALSE)))</f>
        <v/>
      </c>
      <c r="E396" s="77" t="str">
        <f>IF($B396="","",(VLOOKUP($B396,'Price List'!$C:BA,3,FALSE)))</f>
        <v/>
      </c>
      <c r="F396" s="78" t="str">
        <f>IF($B396="","",IF(ISBLANK(VLOOKUP($B396,'Price List'!$C:BB,5,FALSE)),VLOOKUP($B396,'Price List'!$C:BB,7,FALSE),VLOOKUP($B396,'Price List'!$C:BB,5,FALSE)))</f>
        <v/>
      </c>
      <c r="G396" s="76"/>
      <c r="H396" s="76"/>
      <c r="I396" s="77" t="str">
        <f>IF($B396="","",(VLOOKUP($B396,'Price List'!$C:BE,6,FALSE)))</f>
        <v/>
      </c>
      <c r="J396" s="76" t="str">
        <f>IF($B396="","",(VLOOKUP($B396,'Price List'!$C:BF,8,FALSE)))</f>
        <v/>
      </c>
      <c r="K396" s="76" t="str">
        <f>IF($B396="","",(VLOOKUP($B396,'Price List'!$C:BG,9,FALSE)))</f>
        <v/>
      </c>
      <c r="L396" s="79" t="str">
        <f>IF($B396="","",(VLOOKUP($B396,'Price List'!$C:BH,10,FALSE)))</f>
        <v/>
      </c>
      <c r="M396" s="80" t="str">
        <f>IF($B396="","",(VLOOKUP($B396,'Price List'!$C:BI,11,FALSE)))</f>
        <v/>
      </c>
      <c r="N396" s="81" t="str">
        <f>IF($B396="","",(VLOOKUP($B396,'Price List'!$C:BI,12,FALSE)))</f>
        <v/>
      </c>
      <c r="O396" s="82" t="str">
        <f>IF($B396="","",(VLOOKUP($B396,'Price List'!$C:AS,13,FALSE)))</f>
        <v/>
      </c>
      <c r="P396" s="83" t="str">
        <f>IF($B396="","",(VLOOKUP($B396,'Price List'!$C:AS,14,FALSE)))</f>
        <v/>
      </c>
      <c r="Q396" s="83" t="str">
        <f>IF($B396="","",(VLOOKUP($B396,'Price List'!$C:AS,15,FALSE)))</f>
        <v/>
      </c>
      <c r="R396" s="125" t="str">
        <f>IF($B396="","",(VLOOKUP($B396,'Price List'!$C:AS,16,FALSE)))</f>
        <v/>
      </c>
      <c r="S396" s="125" t="str">
        <f>IF($B396="","",(VLOOKUP($B396,'Price List'!$C:AS,17,FALSE)))</f>
        <v/>
      </c>
      <c r="T396" s="84" t="str">
        <f>IF($B396="","",(VLOOKUP($B396,'Price List'!$C:AS,18,FALSE)))</f>
        <v/>
      </c>
      <c r="U396" s="83" t="str">
        <f>IF($B396="","",(VLOOKUP($B396,'Price List'!$C:AS,19,FALSE)))</f>
        <v/>
      </c>
      <c r="V396" s="83" t="str">
        <f>IF($B396="","",(VLOOKUP($B396,'Price List'!$C:AS,20,FALSE)))</f>
        <v/>
      </c>
      <c r="W396" s="125" t="str">
        <f>IF($B396="","",(VLOOKUP($B396,'Price List'!$C:AS,21,FALSE)))</f>
        <v/>
      </c>
      <c r="X396" s="130" t="str">
        <f>IF($B396="","",(VLOOKUP($B396,'Price List'!$C:AS,22,FALSE)))</f>
        <v/>
      </c>
      <c r="Y396" s="83" t="str">
        <f>IF($B396="","",(VLOOKUP($B396,'Price List'!$C:AS,23,FALSE)))</f>
        <v/>
      </c>
      <c r="Z396" s="83" t="str">
        <f>IF($B396="","",(VLOOKUP($B396,'Price List'!$C:AS,24,FALSE)))</f>
        <v/>
      </c>
      <c r="AA396" s="83" t="str">
        <f>IF($B396="","",(VLOOKUP($B396,'Price List'!$C:AS,25,FALSE)))</f>
        <v/>
      </c>
      <c r="AB396" s="125" t="str">
        <f>IF($B396="","",(VLOOKUP($B396,'Price List'!$C:AS,26,FALSE)))</f>
        <v/>
      </c>
      <c r="AC396" s="125" t="str">
        <f>IF($B396="","",(VLOOKUP($B396,'Price List'!$C:AS,27,FALSE)))</f>
        <v/>
      </c>
      <c r="AD396" s="82" t="str">
        <f>IF($B396="","",(VLOOKUP($B396,'Price List'!$C:AS,28,FALSE)))</f>
        <v/>
      </c>
      <c r="AE396" s="83" t="str">
        <f>IF($B396="","",(VLOOKUP($B396,'Price List'!$C:AS,29,FALSE)))</f>
        <v/>
      </c>
      <c r="AF396" s="83" t="str">
        <f>IF($B396="","",(VLOOKUP($B396,'Price List'!$C:AS,30,FALSE)))</f>
        <v/>
      </c>
      <c r="AG396" s="125" t="str">
        <f>IF($B396="","",(VLOOKUP($B396,'Price List'!$C:AS,31,FALSE)))</f>
        <v/>
      </c>
      <c r="AH396" s="125" t="str">
        <f>IF($B396="","",(VLOOKUP($B396,'Price List'!$C:AS,32,FALSE)))</f>
        <v/>
      </c>
      <c r="AI396" s="84" t="str">
        <f>IF($B396="","",(VLOOKUP($B396,'Price List'!$C:AS,33,FALSE)))</f>
        <v/>
      </c>
      <c r="AJ396" s="83" t="str">
        <f>IF($B396="","",(VLOOKUP($B396,'Price List'!$C:AS,34,FALSE)))</f>
        <v/>
      </c>
      <c r="AK396" s="83" t="str">
        <f>IF($B396="","",(VLOOKUP($B396,'Price List'!$C:AS,35,FALSE)))</f>
        <v/>
      </c>
      <c r="AL396" s="125" t="str">
        <f>IF($B396="","",(VLOOKUP($B396,'Price List'!$C:AS,36,FALSE)))</f>
        <v/>
      </c>
      <c r="AM396" s="130" t="str">
        <f>IF($B396="","",(VLOOKUP($B396,'Price List'!$C:AS,37,FALSE)))</f>
        <v/>
      </c>
      <c r="AN396" s="83" t="str">
        <f>IF($B396="","",(VLOOKUP($B396,'Price List'!$C:AS,38,FALSE)))</f>
        <v/>
      </c>
      <c r="AO396" s="83" t="str">
        <f>IF($B396="","",(VLOOKUP($B396,'Price List'!$C:AS,39,FALSE)))</f>
        <v/>
      </c>
      <c r="AP396" s="83" t="str">
        <f>IF($B396="","",(VLOOKUP($B396,'Price List'!$C:AS,40,FALSE)))</f>
        <v/>
      </c>
      <c r="AQ396" s="125" t="str">
        <f>IF($B396="","",(VLOOKUP($B396,'Price List'!$C:AS,41,FALSE)))</f>
        <v/>
      </c>
      <c r="AR396" s="135" t="str">
        <f>IF($B396="","",(VLOOKUP($B396,'Price List'!$C:AS,42,FALSE)))</f>
        <v/>
      </c>
      <c r="AS396" s="76" t="str">
        <f>IF($B396="","",(VLOOKUP($B396,'Price List'!$C:CO,43,FALSE)))</f>
        <v/>
      </c>
      <c r="AT396" s="151" t="str">
        <f t="shared" si="6"/>
        <v/>
      </c>
      <c r="AU396" s="76"/>
      <c r="AV396" s="76"/>
      <c r="AW396" s="76"/>
      <c r="AX396" s="76"/>
      <c r="AY396" s="76"/>
      <c r="AZ396" s="76"/>
      <c r="BA396" s="76"/>
    </row>
    <row r="397" spans="1:53" s="85" customFormat="1" x14ac:dyDescent="0.2">
      <c r="A397" s="79">
        <v>390</v>
      </c>
      <c r="B397" s="76" t="str">
        <f>IF(ISBLANK(Catalog!A917),"",Catalog!A917)</f>
        <v/>
      </c>
      <c r="C397" s="76"/>
      <c r="D397" s="76" t="str">
        <f>IF($B397="","",(VLOOKUP($B397,'Price List'!$C:BB,2,FALSE)))</f>
        <v/>
      </c>
      <c r="E397" s="77" t="str">
        <f>IF($B397="","",(VLOOKUP($B397,'Price List'!$C:BA,3,FALSE)))</f>
        <v/>
      </c>
      <c r="F397" s="78" t="str">
        <f>IF($B397="","",IF(ISBLANK(VLOOKUP($B397,'Price List'!$C:BB,5,FALSE)),VLOOKUP($B397,'Price List'!$C:BB,7,FALSE),VLOOKUP($B397,'Price List'!$C:BB,5,FALSE)))</f>
        <v/>
      </c>
      <c r="G397" s="76"/>
      <c r="H397" s="76"/>
      <c r="I397" s="77" t="str">
        <f>IF($B397="","",(VLOOKUP($B397,'Price List'!$C:BE,6,FALSE)))</f>
        <v/>
      </c>
      <c r="J397" s="76" t="str">
        <f>IF($B397="","",(VLOOKUP($B397,'Price List'!$C:BF,8,FALSE)))</f>
        <v/>
      </c>
      <c r="K397" s="76" t="str">
        <f>IF($B397="","",(VLOOKUP($B397,'Price List'!$C:BG,9,FALSE)))</f>
        <v/>
      </c>
      <c r="L397" s="79" t="str">
        <f>IF($B397="","",(VLOOKUP($B397,'Price List'!$C:BH,10,FALSE)))</f>
        <v/>
      </c>
      <c r="M397" s="80" t="str">
        <f>IF($B397="","",(VLOOKUP($B397,'Price List'!$C:BI,11,FALSE)))</f>
        <v/>
      </c>
      <c r="N397" s="81" t="str">
        <f>IF($B397="","",(VLOOKUP($B397,'Price List'!$C:BI,12,FALSE)))</f>
        <v/>
      </c>
      <c r="O397" s="82" t="str">
        <f>IF($B397="","",(VLOOKUP($B397,'Price List'!$C:AS,13,FALSE)))</f>
        <v/>
      </c>
      <c r="P397" s="83" t="str">
        <f>IF($B397="","",(VLOOKUP($B397,'Price List'!$C:AS,14,FALSE)))</f>
        <v/>
      </c>
      <c r="Q397" s="83" t="str">
        <f>IF($B397="","",(VLOOKUP($B397,'Price List'!$C:AS,15,FALSE)))</f>
        <v/>
      </c>
      <c r="R397" s="125" t="str">
        <f>IF($B397="","",(VLOOKUP($B397,'Price List'!$C:AS,16,FALSE)))</f>
        <v/>
      </c>
      <c r="S397" s="125" t="str">
        <f>IF($B397="","",(VLOOKUP($B397,'Price List'!$C:AS,17,FALSE)))</f>
        <v/>
      </c>
      <c r="T397" s="84" t="str">
        <f>IF($B397="","",(VLOOKUP($B397,'Price List'!$C:AS,18,FALSE)))</f>
        <v/>
      </c>
      <c r="U397" s="83" t="str">
        <f>IF($B397="","",(VLOOKUP($B397,'Price List'!$C:AS,19,FALSE)))</f>
        <v/>
      </c>
      <c r="V397" s="83" t="str">
        <f>IF($B397="","",(VLOOKUP($B397,'Price List'!$C:AS,20,FALSE)))</f>
        <v/>
      </c>
      <c r="W397" s="125" t="str">
        <f>IF($B397="","",(VLOOKUP($B397,'Price List'!$C:AS,21,FALSE)))</f>
        <v/>
      </c>
      <c r="X397" s="130" t="str">
        <f>IF($B397="","",(VLOOKUP($B397,'Price List'!$C:AS,22,FALSE)))</f>
        <v/>
      </c>
      <c r="Y397" s="83" t="str">
        <f>IF($B397="","",(VLOOKUP($B397,'Price List'!$C:AS,23,FALSE)))</f>
        <v/>
      </c>
      <c r="Z397" s="83" t="str">
        <f>IF($B397="","",(VLOOKUP($B397,'Price List'!$C:AS,24,FALSE)))</f>
        <v/>
      </c>
      <c r="AA397" s="83" t="str">
        <f>IF($B397="","",(VLOOKUP($B397,'Price List'!$C:AS,25,FALSE)))</f>
        <v/>
      </c>
      <c r="AB397" s="125" t="str">
        <f>IF($B397="","",(VLOOKUP($B397,'Price List'!$C:AS,26,FALSE)))</f>
        <v/>
      </c>
      <c r="AC397" s="125" t="str">
        <f>IF($B397="","",(VLOOKUP($B397,'Price List'!$C:AS,27,FALSE)))</f>
        <v/>
      </c>
      <c r="AD397" s="82" t="str">
        <f>IF($B397="","",(VLOOKUP($B397,'Price List'!$C:AS,28,FALSE)))</f>
        <v/>
      </c>
      <c r="AE397" s="83" t="str">
        <f>IF($B397="","",(VLOOKUP($B397,'Price List'!$C:AS,29,FALSE)))</f>
        <v/>
      </c>
      <c r="AF397" s="83" t="str">
        <f>IF($B397="","",(VLOOKUP($B397,'Price List'!$C:AS,30,FALSE)))</f>
        <v/>
      </c>
      <c r="AG397" s="125" t="str">
        <f>IF($B397="","",(VLOOKUP($B397,'Price List'!$C:AS,31,FALSE)))</f>
        <v/>
      </c>
      <c r="AH397" s="125" t="str">
        <f>IF($B397="","",(VLOOKUP($B397,'Price List'!$C:AS,32,FALSE)))</f>
        <v/>
      </c>
      <c r="AI397" s="84" t="str">
        <f>IF($B397="","",(VLOOKUP($B397,'Price List'!$C:AS,33,FALSE)))</f>
        <v/>
      </c>
      <c r="AJ397" s="83" t="str">
        <f>IF($B397="","",(VLOOKUP($B397,'Price List'!$C:AS,34,FALSE)))</f>
        <v/>
      </c>
      <c r="AK397" s="83" t="str">
        <f>IF($B397="","",(VLOOKUP($B397,'Price List'!$C:AS,35,FALSE)))</f>
        <v/>
      </c>
      <c r="AL397" s="125" t="str">
        <f>IF($B397="","",(VLOOKUP($B397,'Price List'!$C:AS,36,FALSE)))</f>
        <v/>
      </c>
      <c r="AM397" s="130" t="str">
        <f>IF($B397="","",(VLOOKUP($B397,'Price List'!$C:AS,37,FALSE)))</f>
        <v/>
      </c>
      <c r="AN397" s="83" t="str">
        <f>IF($B397="","",(VLOOKUP($B397,'Price List'!$C:AS,38,FALSE)))</f>
        <v/>
      </c>
      <c r="AO397" s="83" t="str">
        <f>IF($B397="","",(VLOOKUP($B397,'Price List'!$C:AS,39,FALSE)))</f>
        <v/>
      </c>
      <c r="AP397" s="83" t="str">
        <f>IF($B397="","",(VLOOKUP($B397,'Price List'!$C:AS,40,FALSE)))</f>
        <v/>
      </c>
      <c r="AQ397" s="125" t="str">
        <f>IF($B397="","",(VLOOKUP($B397,'Price List'!$C:AS,41,FALSE)))</f>
        <v/>
      </c>
      <c r="AR397" s="135" t="str">
        <f>IF($B397="","",(VLOOKUP($B397,'Price List'!$C:AS,42,FALSE)))</f>
        <v/>
      </c>
      <c r="AS397" s="76" t="str">
        <f>IF($B397="","",(VLOOKUP($B397,'Price List'!$C:CO,43,FALSE)))</f>
        <v/>
      </c>
      <c r="AT397" s="151" t="str">
        <f t="shared" si="6"/>
        <v/>
      </c>
      <c r="AU397" s="76"/>
      <c r="AV397" s="76"/>
      <c r="AW397" s="76"/>
      <c r="AX397" s="76"/>
      <c r="AY397" s="76"/>
      <c r="AZ397" s="76"/>
      <c r="BA397" s="76"/>
    </row>
    <row r="398" spans="1:53" s="85" customFormat="1" x14ac:dyDescent="0.2">
      <c r="A398" s="79">
        <v>391</v>
      </c>
      <c r="B398" s="76" t="str">
        <f>IF(ISBLANK(Catalog!E917),"",Catalog!E917)</f>
        <v/>
      </c>
      <c r="C398" s="76"/>
      <c r="D398" s="76" t="str">
        <f>IF($B398="","",(VLOOKUP($B398,'Price List'!$C:BB,2,FALSE)))</f>
        <v/>
      </c>
      <c r="E398" s="77" t="str">
        <f>IF($B398="","",(VLOOKUP($B398,'Price List'!$C:BA,3,FALSE)))</f>
        <v/>
      </c>
      <c r="F398" s="78" t="str">
        <f>IF($B398="","",IF(ISBLANK(VLOOKUP($B398,'Price List'!$C:BB,5,FALSE)),VLOOKUP($B398,'Price List'!$C:BB,7,FALSE),VLOOKUP($B398,'Price List'!$C:BB,5,FALSE)))</f>
        <v/>
      </c>
      <c r="G398" s="76"/>
      <c r="H398" s="76"/>
      <c r="I398" s="77" t="str">
        <f>IF($B398="","",(VLOOKUP($B398,'Price List'!$C:BE,6,FALSE)))</f>
        <v/>
      </c>
      <c r="J398" s="76" t="str">
        <f>IF($B398="","",(VLOOKUP($B398,'Price List'!$C:BF,8,FALSE)))</f>
        <v/>
      </c>
      <c r="K398" s="76" t="str">
        <f>IF($B398="","",(VLOOKUP($B398,'Price List'!$C:BG,9,FALSE)))</f>
        <v/>
      </c>
      <c r="L398" s="79" t="str">
        <f>IF($B398="","",(VLOOKUP($B398,'Price List'!$C:BH,10,FALSE)))</f>
        <v/>
      </c>
      <c r="M398" s="80" t="str">
        <f>IF($B398="","",(VLOOKUP($B398,'Price List'!$C:BI,11,FALSE)))</f>
        <v/>
      </c>
      <c r="N398" s="81" t="str">
        <f>IF($B398="","",(VLOOKUP($B398,'Price List'!$C:BI,12,FALSE)))</f>
        <v/>
      </c>
      <c r="O398" s="82" t="str">
        <f>IF($B398="","",(VLOOKUP($B398,'Price List'!$C:AS,13,FALSE)))</f>
        <v/>
      </c>
      <c r="P398" s="83" t="str">
        <f>IF($B398="","",(VLOOKUP($B398,'Price List'!$C:AS,14,FALSE)))</f>
        <v/>
      </c>
      <c r="Q398" s="83" t="str">
        <f>IF($B398="","",(VLOOKUP($B398,'Price List'!$C:AS,15,FALSE)))</f>
        <v/>
      </c>
      <c r="R398" s="125" t="str">
        <f>IF($B398="","",(VLOOKUP($B398,'Price List'!$C:AS,16,FALSE)))</f>
        <v/>
      </c>
      <c r="S398" s="125" t="str">
        <f>IF($B398="","",(VLOOKUP($B398,'Price List'!$C:AS,17,FALSE)))</f>
        <v/>
      </c>
      <c r="T398" s="84" t="str">
        <f>IF($B398="","",(VLOOKUP($B398,'Price List'!$C:AS,18,FALSE)))</f>
        <v/>
      </c>
      <c r="U398" s="83" t="str">
        <f>IF($B398="","",(VLOOKUP($B398,'Price List'!$C:AS,19,FALSE)))</f>
        <v/>
      </c>
      <c r="V398" s="83" t="str">
        <f>IF($B398="","",(VLOOKUP($B398,'Price List'!$C:AS,20,FALSE)))</f>
        <v/>
      </c>
      <c r="W398" s="125" t="str">
        <f>IF($B398="","",(VLOOKUP($B398,'Price List'!$C:AS,21,FALSE)))</f>
        <v/>
      </c>
      <c r="X398" s="130" t="str">
        <f>IF($B398="","",(VLOOKUP($B398,'Price List'!$C:AS,22,FALSE)))</f>
        <v/>
      </c>
      <c r="Y398" s="83" t="str">
        <f>IF($B398="","",(VLOOKUP($B398,'Price List'!$C:AS,23,FALSE)))</f>
        <v/>
      </c>
      <c r="Z398" s="83" t="str">
        <f>IF($B398="","",(VLOOKUP($B398,'Price List'!$C:AS,24,FALSE)))</f>
        <v/>
      </c>
      <c r="AA398" s="83" t="str">
        <f>IF($B398="","",(VLOOKUP($B398,'Price List'!$C:AS,25,FALSE)))</f>
        <v/>
      </c>
      <c r="AB398" s="125" t="str">
        <f>IF($B398="","",(VLOOKUP($B398,'Price List'!$C:AS,26,FALSE)))</f>
        <v/>
      </c>
      <c r="AC398" s="125" t="str">
        <f>IF($B398="","",(VLOOKUP($B398,'Price List'!$C:AS,27,FALSE)))</f>
        <v/>
      </c>
      <c r="AD398" s="82" t="str">
        <f>IF($B398="","",(VLOOKUP($B398,'Price List'!$C:AS,28,FALSE)))</f>
        <v/>
      </c>
      <c r="AE398" s="83" t="str">
        <f>IF($B398="","",(VLOOKUP($B398,'Price List'!$C:AS,29,FALSE)))</f>
        <v/>
      </c>
      <c r="AF398" s="83" t="str">
        <f>IF($B398="","",(VLOOKUP($B398,'Price List'!$C:AS,30,FALSE)))</f>
        <v/>
      </c>
      <c r="AG398" s="125" t="str">
        <f>IF($B398="","",(VLOOKUP($B398,'Price List'!$C:AS,31,FALSE)))</f>
        <v/>
      </c>
      <c r="AH398" s="125" t="str">
        <f>IF($B398="","",(VLOOKUP($B398,'Price List'!$C:AS,32,FALSE)))</f>
        <v/>
      </c>
      <c r="AI398" s="84" t="str">
        <f>IF($B398="","",(VLOOKUP($B398,'Price List'!$C:AS,33,FALSE)))</f>
        <v/>
      </c>
      <c r="AJ398" s="83" t="str">
        <f>IF($B398="","",(VLOOKUP($B398,'Price List'!$C:AS,34,FALSE)))</f>
        <v/>
      </c>
      <c r="AK398" s="83" t="str">
        <f>IF($B398="","",(VLOOKUP($B398,'Price List'!$C:AS,35,FALSE)))</f>
        <v/>
      </c>
      <c r="AL398" s="125" t="str">
        <f>IF($B398="","",(VLOOKUP($B398,'Price List'!$C:AS,36,FALSE)))</f>
        <v/>
      </c>
      <c r="AM398" s="130" t="str">
        <f>IF($B398="","",(VLOOKUP($B398,'Price List'!$C:AS,37,FALSE)))</f>
        <v/>
      </c>
      <c r="AN398" s="83" t="str">
        <f>IF($B398="","",(VLOOKUP($B398,'Price List'!$C:AS,38,FALSE)))</f>
        <v/>
      </c>
      <c r="AO398" s="83" t="str">
        <f>IF($B398="","",(VLOOKUP($B398,'Price List'!$C:AS,39,FALSE)))</f>
        <v/>
      </c>
      <c r="AP398" s="83" t="str">
        <f>IF($B398="","",(VLOOKUP($B398,'Price List'!$C:AS,40,FALSE)))</f>
        <v/>
      </c>
      <c r="AQ398" s="125" t="str">
        <f>IF($B398="","",(VLOOKUP($B398,'Price List'!$C:AS,41,FALSE)))</f>
        <v/>
      </c>
      <c r="AR398" s="135" t="str">
        <f>IF($B398="","",(VLOOKUP($B398,'Price List'!$C:AS,42,FALSE)))</f>
        <v/>
      </c>
      <c r="AS398" s="76" t="str">
        <f>IF($B398="","",(VLOOKUP($B398,'Price List'!$C:CO,43,FALSE)))</f>
        <v/>
      </c>
      <c r="AT398" s="151" t="str">
        <f t="shared" si="6"/>
        <v/>
      </c>
      <c r="AU398" s="76"/>
      <c r="AV398" s="76"/>
      <c r="AW398" s="76"/>
      <c r="AX398" s="76"/>
      <c r="AY398" s="76"/>
      <c r="AZ398" s="76"/>
      <c r="BA398" s="76"/>
    </row>
    <row r="399" spans="1:53" s="85" customFormat="1" x14ac:dyDescent="0.2">
      <c r="A399" s="79">
        <v>392</v>
      </c>
      <c r="B399" s="76" t="str">
        <f>IF(ISBLANK(Catalog!I917),"",Catalog!I917)</f>
        <v/>
      </c>
      <c r="C399" s="76"/>
      <c r="D399" s="76" t="str">
        <f>IF($B399="","",(VLOOKUP($B399,'Price List'!$C:BB,2,FALSE)))</f>
        <v/>
      </c>
      <c r="E399" s="77" t="str">
        <f>IF($B399="","",(VLOOKUP($B399,'Price List'!$C:BA,3,FALSE)))</f>
        <v/>
      </c>
      <c r="F399" s="78" t="str">
        <f>IF($B399="","",IF(ISBLANK(VLOOKUP($B399,'Price List'!$C:BB,5,FALSE)),VLOOKUP($B399,'Price List'!$C:BB,7,FALSE),VLOOKUP($B399,'Price List'!$C:BB,5,FALSE)))</f>
        <v/>
      </c>
      <c r="G399" s="76"/>
      <c r="H399" s="76"/>
      <c r="I399" s="77" t="str">
        <f>IF($B399="","",(VLOOKUP($B399,'Price List'!$C:BE,6,FALSE)))</f>
        <v/>
      </c>
      <c r="J399" s="76" t="str">
        <f>IF($B399="","",(VLOOKUP($B399,'Price List'!$C:BF,8,FALSE)))</f>
        <v/>
      </c>
      <c r="K399" s="76" t="str">
        <f>IF($B399="","",(VLOOKUP($B399,'Price List'!$C:BG,9,FALSE)))</f>
        <v/>
      </c>
      <c r="L399" s="79" t="str">
        <f>IF($B399="","",(VLOOKUP($B399,'Price List'!$C:BH,10,FALSE)))</f>
        <v/>
      </c>
      <c r="M399" s="80" t="str">
        <f>IF($B399="","",(VLOOKUP($B399,'Price List'!$C:BI,11,FALSE)))</f>
        <v/>
      </c>
      <c r="N399" s="81" t="str">
        <f>IF($B399="","",(VLOOKUP($B399,'Price List'!$C:BI,12,FALSE)))</f>
        <v/>
      </c>
      <c r="O399" s="82" t="str">
        <f>IF($B399="","",(VLOOKUP($B399,'Price List'!$C:AS,13,FALSE)))</f>
        <v/>
      </c>
      <c r="P399" s="83" t="str">
        <f>IF($B399="","",(VLOOKUP($B399,'Price List'!$C:AS,14,FALSE)))</f>
        <v/>
      </c>
      <c r="Q399" s="83" t="str">
        <f>IF($B399="","",(VLOOKUP($B399,'Price List'!$C:AS,15,FALSE)))</f>
        <v/>
      </c>
      <c r="R399" s="125" t="str">
        <f>IF($B399="","",(VLOOKUP($B399,'Price List'!$C:AS,16,FALSE)))</f>
        <v/>
      </c>
      <c r="S399" s="125" t="str">
        <f>IF($B399="","",(VLOOKUP($B399,'Price List'!$C:AS,17,FALSE)))</f>
        <v/>
      </c>
      <c r="T399" s="84" t="str">
        <f>IF($B399="","",(VLOOKUP($B399,'Price List'!$C:AS,18,FALSE)))</f>
        <v/>
      </c>
      <c r="U399" s="83" t="str">
        <f>IF($B399="","",(VLOOKUP($B399,'Price List'!$C:AS,19,FALSE)))</f>
        <v/>
      </c>
      <c r="V399" s="83" t="str">
        <f>IF($B399="","",(VLOOKUP($B399,'Price List'!$C:AS,20,FALSE)))</f>
        <v/>
      </c>
      <c r="W399" s="125" t="str">
        <f>IF($B399="","",(VLOOKUP($B399,'Price List'!$C:AS,21,FALSE)))</f>
        <v/>
      </c>
      <c r="X399" s="130" t="str">
        <f>IF($B399="","",(VLOOKUP($B399,'Price List'!$C:AS,22,FALSE)))</f>
        <v/>
      </c>
      <c r="Y399" s="83" t="str">
        <f>IF($B399="","",(VLOOKUP($B399,'Price List'!$C:AS,23,FALSE)))</f>
        <v/>
      </c>
      <c r="Z399" s="83" t="str">
        <f>IF($B399="","",(VLOOKUP($B399,'Price List'!$C:AS,24,FALSE)))</f>
        <v/>
      </c>
      <c r="AA399" s="83" t="str">
        <f>IF($B399="","",(VLOOKUP($B399,'Price List'!$C:AS,25,FALSE)))</f>
        <v/>
      </c>
      <c r="AB399" s="125" t="str">
        <f>IF($B399="","",(VLOOKUP($B399,'Price List'!$C:AS,26,FALSE)))</f>
        <v/>
      </c>
      <c r="AC399" s="125" t="str">
        <f>IF($B399="","",(VLOOKUP($B399,'Price List'!$C:AS,27,FALSE)))</f>
        <v/>
      </c>
      <c r="AD399" s="82" t="str">
        <f>IF($B399="","",(VLOOKUP($B399,'Price List'!$C:AS,28,FALSE)))</f>
        <v/>
      </c>
      <c r="AE399" s="83" t="str">
        <f>IF($B399="","",(VLOOKUP($B399,'Price List'!$C:AS,29,FALSE)))</f>
        <v/>
      </c>
      <c r="AF399" s="83" t="str">
        <f>IF($B399="","",(VLOOKUP($B399,'Price List'!$C:AS,30,FALSE)))</f>
        <v/>
      </c>
      <c r="AG399" s="125" t="str">
        <f>IF($B399="","",(VLOOKUP($B399,'Price List'!$C:AS,31,FALSE)))</f>
        <v/>
      </c>
      <c r="AH399" s="125" t="str">
        <f>IF($B399="","",(VLOOKUP($B399,'Price List'!$C:AS,32,FALSE)))</f>
        <v/>
      </c>
      <c r="AI399" s="84" t="str">
        <f>IF($B399="","",(VLOOKUP($B399,'Price List'!$C:AS,33,FALSE)))</f>
        <v/>
      </c>
      <c r="AJ399" s="83" t="str">
        <f>IF($B399="","",(VLOOKUP($B399,'Price List'!$C:AS,34,FALSE)))</f>
        <v/>
      </c>
      <c r="AK399" s="83" t="str">
        <f>IF($B399="","",(VLOOKUP($B399,'Price List'!$C:AS,35,FALSE)))</f>
        <v/>
      </c>
      <c r="AL399" s="125" t="str">
        <f>IF($B399="","",(VLOOKUP($B399,'Price List'!$C:AS,36,FALSE)))</f>
        <v/>
      </c>
      <c r="AM399" s="130" t="str">
        <f>IF($B399="","",(VLOOKUP($B399,'Price List'!$C:AS,37,FALSE)))</f>
        <v/>
      </c>
      <c r="AN399" s="83" t="str">
        <f>IF($B399="","",(VLOOKUP($B399,'Price List'!$C:AS,38,FALSE)))</f>
        <v/>
      </c>
      <c r="AO399" s="83" t="str">
        <f>IF($B399="","",(VLOOKUP($B399,'Price List'!$C:AS,39,FALSE)))</f>
        <v/>
      </c>
      <c r="AP399" s="83" t="str">
        <f>IF($B399="","",(VLOOKUP($B399,'Price List'!$C:AS,40,FALSE)))</f>
        <v/>
      </c>
      <c r="AQ399" s="125" t="str">
        <f>IF($B399="","",(VLOOKUP($B399,'Price List'!$C:AS,41,FALSE)))</f>
        <v/>
      </c>
      <c r="AR399" s="135" t="str">
        <f>IF($B399="","",(VLOOKUP($B399,'Price List'!$C:AS,42,FALSE)))</f>
        <v/>
      </c>
      <c r="AS399" s="76" t="str">
        <f>IF($B399="","",(VLOOKUP($B399,'Price List'!$C:CO,43,FALSE)))</f>
        <v/>
      </c>
      <c r="AT399" s="151" t="str">
        <f t="shared" si="6"/>
        <v/>
      </c>
      <c r="AU399" s="76"/>
      <c r="AV399" s="76"/>
      <c r="AW399" s="76"/>
      <c r="AX399" s="76"/>
      <c r="AY399" s="76"/>
      <c r="AZ399" s="76"/>
      <c r="BA399" s="76"/>
    </row>
    <row r="400" spans="1:53" s="85" customFormat="1" x14ac:dyDescent="0.2">
      <c r="A400" s="79">
        <v>393</v>
      </c>
      <c r="B400" s="76" t="str">
        <f>IF(ISBLANK(Catalog!A924),"",Catalog!A924)</f>
        <v/>
      </c>
      <c r="C400" s="76"/>
      <c r="D400" s="76" t="str">
        <f>IF($B400="","",(VLOOKUP($B400,'Price List'!$C:BB,2,FALSE)))</f>
        <v/>
      </c>
      <c r="E400" s="77" t="str">
        <f>IF($B400="","",(VLOOKUP($B400,'Price List'!$C:BA,3,FALSE)))</f>
        <v/>
      </c>
      <c r="F400" s="78" t="str">
        <f>IF($B400="","",IF(ISBLANK(VLOOKUP($B400,'Price List'!$C:BB,5,FALSE)),VLOOKUP($B400,'Price List'!$C:BB,7,FALSE),VLOOKUP($B400,'Price List'!$C:BB,5,FALSE)))</f>
        <v/>
      </c>
      <c r="G400" s="76"/>
      <c r="H400" s="76"/>
      <c r="I400" s="77" t="str">
        <f>IF($B400="","",(VLOOKUP($B400,'Price List'!$C:BE,6,FALSE)))</f>
        <v/>
      </c>
      <c r="J400" s="76" t="str">
        <f>IF($B400="","",(VLOOKUP($B400,'Price List'!$C:BF,8,FALSE)))</f>
        <v/>
      </c>
      <c r="K400" s="76" t="str">
        <f>IF($B400="","",(VLOOKUP($B400,'Price List'!$C:BG,9,FALSE)))</f>
        <v/>
      </c>
      <c r="L400" s="79" t="str">
        <f>IF($B400="","",(VLOOKUP($B400,'Price List'!$C:BH,10,FALSE)))</f>
        <v/>
      </c>
      <c r="M400" s="80" t="str">
        <f>IF($B400="","",(VLOOKUP($B400,'Price List'!$C:BI,11,FALSE)))</f>
        <v/>
      </c>
      <c r="N400" s="81" t="str">
        <f>IF($B400="","",(VLOOKUP($B400,'Price List'!$C:BI,12,FALSE)))</f>
        <v/>
      </c>
      <c r="O400" s="82" t="str">
        <f>IF($B400="","",(VLOOKUP($B400,'Price List'!$C:AS,13,FALSE)))</f>
        <v/>
      </c>
      <c r="P400" s="83" t="str">
        <f>IF($B400="","",(VLOOKUP($B400,'Price List'!$C:AS,14,FALSE)))</f>
        <v/>
      </c>
      <c r="Q400" s="83" t="str">
        <f>IF($B400="","",(VLOOKUP($B400,'Price List'!$C:AS,15,FALSE)))</f>
        <v/>
      </c>
      <c r="R400" s="125" t="str">
        <f>IF($B400="","",(VLOOKUP($B400,'Price List'!$C:AS,16,FALSE)))</f>
        <v/>
      </c>
      <c r="S400" s="125" t="str">
        <f>IF($B400="","",(VLOOKUP($B400,'Price List'!$C:AS,17,FALSE)))</f>
        <v/>
      </c>
      <c r="T400" s="84" t="str">
        <f>IF($B400="","",(VLOOKUP($B400,'Price List'!$C:AS,18,FALSE)))</f>
        <v/>
      </c>
      <c r="U400" s="83" t="str">
        <f>IF($B400="","",(VLOOKUP($B400,'Price List'!$C:AS,19,FALSE)))</f>
        <v/>
      </c>
      <c r="V400" s="83" t="str">
        <f>IF($B400="","",(VLOOKUP($B400,'Price List'!$C:AS,20,FALSE)))</f>
        <v/>
      </c>
      <c r="W400" s="125" t="str">
        <f>IF($B400="","",(VLOOKUP($B400,'Price List'!$C:AS,21,FALSE)))</f>
        <v/>
      </c>
      <c r="X400" s="130" t="str">
        <f>IF($B400="","",(VLOOKUP($B400,'Price List'!$C:AS,22,FALSE)))</f>
        <v/>
      </c>
      <c r="Y400" s="83" t="str">
        <f>IF($B400="","",(VLOOKUP($B400,'Price List'!$C:AS,23,FALSE)))</f>
        <v/>
      </c>
      <c r="Z400" s="83" t="str">
        <f>IF($B400="","",(VLOOKUP($B400,'Price List'!$C:AS,24,FALSE)))</f>
        <v/>
      </c>
      <c r="AA400" s="83" t="str">
        <f>IF($B400="","",(VLOOKUP($B400,'Price List'!$C:AS,25,FALSE)))</f>
        <v/>
      </c>
      <c r="AB400" s="125" t="str">
        <f>IF($B400="","",(VLOOKUP($B400,'Price List'!$C:AS,26,FALSE)))</f>
        <v/>
      </c>
      <c r="AC400" s="125" t="str">
        <f>IF($B400="","",(VLOOKUP($B400,'Price List'!$C:AS,27,FALSE)))</f>
        <v/>
      </c>
      <c r="AD400" s="82" t="str">
        <f>IF($B400="","",(VLOOKUP($B400,'Price List'!$C:AS,28,FALSE)))</f>
        <v/>
      </c>
      <c r="AE400" s="83" t="str">
        <f>IF($B400="","",(VLOOKUP($B400,'Price List'!$C:AS,29,FALSE)))</f>
        <v/>
      </c>
      <c r="AF400" s="83" t="str">
        <f>IF($B400="","",(VLOOKUP($B400,'Price List'!$C:AS,30,FALSE)))</f>
        <v/>
      </c>
      <c r="AG400" s="125" t="str">
        <f>IF($B400="","",(VLOOKUP($B400,'Price List'!$C:AS,31,FALSE)))</f>
        <v/>
      </c>
      <c r="AH400" s="125" t="str">
        <f>IF($B400="","",(VLOOKUP($B400,'Price List'!$C:AS,32,FALSE)))</f>
        <v/>
      </c>
      <c r="AI400" s="84" t="str">
        <f>IF($B400="","",(VLOOKUP($B400,'Price List'!$C:AS,33,FALSE)))</f>
        <v/>
      </c>
      <c r="AJ400" s="83" t="str">
        <f>IF($B400="","",(VLOOKUP($B400,'Price List'!$C:AS,34,FALSE)))</f>
        <v/>
      </c>
      <c r="AK400" s="83" t="str">
        <f>IF($B400="","",(VLOOKUP($B400,'Price List'!$C:AS,35,FALSE)))</f>
        <v/>
      </c>
      <c r="AL400" s="125" t="str">
        <f>IF($B400="","",(VLOOKUP($B400,'Price List'!$C:AS,36,FALSE)))</f>
        <v/>
      </c>
      <c r="AM400" s="130" t="str">
        <f>IF($B400="","",(VLOOKUP($B400,'Price List'!$C:AS,37,FALSE)))</f>
        <v/>
      </c>
      <c r="AN400" s="83" t="str">
        <f>IF($B400="","",(VLOOKUP($B400,'Price List'!$C:AS,38,FALSE)))</f>
        <v/>
      </c>
      <c r="AO400" s="83" t="str">
        <f>IF($B400="","",(VLOOKUP($B400,'Price List'!$C:AS,39,FALSE)))</f>
        <v/>
      </c>
      <c r="AP400" s="83" t="str">
        <f>IF($B400="","",(VLOOKUP($B400,'Price List'!$C:AS,40,FALSE)))</f>
        <v/>
      </c>
      <c r="AQ400" s="125" t="str">
        <f>IF($B400="","",(VLOOKUP($B400,'Price List'!$C:AS,41,FALSE)))</f>
        <v/>
      </c>
      <c r="AR400" s="135" t="str">
        <f>IF($B400="","",(VLOOKUP($B400,'Price List'!$C:AS,42,FALSE)))</f>
        <v/>
      </c>
      <c r="AS400" s="76" t="str">
        <f>IF($B400="","",(VLOOKUP($B400,'Price List'!$C:CO,43,FALSE)))</f>
        <v/>
      </c>
      <c r="AT400" s="151" t="str">
        <f t="shared" si="6"/>
        <v/>
      </c>
      <c r="AU400" s="76"/>
      <c r="AV400" s="76"/>
      <c r="AW400" s="76"/>
      <c r="AX400" s="76"/>
      <c r="AY400" s="76"/>
      <c r="AZ400" s="76"/>
      <c r="BA400" s="76"/>
    </row>
    <row r="401" spans="1:53" s="85" customFormat="1" x14ac:dyDescent="0.2">
      <c r="A401" s="79">
        <v>394</v>
      </c>
      <c r="B401" s="76" t="str">
        <f>IF(ISBLANK(Catalog!E924),"",Catalog!E924)</f>
        <v/>
      </c>
      <c r="C401" s="76"/>
      <c r="D401" s="76" t="str">
        <f>IF($B401="","",(VLOOKUP($B401,'Price List'!$C:BB,2,FALSE)))</f>
        <v/>
      </c>
      <c r="E401" s="77" t="str">
        <f>IF($B401="","",(VLOOKUP($B401,'Price List'!$C:BA,3,FALSE)))</f>
        <v/>
      </c>
      <c r="F401" s="78" t="str">
        <f>IF($B401="","",IF(ISBLANK(VLOOKUP($B401,'Price List'!$C:BB,5,FALSE)),VLOOKUP($B401,'Price List'!$C:BB,7,FALSE),VLOOKUP($B401,'Price List'!$C:BB,5,FALSE)))</f>
        <v/>
      </c>
      <c r="G401" s="76"/>
      <c r="H401" s="76"/>
      <c r="I401" s="77" t="str">
        <f>IF($B401="","",(VLOOKUP($B401,'Price List'!$C:BE,6,FALSE)))</f>
        <v/>
      </c>
      <c r="J401" s="76" t="str">
        <f>IF($B401="","",(VLOOKUP($B401,'Price List'!$C:BF,8,FALSE)))</f>
        <v/>
      </c>
      <c r="K401" s="76" t="str">
        <f>IF($B401="","",(VLOOKUP($B401,'Price List'!$C:BG,9,FALSE)))</f>
        <v/>
      </c>
      <c r="L401" s="79" t="str">
        <f>IF($B401="","",(VLOOKUP($B401,'Price List'!$C:BH,10,FALSE)))</f>
        <v/>
      </c>
      <c r="M401" s="80" t="str">
        <f>IF($B401="","",(VLOOKUP($B401,'Price List'!$C:BI,11,FALSE)))</f>
        <v/>
      </c>
      <c r="N401" s="81" t="str">
        <f>IF($B401="","",(VLOOKUP($B401,'Price List'!$C:BI,12,FALSE)))</f>
        <v/>
      </c>
      <c r="O401" s="82" t="str">
        <f>IF($B401="","",(VLOOKUP($B401,'Price List'!$C:AS,13,FALSE)))</f>
        <v/>
      </c>
      <c r="P401" s="83" t="str">
        <f>IF($B401="","",(VLOOKUP($B401,'Price List'!$C:AS,14,FALSE)))</f>
        <v/>
      </c>
      <c r="Q401" s="83" t="str">
        <f>IF($B401="","",(VLOOKUP($B401,'Price List'!$C:AS,15,FALSE)))</f>
        <v/>
      </c>
      <c r="R401" s="125" t="str">
        <f>IF($B401="","",(VLOOKUP($B401,'Price List'!$C:AS,16,FALSE)))</f>
        <v/>
      </c>
      <c r="S401" s="125" t="str">
        <f>IF($B401="","",(VLOOKUP($B401,'Price List'!$C:AS,17,FALSE)))</f>
        <v/>
      </c>
      <c r="T401" s="84" t="str">
        <f>IF($B401="","",(VLOOKUP($B401,'Price List'!$C:AS,18,FALSE)))</f>
        <v/>
      </c>
      <c r="U401" s="83" t="str">
        <f>IF($B401="","",(VLOOKUP($B401,'Price List'!$C:AS,19,FALSE)))</f>
        <v/>
      </c>
      <c r="V401" s="83" t="str">
        <f>IF($B401="","",(VLOOKUP($B401,'Price List'!$C:AS,20,FALSE)))</f>
        <v/>
      </c>
      <c r="W401" s="125" t="str">
        <f>IF($B401="","",(VLOOKUP($B401,'Price List'!$C:AS,21,FALSE)))</f>
        <v/>
      </c>
      <c r="X401" s="130" t="str">
        <f>IF($B401="","",(VLOOKUP($B401,'Price List'!$C:AS,22,FALSE)))</f>
        <v/>
      </c>
      <c r="Y401" s="83" t="str">
        <f>IF($B401="","",(VLOOKUP($B401,'Price List'!$C:AS,23,FALSE)))</f>
        <v/>
      </c>
      <c r="Z401" s="83" t="str">
        <f>IF($B401="","",(VLOOKUP($B401,'Price List'!$C:AS,24,FALSE)))</f>
        <v/>
      </c>
      <c r="AA401" s="83" t="str">
        <f>IF($B401="","",(VLOOKUP($B401,'Price List'!$C:AS,25,FALSE)))</f>
        <v/>
      </c>
      <c r="AB401" s="125" t="str">
        <f>IF($B401="","",(VLOOKUP($B401,'Price List'!$C:AS,26,FALSE)))</f>
        <v/>
      </c>
      <c r="AC401" s="125" t="str">
        <f>IF($B401="","",(VLOOKUP($B401,'Price List'!$C:AS,27,FALSE)))</f>
        <v/>
      </c>
      <c r="AD401" s="82" t="str">
        <f>IF($B401="","",(VLOOKUP($B401,'Price List'!$C:AS,28,FALSE)))</f>
        <v/>
      </c>
      <c r="AE401" s="83" t="str">
        <f>IF($B401="","",(VLOOKUP($B401,'Price List'!$C:AS,29,FALSE)))</f>
        <v/>
      </c>
      <c r="AF401" s="83" t="str">
        <f>IF($B401="","",(VLOOKUP($B401,'Price List'!$C:AS,30,FALSE)))</f>
        <v/>
      </c>
      <c r="AG401" s="125" t="str">
        <f>IF($B401="","",(VLOOKUP($B401,'Price List'!$C:AS,31,FALSE)))</f>
        <v/>
      </c>
      <c r="AH401" s="125" t="str">
        <f>IF($B401="","",(VLOOKUP($B401,'Price List'!$C:AS,32,FALSE)))</f>
        <v/>
      </c>
      <c r="AI401" s="84" t="str">
        <f>IF($B401="","",(VLOOKUP($B401,'Price List'!$C:AS,33,FALSE)))</f>
        <v/>
      </c>
      <c r="AJ401" s="83" t="str">
        <f>IF($B401="","",(VLOOKUP($B401,'Price List'!$C:AS,34,FALSE)))</f>
        <v/>
      </c>
      <c r="AK401" s="83" t="str">
        <f>IF($B401="","",(VLOOKUP($B401,'Price List'!$C:AS,35,FALSE)))</f>
        <v/>
      </c>
      <c r="AL401" s="125" t="str">
        <f>IF($B401="","",(VLOOKUP($B401,'Price List'!$C:AS,36,FALSE)))</f>
        <v/>
      </c>
      <c r="AM401" s="130" t="str">
        <f>IF($B401="","",(VLOOKUP($B401,'Price List'!$C:AS,37,FALSE)))</f>
        <v/>
      </c>
      <c r="AN401" s="83" t="str">
        <f>IF($B401="","",(VLOOKUP($B401,'Price List'!$C:AS,38,FALSE)))</f>
        <v/>
      </c>
      <c r="AO401" s="83" t="str">
        <f>IF($B401="","",(VLOOKUP($B401,'Price List'!$C:AS,39,FALSE)))</f>
        <v/>
      </c>
      <c r="AP401" s="83" t="str">
        <f>IF($B401="","",(VLOOKUP($B401,'Price List'!$C:AS,40,FALSE)))</f>
        <v/>
      </c>
      <c r="AQ401" s="125" t="str">
        <f>IF($B401="","",(VLOOKUP($B401,'Price List'!$C:AS,41,FALSE)))</f>
        <v/>
      </c>
      <c r="AR401" s="135" t="str">
        <f>IF($B401="","",(VLOOKUP($B401,'Price List'!$C:AS,42,FALSE)))</f>
        <v/>
      </c>
      <c r="AS401" s="76" t="str">
        <f>IF($B401="","",(VLOOKUP($B401,'Price List'!$C:CO,43,FALSE)))</f>
        <v/>
      </c>
      <c r="AT401" s="151" t="str">
        <f t="shared" si="6"/>
        <v/>
      </c>
      <c r="AU401" s="76"/>
      <c r="AV401" s="76"/>
      <c r="AW401" s="76"/>
      <c r="AX401" s="76"/>
      <c r="AY401" s="76"/>
      <c r="AZ401" s="76"/>
      <c r="BA401" s="76"/>
    </row>
    <row r="402" spans="1:53" s="85" customFormat="1" x14ac:dyDescent="0.2">
      <c r="A402" s="79">
        <v>395</v>
      </c>
      <c r="B402" s="76" t="str">
        <f>IF(ISBLANK(Catalog!I924),"",Catalog!I924)</f>
        <v/>
      </c>
      <c r="C402" s="76"/>
      <c r="D402" s="76" t="str">
        <f>IF($B402="","",(VLOOKUP($B402,'Price List'!$C:BB,2,FALSE)))</f>
        <v/>
      </c>
      <c r="E402" s="77" t="str">
        <f>IF($B402="","",(VLOOKUP($B402,'Price List'!$C:BA,3,FALSE)))</f>
        <v/>
      </c>
      <c r="F402" s="78" t="str">
        <f>IF($B402="","",IF(ISBLANK(VLOOKUP($B402,'Price List'!$C:BB,5,FALSE)),VLOOKUP($B402,'Price List'!$C:BB,7,FALSE),VLOOKUP($B402,'Price List'!$C:BB,5,FALSE)))</f>
        <v/>
      </c>
      <c r="G402" s="76"/>
      <c r="H402" s="76"/>
      <c r="I402" s="77" t="str">
        <f>IF($B402="","",(VLOOKUP($B402,'Price List'!$C:BE,6,FALSE)))</f>
        <v/>
      </c>
      <c r="J402" s="76" t="str">
        <f>IF($B402="","",(VLOOKUP($B402,'Price List'!$C:BF,8,FALSE)))</f>
        <v/>
      </c>
      <c r="K402" s="76" t="str">
        <f>IF($B402="","",(VLOOKUP($B402,'Price List'!$C:BG,9,FALSE)))</f>
        <v/>
      </c>
      <c r="L402" s="79" t="str">
        <f>IF($B402="","",(VLOOKUP($B402,'Price List'!$C:BH,10,FALSE)))</f>
        <v/>
      </c>
      <c r="M402" s="80" t="str">
        <f>IF($B402="","",(VLOOKUP($B402,'Price List'!$C:BI,11,FALSE)))</f>
        <v/>
      </c>
      <c r="N402" s="81" t="str">
        <f>IF($B402="","",(VLOOKUP($B402,'Price List'!$C:BI,12,FALSE)))</f>
        <v/>
      </c>
      <c r="O402" s="82" t="str">
        <f>IF($B402="","",(VLOOKUP($B402,'Price List'!$C:AS,13,FALSE)))</f>
        <v/>
      </c>
      <c r="P402" s="83" t="str">
        <f>IF($B402="","",(VLOOKUP($B402,'Price List'!$C:AS,14,FALSE)))</f>
        <v/>
      </c>
      <c r="Q402" s="83" t="str">
        <f>IF($B402="","",(VLOOKUP($B402,'Price List'!$C:AS,15,FALSE)))</f>
        <v/>
      </c>
      <c r="R402" s="125" t="str">
        <f>IF($B402="","",(VLOOKUP($B402,'Price List'!$C:AS,16,FALSE)))</f>
        <v/>
      </c>
      <c r="S402" s="125" t="str">
        <f>IF($B402="","",(VLOOKUP($B402,'Price List'!$C:AS,17,FALSE)))</f>
        <v/>
      </c>
      <c r="T402" s="84" t="str">
        <f>IF($B402="","",(VLOOKUP($B402,'Price List'!$C:AS,18,FALSE)))</f>
        <v/>
      </c>
      <c r="U402" s="83" t="str">
        <f>IF($B402="","",(VLOOKUP($B402,'Price List'!$C:AS,19,FALSE)))</f>
        <v/>
      </c>
      <c r="V402" s="83" t="str">
        <f>IF($B402="","",(VLOOKUP($B402,'Price List'!$C:AS,20,FALSE)))</f>
        <v/>
      </c>
      <c r="W402" s="125" t="str">
        <f>IF($B402="","",(VLOOKUP($B402,'Price List'!$C:AS,21,FALSE)))</f>
        <v/>
      </c>
      <c r="X402" s="130" t="str">
        <f>IF($B402="","",(VLOOKUP($B402,'Price List'!$C:AS,22,FALSE)))</f>
        <v/>
      </c>
      <c r="Y402" s="83" t="str">
        <f>IF($B402="","",(VLOOKUP($B402,'Price List'!$C:AS,23,FALSE)))</f>
        <v/>
      </c>
      <c r="Z402" s="83" t="str">
        <f>IF($B402="","",(VLOOKUP($B402,'Price List'!$C:AS,24,FALSE)))</f>
        <v/>
      </c>
      <c r="AA402" s="83" t="str">
        <f>IF($B402="","",(VLOOKUP($B402,'Price List'!$C:AS,25,FALSE)))</f>
        <v/>
      </c>
      <c r="AB402" s="125" t="str">
        <f>IF($B402="","",(VLOOKUP($B402,'Price List'!$C:AS,26,FALSE)))</f>
        <v/>
      </c>
      <c r="AC402" s="125" t="str">
        <f>IF($B402="","",(VLOOKUP($B402,'Price List'!$C:AS,27,FALSE)))</f>
        <v/>
      </c>
      <c r="AD402" s="82" t="str">
        <f>IF($B402="","",(VLOOKUP($B402,'Price List'!$C:AS,28,FALSE)))</f>
        <v/>
      </c>
      <c r="AE402" s="83" t="str">
        <f>IF($B402="","",(VLOOKUP($B402,'Price List'!$C:AS,29,FALSE)))</f>
        <v/>
      </c>
      <c r="AF402" s="83" t="str">
        <f>IF($B402="","",(VLOOKUP($B402,'Price List'!$C:AS,30,FALSE)))</f>
        <v/>
      </c>
      <c r="AG402" s="125" t="str">
        <f>IF($B402="","",(VLOOKUP($B402,'Price List'!$C:AS,31,FALSE)))</f>
        <v/>
      </c>
      <c r="AH402" s="125" t="str">
        <f>IF($B402="","",(VLOOKUP($B402,'Price List'!$C:AS,32,FALSE)))</f>
        <v/>
      </c>
      <c r="AI402" s="84" t="str">
        <f>IF($B402="","",(VLOOKUP($B402,'Price List'!$C:AS,33,FALSE)))</f>
        <v/>
      </c>
      <c r="AJ402" s="83" t="str">
        <f>IF($B402="","",(VLOOKUP($B402,'Price List'!$C:AS,34,FALSE)))</f>
        <v/>
      </c>
      <c r="AK402" s="83" t="str">
        <f>IF($B402="","",(VLOOKUP($B402,'Price List'!$C:AS,35,FALSE)))</f>
        <v/>
      </c>
      <c r="AL402" s="125" t="str">
        <f>IF($B402="","",(VLOOKUP($B402,'Price List'!$C:AS,36,FALSE)))</f>
        <v/>
      </c>
      <c r="AM402" s="130" t="str">
        <f>IF($B402="","",(VLOOKUP($B402,'Price List'!$C:AS,37,FALSE)))</f>
        <v/>
      </c>
      <c r="AN402" s="83" t="str">
        <f>IF($B402="","",(VLOOKUP($B402,'Price List'!$C:AS,38,FALSE)))</f>
        <v/>
      </c>
      <c r="AO402" s="83" t="str">
        <f>IF($B402="","",(VLOOKUP($B402,'Price List'!$C:AS,39,FALSE)))</f>
        <v/>
      </c>
      <c r="AP402" s="83" t="str">
        <f>IF($B402="","",(VLOOKUP($B402,'Price List'!$C:AS,40,FALSE)))</f>
        <v/>
      </c>
      <c r="AQ402" s="125" t="str">
        <f>IF($B402="","",(VLOOKUP($B402,'Price List'!$C:AS,41,FALSE)))</f>
        <v/>
      </c>
      <c r="AR402" s="135" t="str">
        <f>IF($B402="","",(VLOOKUP($B402,'Price List'!$C:AS,42,FALSE)))</f>
        <v/>
      </c>
      <c r="AS402" s="76" t="str">
        <f>IF($B402="","",(VLOOKUP($B402,'Price List'!$C:CO,43,FALSE)))</f>
        <v/>
      </c>
      <c r="AT402" s="151" t="str">
        <f t="shared" si="6"/>
        <v/>
      </c>
      <c r="AU402" s="76"/>
      <c r="AV402" s="76"/>
      <c r="AW402" s="76"/>
      <c r="AX402" s="76"/>
      <c r="AY402" s="76"/>
      <c r="AZ402" s="76"/>
      <c r="BA402" s="76"/>
    </row>
    <row r="403" spans="1:53" s="85" customFormat="1" x14ac:dyDescent="0.2">
      <c r="A403" s="79">
        <v>396</v>
      </c>
      <c r="B403" s="76" t="str">
        <f>IF(ISBLANK(Catalog!A931),"",Catalog!A931)</f>
        <v/>
      </c>
      <c r="C403" s="76"/>
      <c r="D403" s="76" t="str">
        <f>IF($B403="","",(VLOOKUP($B403,'Price List'!$C:BB,2,FALSE)))</f>
        <v/>
      </c>
      <c r="E403" s="77" t="str">
        <f>IF($B403="","",(VLOOKUP($B403,'Price List'!$C:BA,3,FALSE)))</f>
        <v/>
      </c>
      <c r="F403" s="78" t="str">
        <f>IF($B403="","",IF(ISBLANK(VLOOKUP($B403,'Price List'!$C:BB,5,FALSE)),VLOOKUP($B403,'Price List'!$C:BB,7,FALSE),VLOOKUP($B403,'Price List'!$C:BB,5,FALSE)))</f>
        <v/>
      </c>
      <c r="G403" s="76"/>
      <c r="H403" s="76"/>
      <c r="I403" s="77" t="str">
        <f>IF($B403="","",(VLOOKUP($B403,'Price List'!$C:BE,6,FALSE)))</f>
        <v/>
      </c>
      <c r="J403" s="76" t="str">
        <f>IF($B403="","",(VLOOKUP($B403,'Price List'!$C:BF,8,FALSE)))</f>
        <v/>
      </c>
      <c r="K403" s="76" t="str">
        <f>IF($B403="","",(VLOOKUP($B403,'Price List'!$C:BG,9,FALSE)))</f>
        <v/>
      </c>
      <c r="L403" s="79" t="str">
        <f>IF($B403="","",(VLOOKUP($B403,'Price List'!$C:BH,10,FALSE)))</f>
        <v/>
      </c>
      <c r="M403" s="80" t="str">
        <f>IF($B403="","",(VLOOKUP($B403,'Price List'!$C:BI,11,FALSE)))</f>
        <v/>
      </c>
      <c r="N403" s="81" t="str">
        <f>IF($B403="","",(VLOOKUP($B403,'Price List'!$C:BI,12,FALSE)))</f>
        <v/>
      </c>
      <c r="O403" s="82" t="str">
        <f>IF($B403="","",(VLOOKUP($B403,'Price List'!$C:AS,13,FALSE)))</f>
        <v/>
      </c>
      <c r="P403" s="83" t="str">
        <f>IF($B403="","",(VLOOKUP($B403,'Price List'!$C:AS,14,FALSE)))</f>
        <v/>
      </c>
      <c r="Q403" s="83" t="str">
        <f>IF($B403="","",(VLOOKUP($B403,'Price List'!$C:AS,15,FALSE)))</f>
        <v/>
      </c>
      <c r="R403" s="125" t="str">
        <f>IF($B403="","",(VLOOKUP($B403,'Price List'!$C:AS,16,FALSE)))</f>
        <v/>
      </c>
      <c r="S403" s="125" t="str">
        <f>IF($B403="","",(VLOOKUP($B403,'Price List'!$C:AS,17,FALSE)))</f>
        <v/>
      </c>
      <c r="T403" s="84" t="str">
        <f>IF($B403="","",(VLOOKUP($B403,'Price List'!$C:AS,18,FALSE)))</f>
        <v/>
      </c>
      <c r="U403" s="83" t="str">
        <f>IF($B403="","",(VLOOKUP($B403,'Price List'!$C:AS,19,FALSE)))</f>
        <v/>
      </c>
      <c r="V403" s="83" t="str">
        <f>IF($B403="","",(VLOOKUP($B403,'Price List'!$C:AS,20,FALSE)))</f>
        <v/>
      </c>
      <c r="W403" s="125" t="str">
        <f>IF($B403="","",(VLOOKUP($B403,'Price List'!$C:AS,21,FALSE)))</f>
        <v/>
      </c>
      <c r="X403" s="130" t="str">
        <f>IF($B403="","",(VLOOKUP($B403,'Price List'!$C:AS,22,FALSE)))</f>
        <v/>
      </c>
      <c r="Y403" s="83" t="str">
        <f>IF($B403="","",(VLOOKUP($B403,'Price List'!$C:AS,23,FALSE)))</f>
        <v/>
      </c>
      <c r="Z403" s="83" t="str">
        <f>IF($B403="","",(VLOOKUP($B403,'Price List'!$C:AS,24,FALSE)))</f>
        <v/>
      </c>
      <c r="AA403" s="83" t="str">
        <f>IF($B403="","",(VLOOKUP($B403,'Price List'!$C:AS,25,FALSE)))</f>
        <v/>
      </c>
      <c r="AB403" s="125" t="str">
        <f>IF($B403="","",(VLOOKUP($B403,'Price List'!$C:AS,26,FALSE)))</f>
        <v/>
      </c>
      <c r="AC403" s="125" t="str">
        <f>IF($B403="","",(VLOOKUP($B403,'Price List'!$C:AS,27,FALSE)))</f>
        <v/>
      </c>
      <c r="AD403" s="82" t="str">
        <f>IF($B403="","",(VLOOKUP($B403,'Price List'!$C:AS,28,FALSE)))</f>
        <v/>
      </c>
      <c r="AE403" s="83" t="str">
        <f>IF($B403="","",(VLOOKUP($B403,'Price List'!$C:AS,29,FALSE)))</f>
        <v/>
      </c>
      <c r="AF403" s="83" t="str">
        <f>IF($B403="","",(VLOOKUP($B403,'Price List'!$C:AS,30,FALSE)))</f>
        <v/>
      </c>
      <c r="AG403" s="125" t="str">
        <f>IF($B403="","",(VLOOKUP($B403,'Price List'!$C:AS,31,FALSE)))</f>
        <v/>
      </c>
      <c r="AH403" s="125" t="str">
        <f>IF($B403="","",(VLOOKUP($B403,'Price List'!$C:AS,32,FALSE)))</f>
        <v/>
      </c>
      <c r="AI403" s="84" t="str">
        <f>IF($B403="","",(VLOOKUP($B403,'Price List'!$C:AS,33,FALSE)))</f>
        <v/>
      </c>
      <c r="AJ403" s="83" t="str">
        <f>IF($B403="","",(VLOOKUP($B403,'Price List'!$C:AS,34,FALSE)))</f>
        <v/>
      </c>
      <c r="AK403" s="83" t="str">
        <f>IF($B403="","",(VLOOKUP($B403,'Price List'!$C:AS,35,FALSE)))</f>
        <v/>
      </c>
      <c r="AL403" s="125" t="str">
        <f>IF($B403="","",(VLOOKUP($B403,'Price List'!$C:AS,36,FALSE)))</f>
        <v/>
      </c>
      <c r="AM403" s="130" t="str">
        <f>IF($B403="","",(VLOOKUP($B403,'Price List'!$C:AS,37,FALSE)))</f>
        <v/>
      </c>
      <c r="AN403" s="83" t="str">
        <f>IF($B403="","",(VLOOKUP($B403,'Price List'!$C:AS,38,FALSE)))</f>
        <v/>
      </c>
      <c r="AO403" s="83" t="str">
        <f>IF($B403="","",(VLOOKUP($B403,'Price List'!$C:AS,39,FALSE)))</f>
        <v/>
      </c>
      <c r="AP403" s="83" t="str">
        <f>IF($B403="","",(VLOOKUP($B403,'Price List'!$C:AS,40,FALSE)))</f>
        <v/>
      </c>
      <c r="AQ403" s="125" t="str">
        <f>IF($B403="","",(VLOOKUP($B403,'Price List'!$C:AS,41,FALSE)))</f>
        <v/>
      </c>
      <c r="AR403" s="135" t="str">
        <f>IF($B403="","",(VLOOKUP($B403,'Price List'!$C:AS,42,FALSE)))</f>
        <v/>
      </c>
      <c r="AS403" s="76" t="str">
        <f>IF($B403="","",(VLOOKUP($B403,'Price List'!$C:CO,43,FALSE)))</f>
        <v/>
      </c>
      <c r="AT403" s="151" t="str">
        <f t="shared" si="6"/>
        <v/>
      </c>
      <c r="AU403" s="76"/>
      <c r="AV403" s="76"/>
      <c r="AW403" s="76"/>
      <c r="AX403" s="76"/>
      <c r="AY403" s="76"/>
      <c r="AZ403" s="76"/>
      <c r="BA403" s="76"/>
    </row>
    <row r="404" spans="1:53" s="85" customFormat="1" x14ac:dyDescent="0.2">
      <c r="A404" s="79">
        <v>397</v>
      </c>
      <c r="B404" s="76" t="str">
        <f>IF(ISBLANK(Catalog!E931),"",Catalog!E931)</f>
        <v/>
      </c>
      <c r="C404" s="76"/>
      <c r="D404" s="76" t="str">
        <f>IF($B404="","",(VLOOKUP($B404,'Price List'!$C:BB,2,FALSE)))</f>
        <v/>
      </c>
      <c r="E404" s="77" t="str">
        <f>IF($B404="","",(VLOOKUP($B404,'Price List'!$C:BA,3,FALSE)))</f>
        <v/>
      </c>
      <c r="F404" s="78" t="str">
        <f>IF($B404="","",IF(ISBLANK(VLOOKUP($B404,'Price List'!$C:BB,5,FALSE)),VLOOKUP($B404,'Price List'!$C:BB,7,FALSE),VLOOKUP($B404,'Price List'!$C:BB,5,FALSE)))</f>
        <v/>
      </c>
      <c r="G404" s="76"/>
      <c r="H404" s="76"/>
      <c r="I404" s="77" t="str">
        <f>IF($B404="","",(VLOOKUP($B404,'Price List'!$C:BE,6,FALSE)))</f>
        <v/>
      </c>
      <c r="J404" s="76" t="str">
        <f>IF($B404="","",(VLOOKUP($B404,'Price List'!$C:BF,8,FALSE)))</f>
        <v/>
      </c>
      <c r="K404" s="76" t="str">
        <f>IF($B404="","",(VLOOKUP($B404,'Price List'!$C:BG,9,FALSE)))</f>
        <v/>
      </c>
      <c r="L404" s="79" t="str">
        <f>IF($B404="","",(VLOOKUP($B404,'Price List'!$C:BH,10,FALSE)))</f>
        <v/>
      </c>
      <c r="M404" s="80" t="str">
        <f>IF($B404="","",(VLOOKUP($B404,'Price List'!$C:BI,11,FALSE)))</f>
        <v/>
      </c>
      <c r="N404" s="81" t="str">
        <f>IF($B404="","",(VLOOKUP($B404,'Price List'!$C:BI,12,FALSE)))</f>
        <v/>
      </c>
      <c r="O404" s="82" t="str">
        <f>IF($B404="","",(VLOOKUP($B404,'Price List'!$C:AS,13,FALSE)))</f>
        <v/>
      </c>
      <c r="P404" s="83" t="str">
        <f>IF($B404="","",(VLOOKUP($B404,'Price List'!$C:AS,14,FALSE)))</f>
        <v/>
      </c>
      <c r="Q404" s="83" t="str">
        <f>IF($B404="","",(VLOOKUP($B404,'Price List'!$C:AS,15,FALSE)))</f>
        <v/>
      </c>
      <c r="R404" s="125" t="str">
        <f>IF($B404="","",(VLOOKUP($B404,'Price List'!$C:AS,16,FALSE)))</f>
        <v/>
      </c>
      <c r="S404" s="125" t="str">
        <f>IF($B404="","",(VLOOKUP($B404,'Price List'!$C:AS,17,FALSE)))</f>
        <v/>
      </c>
      <c r="T404" s="84" t="str">
        <f>IF($B404="","",(VLOOKUP($B404,'Price List'!$C:AS,18,FALSE)))</f>
        <v/>
      </c>
      <c r="U404" s="83" t="str">
        <f>IF($B404="","",(VLOOKUP($B404,'Price List'!$C:AS,19,FALSE)))</f>
        <v/>
      </c>
      <c r="V404" s="83" t="str">
        <f>IF($B404="","",(VLOOKUP($B404,'Price List'!$C:AS,20,FALSE)))</f>
        <v/>
      </c>
      <c r="W404" s="125" t="str">
        <f>IF($B404="","",(VLOOKUP($B404,'Price List'!$C:AS,21,FALSE)))</f>
        <v/>
      </c>
      <c r="X404" s="130" t="str">
        <f>IF($B404="","",(VLOOKUP($B404,'Price List'!$C:AS,22,FALSE)))</f>
        <v/>
      </c>
      <c r="Y404" s="83" t="str">
        <f>IF($B404="","",(VLOOKUP($B404,'Price List'!$C:AS,23,FALSE)))</f>
        <v/>
      </c>
      <c r="Z404" s="83" t="str">
        <f>IF($B404="","",(VLOOKUP($B404,'Price List'!$C:AS,24,FALSE)))</f>
        <v/>
      </c>
      <c r="AA404" s="83" t="str">
        <f>IF($B404="","",(VLOOKUP($B404,'Price List'!$C:AS,25,FALSE)))</f>
        <v/>
      </c>
      <c r="AB404" s="125" t="str">
        <f>IF($B404="","",(VLOOKUP($B404,'Price List'!$C:AS,26,FALSE)))</f>
        <v/>
      </c>
      <c r="AC404" s="125" t="str">
        <f>IF($B404="","",(VLOOKUP($B404,'Price List'!$C:AS,27,FALSE)))</f>
        <v/>
      </c>
      <c r="AD404" s="82" t="str">
        <f>IF($B404="","",(VLOOKUP($B404,'Price List'!$C:AS,28,FALSE)))</f>
        <v/>
      </c>
      <c r="AE404" s="83" t="str">
        <f>IF($B404="","",(VLOOKUP($B404,'Price List'!$C:AS,29,FALSE)))</f>
        <v/>
      </c>
      <c r="AF404" s="83" t="str">
        <f>IF($B404="","",(VLOOKUP($B404,'Price List'!$C:AS,30,FALSE)))</f>
        <v/>
      </c>
      <c r="AG404" s="125" t="str">
        <f>IF($B404="","",(VLOOKUP($B404,'Price List'!$C:AS,31,FALSE)))</f>
        <v/>
      </c>
      <c r="AH404" s="125" t="str">
        <f>IF($B404="","",(VLOOKUP($B404,'Price List'!$C:AS,32,FALSE)))</f>
        <v/>
      </c>
      <c r="AI404" s="84" t="str">
        <f>IF($B404="","",(VLOOKUP($B404,'Price List'!$C:AS,33,FALSE)))</f>
        <v/>
      </c>
      <c r="AJ404" s="83" t="str">
        <f>IF($B404="","",(VLOOKUP($B404,'Price List'!$C:AS,34,FALSE)))</f>
        <v/>
      </c>
      <c r="AK404" s="83" t="str">
        <f>IF($B404="","",(VLOOKUP($B404,'Price List'!$C:AS,35,FALSE)))</f>
        <v/>
      </c>
      <c r="AL404" s="125" t="str">
        <f>IF($B404="","",(VLOOKUP($B404,'Price List'!$C:AS,36,FALSE)))</f>
        <v/>
      </c>
      <c r="AM404" s="130" t="str">
        <f>IF($B404="","",(VLOOKUP($B404,'Price List'!$C:AS,37,FALSE)))</f>
        <v/>
      </c>
      <c r="AN404" s="83" t="str">
        <f>IF($B404="","",(VLOOKUP($B404,'Price List'!$C:AS,38,FALSE)))</f>
        <v/>
      </c>
      <c r="AO404" s="83" t="str">
        <f>IF($B404="","",(VLOOKUP($B404,'Price List'!$C:AS,39,FALSE)))</f>
        <v/>
      </c>
      <c r="AP404" s="83" t="str">
        <f>IF($B404="","",(VLOOKUP($B404,'Price List'!$C:AS,40,FALSE)))</f>
        <v/>
      </c>
      <c r="AQ404" s="125" t="str">
        <f>IF($B404="","",(VLOOKUP($B404,'Price List'!$C:AS,41,FALSE)))</f>
        <v/>
      </c>
      <c r="AR404" s="135" t="str">
        <f>IF($B404="","",(VLOOKUP($B404,'Price List'!$C:AS,42,FALSE)))</f>
        <v/>
      </c>
      <c r="AS404" s="76" t="str">
        <f>IF($B404="","",(VLOOKUP($B404,'Price List'!$C:CO,43,FALSE)))</f>
        <v/>
      </c>
      <c r="AT404" s="151" t="str">
        <f t="shared" si="6"/>
        <v/>
      </c>
      <c r="AU404" s="76"/>
      <c r="AV404" s="76"/>
      <c r="AW404" s="76"/>
      <c r="AX404" s="76"/>
      <c r="AY404" s="76"/>
      <c r="AZ404" s="76"/>
      <c r="BA404" s="76"/>
    </row>
    <row r="405" spans="1:53" s="85" customFormat="1" x14ac:dyDescent="0.2">
      <c r="A405" s="79">
        <v>398</v>
      </c>
      <c r="B405" s="76" t="str">
        <f>IF(ISBLANK(Catalog!I931),"",Catalog!I931)</f>
        <v/>
      </c>
      <c r="C405" s="76"/>
      <c r="D405" s="76" t="str">
        <f>IF($B405="","",(VLOOKUP($B405,'Price List'!$C:BB,2,FALSE)))</f>
        <v/>
      </c>
      <c r="E405" s="77" t="str">
        <f>IF($B405="","",(VLOOKUP($B405,'Price List'!$C:BA,3,FALSE)))</f>
        <v/>
      </c>
      <c r="F405" s="78" t="str">
        <f>IF($B405="","",IF(ISBLANK(VLOOKUP($B405,'Price List'!$C:BB,5,FALSE)),VLOOKUP($B405,'Price List'!$C:BB,7,FALSE),VLOOKUP($B405,'Price List'!$C:BB,5,FALSE)))</f>
        <v/>
      </c>
      <c r="G405" s="76"/>
      <c r="H405" s="76"/>
      <c r="I405" s="77" t="str">
        <f>IF($B405="","",(VLOOKUP($B405,'Price List'!$C:BE,6,FALSE)))</f>
        <v/>
      </c>
      <c r="J405" s="76" t="str">
        <f>IF($B405="","",(VLOOKUP($B405,'Price List'!$C:BF,8,FALSE)))</f>
        <v/>
      </c>
      <c r="K405" s="76" t="str">
        <f>IF($B405="","",(VLOOKUP($B405,'Price List'!$C:BG,9,FALSE)))</f>
        <v/>
      </c>
      <c r="L405" s="79" t="str">
        <f>IF($B405="","",(VLOOKUP($B405,'Price List'!$C:BH,10,FALSE)))</f>
        <v/>
      </c>
      <c r="M405" s="80" t="str">
        <f>IF($B405="","",(VLOOKUP($B405,'Price List'!$C:BI,11,FALSE)))</f>
        <v/>
      </c>
      <c r="N405" s="81" t="str">
        <f>IF($B405="","",(VLOOKUP($B405,'Price List'!$C:BI,12,FALSE)))</f>
        <v/>
      </c>
      <c r="O405" s="82" t="str">
        <f>IF($B405="","",(VLOOKUP($B405,'Price List'!$C:AS,13,FALSE)))</f>
        <v/>
      </c>
      <c r="P405" s="83" t="str">
        <f>IF($B405="","",(VLOOKUP($B405,'Price List'!$C:AS,14,FALSE)))</f>
        <v/>
      </c>
      <c r="Q405" s="83" t="str">
        <f>IF($B405="","",(VLOOKUP($B405,'Price List'!$C:AS,15,FALSE)))</f>
        <v/>
      </c>
      <c r="R405" s="125" t="str">
        <f>IF($B405="","",(VLOOKUP($B405,'Price List'!$C:AS,16,FALSE)))</f>
        <v/>
      </c>
      <c r="S405" s="125" t="str">
        <f>IF($B405="","",(VLOOKUP($B405,'Price List'!$C:AS,17,FALSE)))</f>
        <v/>
      </c>
      <c r="T405" s="84" t="str">
        <f>IF($B405="","",(VLOOKUP($B405,'Price List'!$C:AS,18,FALSE)))</f>
        <v/>
      </c>
      <c r="U405" s="83" t="str">
        <f>IF($B405="","",(VLOOKUP($B405,'Price List'!$C:AS,19,FALSE)))</f>
        <v/>
      </c>
      <c r="V405" s="83" t="str">
        <f>IF($B405="","",(VLOOKUP($B405,'Price List'!$C:AS,20,FALSE)))</f>
        <v/>
      </c>
      <c r="W405" s="125" t="str">
        <f>IF($B405="","",(VLOOKUP($B405,'Price List'!$C:AS,21,FALSE)))</f>
        <v/>
      </c>
      <c r="X405" s="130" t="str">
        <f>IF($B405="","",(VLOOKUP($B405,'Price List'!$C:AS,22,FALSE)))</f>
        <v/>
      </c>
      <c r="Y405" s="83" t="str">
        <f>IF($B405="","",(VLOOKUP($B405,'Price List'!$C:AS,23,FALSE)))</f>
        <v/>
      </c>
      <c r="Z405" s="83" t="str">
        <f>IF($B405="","",(VLOOKUP($B405,'Price List'!$C:AS,24,FALSE)))</f>
        <v/>
      </c>
      <c r="AA405" s="83" t="str">
        <f>IF($B405="","",(VLOOKUP($B405,'Price List'!$C:AS,25,FALSE)))</f>
        <v/>
      </c>
      <c r="AB405" s="125" t="str">
        <f>IF($B405="","",(VLOOKUP($B405,'Price List'!$C:AS,26,FALSE)))</f>
        <v/>
      </c>
      <c r="AC405" s="125" t="str">
        <f>IF($B405="","",(VLOOKUP($B405,'Price List'!$C:AS,27,FALSE)))</f>
        <v/>
      </c>
      <c r="AD405" s="82" t="str">
        <f>IF($B405="","",(VLOOKUP($B405,'Price List'!$C:AS,28,FALSE)))</f>
        <v/>
      </c>
      <c r="AE405" s="83" t="str">
        <f>IF($B405="","",(VLOOKUP($B405,'Price List'!$C:AS,29,FALSE)))</f>
        <v/>
      </c>
      <c r="AF405" s="83" t="str">
        <f>IF($B405="","",(VLOOKUP($B405,'Price List'!$C:AS,30,FALSE)))</f>
        <v/>
      </c>
      <c r="AG405" s="125" t="str">
        <f>IF($B405="","",(VLOOKUP($B405,'Price List'!$C:AS,31,FALSE)))</f>
        <v/>
      </c>
      <c r="AH405" s="125" t="str">
        <f>IF($B405="","",(VLOOKUP($B405,'Price List'!$C:AS,32,FALSE)))</f>
        <v/>
      </c>
      <c r="AI405" s="84" t="str">
        <f>IF($B405="","",(VLOOKUP($B405,'Price List'!$C:AS,33,FALSE)))</f>
        <v/>
      </c>
      <c r="AJ405" s="83" t="str">
        <f>IF($B405="","",(VLOOKUP($B405,'Price List'!$C:AS,34,FALSE)))</f>
        <v/>
      </c>
      <c r="AK405" s="83" t="str">
        <f>IF($B405="","",(VLOOKUP($B405,'Price List'!$C:AS,35,FALSE)))</f>
        <v/>
      </c>
      <c r="AL405" s="125" t="str">
        <f>IF($B405="","",(VLOOKUP($B405,'Price List'!$C:AS,36,FALSE)))</f>
        <v/>
      </c>
      <c r="AM405" s="130" t="str">
        <f>IF($B405="","",(VLOOKUP($B405,'Price List'!$C:AS,37,FALSE)))</f>
        <v/>
      </c>
      <c r="AN405" s="83" t="str">
        <f>IF($B405="","",(VLOOKUP($B405,'Price List'!$C:AS,38,FALSE)))</f>
        <v/>
      </c>
      <c r="AO405" s="83" t="str">
        <f>IF($B405="","",(VLOOKUP($B405,'Price List'!$C:AS,39,FALSE)))</f>
        <v/>
      </c>
      <c r="AP405" s="83" t="str">
        <f>IF($B405="","",(VLOOKUP($B405,'Price List'!$C:AS,40,FALSE)))</f>
        <v/>
      </c>
      <c r="AQ405" s="125" t="str">
        <f>IF($B405="","",(VLOOKUP($B405,'Price List'!$C:AS,41,FALSE)))</f>
        <v/>
      </c>
      <c r="AR405" s="135" t="str">
        <f>IF($B405="","",(VLOOKUP($B405,'Price List'!$C:AS,42,FALSE)))</f>
        <v/>
      </c>
      <c r="AS405" s="76" t="str">
        <f>IF($B405="","",(VLOOKUP($B405,'Price List'!$C:CO,43,FALSE)))</f>
        <v/>
      </c>
      <c r="AT405" s="151" t="str">
        <f t="shared" si="6"/>
        <v/>
      </c>
      <c r="AU405" s="76"/>
      <c r="AV405" s="76"/>
      <c r="AW405" s="76"/>
      <c r="AX405" s="76"/>
      <c r="AY405" s="76"/>
      <c r="AZ405" s="76"/>
      <c r="BA405" s="76"/>
    </row>
    <row r="406" spans="1:53" s="85" customFormat="1" x14ac:dyDescent="0.2">
      <c r="A406" s="79">
        <v>399</v>
      </c>
      <c r="B406" s="76" t="str">
        <f>IF(ISBLANK(Catalog!A938),"",Catalog!A938)</f>
        <v/>
      </c>
      <c r="C406" s="76"/>
      <c r="D406" s="76" t="str">
        <f>IF($B406="","",(VLOOKUP($B406,'Price List'!$C:BB,2,FALSE)))</f>
        <v/>
      </c>
      <c r="E406" s="77" t="str">
        <f>IF($B406="","",(VLOOKUP($B406,'Price List'!$C:BA,3,FALSE)))</f>
        <v/>
      </c>
      <c r="F406" s="78" t="str">
        <f>IF($B406="","",IF(ISBLANK(VLOOKUP($B406,'Price List'!$C:BB,5,FALSE)),VLOOKUP($B406,'Price List'!$C:BB,7,FALSE),VLOOKUP($B406,'Price List'!$C:BB,5,FALSE)))</f>
        <v/>
      </c>
      <c r="G406" s="76"/>
      <c r="H406" s="76"/>
      <c r="I406" s="77" t="str">
        <f>IF($B406="","",(VLOOKUP($B406,'Price List'!$C:BE,6,FALSE)))</f>
        <v/>
      </c>
      <c r="J406" s="76" t="str">
        <f>IF($B406="","",(VLOOKUP($B406,'Price List'!$C:BF,8,FALSE)))</f>
        <v/>
      </c>
      <c r="K406" s="76" t="str">
        <f>IF($B406="","",(VLOOKUP($B406,'Price List'!$C:BG,9,FALSE)))</f>
        <v/>
      </c>
      <c r="L406" s="79" t="str">
        <f>IF($B406="","",(VLOOKUP($B406,'Price List'!$C:BH,10,FALSE)))</f>
        <v/>
      </c>
      <c r="M406" s="80" t="str">
        <f>IF($B406="","",(VLOOKUP($B406,'Price List'!$C:BI,11,FALSE)))</f>
        <v/>
      </c>
      <c r="N406" s="81" t="str">
        <f>IF($B406="","",(VLOOKUP($B406,'Price List'!$C:BI,12,FALSE)))</f>
        <v/>
      </c>
      <c r="O406" s="82" t="str">
        <f>IF($B406="","",(VLOOKUP($B406,'Price List'!$C:AS,13,FALSE)))</f>
        <v/>
      </c>
      <c r="P406" s="83" t="str">
        <f>IF($B406="","",(VLOOKUP($B406,'Price List'!$C:AS,14,FALSE)))</f>
        <v/>
      </c>
      <c r="Q406" s="83" t="str">
        <f>IF($B406="","",(VLOOKUP($B406,'Price List'!$C:AS,15,FALSE)))</f>
        <v/>
      </c>
      <c r="R406" s="125" t="str">
        <f>IF($B406="","",(VLOOKUP($B406,'Price List'!$C:AS,16,FALSE)))</f>
        <v/>
      </c>
      <c r="S406" s="125" t="str">
        <f>IF($B406="","",(VLOOKUP($B406,'Price List'!$C:AS,17,FALSE)))</f>
        <v/>
      </c>
      <c r="T406" s="84" t="str">
        <f>IF($B406="","",(VLOOKUP($B406,'Price List'!$C:AS,18,FALSE)))</f>
        <v/>
      </c>
      <c r="U406" s="83" t="str">
        <f>IF($B406="","",(VLOOKUP($B406,'Price List'!$C:AS,19,FALSE)))</f>
        <v/>
      </c>
      <c r="V406" s="83" t="str">
        <f>IF($B406="","",(VLOOKUP($B406,'Price List'!$C:AS,20,FALSE)))</f>
        <v/>
      </c>
      <c r="W406" s="125" t="str">
        <f>IF($B406="","",(VLOOKUP($B406,'Price List'!$C:AS,21,FALSE)))</f>
        <v/>
      </c>
      <c r="X406" s="130" t="str">
        <f>IF($B406="","",(VLOOKUP($B406,'Price List'!$C:AS,22,FALSE)))</f>
        <v/>
      </c>
      <c r="Y406" s="83" t="str">
        <f>IF($B406="","",(VLOOKUP($B406,'Price List'!$C:AS,23,FALSE)))</f>
        <v/>
      </c>
      <c r="Z406" s="83" t="str">
        <f>IF($B406="","",(VLOOKUP($B406,'Price List'!$C:AS,24,FALSE)))</f>
        <v/>
      </c>
      <c r="AA406" s="83" t="str">
        <f>IF($B406="","",(VLOOKUP($B406,'Price List'!$C:AS,25,FALSE)))</f>
        <v/>
      </c>
      <c r="AB406" s="125" t="str">
        <f>IF($B406="","",(VLOOKUP($B406,'Price List'!$C:AS,26,FALSE)))</f>
        <v/>
      </c>
      <c r="AC406" s="125" t="str">
        <f>IF($B406="","",(VLOOKUP($B406,'Price List'!$C:AS,27,FALSE)))</f>
        <v/>
      </c>
      <c r="AD406" s="82" t="str">
        <f>IF($B406="","",(VLOOKUP($B406,'Price List'!$C:AS,28,FALSE)))</f>
        <v/>
      </c>
      <c r="AE406" s="83" t="str">
        <f>IF($B406="","",(VLOOKUP($B406,'Price List'!$C:AS,29,FALSE)))</f>
        <v/>
      </c>
      <c r="AF406" s="83" t="str">
        <f>IF($B406="","",(VLOOKUP($B406,'Price List'!$C:AS,30,FALSE)))</f>
        <v/>
      </c>
      <c r="AG406" s="125" t="str">
        <f>IF($B406="","",(VLOOKUP($B406,'Price List'!$C:AS,31,FALSE)))</f>
        <v/>
      </c>
      <c r="AH406" s="125" t="str">
        <f>IF($B406="","",(VLOOKUP($B406,'Price List'!$C:AS,32,FALSE)))</f>
        <v/>
      </c>
      <c r="AI406" s="84" t="str">
        <f>IF($B406="","",(VLOOKUP($B406,'Price List'!$C:AS,33,FALSE)))</f>
        <v/>
      </c>
      <c r="AJ406" s="83" t="str">
        <f>IF($B406="","",(VLOOKUP($B406,'Price List'!$C:AS,34,FALSE)))</f>
        <v/>
      </c>
      <c r="AK406" s="83" t="str">
        <f>IF($B406="","",(VLOOKUP($B406,'Price List'!$C:AS,35,FALSE)))</f>
        <v/>
      </c>
      <c r="AL406" s="125" t="str">
        <f>IF($B406="","",(VLOOKUP($B406,'Price List'!$C:AS,36,FALSE)))</f>
        <v/>
      </c>
      <c r="AM406" s="130" t="str">
        <f>IF($B406="","",(VLOOKUP($B406,'Price List'!$C:AS,37,FALSE)))</f>
        <v/>
      </c>
      <c r="AN406" s="83" t="str">
        <f>IF($B406="","",(VLOOKUP($B406,'Price List'!$C:AS,38,FALSE)))</f>
        <v/>
      </c>
      <c r="AO406" s="83" t="str">
        <f>IF($B406="","",(VLOOKUP($B406,'Price List'!$C:AS,39,FALSE)))</f>
        <v/>
      </c>
      <c r="AP406" s="83" t="str">
        <f>IF($B406="","",(VLOOKUP($B406,'Price List'!$C:AS,40,FALSE)))</f>
        <v/>
      </c>
      <c r="AQ406" s="125" t="str">
        <f>IF($B406="","",(VLOOKUP($B406,'Price List'!$C:AS,41,FALSE)))</f>
        <v/>
      </c>
      <c r="AR406" s="135" t="str">
        <f>IF($B406="","",(VLOOKUP($B406,'Price List'!$C:AS,42,FALSE)))</f>
        <v/>
      </c>
      <c r="AS406" s="76" t="str">
        <f>IF($B406="","",(VLOOKUP($B406,'Price List'!$C:CO,43,FALSE)))</f>
        <v/>
      </c>
      <c r="AT406" s="151" t="str">
        <f t="shared" si="6"/>
        <v/>
      </c>
      <c r="AU406" s="76"/>
      <c r="AV406" s="76"/>
      <c r="AW406" s="76"/>
      <c r="AX406" s="76"/>
      <c r="AY406" s="76"/>
      <c r="AZ406" s="76"/>
      <c r="BA406" s="76"/>
    </row>
    <row r="407" spans="1:53" s="85" customFormat="1" x14ac:dyDescent="0.2">
      <c r="A407" s="79">
        <v>400</v>
      </c>
      <c r="B407" s="76" t="str">
        <f>IF(ISBLANK(Catalog!E938),"",Catalog!E938)</f>
        <v/>
      </c>
      <c r="C407" s="76"/>
      <c r="D407" s="76" t="str">
        <f>IF($B407="","",(VLOOKUP($B407,'Price List'!$C:BB,2,FALSE)))</f>
        <v/>
      </c>
      <c r="E407" s="77" t="str">
        <f>IF($B407="","",(VLOOKUP($B407,'Price List'!$C:BA,3,FALSE)))</f>
        <v/>
      </c>
      <c r="F407" s="78" t="str">
        <f>IF($B407="","",IF(ISBLANK(VLOOKUP($B407,'Price List'!$C:BB,5,FALSE)),VLOOKUP($B407,'Price List'!$C:BB,7,FALSE),VLOOKUP($B407,'Price List'!$C:BB,5,FALSE)))</f>
        <v/>
      </c>
      <c r="G407" s="76"/>
      <c r="H407" s="76"/>
      <c r="I407" s="77" t="str">
        <f>IF($B407="","",(VLOOKUP($B407,'Price List'!$C:BE,6,FALSE)))</f>
        <v/>
      </c>
      <c r="J407" s="76" t="str">
        <f>IF($B407="","",(VLOOKUP($B407,'Price List'!$C:BF,8,FALSE)))</f>
        <v/>
      </c>
      <c r="K407" s="76" t="str">
        <f>IF($B407="","",(VLOOKUP($B407,'Price List'!$C:BG,9,FALSE)))</f>
        <v/>
      </c>
      <c r="L407" s="79" t="str">
        <f>IF($B407="","",(VLOOKUP($B407,'Price List'!$C:BH,10,FALSE)))</f>
        <v/>
      </c>
      <c r="M407" s="80" t="str">
        <f>IF($B407="","",(VLOOKUP($B407,'Price List'!$C:BI,11,FALSE)))</f>
        <v/>
      </c>
      <c r="N407" s="81" t="str">
        <f>IF($B407="","",(VLOOKUP($B407,'Price List'!$C:BI,12,FALSE)))</f>
        <v/>
      </c>
      <c r="O407" s="82" t="str">
        <f>IF($B407="","",(VLOOKUP($B407,'Price List'!$C:AS,13,FALSE)))</f>
        <v/>
      </c>
      <c r="P407" s="83" t="str">
        <f>IF($B407="","",(VLOOKUP($B407,'Price List'!$C:AS,14,FALSE)))</f>
        <v/>
      </c>
      <c r="Q407" s="83" t="str">
        <f>IF($B407="","",(VLOOKUP($B407,'Price List'!$C:AS,15,FALSE)))</f>
        <v/>
      </c>
      <c r="R407" s="125" t="str">
        <f>IF($B407="","",(VLOOKUP($B407,'Price List'!$C:AS,16,FALSE)))</f>
        <v/>
      </c>
      <c r="S407" s="125" t="str">
        <f>IF($B407="","",(VLOOKUP($B407,'Price List'!$C:AS,17,FALSE)))</f>
        <v/>
      </c>
      <c r="T407" s="84" t="str">
        <f>IF($B407="","",(VLOOKUP($B407,'Price List'!$C:AS,18,FALSE)))</f>
        <v/>
      </c>
      <c r="U407" s="83" t="str">
        <f>IF($B407="","",(VLOOKUP($B407,'Price List'!$C:AS,19,FALSE)))</f>
        <v/>
      </c>
      <c r="V407" s="83" t="str">
        <f>IF($B407="","",(VLOOKUP($B407,'Price List'!$C:AS,20,FALSE)))</f>
        <v/>
      </c>
      <c r="W407" s="125" t="str">
        <f>IF($B407="","",(VLOOKUP($B407,'Price List'!$C:AS,21,FALSE)))</f>
        <v/>
      </c>
      <c r="X407" s="130" t="str">
        <f>IF($B407="","",(VLOOKUP($B407,'Price List'!$C:AS,22,FALSE)))</f>
        <v/>
      </c>
      <c r="Y407" s="83" t="str">
        <f>IF($B407="","",(VLOOKUP($B407,'Price List'!$C:AS,23,FALSE)))</f>
        <v/>
      </c>
      <c r="Z407" s="83" t="str">
        <f>IF($B407="","",(VLOOKUP($B407,'Price List'!$C:AS,24,FALSE)))</f>
        <v/>
      </c>
      <c r="AA407" s="83" t="str">
        <f>IF($B407="","",(VLOOKUP($B407,'Price List'!$C:AS,25,FALSE)))</f>
        <v/>
      </c>
      <c r="AB407" s="125" t="str">
        <f>IF($B407="","",(VLOOKUP($B407,'Price List'!$C:AS,26,FALSE)))</f>
        <v/>
      </c>
      <c r="AC407" s="125" t="str">
        <f>IF($B407="","",(VLOOKUP($B407,'Price List'!$C:AS,27,FALSE)))</f>
        <v/>
      </c>
      <c r="AD407" s="82" t="str">
        <f>IF($B407="","",(VLOOKUP($B407,'Price List'!$C:AS,28,FALSE)))</f>
        <v/>
      </c>
      <c r="AE407" s="83" t="str">
        <f>IF($B407="","",(VLOOKUP($B407,'Price List'!$C:AS,29,FALSE)))</f>
        <v/>
      </c>
      <c r="AF407" s="83" t="str">
        <f>IF($B407="","",(VLOOKUP($B407,'Price List'!$C:AS,30,FALSE)))</f>
        <v/>
      </c>
      <c r="AG407" s="125" t="str">
        <f>IF($B407="","",(VLOOKUP($B407,'Price List'!$C:AS,31,FALSE)))</f>
        <v/>
      </c>
      <c r="AH407" s="125" t="str">
        <f>IF($B407="","",(VLOOKUP($B407,'Price List'!$C:AS,32,FALSE)))</f>
        <v/>
      </c>
      <c r="AI407" s="84" t="str">
        <f>IF($B407="","",(VLOOKUP($B407,'Price List'!$C:AS,33,FALSE)))</f>
        <v/>
      </c>
      <c r="AJ407" s="83" t="str">
        <f>IF($B407="","",(VLOOKUP($B407,'Price List'!$C:AS,34,FALSE)))</f>
        <v/>
      </c>
      <c r="AK407" s="83" t="str">
        <f>IF($B407="","",(VLOOKUP($B407,'Price List'!$C:AS,35,FALSE)))</f>
        <v/>
      </c>
      <c r="AL407" s="125" t="str">
        <f>IF($B407="","",(VLOOKUP($B407,'Price List'!$C:AS,36,FALSE)))</f>
        <v/>
      </c>
      <c r="AM407" s="130" t="str">
        <f>IF($B407="","",(VLOOKUP($B407,'Price List'!$C:AS,37,FALSE)))</f>
        <v/>
      </c>
      <c r="AN407" s="83" t="str">
        <f>IF($B407="","",(VLOOKUP($B407,'Price List'!$C:AS,38,FALSE)))</f>
        <v/>
      </c>
      <c r="AO407" s="83" t="str">
        <f>IF($B407="","",(VLOOKUP($B407,'Price List'!$C:AS,39,FALSE)))</f>
        <v/>
      </c>
      <c r="AP407" s="83" t="str">
        <f>IF($B407="","",(VLOOKUP($B407,'Price List'!$C:AS,40,FALSE)))</f>
        <v/>
      </c>
      <c r="AQ407" s="125" t="str">
        <f>IF($B407="","",(VLOOKUP($B407,'Price List'!$C:AS,41,FALSE)))</f>
        <v/>
      </c>
      <c r="AR407" s="135" t="str">
        <f>IF($B407="","",(VLOOKUP($B407,'Price List'!$C:AS,42,FALSE)))</f>
        <v/>
      </c>
      <c r="AS407" s="76" t="str">
        <f>IF($B407="","",(VLOOKUP($B407,'Price List'!$C:CO,43,FALSE)))</f>
        <v/>
      </c>
      <c r="AT407" s="151" t="str">
        <f t="shared" si="6"/>
        <v/>
      </c>
      <c r="AU407" s="76"/>
      <c r="AV407" s="76"/>
      <c r="AW407" s="76"/>
      <c r="AX407" s="76"/>
      <c r="AY407" s="76"/>
      <c r="AZ407" s="76"/>
      <c r="BA407" s="76"/>
    </row>
    <row r="408" spans="1:53" s="85" customFormat="1" x14ac:dyDescent="0.2">
      <c r="A408" s="79">
        <v>401</v>
      </c>
      <c r="B408" s="76" t="str">
        <f>IF(ISBLANK(Catalog!I938),"",Catalog!I938)</f>
        <v/>
      </c>
      <c r="C408" s="76"/>
      <c r="D408" s="76" t="str">
        <f>IF($B408="","",(VLOOKUP($B408,'Price List'!$C:BB,2,FALSE)))</f>
        <v/>
      </c>
      <c r="E408" s="77" t="str">
        <f>IF($B408="","",(VLOOKUP($B408,'Price List'!$C:BA,3,FALSE)))</f>
        <v/>
      </c>
      <c r="F408" s="78" t="str">
        <f>IF($B408="","",IF(ISBLANK(VLOOKUP($B408,'Price List'!$C:BB,5,FALSE)),VLOOKUP($B408,'Price List'!$C:BB,7,FALSE),VLOOKUP($B408,'Price List'!$C:BB,5,FALSE)))</f>
        <v/>
      </c>
      <c r="G408" s="76"/>
      <c r="H408" s="76"/>
      <c r="I408" s="77" t="str">
        <f>IF($B408="","",(VLOOKUP($B408,'Price List'!$C:BE,6,FALSE)))</f>
        <v/>
      </c>
      <c r="J408" s="76" t="str">
        <f>IF($B408="","",(VLOOKUP($B408,'Price List'!$C:BF,8,FALSE)))</f>
        <v/>
      </c>
      <c r="K408" s="76" t="str">
        <f>IF($B408="","",(VLOOKUP($B408,'Price List'!$C:BG,9,FALSE)))</f>
        <v/>
      </c>
      <c r="L408" s="79" t="str">
        <f>IF($B408="","",(VLOOKUP($B408,'Price List'!$C:BH,10,FALSE)))</f>
        <v/>
      </c>
      <c r="M408" s="80" t="str">
        <f>IF($B408="","",(VLOOKUP($B408,'Price List'!$C:BI,11,FALSE)))</f>
        <v/>
      </c>
      <c r="N408" s="81" t="str">
        <f>IF($B408="","",(VLOOKUP($B408,'Price List'!$C:BI,12,FALSE)))</f>
        <v/>
      </c>
      <c r="O408" s="82" t="str">
        <f>IF($B408="","",(VLOOKUP($B408,'Price List'!$C:AS,13,FALSE)))</f>
        <v/>
      </c>
      <c r="P408" s="83" t="str">
        <f>IF($B408="","",(VLOOKUP($B408,'Price List'!$C:AS,14,FALSE)))</f>
        <v/>
      </c>
      <c r="Q408" s="83" t="str">
        <f>IF($B408="","",(VLOOKUP($B408,'Price List'!$C:AS,15,FALSE)))</f>
        <v/>
      </c>
      <c r="R408" s="125" t="str">
        <f>IF($B408="","",(VLOOKUP($B408,'Price List'!$C:AS,16,FALSE)))</f>
        <v/>
      </c>
      <c r="S408" s="125" t="str">
        <f>IF($B408="","",(VLOOKUP($B408,'Price List'!$C:AS,17,FALSE)))</f>
        <v/>
      </c>
      <c r="T408" s="84" t="str">
        <f>IF($B408="","",(VLOOKUP($B408,'Price List'!$C:AS,18,FALSE)))</f>
        <v/>
      </c>
      <c r="U408" s="83" t="str">
        <f>IF($B408="","",(VLOOKUP($B408,'Price List'!$C:AS,19,FALSE)))</f>
        <v/>
      </c>
      <c r="V408" s="83" t="str">
        <f>IF($B408="","",(VLOOKUP($B408,'Price List'!$C:AS,20,FALSE)))</f>
        <v/>
      </c>
      <c r="W408" s="125" t="str">
        <f>IF($B408="","",(VLOOKUP($B408,'Price List'!$C:AS,21,FALSE)))</f>
        <v/>
      </c>
      <c r="X408" s="130" t="str">
        <f>IF($B408="","",(VLOOKUP($B408,'Price List'!$C:AS,22,FALSE)))</f>
        <v/>
      </c>
      <c r="Y408" s="83" t="str">
        <f>IF($B408="","",(VLOOKUP($B408,'Price List'!$C:AS,23,FALSE)))</f>
        <v/>
      </c>
      <c r="Z408" s="83" t="str">
        <f>IF($B408="","",(VLOOKUP($B408,'Price List'!$C:AS,24,FALSE)))</f>
        <v/>
      </c>
      <c r="AA408" s="83" t="str">
        <f>IF($B408="","",(VLOOKUP($B408,'Price List'!$C:AS,25,FALSE)))</f>
        <v/>
      </c>
      <c r="AB408" s="125" t="str">
        <f>IF($B408="","",(VLOOKUP($B408,'Price List'!$C:AS,26,FALSE)))</f>
        <v/>
      </c>
      <c r="AC408" s="125" t="str">
        <f>IF($B408="","",(VLOOKUP($B408,'Price List'!$C:AS,27,FALSE)))</f>
        <v/>
      </c>
      <c r="AD408" s="82" t="str">
        <f>IF($B408="","",(VLOOKUP($B408,'Price List'!$C:AS,28,FALSE)))</f>
        <v/>
      </c>
      <c r="AE408" s="83" t="str">
        <f>IF($B408="","",(VLOOKUP($B408,'Price List'!$C:AS,29,FALSE)))</f>
        <v/>
      </c>
      <c r="AF408" s="83" t="str">
        <f>IF($B408="","",(VLOOKUP($B408,'Price List'!$C:AS,30,FALSE)))</f>
        <v/>
      </c>
      <c r="AG408" s="125" t="str">
        <f>IF($B408="","",(VLOOKUP($B408,'Price List'!$C:AS,31,FALSE)))</f>
        <v/>
      </c>
      <c r="AH408" s="125" t="str">
        <f>IF($B408="","",(VLOOKUP($B408,'Price List'!$C:AS,32,FALSE)))</f>
        <v/>
      </c>
      <c r="AI408" s="84" t="str">
        <f>IF($B408="","",(VLOOKUP($B408,'Price List'!$C:AS,33,FALSE)))</f>
        <v/>
      </c>
      <c r="AJ408" s="83" t="str">
        <f>IF($B408="","",(VLOOKUP($B408,'Price List'!$C:AS,34,FALSE)))</f>
        <v/>
      </c>
      <c r="AK408" s="83" t="str">
        <f>IF($B408="","",(VLOOKUP($B408,'Price List'!$C:AS,35,FALSE)))</f>
        <v/>
      </c>
      <c r="AL408" s="125" t="str">
        <f>IF($B408="","",(VLOOKUP($B408,'Price List'!$C:AS,36,FALSE)))</f>
        <v/>
      </c>
      <c r="AM408" s="130" t="str">
        <f>IF($B408="","",(VLOOKUP($B408,'Price List'!$C:AS,37,FALSE)))</f>
        <v/>
      </c>
      <c r="AN408" s="83" t="str">
        <f>IF($B408="","",(VLOOKUP($B408,'Price List'!$C:AS,38,FALSE)))</f>
        <v/>
      </c>
      <c r="AO408" s="83" t="str">
        <f>IF($B408="","",(VLOOKUP($B408,'Price List'!$C:AS,39,FALSE)))</f>
        <v/>
      </c>
      <c r="AP408" s="83" t="str">
        <f>IF($B408="","",(VLOOKUP($B408,'Price List'!$C:AS,40,FALSE)))</f>
        <v/>
      </c>
      <c r="AQ408" s="125" t="str">
        <f>IF($B408="","",(VLOOKUP($B408,'Price List'!$C:AS,41,FALSE)))</f>
        <v/>
      </c>
      <c r="AR408" s="135" t="str">
        <f>IF($B408="","",(VLOOKUP($B408,'Price List'!$C:AS,42,FALSE)))</f>
        <v/>
      </c>
      <c r="AS408" s="76" t="str">
        <f>IF($B408="","",(VLOOKUP($B408,'Price List'!$C:CO,43,FALSE)))</f>
        <v/>
      </c>
      <c r="AT408" s="151" t="str">
        <f t="shared" si="6"/>
        <v/>
      </c>
      <c r="AU408" s="76"/>
      <c r="AV408" s="76"/>
      <c r="AW408" s="76"/>
      <c r="AX408" s="76"/>
      <c r="AY408" s="76"/>
      <c r="AZ408" s="76"/>
      <c r="BA408" s="76"/>
    </row>
    <row r="409" spans="1:53" s="85" customFormat="1" x14ac:dyDescent="0.2">
      <c r="A409" s="79">
        <v>402</v>
      </c>
      <c r="B409" s="76" t="str">
        <f>IF(ISBLANK(Catalog!A945),"",Catalog!A945)</f>
        <v/>
      </c>
      <c r="C409" s="76"/>
      <c r="D409" s="76" t="str">
        <f>IF($B409="","",(VLOOKUP($B409,'Price List'!$C:BB,2,FALSE)))</f>
        <v/>
      </c>
      <c r="E409" s="77" t="str">
        <f>IF($B409="","",(VLOOKUP($B409,'Price List'!$C:BA,3,FALSE)))</f>
        <v/>
      </c>
      <c r="F409" s="78" t="str">
        <f>IF($B409="","",IF(ISBLANK(VLOOKUP($B409,'Price List'!$C:BB,5,FALSE)),VLOOKUP($B409,'Price List'!$C:BB,7,FALSE),VLOOKUP($B409,'Price List'!$C:BB,5,FALSE)))</f>
        <v/>
      </c>
      <c r="G409" s="76"/>
      <c r="H409" s="76"/>
      <c r="I409" s="77" t="str">
        <f>IF($B409="","",(VLOOKUP($B409,'Price List'!$C:BE,6,FALSE)))</f>
        <v/>
      </c>
      <c r="J409" s="76" t="str">
        <f>IF($B409="","",(VLOOKUP($B409,'Price List'!$C:BF,8,FALSE)))</f>
        <v/>
      </c>
      <c r="K409" s="76" t="str">
        <f>IF($B409="","",(VLOOKUP($B409,'Price List'!$C:BG,9,FALSE)))</f>
        <v/>
      </c>
      <c r="L409" s="79" t="str">
        <f>IF($B409="","",(VLOOKUP($B409,'Price List'!$C:BH,10,FALSE)))</f>
        <v/>
      </c>
      <c r="M409" s="80" t="str">
        <f>IF($B409="","",(VLOOKUP($B409,'Price List'!$C:BI,11,FALSE)))</f>
        <v/>
      </c>
      <c r="N409" s="81" t="str">
        <f>IF($B409="","",(VLOOKUP($B409,'Price List'!$C:BI,12,FALSE)))</f>
        <v/>
      </c>
      <c r="O409" s="82" t="str">
        <f>IF($B409="","",(VLOOKUP($B409,'Price List'!$C:AS,13,FALSE)))</f>
        <v/>
      </c>
      <c r="P409" s="83" t="str">
        <f>IF($B409="","",(VLOOKUP($B409,'Price List'!$C:AS,14,FALSE)))</f>
        <v/>
      </c>
      <c r="Q409" s="83" t="str">
        <f>IF($B409="","",(VLOOKUP($B409,'Price List'!$C:AS,15,FALSE)))</f>
        <v/>
      </c>
      <c r="R409" s="125" t="str">
        <f>IF($B409="","",(VLOOKUP($B409,'Price List'!$C:AS,16,FALSE)))</f>
        <v/>
      </c>
      <c r="S409" s="125" t="str">
        <f>IF($B409="","",(VLOOKUP($B409,'Price List'!$C:AS,17,FALSE)))</f>
        <v/>
      </c>
      <c r="T409" s="84" t="str">
        <f>IF($B409="","",(VLOOKUP($B409,'Price List'!$C:AS,18,FALSE)))</f>
        <v/>
      </c>
      <c r="U409" s="83" t="str">
        <f>IF($B409="","",(VLOOKUP($B409,'Price List'!$C:AS,19,FALSE)))</f>
        <v/>
      </c>
      <c r="V409" s="83" t="str">
        <f>IF($B409="","",(VLOOKUP($B409,'Price List'!$C:AS,20,FALSE)))</f>
        <v/>
      </c>
      <c r="W409" s="125" t="str">
        <f>IF($B409="","",(VLOOKUP($B409,'Price List'!$C:AS,21,FALSE)))</f>
        <v/>
      </c>
      <c r="X409" s="130" t="str">
        <f>IF($B409="","",(VLOOKUP($B409,'Price List'!$C:AS,22,FALSE)))</f>
        <v/>
      </c>
      <c r="Y409" s="83" t="str">
        <f>IF($B409="","",(VLOOKUP($B409,'Price List'!$C:AS,23,FALSE)))</f>
        <v/>
      </c>
      <c r="Z409" s="83" t="str">
        <f>IF($B409="","",(VLOOKUP($B409,'Price List'!$C:AS,24,FALSE)))</f>
        <v/>
      </c>
      <c r="AA409" s="83" t="str">
        <f>IF($B409="","",(VLOOKUP($B409,'Price List'!$C:AS,25,FALSE)))</f>
        <v/>
      </c>
      <c r="AB409" s="125" t="str">
        <f>IF($B409="","",(VLOOKUP($B409,'Price List'!$C:AS,26,FALSE)))</f>
        <v/>
      </c>
      <c r="AC409" s="125" t="str">
        <f>IF($B409="","",(VLOOKUP($B409,'Price List'!$C:AS,27,FALSE)))</f>
        <v/>
      </c>
      <c r="AD409" s="82" t="str">
        <f>IF($B409="","",(VLOOKUP($B409,'Price List'!$C:AS,28,FALSE)))</f>
        <v/>
      </c>
      <c r="AE409" s="83" t="str">
        <f>IF($B409="","",(VLOOKUP($B409,'Price List'!$C:AS,29,FALSE)))</f>
        <v/>
      </c>
      <c r="AF409" s="83" t="str">
        <f>IF($B409="","",(VLOOKUP($B409,'Price List'!$C:AS,30,FALSE)))</f>
        <v/>
      </c>
      <c r="AG409" s="125" t="str">
        <f>IF($B409="","",(VLOOKUP($B409,'Price List'!$C:AS,31,FALSE)))</f>
        <v/>
      </c>
      <c r="AH409" s="125" t="str">
        <f>IF($B409="","",(VLOOKUP($B409,'Price List'!$C:AS,32,FALSE)))</f>
        <v/>
      </c>
      <c r="AI409" s="84" t="str">
        <f>IF($B409="","",(VLOOKUP($B409,'Price List'!$C:AS,33,FALSE)))</f>
        <v/>
      </c>
      <c r="AJ409" s="83" t="str">
        <f>IF($B409="","",(VLOOKUP($B409,'Price List'!$C:AS,34,FALSE)))</f>
        <v/>
      </c>
      <c r="AK409" s="83" t="str">
        <f>IF($B409="","",(VLOOKUP($B409,'Price List'!$C:AS,35,FALSE)))</f>
        <v/>
      </c>
      <c r="AL409" s="125" t="str">
        <f>IF($B409="","",(VLOOKUP($B409,'Price List'!$C:AS,36,FALSE)))</f>
        <v/>
      </c>
      <c r="AM409" s="130" t="str">
        <f>IF($B409="","",(VLOOKUP($B409,'Price List'!$C:AS,37,FALSE)))</f>
        <v/>
      </c>
      <c r="AN409" s="83" t="str">
        <f>IF($B409="","",(VLOOKUP($B409,'Price List'!$C:AS,38,FALSE)))</f>
        <v/>
      </c>
      <c r="AO409" s="83" t="str">
        <f>IF($B409="","",(VLOOKUP($B409,'Price List'!$C:AS,39,FALSE)))</f>
        <v/>
      </c>
      <c r="AP409" s="83" t="str">
        <f>IF($B409="","",(VLOOKUP($B409,'Price List'!$C:AS,40,FALSE)))</f>
        <v/>
      </c>
      <c r="AQ409" s="125" t="str">
        <f>IF($B409="","",(VLOOKUP($B409,'Price List'!$C:AS,41,FALSE)))</f>
        <v/>
      </c>
      <c r="AR409" s="135" t="str">
        <f>IF($B409="","",(VLOOKUP($B409,'Price List'!$C:AS,42,FALSE)))</f>
        <v/>
      </c>
      <c r="AS409" s="76" t="str">
        <f>IF($B409="","",(VLOOKUP($B409,'Price List'!$C:CO,43,FALSE)))</f>
        <v/>
      </c>
      <c r="AT409" s="151" t="str">
        <f t="shared" si="6"/>
        <v/>
      </c>
      <c r="AU409" s="76"/>
      <c r="AV409" s="76"/>
      <c r="AW409" s="76"/>
      <c r="AX409" s="76"/>
      <c r="AY409" s="76"/>
      <c r="AZ409" s="76"/>
      <c r="BA409" s="76"/>
    </row>
    <row r="410" spans="1:53" s="85" customFormat="1" x14ac:dyDescent="0.2">
      <c r="A410" s="79">
        <v>403</v>
      </c>
      <c r="B410" s="76" t="str">
        <f>IF(ISBLANK(Catalog!E945),"",Catalog!E945)</f>
        <v/>
      </c>
      <c r="C410" s="76"/>
      <c r="D410" s="76" t="str">
        <f>IF($B410="","",(VLOOKUP($B410,'Price List'!$C:BB,2,FALSE)))</f>
        <v/>
      </c>
      <c r="E410" s="77" t="str">
        <f>IF($B410="","",(VLOOKUP($B410,'Price List'!$C:BA,3,FALSE)))</f>
        <v/>
      </c>
      <c r="F410" s="78" t="str">
        <f>IF($B410="","",IF(ISBLANK(VLOOKUP($B410,'Price List'!$C:BB,5,FALSE)),VLOOKUP($B410,'Price List'!$C:BB,7,FALSE),VLOOKUP($B410,'Price List'!$C:BB,5,FALSE)))</f>
        <v/>
      </c>
      <c r="G410" s="76"/>
      <c r="H410" s="76"/>
      <c r="I410" s="77" t="str">
        <f>IF($B410="","",(VLOOKUP($B410,'Price List'!$C:BE,6,FALSE)))</f>
        <v/>
      </c>
      <c r="J410" s="76" t="str">
        <f>IF($B410="","",(VLOOKUP($B410,'Price List'!$C:BF,8,FALSE)))</f>
        <v/>
      </c>
      <c r="K410" s="76" t="str">
        <f>IF($B410="","",(VLOOKUP($B410,'Price List'!$C:BG,9,FALSE)))</f>
        <v/>
      </c>
      <c r="L410" s="79" t="str">
        <f>IF($B410="","",(VLOOKUP($B410,'Price List'!$C:BH,10,FALSE)))</f>
        <v/>
      </c>
      <c r="M410" s="80" t="str">
        <f>IF($B410="","",(VLOOKUP($B410,'Price List'!$C:BI,11,FALSE)))</f>
        <v/>
      </c>
      <c r="N410" s="81" t="str">
        <f>IF($B410="","",(VLOOKUP($B410,'Price List'!$C:BI,12,FALSE)))</f>
        <v/>
      </c>
      <c r="O410" s="82" t="str">
        <f>IF($B410="","",(VLOOKUP($B410,'Price List'!$C:AS,13,FALSE)))</f>
        <v/>
      </c>
      <c r="P410" s="83" t="str">
        <f>IF($B410="","",(VLOOKUP($B410,'Price List'!$C:AS,14,FALSE)))</f>
        <v/>
      </c>
      <c r="Q410" s="83" t="str">
        <f>IF($B410="","",(VLOOKUP($B410,'Price List'!$C:AS,15,FALSE)))</f>
        <v/>
      </c>
      <c r="R410" s="125" t="str">
        <f>IF($B410="","",(VLOOKUP($B410,'Price List'!$C:AS,16,FALSE)))</f>
        <v/>
      </c>
      <c r="S410" s="125" t="str">
        <f>IF($B410="","",(VLOOKUP($B410,'Price List'!$C:AS,17,FALSE)))</f>
        <v/>
      </c>
      <c r="T410" s="84" t="str">
        <f>IF($B410="","",(VLOOKUP($B410,'Price List'!$C:AS,18,FALSE)))</f>
        <v/>
      </c>
      <c r="U410" s="83" t="str">
        <f>IF($B410="","",(VLOOKUP($B410,'Price List'!$C:AS,19,FALSE)))</f>
        <v/>
      </c>
      <c r="V410" s="83" t="str">
        <f>IF($B410="","",(VLOOKUP($B410,'Price List'!$C:AS,20,FALSE)))</f>
        <v/>
      </c>
      <c r="W410" s="125" t="str">
        <f>IF($B410="","",(VLOOKUP($B410,'Price List'!$C:AS,21,FALSE)))</f>
        <v/>
      </c>
      <c r="X410" s="130" t="str">
        <f>IF($B410="","",(VLOOKUP($B410,'Price List'!$C:AS,22,FALSE)))</f>
        <v/>
      </c>
      <c r="Y410" s="83" t="str">
        <f>IF($B410="","",(VLOOKUP($B410,'Price List'!$C:AS,23,FALSE)))</f>
        <v/>
      </c>
      <c r="Z410" s="83" t="str">
        <f>IF($B410="","",(VLOOKUP($B410,'Price List'!$C:AS,24,FALSE)))</f>
        <v/>
      </c>
      <c r="AA410" s="83" t="str">
        <f>IF($B410="","",(VLOOKUP($B410,'Price List'!$C:AS,25,FALSE)))</f>
        <v/>
      </c>
      <c r="AB410" s="125" t="str">
        <f>IF($B410="","",(VLOOKUP($B410,'Price List'!$C:AS,26,FALSE)))</f>
        <v/>
      </c>
      <c r="AC410" s="125" t="str">
        <f>IF($B410="","",(VLOOKUP($B410,'Price List'!$C:AS,27,FALSE)))</f>
        <v/>
      </c>
      <c r="AD410" s="82" t="str">
        <f>IF($B410="","",(VLOOKUP($B410,'Price List'!$C:AS,28,FALSE)))</f>
        <v/>
      </c>
      <c r="AE410" s="83" t="str">
        <f>IF($B410="","",(VLOOKUP($B410,'Price List'!$C:AS,29,FALSE)))</f>
        <v/>
      </c>
      <c r="AF410" s="83" t="str">
        <f>IF($B410="","",(VLOOKUP($B410,'Price List'!$C:AS,30,FALSE)))</f>
        <v/>
      </c>
      <c r="AG410" s="125" t="str">
        <f>IF($B410="","",(VLOOKUP($B410,'Price List'!$C:AS,31,FALSE)))</f>
        <v/>
      </c>
      <c r="AH410" s="125" t="str">
        <f>IF($B410="","",(VLOOKUP($B410,'Price List'!$C:AS,32,FALSE)))</f>
        <v/>
      </c>
      <c r="AI410" s="84" t="str">
        <f>IF($B410="","",(VLOOKUP($B410,'Price List'!$C:AS,33,FALSE)))</f>
        <v/>
      </c>
      <c r="AJ410" s="83" t="str">
        <f>IF($B410="","",(VLOOKUP($B410,'Price List'!$C:AS,34,FALSE)))</f>
        <v/>
      </c>
      <c r="AK410" s="83" t="str">
        <f>IF($B410="","",(VLOOKUP($B410,'Price List'!$C:AS,35,FALSE)))</f>
        <v/>
      </c>
      <c r="AL410" s="125" t="str">
        <f>IF($B410="","",(VLOOKUP($B410,'Price List'!$C:AS,36,FALSE)))</f>
        <v/>
      </c>
      <c r="AM410" s="130" t="str">
        <f>IF($B410="","",(VLOOKUP($B410,'Price List'!$C:AS,37,FALSE)))</f>
        <v/>
      </c>
      <c r="AN410" s="83" t="str">
        <f>IF($B410="","",(VLOOKUP($B410,'Price List'!$C:AS,38,FALSE)))</f>
        <v/>
      </c>
      <c r="AO410" s="83" t="str">
        <f>IF($B410="","",(VLOOKUP($B410,'Price List'!$C:AS,39,FALSE)))</f>
        <v/>
      </c>
      <c r="AP410" s="83" t="str">
        <f>IF($B410="","",(VLOOKUP($B410,'Price List'!$C:AS,40,FALSE)))</f>
        <v/>
      </c>
      <c r="AQ410" s="125" t="str">
        <f>IF($B410="","",(VLOOKUP($B410,'Price List'!$C:AS,41,FALSE)))</f>
        <v/>
      </c>
      <c r="AR410" s="135" t="str">
        <f>IF($B410="","",(VLOOKUP($B410,'Price List'!$C:AS,42,FALSE)))</f>
        <v/>
      </c>
      <c r="AS410" s="76" t="str">
        <f>IF($B410="","",(VLOOKUP($B410,'Price List'!$C:CO,43,FALSE)))</f>
        <v/>
      </c>
      <c r="AT410" s="151" t="str">
        <f t="shared" si="6"/>
        <v/>
      </c>
      <c r="AU410" s="76"/>
      <c r="AV410" s="76"/>
      <c r="AW410" s="76"/>
      <c r="AX410" s="76"/>
      <c r="AY410" s="76"/>
      <c r="AZ410" s="76"/>
      <c r="BA410" s="76"/>
    </row>
    <row r="411" spans="1:53" s="85" customFormat="1" x14ac:dyDescent="0.2">
      <c r="A411" s="79">
        <v>404</v>
      </c>
      <c r="B411" s="76" t="str">
        <f>IF(ISBLANK(Catalog!I945),"",Catalog!I945)</f>
        <v/>
      </c>
      <c r="C411" s="76"/>
      <c r="D411" s="76" t="str">
        <f>IF($B411="","",(VLOOKUP($B411,'Price List'!$C:BB,2,FALSE)))</f>
        <v/>
      </c>
      <c r="E411" s="77" t="str">
        <f>IF($B411="","",(VLOOKUP($B411,'Price List'!$C:BA,3,FALSE)))</f>
        <v/>
      </c>
      <c r="F411" s="78" t="str">
        <f>IF($B411="","",IF(ISBLANK(VLOOKUP($B411,'Price List'!$C:BB,5,FALSE)),VLOOKUP($B411,'Price List'!$C:BB,7,FALSE),VLOOKUP($B411,'Price List'!$C:BB,5,FALSE)))</f>
        <v/>
      </c>
      <c r="G411" s="76"/>
      <c r="H411" s="76"/>
      <c r="I411" s="77" t="str">
        <f>IF($B411="","",(VLOOKUP($B411,'Price List'!$C:BE,6,FALSE)))</f>
        <v/>
      </c>
      <c r="J411" s="76" t="str">
        <f>IF($B411="","",(VLOOKUP($B411,'Price List'!$C:BF,8,FALSE)))</f>
        <v/>
      </c>
      <c r="K411" s="76" t="str">
        <f>IF($B411="","",(VLOOKUP($B411,'Price List'!$C:BG,9,FALSE)))</f>
        <v/>
      </c>
      <c r="L411" s="79" t="str">
        <f>IF($B411="","",(VLOOKUP($B411,'Price List'!$C:BH,10,FALSE)))</f>
        <v/>
      </c>
      <c r="M411" s="80" t="str">
        <f>IF($B411="","",(VLOOKUP($B411,'Price List'!$C:BI,11,FALSE)))</f>
        <v/>
      </c>
      <c r="N411" s="81" t="str">
        <f>IF($B411="","",(VLOOKUP($B411,'Price List'!$C:BI,12,FALSE)))</f>
        <v/>
      </c>
      <c r="O411" s="82" t="str">
        <f>IF($B411="","",(VLOOKUP($B411,'Price List'!$C:AS,13,FALSE)))</f>
        <v/>
      </c>
      <c r="P411" s="83" t="str">
        <f>IF($B411="","",(VLOOKUP($B411,'Price List'!$C:AS,14,FALSE)))</f>
        <v/>
      </c>
      <c r="Q411" s="83" t="str">
        <f>IF($B411="","",(VLOOKUP($B411,'Price List'!$C:AS,15,FALSE)))</f>
        <v/>
      </c>
      <c r="R411" s="125" t="str">
        <f>IF($B411="","",(VLOOKUP($B411,'Price List'!$C:AS,16,FALSE)))</f>
        <v/>
      </c>
      <c r="S411" s="125" t="str">
        <f>IF($B411="","",(VLOOKUP($B411,'Price List'!$C:AS,17,FALSE)))</f>
        <v/>
      </c>
      <c r="T411" s="84" t="str">
        <f>IF($B411="","",(VLOOKUP($B411,'Price List'!$C:AS,18,FALSE)))</f>
        <v/>
      </c>
      <c r="U411" s="83" t="str">
        <f>IF($B411="","",(VLOOKUP($B411,'Price List'!$C:AS,19,FALSE)))</f>
        <v/>
      </c>
      <c r="V411" s="83" t="str">
        <f>IF($B411="","",(VLOOKUP($B411,'Price List'!$C:AS,20,FALSE)))</f>
        <v/>
      </c>
      <c r="W411" s="125" t="str">
        <f>IF($B411="","",(VLOOKUP($B411,'Price List'!$C:AS,21,FALSE)))</f>
        <v/>
      </c>
      <c r="X411" s="130" t="str">
        <f>IF($B411="","",(VLOOKUP($B411,'Price List'!$C:AS,22,FALSE)))</f>
        <v/>
      </c>
      <c r="Y411" s="83" t="str">
        <f>IF($B411="","",(VLOOKUP($B411,'Price List'!$C:AS,23,FALSE)))</f>
        <v/>
      </c>
      <c r="Z411" s="83" t="str">
        <f>IF($B411="","",(VLOOKUP($B411,'Price List'!$C:AS,24,FALSE)))</f>
        <v/>
      </c>
      <c r="AA411" s="83" t="str">
        <f>IF($B411="","",(VLOOKUP($B411,'Price List'!$C:AS,25,FALSE)))</f>
        <v/>
      </c>
      <c r="AB411" s="125" t="str">
        <f>IF($B411="","",(VLOOKUP($B411,'Price List'!$C:AS,26,FALSE)))</f>
        <v/>
      </c>
      <c r="AC411" s="125" t="str">
        <f>IF($B411="","",(VLOOKUP($B411,'Price List'!$C:AS,27,FALSE)))</f>
        <v/>
      </c>
      <c r="AD411" s="82" t="str">
        <f>IF($B411="","",(VLOOKUP($B411,'Price List'!$C:AS,28,FALSE)))</f>
        <v/>
      </c>
      <c r="AE411" s="83" t="str">
        <f>IF($B411="","",(VLOOKUP($B411,'Price List'!$C:AS,29,FALSE)))</f>
        <v/>
      </c>
      <c r="AF411" s="83" t="str">
        <f>IF($B411="","",(VLOOKUP($B411,'Price List'!$C:AS,30,FALSE)))</f>
        <v/>
      </c>
      <c r="AG411" s="125" t="str">
        <f>IF($B411="","",(VLOOKUP($B411,'Price List'!$C:AS,31,FALSE)))</f>
        <v/>
      </c>
      <c r="AH411" s="125" t="str">
        <f>IF($B411="","",(VLOOKUP($B411,'Price List'!$C:AS,32,FALSE)))</f>
        <v/>
      </c>
      <c r="AI411" s="84" t="str">
        <f>IF($B411="","",(VLOOKUP($B411,'Price List'!$C:AS,33,FALSE)))</f>
        <v/>
      </c>
      <c r="AJ411" s="83" t="str">
        <f>IF($B411="","",(VLOOKUP($B411,'Price List'!$C:AS,34,FALSE)))</f>
        <v/>
      </c>
      <c r="AK411" s="83" t="str">
        <f>IF($B411="","",(VLOOKUP($B411,'Price List'!$C:AS,35,FALSE)))</f>
        <v/>
      </c>
      <c r="AL411" s="125" t="str">
        <f>IF($B411="","",(VLOOKUP($B411,'Price List'!$C:AS,36,FALSE)))</f>
        <v/>
      </c>
      <c r="AM411" s="130" t="str">
        <f>IF($B411="","",(VLOOKUP($B411,'Price List'!$C:AS,37,FALSE)))</f>
        <v/>
      </c>
      <c r="AN411" s="83" t="str">
        <f>IF($B411="","",(VLOOKUP($B411,'Price List'!$C:AS,38,FALSE)))</f>
        <v/>
      </c>
      <c r="AO411" s="83" t="str">
        <f>IF($B411="","",(VLOOKUP($B411,'Price List'!$C:AS,39,FALSE)))</f>
        <v/>
      </c>
      <c r="AP411" s="83" t="str">
        <f>IF($B411="","",(VLOOKUP($B411,'Price List'!$C:AS,40,FALSE)))</f>
        <v/>
      </c>
      <c r="AQ411" s="125" t="str">
        <f>IF($B411="","",(VLOOKUP($B411,'Price List'!$C:AS,41,FALSE)))</f>
        <v/>
      </c>
      <c r="AR411" s="135" t="str">
        <f>IF($B411="","",(VLOOKUP($B411,'Price List'!$C:AS,42,FALSE)))</f>
        <v/>
      </c>
      <c r="AS411" s="76" t="str">
        <f>IF($B411="","",(VLOOKUP($B411,'Price List'!$C:CO,43,FALSE)))</f>
        <v/>
      </c>
      <c r="AT411" s="151" t="str">
        <f t="shared" si="6"/>
        <v/>
      </c>
      <c r="AU411" s="76"/>
      <c r="AV411" s="76"/>
      <c r="AW411" s="76"/>
      <c r="AX411" s="76"/>
      <c r="AY411" s="76"/>
      <c r="AZ411" s="76"/>
      <c r="BA411" s="76"/>
    </row>
    <row r="412" spans="1:53" s="85" customFormat="1" x14ac:dyDescent="0.2">
      <c r="A412" s="79">
        <v>405</v>
      </c>
      <c r="B412" s="76" t="str">
        <f>IF(ISBLANK(Catalog!A952),"",Catalog!A952)</f>
        <v/>
      </c>
      <c r="C412" s="76"/>
      <c r="D412" s="76" t="str">
        <f>IF($B412="","",(VLOOKUP($B412,'Price List'!$C:BB,2,FALSE)))</f>
        <v/>
      </c>
      <c r="E412" s="77" t="str">
        <f>IF($B412="","",(VLOOKUP($B412,'Price List'!$C:BA,3,FALSE)))</f>
        <v/>
      </c>
      <c r="F412" s="78" t="str">
        <f>IF($B412="","",IF(ISBLANK(VLOOKUP($B412,'Price List'!$C:BB,5,FALSE)),VLOOKUP($B412,'Price List'!$C:BB,7,FALSE),VLOOKUP($B412,'Price List'!$C:BB,5,FALSE)))</f>
        <v/>
      </c>
      <c r="G412" s="76"/>
      <c r="H412" s="76"/>
      <c r="I412" s="77" t="str">
        <f>IF($B412="","",(VLOOKUP($B412,'Price List'!$C:BE,6,FALSE)))</f>
        <v/>
      </c>
      <c r="J412" s="76" t="str">
        <f>IF($B412="","",(VLOOKUP($B412,'Price List'!$C:BF,8,FALSE)))</f>
        <v/>
      </c>
      <c r="K412" s="76" t="str">
        <f>IF($B412="","",(VLOOKUP($B412,'Price List'!$C:BG,9,FALSE)))</f>
        <v/>
      </c>
      <c r="L412" s="79" t="str">
        <f>IF($B412="","",(VLOOKUP($B412,'Price List'!$C:BH,10,FALSE)))</f>
        <v/>
      </c>
      <c r="M412" s="80" t="str">
        <f>IF($B412="","",(VLOOKUP($B412,'Price List'!$C:BI,11,FALSE)))</f>
        <v/>
      </c>
      <c r="N412" s="81" t="str">
        <f>IF($B412="","",(VLOOKUP($B412,'Price List'!$C:BI,12,FALSE)))</f>
        <v/>
      </c>
      <c r="O412" s="82" t="str">
        <f>IF($B412="","",(VLOOKUP($B412,'Price List'!$C:AS,13,FALSE)))</f>
        <v/>
      </c>
      <c r="P412" s="83" t="str">
        <f>IF($B412="","",(VLOOKUP($B412,'Price List'!$C:AS,14,FALSE)))</f>
        <v/>
      </c>
      <c r="Q412" s="83" t="str">
        <f>IF($B412="","",(VLOOKUP($B412,'Price List'!$C:AS,15,FALSE)))</f>
        <v/>
      </c>
      <c r="R412" s="125" t="str">
        <f>IF($B412="","",(VLOOKUP($B412,'Price List'!$C:AS,16,FALSE)))</f>
        <v/>
      </c>
      <c r="S412" s="125" t="str">
        <f>IF($B412="","",(VLOOKUP($B412,'Price List'!$C:AS,17,FALSE)))</f>
        <v/>
      </c>
      <c r="T412" s="84" t="str">
        <f>IF($B412="","",(VLOOKUP($B412,'Price List'!$C:AS,18,FALSE)))</f>
        <v/>
      </c>
      <c r="U412" s="83" t="str">
        <f>IF($B412="","",(VLOOKUP($B412,'Price List'!$C:AS,19,FALSE)))</f>
        <v/>
      </c>
      <c r="V412" s="83" t="str">
        <f>IF($B412="","",(VLOOKUP($B412,'Price List'!$C:AS,20,FALSE)))</f>
        <v/>
      </c>
      <c r="W412" s="125" t="str">
        <f>IF($B412="","",(VLOOKUP($B412,'Price List'!$C:AS,21,FALSE)))</f>
        <v/>
      </c>
      <c r="X412" s="130" t="str">
        <f>IF($B412="","",(VLOOKUP($B412,'Price List'!$C:AS,22,FALSE)))</f>
        <v/>
      </c>
      <c r="Y412" s="83" t="str">
        <f>IF($B412="","",(VLOOKUP($B412,'Price List'!$C:AS,23,FALSE)))</f>
        <v/>
      </c>
      <c r="Z412" s="83" t="str">
        <f>IF($B412="","",(VLOOKUP($B412,'Price List'!$C:AS,24,FALSE)))</f>
        <v/>
      </c>
      <c r="AA412" s="83" t="str">
        <f>IF($B412="","",(VLOOKUP($B412,'Price List'!$C:AS,25,FALSE)))</f>
        <v/>
      </c>
      <c r="AB412" s="125" t="str">
        <f>IF($B412="","",(VLOOKUP($B412,'Price List'!$C:AS,26,FALSE)))</f>
        <v/>
      </c>
      <c r="AC412" s="125" t="str">
        <f>IF($B412="","",(VLOOKUP($B412,'Price List'!$C:AS,27,FALSE)))</f>
        <v/>
      </c>
      <c r="AD412" s="82" t="str">
        <f>IF($B412="","",(VLOOKUP($B412,'Price List'!$C:AS,28,FALSE)))</f>
        <v/>
      </c>
      <c r="AE412" s="83" t="str">
        <f>IF($B412="","",(VLOOKUP($B412,'Price List'!$C:AS,29,FALSE)))</f>
        <v/>
      </c>
      <c r="AF412" s="83" t="str">
        <f>IF($B412="","",(VLOOKUP($B412,'Price List'!$C:AS,30,FALSE)))</f>
        <v/>
      </c>
      <c r="AG412" s="125" t="str">
        <f>IF($B412="","",(VLOOKUP($B412,'Price List'!$C:AS,31,FALSE)))</f>
        <v/>
      </c>
      <c r="AH412" s="125" t="str">
        <f>IF($B412="","",(VLOOKUP($B412,'Price List'!$C:AS,32,FALSE)))</f>
        <v/>
      </c>
      <c r="AI412" s="84" t="str">
        <f>IF($B412="","",(VLOOKUP($B412,'Price List'!$C:AS,33,FALSE)))</f>
        <v/>
      </c>
      <c r="AJ412" s="83" t="str">
        <f>IF($B412="","",(VLOOKUP($B412,'Price List'!$C:AS,34,FALSE)))</f>
        <v/>
      </c>
      <c r="AK412" s="83" t="str">
        <f>IF($B412="","",(VLOOKUP($B412,'Price List'!$C:AS,35,FALSE)))</f>
        <v/>
      </c>
      <c r="AL412" s="125" t="str">
        <f>IF($B412="","",(VLOOKUP($B412,'Price List'!$C:AS,36,FALSE)))</f>
        <v/>
      </c>
      <c r="AM412" s="130" t="str">
        <f>IF($B412="","",(VLOOKUP($B412,'Price List'!$C:AS,37,FALSE)))</f>
        <v/>
      </c>
      <c r="AN412" s="83" t="str">
        <f>IF($B412="","",(VLOOKUP($B412,'Price List'!$C:AS,38,FALSE)))</f>
        <v/>
      </c>
      <c r="AO412" s="83" t="str">
        <f>IF($B412="","",(VLOOKUP($B412,'Price List'!$C:AS,39,FALSE)))</f>
        <v/>
      </c>
      <c r="AP412" s="83" t="str">
        <f>IF($B412="","",(VLOOKUP($B412,'Price List'!$C:AS,40,FALSE)))</f>
        <v/>
      </c>
      <c r="AQ412" s="125" t="str">
        <f>IF($B412="","",(VLOOKUP($B412,'Price List'!$C:AS,41,FALSE)))</f>
        <v/>
      </c>
      <c r="AR412" s="135" t="str">
        <f>IF($B412="","",(VLOOKUP($B412,'Price List'!$C:AS,42,FALSE)))</f>
        <v/>
      </c>
      <c r="AS412" s="76" t="str">
        <f>IF($B412="","",(VLOOKUP($B412,'Price List'!$C:CO,43,FALSE)))</f>
        <v/>
      </c>
      <c r="AT412" s="151" t="str">
        <f t="shared" si="6"/>
        <v/>
      </c>
      <c r="AU412" s="76"/>
      <c r="AV412" s="76"/>
      <c r="AW412" s="76"/>
      <c r="AX412" s="76"/>
      <c r="AY412" s="76"/>
      <c r="AZ412" s="76"/>
      <c r="BA412" s="76"/>
    </row>
    <row r="413" spans="1:53" s="85" customFormat="1" x14ac:dyDescent="0.2">
      <c r="A413" s="79">
        <v>406</v>
      </c>
      <c r="B413" s="76" t="str">
        <f>IF(ISBLANK(Catalog!E952),"",Catalog!E952)</f>
        <v/>
      </c>
      <c r="C413" s="76"/>
      <c r="D413" s="76" t="str">
        <f>IF($B413="","",(VLOOKUP($B413,'Price List'!$C:BB,2,FALSE)))</f>
        <v/>
      </c>
      <c r="E413" s="77" t="str">
        <f>IF($B413="","",(VLOOKUP($B413,'Price List'!$C:BA,3,FALSE)))</f>
        <v/>
      </c>
      <c r="F413" s="78" t="str">
        <f>IF($B413="","",IF(ISBLANK(VLOOKUP($B413,'Price List'!$C:BB,5,FALSE)),VLOOKUP($B413,'Price List'!$C:BB,7,FALSE),VLOOKUP($B413,'Price List'!$C:BB,5,FALSE)))</f>
        <v/>
      </c>
      <c r="G413" s="76"/>
      <c r="H413" s="76"/>
      <c r="I413" s="77" t="str">
        <f>IF($B413="","",(VLOOKUP($B413,'Price List'!$C:BE,6,FALSE)))</f>
        <v/>
      </c>
      <c r="J413" s="76" t="str">
        <f>IF($B413="","",(VLOOKUP($B413,'Price List'!$C:BF,8,FALSE)))</f>
        <v/>
      </c>
      <c r="K413" s="76" t="str">
        <f>IF($B413="","",(VLOOKUP($B413,'Price List'!$C:BG,9,FALSE)))</f>
        <v/>
      </c>
      <c r="L413" s="79" t="str">
        <f>IF($B413="","",(VLOOKUP($B413,'Price List'!$C:BH,10,FALSE)))</f>
        <v/>
      </c>
      <c r="M413" s="80" t="str">
        <f>IF($B413="","",(VLOOKUP($B413,'Price List'!$C:BI,11,FALSE)))</f>
        <v/>
      </c>
      <c r="N413" s="81" t="str">
        <f>IF($B413="","",(VLOOKUP($B413,'Price List'!$C:BI,12,FALSE)))</f>
        <v/>
      </c>
      <c r="O413" s="82" t="str">
        <f>IF($B413="","",(VLOOKUP($B413,'Price List'!$C:AS,13,FALSE)))</f>
        <v/>
      </c>
      <c r="P413" s="83" t="str">
        <f>IF($B413="","",(VLOOKUP($B413,'Price List'!$C:AS,14,FALSE)))</f>
        <v/>
      </c>
      <c r="Q413" s="83" t="str">
        <f>IF($B413="","",(VLOOKUP($B413,'Price List'!$C:AS,15,FALSE)))</f>
        <v/>
      </c>
      <c r="R413" s="125" t="str">
        <f>IF($B413="","",(VLOOKUP($B413,'Price List'!$C:AS,16,FALSE)))</f>
        <v/>
      </c>
      <c r="S413" s="125" t="str">
        <f>IF($B413="","",(VLOOKUP($B413,'Price List'!$C:AS,17,FALSE)))</f>
        <v/>
      </c>
      <c r="T413" s="84" t="str">
        <f>IF($B413="","",(VLOOKUP($B413,'Price List'!$C:AS,18,FALSE)))</f>
        <v/>
      </c>
      <c r="U413" s="83" t="str">
        <f>IF($B413="","",(VLOOKUP($B413,'Price List'!$C:AS,19,FALSE)))</f>
        <v/>
      </c>
      <c r="V413" s="83" t="str">
        <f>IF($B413="","",(VLOOKUP($B413,'Price List'!$C:AS,20,FALSE)))</f>
        <v/>
      </c>
      <c r="W413" s="125" t="str">
        <f>IF($B413="","",(VLOOKUP($B413,'Price List'!$C:AS,21,FALSE)))</f>
        <v/>
      </c>
      <c r="X413" s="130" t="str">
        <f>IF($B413="","",(VLOOKUP($B413,'Price List'!$C:AS,22,FALSE)))</f>
        <v/>
      </c>
      <c r="Y413" s="83" t="str">
        <f>IF($B413="","",(VLOOKUP($B413,'Price List'!$C:AS,23,FALSE)))</f>
        <v/>
      </c>
      <c r="Z413" s="83" t="str">
        <f>IF($B413="","",(VLOOKUP($B413,'Price List'!$C:AS,24,FALSE)))</f>
        <v/>
      </c>
      <c r="AA413" s="83" t="str">
        <f>IF($B413="","",(VLOOKUP($B413,'Price List'!$C:AS,25,FALSE)))</f>
        <v/>
      </c>
      <c r="AB413" s="125" t="str">
        <f>IF($B413="","",(VLOOKUP($B413,'Price List'!$C:AS,26,FALSE)))</f>
        <v/>
      </c>
      <c r="AC413" s="125" t="str">
        <f>IF($B413="","",(VLOOKUP($B413,'Price List'!$C:AS,27,FALSE)))</f>
        <v/>
      </c>
      <c r="AD413" s="82" t="str">
        <f>IF($B413="","",(VLOOKUP($B413,'Price List'!$C:AS,28,FALSE)))</f>
        <v/>
      </c>
      <c r="AE413" s="83" t="str">
        <f>IF($B413="","",(VLOOKUP($B413,'Price List'!$C:AS,29,FALSE)))</f>
        <v/>
      </c>
      <c r="AF413" s="83" t="str">
        <f>IF($B413="","",(VLOOKUP($B413,'Price List'!$C:AS,30,FALSE)))</f>
        <v/>
      </c>
      <c r="AG413" s="125" t="str">
        <f>IF($B413="","",(VLOOKUP($B413,'Price List'!$C:AS,31,FALSE)))</f>
        <v/>
      </c>
      <c r="AH413" s="125" t="str">
        <f>IF($B413="","",(VLOOKUP($B413,'Price List'!$C:AS,32,FALSE)))</f>
        <v/>
      </c>
      <c r="AI413" s="84" t="str">
        <f>IF($B413="","",(VLOOKUP($B413,'Price List'!$C:AS,33,FALSE)))</f>
        <v/>
      </c>
      <c r="AJ413" s="83" t="str">
        <f>IF($B413="","",(VLOOKUP($B413,'Price List'!$C:AS,34,FALSE)))</f>
        <v/>
      </c>
      <c r="AK413" s="83" t="str">
        <f>IF($B413="","",(VLOOKUP($B413,'Price List'!$C:AS,35,FALSE)))</f>
        <v/>
      </c>
      <c r="AL413" s="125" t="str">
        <f>IF($B413="","",(VLOOKUP($B413,'Price List'!$C:AS,36,FALSE)))</f>
        <v/>
      </c>
      <c r="AM413" s="130" t="str">
        <f>IF($B413="","",(VLOOKUP($B413,'Price List'!$C:AS,37,FALSE)))</f>
        <v/>
      </c>
      <c r="AN413" s="83" t="str">
        <f>IF($B413="","",(VLOOKUP($B413,'Price List'!$C:AS,38,FALSE)))</f>
        <v/>
      </c>
      <c r="AO413" s="83" t="str">
        <f>IF($B413="","",(VLOOKUP($B413,'Price List'!$C:AS,39,FALSE)))</f>
        <v/>
      </c>
      <c r="AP413" s="83" t="str">
        <f>IF($B413="","",(VLOOKUP($B413,'Price List'!$C:AS,40,FALSE)))</f>
        <v/>
      </c>
      <c r="AQ413" s="125" t="str">
        <f>IF($B413="","",(VLOOKUP($B413,'Price List'!$C:AS,41,FALSE)))</f>
        <v/>
      </c>
      <c r="AR413" s="135" t="str">
        <f>IF($B413="","",(VLOOKUP($B413,'Price List'!$C:AS,42,FALSE)))</f>
        <v/>
      </c>
      <c r="AS413" s="76" t="str">
        <f>IF($B413="","",(VLOOKUP($B413,'Price List'!$C:CO,43,FALSE)))</f>
        <v/>
      </c>
      <c r="AT413" s="151" t="str">
        <f t="shared" si="6"/>
        <v/>
      </c>
      <c r="AU413" s="76"/>
      <c r="AV413" s="76"/>
      <c r="AW413" s="76"/>
      <c r="AX413" s="76"/>
      <c r="AY413" s="76"/>
      <c r="AZ413" s="76"/>
      <c r="BA413" s="76"/>
    </row>
    <row r="414" spans="1:53" s="85" customFormat="1" x14ac:dyDescent="0.2">
      <c r="A414" s="79">
        <v>407</v>
      </c>
      <c r="B414" s="76" t="str">
        <f>IF(ISBLANK(Catalog!I952),"",Catalog!I952)</f>
        <v/>
      </c>
      <c r="C414" s="76"/>
      <c r="D414" s="76" t="str">
        <f>IF($B414="","",(VLOOKUP($B414,'Price List'!$C:BB,2,FALSE)))</f>
        <v/>
      </c>
      <c r="E414" s="77" t="str">
        <f>IF($B414="","",(VLOOKUP($B414,'Price List'!$C:BA,3,FALSE)))</f>
        <v/>
      </c>
      <c r="F414" s="78" t="str">
        <f>IF($B414="","",IF(ISBLANK(VLOOKUP($B414,'Price List'!$C:BB,5,FALSE)),VLOOKUP($B414,'Price List'!$C:BB,7,FALSE),VLOOKUP($B414,'Price List'!$C:BB,5,FALSE)))</f>
        <v/>
      </c>
      <c r="G414" s="76"/>
      <c r="H414" s="76"/>
      <c r="I414" s="77" t="str">
        <f>IF($B414="","",(VLOOKUP($B414,'Price List'!$C:BE,6,FALSE)))</f>
        <v/>
      </c>
      <c r="J414" s="76" t="str">
        <f>IF($B414="","",(VLOOKUP($B414,'Price List'!$C:BF,8,FALSE)))</f>
        <v/>
      </c>
      <c r="K414" s="76" t="str">
        <f>IF($B414="","",(VLOOKUP($B414,'Price List'!$C:BG,9,FALSE)))</f>
        <v/>
      </c>
      <c r="L414" s="79" t="str">
        <f>IF($B414="","",(VLOOKUP($B414,'Price List'!$C:BH,10,FALSE)))</f>
        <v/>
      </c>
      <c r="M414" s="80" t="str">
        <f>IF($B414="","",(VLOOKUP($B414,'Price List'!$C:BI,11,FALSE)))</f>
        <v/>
      </c>
      <c r="N414" s="81" t="str">
        <f>IF($B414="","",(VLOOKUP($B414,'Price List'!$C:BI,12,FALSE)))</f>
        <v/>
      </c>
      <c r="O414" s="82" t="str">
        <f>IF($B414="","",(VLOOKUP($B414,'Price List'!$C:AS,13,FALSE)))</f>
        <v/>
      </c>
      <c r="P414" s="83" t="str">
        <f>IF($B414="","",(VLOOKUP($B414,'Price List'!$C:AS,14,FALSE)))</f>
        <v/>
      </c>
      <c r="Q414" s="83" t="str">
        <f>IF($B414="","",(VLOOKUP($B414,'Price List'!$C:AS,15,FALSE)))</f>
        <v/>
      </c>
      <c r="R414" s="125" t="str">
        <f>IF($B414="","",(VLOOKUP($B414,'Price List'!$C:AS,16,FALSE)))</f>
        <v/>
      </c>
      <c r="S414" s="125" t="str">
        <f>IF($B414="","",(VLOOKUP($B414,'Price List'!$C:AS,17,FALSE)))</f>
        <v/>
      </c>
      <c r="T414" s="84" t="str">
        <f>IF($B414="","",(VLOOKUP($B414,'Price List'!$C:AS,18,FALSE)))</f>
        <v/>
      </c>
      <c r="U414" s="83" t="str">
        <f>IF($B414="","",(VLOOKUP($B414,'Price List'!$C:AS,19,FALSE)))</f>
        <v/>
      </c>
      <c r="V414" s="83" t="str">
        <f>IF($B414="","",(VLOOKUP($B414,'Price List'!$C:AS,20,FALSE)))</f>
        <v/>
      </c>
      <c r="W414" s="125" t="str">
        <f>IF($B414="","",(VLOOKUP($B414,'Price List'!$C:AS,21,FALSE)))</f>
        <v/>
      </c>
      <c r="X414" s="130" t="str">
        <f>IF($B414="","",(VLOOKUP($B414,'Price List'!$C:AS,22,FALSE)))</f>
        <v/>
      </c>
      <c r="Y414" s="83" t="str">
        <f>IF($B414="","",(VLOOKUP($B414,'Price List'!$C:AS,23,FALSE)))</f>
        <v/>
      </c>
      <c r="Z414" s="83" t="str">
        <f>IF($B414="","",(VLOOKUP($B414,'Price List'!$C:AS,24,FALSE)))</f>
        <v/>
      </c>
      <c r="AA414" s="83" t="str">
        <f>IF($B414="","",(VLOOKUP($B414,'Price List'!$C:AS,25,FALSE)))</f>
        <v/>
      </c>
      <c r="AB414" s="125" t="str">
        <f>IF($B414="","",(VLOOKUP($B414,'Price List'!$C:AS,26,FALSE)))</f>
        <v/>
      </c>
      <c r="AC414" s="125" t="str">
        <f>IF($B414="","",(VLOOKUP($B414,'Price List'!$C:AS,27,FALSE)))</f>
        <v/>
      </c>
      <c r="AD414" s="82" t="str">
        <f>IF($B414="","",(VLOOKUP($B414,'Price List'!$C:AS,28,FALSE)))</f>
        <v/>
      </c>
      <c r="AE414" s="83" t="str">
        <f>IF($B414="","",(VLOOKUP($B414,'Price List'!$C:AS,29,FALSE)))</f>
        <v/>
      </c>
      <c r="AF414" s="83" t="str">
        <f>IF($B414="","",(VLOOKUP($B414,'Price List'!$C:AS,30,FALSE)))</f>
        <v/>
      </c>
      <c r="AG414" s="125" t="str">
        <f>IF($B414="","",(VLOOKUP($B414,'Price List'!$C:AS,31,FALSE)))</f>
        <v/>
      </c>
      <c r="AH414" s="125" t="str">
        <f>IF($B414="","",(VLOOKUP($B414,'Price List'!$C:AS,32,FALSE)))</f>
        <v/>
      </c>
      <c r="AI414" s="84" t="str">
        <f>IF($B414="","",(VLOOKUP($B414,'Price List'!$C:AS,33,FALSE)))</f>
        <v/>
      </c>
      <c r="AJ414" s="83" t="str">
        <f>IF($B414="","",(VLOOKUP($B414,'Price List'!$C:AS,34,FALSE)))</f>
        <v/>
      </c>
      <c r="AK414" s="83" t="str">
        <f>IF($B414="","",(VLOOKUP($B414,'Price List'!$C:AS,35,FALSE)))</f>
        <v/>
      </c>
      <c r="AL414" s="125" t="str">
        <f>IF($B414="","",(VLOOKUP($B414,'Price List'!$C:AS,36,FALSE)))</f>
        <v/>
      </c>
      <c r="AM414" s="130" t="str">
        <f>IF($B414="","",(VLOOKUP($B414,'Price List'!$C:AS,37,FALSE)))</f>
        <v/>
      </c>
      <c r="AN414" s="83" t="str">
        <f>IF($B414="","",(VLOOKUP($B414,'Price List'!$C:AS,38,FALSE)))</f>
        <v/>
      </c>
      <c r="AO414" s="83" t="str">
        <f>IF($B414="","",(VLOOKUP($B414,'Price List'!$C:AS,39,FALSE)))</f>
        <v/>
      </c>
      <c r="AP414" s="83" t="str">
        <f>IF($B414="","",(VLOOKUP($B414,'Price List'!$C:AS,40,FALSE)))</f>
        <v/>
      </c>
      <c r="AQ414" s="125" t="str">
        <f>IF($B414="","",(VLOOKUP($B414,'Price List'!$C:AS,41,FALSE)))</f>
        <v/>
      </c>
      <c r="AR414" s="135" t="str">
        <f>IF($B414="","",(VLOOKUP($B414,'Price List'!$C:AS,42,FALSE)))</f>
        <v/>
      </c>
      <c r="AS414" s="76" t="str">
        <f>IF($B414="","",(VLOOKUP($B414,'Price List'!$C:CO,43,FALSE)))</f>
        <v/>
      </c>
      <c r="AT414" s="151" t="str">
        <f t="shared" si="6"/>
        <v/>
      </c>
      <c r="AU414" s="76"/>
      <c r="AV414" s="76"/>
      <c r="AW414" s="76"/>
      <c r="AX414" s="76"/>
      <c r="AY414" s="76"/>
      <c r="AZ414" s="76"/>
      <c r="BA414" s="76"/>
    </row>
    <row r="415" spans="1:53" s="85" customFormat="1" x14ac:dyDescent="0.2">
      <c r="A415" s="79">
        <v>408</v>
      </c>
      <c r="B415" s="76" t="str">
        <f>IF(ISBLANK(Catalog!A959),"",Catalog!A959)</f>
        <v/>
      </c>
      <c r="C415" s="76"/>
      <c r="D415" s="76" t="str">
        <f>IF($B415="","",(VLOOKUP($B415,'Price List'!$C:BB,2,FALSE)))</f>
        <v/>
      </c>
      <c r="E415" s="77" t="str">
        <f>IF($B415="","",(VLOOKUP($B415,'Price List'!$C:BA,3,FALSE)))</f>
        <v/>
      </c>
      <c r="F415" s="78" t="str">
        <f>IF($B415="","",IF(ISBLANK(VLOOKUP($B415,'Price List'!$C:BB,5,FALSE)),VLOOKUP($B415,'Price List'!$C:BB,7,FALSE),VLOOKUP($B415,'Price List'!$C:BB,5,FALSE)))</f>
        <v/>
      </c>
      <c r="G415" s="76"/>
      <c r="H415" s="76"/>
      <c r="I415" s="77" t="str">
        <f>IF($B415="","",(VLOOKUP($B415,'Price List'!$C:BE,6,FALSE)))</f>
        <v/>
      </c>
      <c r="J415" s="76" t="str">
        <f>IF($B415="","",(VLOOKUP($B415,'Price List'!$C:BF,8,FALSE)))</f>
        <v/>
      </c>
      <c r="K415" s="76" t="str">
        <f>IF($B415="","",(VLOOKUP($B415,'Price List'!$C:BG,9,FALSE)))</f>
        <v/>
      </c>
      <c r="L415" s="79" t="str">
        <f>IF($B415="","",(VLOOKUP($B415,'Price List'!$C:BH,10,FALSE)))</f>
        <v/>
      </c>
      <c r="M415" s="80" t="str">
        <f>IF($B415="","",(VLOOKUP($B415,'Price List'!$C:BI,11,FALSE)))</f>
        <v/>
      </c>
      <c r="N415" s="81" t="str">
        <f>IF($B415="","",(VLOOKUP($B415,'Price List'!$C:BI,12,FALSE)))</f>
        <v/>
      </c>
      <c r="O415" s="82" t="str">
        <f>IF($B415="","",(VLOOKUP($B415,'Price List'!$C:AS,13,FALSE)))</f>
        <v/>
      </c>
      <c r="P415" s="83" t="str">
        <f>IF($B415="","",(VLOOKUP($B415,'Price List'!$C:AS,14,FALSE)))</f>
        <v/>
      </c>
      <c r="Q415" s="83" t="str">
        <f>IF($B415="","",(VLOOKUP($B415,'Price List'!$C:AS,15,FALSE)))</f>
        <v/>
      </c>
      <c r="R415" s="125" t="str">
        <f>IF($B415="","",(VLOOKUP($B415,'Price List'!$C:AS,16,FALSE)))</f>
        <v/>
      </c>
      <c r="S415" s="125" t="str">
        <f>IF($B415="","",(VLOOKUP($B415,'Price List'!$C:AS,17,FALSE)))</f>
        <v/>
      </c>
      <c r="T415" s="84" t="str">
        <f>IF($B415="","",(VLOOKUP($B415,'Price List'!$C:AS,18,FALSE)))</f>
        <v/>
      </c>
      <c r="U415" s="83" t="str">
        <f>IF($B415="","",(VLOOKUP($B415,'Price List'!$C:AS,19,FALSE)))</f>
        <v/>
      </c>
      <c r="V415" s="83" t="str">
        <f>IF($B415="","",(VLOOKUP($B415,'Price List'!$C:AS,20,FALSE)))</f>
        <v/>
      </c>
      <c r="W415" s="125" t="str">
        <f>IF($B415="","",(VLOOKUP($B415,'Price List'!$C:AS,21,FALSE)))</f>
        <v/>
      </c>
      <c r="X415" s="130" t="str">
        <f>IF($B415="","",(VLOOKUP($B415,'Price List'!$C:AS,22,FALSE)))</f>
        <v/>
      </c>
      <c r="Y415" s="83" t="str">
        <f>IF($B415="","",(VLOOKUP($B415,'Price List'!$C:AS,23,FALSE)))</f>
        <v/>
      </c>
      <c r="Z415" s="83" t="str">
        <f>IF($B415="","",(VLOOKUP($B415,'Price List'!$C:AS,24,FALSE)))</f>
        <v/>
      </c>
      <c r="AA415" s="83" t="str">
        <f>IF($B415="","",(VLOOKUP($B415,'Price List'!$C:AS,25,FALSE)))</f>
        <v/>
      </c>
      <c r="AB415" s="125" t="str">
        <f>IF($B415="","",(VLOOKUP($B415,'Price List'!$C:AS,26,FALSE)))</f>
        <v/>
      </c>
      <c r="AC415" s="125" t="str">
        <f>IF($B415="","",(VLOOKUP($B415,'Price List'!$C:AS,27,FALSE)))</f>
        <v/>
      </c>
      <c r="AD415" s="82" t="str">
        <f>IF($B415="","",(VLOOKUP($B415,'Price List'!$C:AS,28,FALSE)))</f>
        <v/>
      </c>
      <c r="AE415" s="83" t="str">
        <f>IF($B415="","",(VLOOKUP($B415,'Price List'!$C:AS,29,FALSE)))</f>
        <v/>
      </c>
      <c r="AF415" s="83" t="str">
        <f>IF($B415="","",(VLOOKUP($B415,'Price List'!$C:AS,30,FALSE)))</f>
        <v/>
      </c>
      <c r="AG415" s="125" t="str">
        <f>IF($B415="","",(VLOOKUP($B415,'Price List'!$C:AS,31,FALSE)))</f>
        <v/>
      </c>
      <c r="AH415" s="125" t="str">
        <f>IF($B415="","",(VLOOKUP($B415,'Price List'!$C:AS,32,FALSE)))</f>
        <v/>
      </c>
      <c r="AI415" s="84" t="str">
        <f>IF($B415="","",(VLOOKUP($B415,'Price List'!$C:AS,33,FALSE)))</f>
        <v/>
      </c>
      <c r="AJ415" s="83" t="str">
        <f>IF($B415="","",(VLOOKUP($B415,'Price List'!$C:AS,34,FALSE)))</f>
        <v/>
      </c>
      <c r="AK415" s="83" t="str">
        <f>IF($B415="","",(VLOOKUP($B415,'Price List'!$C:AS,35,FALSE)))</f>
        <v/>
      </c>
      <c r="AL415" s="125" t="str">
        <f>IF($B415="","",(VLOOKUP($B415,'Price List'!$C:AS,36,FALSE)))</f>
        <v/>
      </c>
      <c r="AM415" s="130" t="str">
        <f>IF($B415="","",(VLOOKUP($B415,'Price List'!$C:AS,37,FALSE)))</f>
        <v/>
      </c>
      <c r="AN415" s="83" t="str">
        <f>IF($B415="","",(VLOOKUP($B415,'Price List'!$C:AS,38,FALSE)))</f>
        <v/>
      </c>
      <c r="AO415" s="83" t="str">
        <f>IF($B415="","",(VLOOKUP($B415,'Price List'!$C:AS,39,FALSE)))</f>
        <v/>
      </c>
      <c r="AP415" s="83" t="str">
        <f>IF($B415="","",(VLOOKUP($B415,'Price List'!$C:AS,40,FALSE)))</f>
        <v/>
      </c>
      <c r="AQ415" s="125" t="str">
        <f>IF($B415="","",(VLOOKUP($B415,'Price List'!$C:AS,41,FALSE)))</f>
        <v/>
      </c>
      <c r="AR415" s="135" t="str">
        <f>IF($B415="","",(VLOOKUP($B415,'Price List'!$C:AS,42,FALSE)))</f>
        <v/>
      </c>
      <c r="AS415" s="76" t="str">
        <f>IF($B415="","",(VLOOKUP($B415,'Price List'!$C:CO,43,FALSE)))</f>
        <v/>
      </c>
      <c r="AT415" s="151" t="str">
        <f t="shared" si="6"/>
        <v/>
      </c>
      <c r="AU415" s="76"/>
      <c r="AV415" s="76"/>
      <c r="AW415" s="76"/>
      <c r="AX415" s="76"/>
      <c r="AY415" s="76"/>
      <c r="AZ415" s="76"/>
      <c r="BA415" s="76"/>
    </row>
    <row r="416" spans="1:53" s="85" customFormat="1" x14ac:dyDescent="0.2">
      <c r="A416" s="79">
        <v>409</v>
      </c>
      <c r="B416" s="76" t="str">
        <f>IF(ISBLANK(Catalog!E959),"",Catalog!E959)</f>
        <v/>
      </c>
      <c r="C416" s="76"/>
      <c r="D416" s="76" t="str">
        <f>IF($B416="","",(VLOOKUP($B416,'Price List'!$C:BB,2,FALSE)))</f>
        <v/>
      </c>
      <c r="E416" s="77" t="str">
        <f>IF($B416="","",(VLOOKUP($B416,'Price List'!$C:BA,3,FALSE)))</f>
        <v/>
      </c>
      <c r="F416" s="78" t="str">
        <f>IF($B416="","",IF(ISBLANK(VLOOKUP($B416,'Price List'!$C:BB,5,FALSE)),VLOOKUP($B416,'Price List'!$C:BB,7,FALSE),VLOOKUP($B416,'Price List'!$C:BB,5,FALSE)))</f>
        <v/>
      </c>
      <c r="G416" s="76"/>
      <c r="H416" s="76"/>
      <c r="I416" s="77" t="str">
        <f>IF($B416="","",(VLOOKUP($B416,'Price List'!$C:BE,6,FALSE)))</f>
        <v/>
      </c>
      <c r="J416" s="76" t="str">
        <f>IF($B416="","",(VLOOKUP($B416,'Price List'!$C:BF,8,FALSE)))</f>
        <v/>
      </c>
      <c r="K416" s="76" t="str">
        <f>IF($B416="","",(VLOOKUP($B416,'Price List'!$C:BG,9,FALSE)))</f>
        <v/>
      </c>
      <c r="L416" s="79" t="str">
        <f>IF($B416="","",(VLOOKUP($B416,'Price List'!$C:BH,10,FALSE)))</f>
        <v/>
      </c>
      <c r="M416" s="80" t="str">
        <f>IF($B416="","",(VLOOKUP($B416,'Price List'!$C:BI,11,FALSE)))</f>
        <v/>
      </c>
      <c r="N416" s="81" t="str">
        <f>IF($B416="","",(VLOOKUP($B416,'Price List'!$C:BI,12,FALSE)))</f>
        <v/>
      </c>
      <c r="O416" s="82" t="str">
        <f>IF($B416="","",(VLOOKUP($B416,'Price List'!$C:AS,13,FALSE)))</f>
        <v/>
      </c>
      <c r="P416" s="83" t="str">
        <f>IF($B416="","",(VLOOKUP($B416,'Price List'!$C:AS,14,FALSE)))</f>
        <v/>
      </c>
      <c r="Q416" s="83" t="str">
        <f>IF($B416="","",(VLOOKUP($B416,'Price List'!$C:AS,15,FALSE)))</f>
        <v/>
      </c>
      <c r="R416" s="125" t="str">
        <f>IF($B416="","",(VLOOKUP($B416,'Price List'!$C:AS,16,FALSE)))</f>
        <v/>
      </c>
      <c r="S416" s="125" t="str">
        <f>IF($B416="","",(VLOOKUP($B416,'Price List'!$C:AS,17,FALSE)))</f>
        <v/>
      </c>
      <c r="T416" s="84" t="str">
        <f>IF($B416="","",(VLOOKUP($B416,'Price List'!$C:AS,18,FALSE)))</f>
        <v/>
      </c>
      <c r="U416" s="83" t="str">
        <f>IF($B416="","",(VLOOKUP($B416,'Price List'!$C:AS,19,FALSE)))</f>
        <v/>
      </c>
      <c r="V416" s="83" t="str">
        <f>IF($B416="","",(VLOOKUP($B416,'Price List'!$C:AS,20,FALSE)))</f>
        <v/>
      </c>
      <c r="W416" s="125" t="str">
        <f>IF($B416="","",(VLOOKUP($B416,'Price List'!$C:AS,21,FALSE)))</f>
        <v/>
      </c>
      <c r="X416" s="130" t="str">
        <f>IF($B416="","",(VLOOKUP($B416,'Price List'!$C:AS,22,FALSE)))</f>
        <v/>
      </c>
      <c r="Y416" s="83" t="str">
        <f>IF($B416="","",(VLOOKUP($B416,'Price List'!$C:AS,23,FALSE)))</f>
        <v/>
      </c>
      <c r="Z416" s="83" t="str">
        <f>IF($B416="","",(VLOOKUP($B416,'Price List'!$C:AS,24,FALSE)))</f>
        <v/>
      </c>
      <c r="AA416" s="83" t="str">
        <f>IF($B416="","",(VLOOKUP($B416,'Price List'!$C:AS,25,FALSE)))</f>
        <v/>
      </c>
      <c r="AB416" s="125" t="str">
        <f>IF($B416="","",(VLOOKUP($B416,'Price List'!$C:AS,26,FALSE)))</f>
        <v/>
      </c>
      <c r="AC416" s="125" t="str">
        <f>IF($B416="","",(VLOOKUP($B416,'Price List'!$C:AS,27,FALSE)))</f>
        <v/>
      </c>
      <c r="AD416" s="82" t="str">
        <f>IF($B416="","",(VLOOKUP($B416,'Price List'!$C:AS,28,FALSE)))</f>
        <v/>
      </c>
      <c r="AE416" s="83" t="str">
        <f>IF($B416="","",(VLOOKUP($B416,'Price List'!$C:AS,29,FALSE)))</f>
        <v/>
      </c>
      <c r="AF416" s="83" t="str">
        <f>IF($B416="","",(VLOOKUP($B416,'Price List'!$C:AS,30,FALSE)))</f>
        <v/>
      </c>
      <c r="AG416" s="125" t="str">
        <f>IF($B416="","",(VLOOKUP($B416,'Price List'!$C:AS,31,FALSE)))</f>
        <v/>
      </c>
      <c r="AH416" s="125" t="str">
        <f>IF($B416="","",(VLOOKUP($B416,'Price List'!$C:AS,32,FALSE)))</f>
        <v/>
      </c>
      <c r="AI416" s="84" t="str">
        <f>IF($B416="","",(VLOOKUP($B416,'Price List'!$C:AS,33,FALSE)))</f>
        <v/>
      </c>
      <c r="AJ416" s="83" t="str">
        <f>IF($B416="","",(VLOOKUP($B416,'Price List'!$C:AS,34,FALSE)))</f>
        <v/>
      </c>
      <c r="AK416" s="83" t="str">
        <f>IF($B416="","",(VLOOKUP($B416,'Price List'!$C:AS,35,FALSE)))</f>
        <v/>
      </c>
      <c r="AL416" s="125" t="str">
        <f>IF($B416="","",(VLOOKUP($B416,'Price List'!$C:AS,36,FALSE)))</f>
        <v/>
      </c>
      <c r="AM416" s="130" t="str">
        <f>IF($B416="","",(VLOOKUP($B416,'Price List'!$C:AS,37,FALSE)))</f>
        <v/>
      </c>
      <c r="AN416" s="83" t="str">
        <f>IF($B416="","",(VLOOKUP($B416,'Price List'!$C:AS,38,FALSE)))</f>
        <v/>
      </c>
      <c r="AO416" s="83" t="str">
        <f>IF($B416="","",(VLOOKUP($B416,'Price List'!$C:AS,39,FALSE)))</f>
        <v/>
      </c>
      <c r="AP416" s="83" t="str">
        <f>IF($B416="","",(VLOOKUP($B416,'Price List'!$C:AS,40,FALSE)))</f>
        <v/>
      </c>
      <c r="AQ416" s="125" t="str">
        <f>IF($B416="","",(VLOOKUP($B416,'Price List'!$C:AS,41,FALSE)))</f>
        <v/>
      </c>
      <c r="AR416" s="135" t="str">
        <f>IF($B416="","",(VLOOKUP($B416,'Price List'!$C:AS,42,FALSE)))</f>
        <v/>
      </c>
      <c r="AS416" s="76" t="str">
        <f>IF($B416="","",(VLOOKUP($B416,'Price List'!$C:CO,43,FALSE)))</f>
        <v/>
      </c>
      <c r="AT416" s="151" t="str">
        <f t="shared" si="6"/>
        <v/>
      </c>
      <c r="AU416" s="76"/>
      <c r="AV416" s="76"/>
      <c r="AW416" s="76"/>
      <c r="AX416" s="76"/>
      <c r="AY416" s="76"/>
      <c r="AZ416" s="76"/>
      <c r="BA416" s="76"/>
    </row>
    <row r="417" spans="1:53" s="85" customFormat="1" x14ac:dyDescent="0.2">
      <c r="A417" s="79">
        <v>410</v>
      </c>
      <c r="B417" s="76" t="str">
        <f>IF(ISBLANK(Catalog!I959),"",Catalog!I959)</f>
        <v/>
      </c>
      <c r="C417" s="76"/>
      <c r="D417" s="76" t="str">
        <f>IF($B417="","",(VLOOKUP($B417,'Price List'!$C:BB,2,FALSE)))</f>
        <v/>
      </c>
      <c r="E417" s="77" t="str">
        <f>IF($B417="","",(VLOOKUP($B417,'Price List'!$C:BA,3,FALSE)))</f>
        <v/>
      </c>
      <c r="F417" s="78" t="str">
        <f>IF($B417="","",IF(ISBLANK(VLOOKUP($B417,'Price List'!$C:BB,5,FALSE)),VLOOKUP($B417,'Price List'!$C:BB,7,FALSE),VLOOKUP($B417,'Price List'!$C:BB,5,FALSE)))</f>
        <v/>
      </c>
      <c r="G417" s="76"/>
      <c r="H417" s="76"/>
      <c r="I417" s="77" t="str">
        <f>IF($B417="","",(VLOOKUP($B417,'Price List'!$C:BE,6,FALSE)))</f>
        <v/>
      </c>
      <c r="J417" s="76" t="str">
        <f>IF($B417="","",(VLOOKUP($B417,'Price List'!$C:BF,8,FALSE)))</f>
        <v/>
      </c>
      <c r="K417" s="76" t="str">
        <f>IF($B417="","",(VLOOKUP($B417,'Price List'!$C:BG,9,FALSE)))</f>
        <v/>
      </c>
      <c r="L417" s="79" t="str">
        <f>IF($B417="","",(VLOOKUP($B417,'Price List'!$C:BH,10,FALSE)))</f>
        <v/>
      </c>
      <c r="M417" s="80" t="str">
        <f>IF($B417="","",(VLOOKUP($B417,'Price List'!$C:BI,11,FALSE)))</f>
        <v/>
      </c>
      <c r="N417" s="81" t="str">
        <f>IF($B417="","",(VLOOKUP($B417,'Price List'!$C:BI,12,FALSE)))</f>
        <v/>
      </c>
      <c r="O417" s="82" t="str">
        <f>IF($B417="","",(VLOOKUP($B417,'Price List'!$C:AS,13,FALSE)))</f>
        <v/>
      </c>
      <c r="P417" s="83" t="str">
        <f>IF($B417="","",(VLOOKUP($B417,'Price List'!$C:AS,14,FALSE)))</f>
        <v/>
      </c>
      <c r="Q417" s="83" t="str">
        <f>IF($B417="","",(VLOOKUP($B417,'Price List'!$C:AS,15,FALSE)))</f>
        <v/>
      </c>
      <c r="R417" s="125" t="str">
        <f>IF($B417="","",(VLOOKUP($B417,'Price List'!$C:AS,16,FALSE)))</f>
        <v/>
      </c>
      <c r="S417" s="125" t="str">
        <f>IF($B417="","",(VLOOKUP($B417,'Price List'!$C:AS,17,FALSE)))</f>
        <v/>
      </c>
      <c r="T417" s="84" t="str">
        <f>IF($B417="","",(VLOOKUP($B417,'Price List'!$C:AS,18,FALSE)))</f>
        <v/>
      </c>
      <c r="U417" s="83" t="str">
        <f>IF($B417="","",(VLOOKUP($B417,'Price List'!$C:AS,19,FALSE)))</f>
        <v/>
      </c>
      <c r="V417" s="83" t="str">
        <f>IF($B417="","",(VLOOKUP($B417,'Price List'!$C:AS,20,FALSE)))</f>
        <v/>
      </c>
      <c r="W417" s="125" t="str">
        <f>IF($B417="","",(VLOOKUP($B417,'Price List'!$C:AS,21,FALSE)))</f>
        <v/>
      </c>
      <c r="X417" s="130" t="str">
        <f>IF($B417="","",(VLOOKUP($B417,'Price List'!$C:AS,22,FALSE)))</f>
        <v/>
      </c>
      <c r="Y417" s="83" t="str">
        <f>IF($B417="","",(VLOOKUP($B417,'Price List'!$C:AS,23,FALSE)))</f>
        <v/>
      </c>
      <c r="Z417" s="83" t="str">
        <f>IF($B417="","",(VLOOKUP($B417,'Price List'!$C:AS,24,FALSE)))</f>
        <v/>
      </c>
      <c r="AA417" s="83" t="str">
        <f>IF($B417="","",(VLOOKUP($B417,'Price List'!$C:AS,25,FALSE)))</f>
        <v/>
      </c>
      <c r="AB417" s="125" t="str">
        <f>IF($B417="","",(VLOOKUP($B417,'Price List'!$C:AS,26,FALSE)))</f>
        <v/>
      </c>
      <c r="AC417" s="125" t="str">
        <f>IF($B417="","",(VLOOKUP($B417,'Price List'!$C:AS,27,FALSE)))</f>
        <v/>
      </c>
      <c r="AD417" s="82" t="str">
        <f>IF($B417="","",(VLOOKUP($B417,'Price List'!$C:AS,28,FALSE)))</f>
        <v/>
      </c>
      <c r="AE417" s="83" t="str">
        <f>IF($B417="","",(VLOOKUP($B417,'Price List'!$C:AS,29,FALSE)))</f>
        <v/>
      </c>
      <c r="AF417" s="83" t="str">
        <f>IF($B417="","",(VLOOKUP($B417,'Price List'!$C:AS,30,FALSE)))</f>
        <v/>
      </c>
      <c r="AG417" s="125" t="str">
        <f>IF($B417="","",(VLOOKUP($B417,'Price List'!$C:AS,31,FALSE)))</f>
        <v/>
      </c>
      <c r="AH417" s="125" t="str">
        <f>IF($B417="","",(VLOOKUP($B417,'Price List'!$C:AS,32,FALSE)))</f>
        <v/>
      </c>
      <c r="AI417" s="84" t="str">
        <f>IF($B417="","",(VLOOKUP($B417,'Price List'!$C:AS,33,FALSE)))</f>
        <v/>
      </c>
      <c r="AJ417" s="83" t="str">
        <f>IF($B417="","",(VLOOKUP($B417,'Price List'!$C:AS,34,FALSE)))</f>
        <v/>
      </c>
      <c r="AK417" s="83" t="str">
        <f>IF($B417="","",(VLOOKUP($B417,'Price List'!$C:AS,35,FALSE)))</f>
        <v/>
      </c>
      <c r="AL417" s="125" t="str">
        <f>IF($B417="","",(VLOOKUP($B417,'Price List'!$C:AS,36,FALSE)))</f>
        <v/>
      </c>
      <c r="AM417" s="130" t="str">
        <f>IF($B417="","",(VLOOKUP($B417,'Price List'!$C:AS,37,FALSE)))</f>
        <v/>
      </c>
      <c r="AN417" s="83" t="str">
        <f>IF($B417="","",(VLOOKUP($B417,'Price List'!$C:AS,38,FALSE)))</f>
        <v/>
      </c>
      <c r="AO417" s="83" t="str">
        <f>IF($B417="","",(VLOOKUP($B417,'Price List'!$C:AS,39,FALSE)))</f>
        <v/>
      </c>
      <c r="AP417" s="83" t="str">
        <f>IF($B417="","",(VLOOKUP($B417,'Price List'!$C:AS,40,FALSE)))</f>
        <v/>
      </c>
      <c r="AQ417" s="125" t="str">
        <f>IF($B417="","",(VLOOKUP($B417,'Price List'!$C:AS,41,FALSE)))</f>
        <v/>
      </c>
      <c r="AR417" s="135" t="str">
        <f>IF($B417="","",(VLOOKUP($B417,'Price List'!$C:AS,42,FALSE)))</f>
        <v/>
      </c>
      <c r="AS417" s="76" t="str">
        <f>IF($B417="","",(VLOOKUP($B417,'Price List'!$C:CO,43,FALSE)))</f>
        <v/>
      </c>
      <c r="AT417" s="151" t="str">
        <f t="shared" si="6"/>
        <v/>
      </c>
      <c r="AU417" s="76"/>
      <c r="AV417" s="76"/>
      <c r="AW417" s="76"/>
      <c r="AX417" s="76"/>
      <c r="AY417" s="76"/>
      <c r="AZ417" s="76"/>
      <c r="BA417" s="76"/>
    </row>
    <row r="418" spans="1:53" s="85" customFormat="1" x14ac:dyDescent="0.2">
      <c r="A418" s="79">
        <v>411</v>
      </c>
      <c r="B418" s="76" t="str">
        <f>IF(ISBLANK(Catalog!A966),"",Catalog!A966)</f>
        <v/>
      </c>
      <c r="C418" s="76"/>
      <c r="D418" s="76" t="str">
        <f>IF($B418="","",(VLOOKUP($B418,'Price List'!$C:BB,2,FALSE)))</f>
        <v/>
      </c>
      <c r="E418" s="77" t="str">
        <f>IF($B418="","",(VLOOKUP($B418,'Price List'!$C:BA,3,FALSE)))</f>
        <v/>
      </c>
      <c r="F418" s="78" t="str">
        <f>IF($B418="","",IF(ISBLANK(VLOOKUP($B418,'Price List'!$C:BB,5,FALSE)),VLOOKUP($B418,'Price List'!$C:BB,7,FALSE),VLOOKUP($B418,'Price List'!$C:BB,5,FALSE)))</f>
        <v/>
      </c>
      <c r="G418" s="76"/>
      <c r="H418" s="76"/>
      <c r="I418" s="77" t="str">
        <f>IF($B418="","",(VLOOKUP($B418,'Price List'!$C:BE,6,FALSE)))</f>
        <v/>
      </c>
      <c r="J418" s="76" t="str">
        <f>IF($B418="","",(VLOOKUP($B418,'Price List'!$C:BF,8,FALSE)))</f>
        <v/>
      </c>
      <c r="K418" s="76" t="str">
        <f>IF($B418="","",(VLOOKUP($B418,'Price List'!$C:BG,9,FALSE)))</f>
        <v/>
      </c>
      <c r="L418" s="79" t="str">
        <f>IF($B418="","",(VLOOKUP($B418,'Price List'!$C:BH,10,FALSE)))</f>
        <v/>
      </c>
      <c r="M418" s="80" t="str">
        <f>IF($B418="","",(VLOOKUP($B418,'Price List'!$C:BI,11,FALSE)))</f>
        <v/>
      </c>
      <c r="N418" s="81" t="str">
        <f>IF($B418="","",(VLOOKUP($B418,'Price List'!$C:BI,12,FALSE)))</f>
        <v/>
      </c>
      <c r="O418" s="82" t="str">
        <f>IF($B418="","",(VLOOKUP($B418,'Price List'!$C:AS,13,FALSE)))</f>
        <v/>
      </c>
      <c r="P418" s="83" t="str">
        <f>IF($B418="","",(VLOOKUP($B418,'Price List'!$C:AS,14,FALSE)))</f>
        <v/>
      </c>
      <c r="Q418" s="83" t="str">
        <f>IF($B418="","",(VLOOKUP($B418,'Price List'!$C:AS,15,FALSE)))</f>
        <v/>
      </c>
      <c r="R418" s="125" t="str">
        <f>IF($B418="","",(VLOOKUP($B418,'Price List'!$C:AS,16,FALSE)))</f>
        <v/>
      </c>
      <c r="S418" s="125" t="str">
        <f>IF($B418="","",(VLOOKUP($B418,'Price List'!$C:AS,17,FALSE)))</f>
        <v/>
      </c>
      <c r="T418" s="84" t="str">
        <f>IF($B418="","",(VLOOKUP($B418,'Price List'!$C:AS,18,FALSE)))</f>
        <v/>
      </c>
      <c r="U418" s="83" t="str">
        <f>IF($B418="","",(VLOOKUP($B418,'Price List'!$C:AS,19,FALSE)))</f>
        <v/>
      </c>
      <c r="V418" s="83" t="str">
        <f>IF($B418="","",(VLOOKUP($B418,'Price List'!$C:AS,20,FALSE)))</f>
        <v/>
      </c>
      <c r="W418" s="125" t="str">
        <f>IF($B418="","",(VLOOKUP($B418,'Price List'!$C:AS,21,FALSE)))</f>
        <v/>
      </c>
      <c r="X418" s="130" t="str">
        <f>IF($B418="","",(VLOOKUP($B418,'Price List'!$C:AS,22,FALSE)))</f>
        <v/>
      </c>
      <c r="Y418" s="83" t="str">
        <f>IF($B418="","",(VLOOKUP($B418,'Price List'!$C:AS,23,FALSE)))</f>
        <v/>
      </c>
      <c r="Z418" s="83" t="str">
        <f>IF($B418="","",(VLOOKUP($B418,'Price List'!$C:AS,24,FALSE)))</f>
        <v/>
      </c>
      <c r="AA418" s="83" t="str">
        <f>IF($B418="","",(VLOOKUP($B418,'Price List'!$C:AS,25,FALSE)))</f>
        <v/>
      </c>
      <c r="AB418" s="125" t="str">
        <f>IF($B418="","",(VLOOKUP($B418,'Price List'!$C:AS,26,FALSE)))</f>
        <v/>
      </c>
      <c r="AC418" s="125" t="str">
        <f>IF($B418="","",(VLOOKUP($B418,'Price List'!$C:AS,27,FALSE)))</f>
        <v/>
      </c>
      <c r="AD418" s="82" t="str">
        <f>IF($B418="","",(VLOOKUP($B418,'Price List'!$C:AS,28,FALSE)))</f>
        <v/>
      </c>
      <c r="AE418" s="83" t="str">
        <f>IF($B418="","",(VLOOKUP($B418,'Price List'!$C:AS,29,FALSE)))</f>
        <v/>
      </c>
      <c r="AF418" s="83" t="str">
        <f>IF($B418="","",(VLOOKUP($B418,'Price List'!$C:AS,30,FALSE)))</f>
        <v/>
      </c>
      <c r="AG418" s="125" t="str">
        <f>IF($B418="","",(VLOOKUP($B418,'Price List'!$C:AS,31,FALSE)))</f>
        <v/>
      </c>
      <c r="AH418" s="125" t="str">
        <f>IF($B418="","",(VLOOKUP($B418,'Price List'!$C:AS,32,FALSE)))</f>
        <v/>
      </c>
      <c r="AI418" s="84" t="str">
        <f>IF($B418="","",(VLOOKUP($B418,'Price List'!$C:AS,33,FALSE)))</f>
        <v/>
      </c>
      <c r="AJ418" s="83" t="str">
        <f>IF($B418="","",(VLOOKUP($B418,'Price List'!$C:AS,34,FALSE)))</f>
        <v/>
      </c>
      <c r="AK418" s="83" t="str">
        <f>IF($B418="","",(VLOOKUP($B418,'Price List'!$C:AS,35,FALSE)))</f>
        <v/>
      </c>
      <c r="AL418" s="125" t="str">
        <f>IF($B418="","",(VLOOKUP($B418,'Price List'!$C:AS,36,FALSE)))</f>
        <v/>
      </c>
      <c r="AM418" s="130" t="str">
        <f>IF($B418="","",(VLOOKUP($B418,'Price List'!$C:AS,37,FALSE)))</f>
        <v/>
      </c>
      <c r="AN418" s="83" t="str">
        <f>IF($B418="","",(VLOOKUP($B418,'Price List'!$C:AS,38,FALSE)))</f>
        <v/>
      </c>
      <c r="AO418" s="83" t="str">
        <f>IF($B418="","",(VLOOKUP($B418,'Price List'!$C:AS,39,FALSE)))</f>
        <v/>
      </c>
      <c r="AP418" s="83" t="str">
        <f>IF($B418="","",(VLOOKUP($B418,'Price List'!$C:AS,40,FALSE)))</f>
        <v/>
      </c>
      <c r="AQ418" s="125" t="str">
        <f>IF($B418="","",(VLOOKUP($B418,'Price List'!$C:AS,41,FALSE)))</f>
        <v/>
      </c>
      <c r="AR418" s="135" t="str">
        <f>IF($B418="","",(VLOOKUP($B418,'Price List'!$C:AS,42,FALSE)))</f>
        <v/>
      </c>
      <c r="AS418" s="76" t="str">
        <f>IF($B418="","",(VLOOKUP($B418,'Price List'!$C:CO,43,FALSE)))</f>
        <v/>
      </c>
      <c r="AT418" s="151" t="str">
        <f t="shared" si="6"/>
        <v/>
      </c>
      <c r="AU418" s="76"/>
      <c r="AV418" s="76"/>
      <c r="AW418" s="76"/>
      <c r="AX418" s="76"/>
      <c r="AY418" s="76"/>
      <c r="AZ418" s="76"/>
      <c r="BA418" s="76"/>
    </row>
    <row r="419" spans="1:53" s="85" customFormat="1" x14ac:dyDescent="0.2">
      <c r="A419" s="79">
        <v>412</v>
      </c>
      <c r="B419" s="76" t="str">
        <f>IF(ISBLANK(Catalog!E966),"",Catalog!E966)</f>
        <v/>
      </c>
      <c r="C419" s="76"/>
      <c r="D419" s="76" t="str">
        <f>IF($B419="","",(VLOOKUP($B419,'Price List'!$C:BB,2,FALSE)))</f>
        <v/>
      </c>
      <c r="E419" s="77" t="str">
        <f>IF($B419="","",(VLOOKUP($B419,'Price List'!$C:BA,3,FALSE)))</f>
        <v/>
      </c>
      <c r="F419" s="78" t="str">
        <f>IF($B419="","",IF(ISBLANK(VLOOKUP($B419,'Price List'!$C:BB,5,FALSE)),VLOOKUP($B419,'Price List'!$C:BB,7,FALSE),VLOOKUP($B419,'Price List'!$C:BB,5,FALSE)))</f>
        <v/>
      </c>
      <c r="G419" s="76"/>
      <c r="H419" s="76"/>
      <c r="I419" s="77" t="str">
        <f>IF($B419="","",(VLOOKUP($B419,'Price List'!$C:BE,6,FALSE)))</f>
        <v/>
      </c>
      <c r="J419" s="76" t="str">
        <f>IF($B419="","",(VLOOKUP($B419,'Price List'!$C:BF,8,FALSE)))</f>
        <v/>
      </c>
      <c r="K419" s="76" t="str">
        <f>IF($B419="","",(VLOOKUP($B419,'Price List'!$C:BG,9,FALSE)))</f>
        <v/>
      </c>
      <c r="L419" s="79" t="str">
        <f>IF($B419="","",(VLOOKUP($B419,'Price List'!$C:BH,10,FALSE)))</f>
        <v/>
      </c>
      <c r="M419" s="80" t="str">
        <f>IF($B419="","",(VLOOKUP($B419,'Price List'!$C:BI,11,FALSE)))</f>
        <v/>
      </c>
      <c r="N419" s="81" t="str">
        <f>IF($B419="","",(VLOOKUP($B419,'Price List'!$C:BI,12,FALSE)))</f>
        <v/>
      </c>
      <c r="O419" s="82" t="str">
        <f>IF($B419="","",(VLOOKUP($B419,'Price List'!$C:AS,13,FALSE)))</f>
        <v/>
      </c>
      <c r="P419" s="83" t="str">
        <f>IF($B419="","",(VLOOKUP($B419,'Price List'!$C:AS,14,FALSE)))</f>
        <v/>
      </c>
      <c r="Q419" s="83" t="str">
        <f>IF($B419="","",(VLOOKUP($B419,'Price List'!$C:AS,15,FALSE)))</f>
        <v/>
      </c>
      <c r="R419" s="125" t="str">
        <f>IF($B419="","",(VLOOKUP($B419,'Price List'!$C:AS,16,FALSE)))</f>
        <v/>
      </c>
      <c r="S419" s="125" t="str">
        <f>IF($B419="","",(VLOOKUP($B419,'Price List'!$C:AS,17,FALSE)))</f>
        <v/>
      </c>
      <c r="T419" s="84" t="str">
        <f>IF($B419="","",(VLOOKUP($B419,'Price List'!$C:AS,18,FALSE)))</f>
        <v/>
      </c>
      <c r="U419" s="83" t="str">
        <f>IF($B419="","",(VLOOKUP($B419,'Price List'!$C:AS,19,FALSE)))</f>
        <v/>
      </c>
      <c r="V419" s="83" t="str">
        <f>IF($B419="","",(VLOOKUP($B419,'Price List'!$C:AS,20,FALSE)))</f>
        <v/>
      </c>
      <c r="W419" s="125" t="str">
        <f>IF($B419="","",(VLOOKUP($B419,'Price List'!$C:AS,21,FALSE)))</f>
        <v/>
      </c>
      <c r="X419" s="130" t="str">
        <f>IF($B419="","",(VLOOKUP($B419,'Price List'!$C:AS,22,FALSE)))</f>
        <v/>
      </c>
      <c r="Y419" s="83" t="str">
        <f>IF($B419="","",(VLOOKUP($B419,'Price List'!$C:AS,23,FALSE)))</f>
        <v/>
      </c>
      <c r="Z419" s="83" t="str">
        <f>IF($B419="","",(VLOOKUP($B419,'Price List'!$C:AS,24,FALSE)))</f>
        <v/>
      </c>
      <c r="AA419" s="83" t="str">
        <f>IF($B419="","",(VLOOKUP($B419,'Price List'!$C:AS,25,FALSE)))</f>
        <v/>
      </c>
      <c r="AB419" s="125" t="str">
        <f>IF($B419="","",(VLOOKUP($B419,'Price List'!$C:AS,26,FALSE)))</f>
        <v/>
      </c>
      <c r="AC419" s="125" t="str">
        <f>IF($B419="","",(VLOOKUP($B419,'Price List'!$C:AS,27,FALSE)))</f>
        <v/>
      </c>
      <c r="AD419" s="82" t="str">
        <f>IF($B419="","",(VLOOKUP($B419,'Price List'!$C:AS,28,FALSE)))</f>
        <v/>
      </c>
      <c r="AE419" s="83" t="str">
        <f>IF($B419="","",(VLOOKUP($B419,'Price List'!$C:AS,29,FALSE)))</f>
        <v/>
      </c>
      <c r="AF419" s="83" t="str">
        <f>IF($B419="","",(VLOOKUP($B419,'Price List'!$C:AS,30,FALSE)))</f>
        <v/>
      </c>
      <c r="AG419" s="125" t="str">
        <f>IF($B419="","",(VLOOKUP($B419,'Price List'!$C:AS,31,FALSE)))</f>
        <v/>
      </c>
      <c r="AH419" s="125" t="str">
        <f>IF($B419="","",(VLOOKUP($B419,'Price List'!$C:AS,32,FALSE)))</f>
        <v/>
      </c>
      <c r="AI419" s="84" t="str">
        <f>IF($B419="","",(VLOOKUP($B419,'Price List'!$C:AS,33,FALSE)))</f>
        <v/>
      </c>
      <c r="AJ419" s="83" t="str">
        <f>IF($B419="","",(VLOOKUP($B419,'Price List'!$C:AS,34,FALSE)))</f>
        <v/>
      </c>
      <c r="AK419" s="83" t="str">
        <f>IF($B419="","",(VLOOKUP($B419,'Price List'!$C:AS,35,FALSE)))</f>
        <v/>
      </c>
      <c r="AL419" s="125" t="str">
        <f>IF($B419="","",(VLOOKUP($B419,'Price List'!$C:AS,36,FALSE)))</f>
        <v/>
      </c>
      <c r="AM419" s="130" t="str">
        <f>IF($B419="","",(VLOOKUP($B419,'Price List'!$C:AS,37,FALSE)))</f>
        <v/>
      </c>
      <c r="AN419" s="83" t="str">
        <f>IF($B419="","",(VLOOKUP($B419,'Price List'!$C:AS,38,FALSE)))</f>
        <v/>
      </c>
      <c r="AO419" s="83" t="str">
        <f>IF($B419="","",(VLOOKUP($B419,'Price List'!$C:AS,39,FALSE)))</f>
        <v/>
      </c>
      <c r="AP419" s="83" t="str">
        <f>IF($B419="","",(VLOOKUP($B419,'Price List'!$C:AS,40,FALSE)))</f>
        <v/>
      </c>
      <c r="AQ419" s="125" t="str">
        <f>IF($B419="","",(VLOOKUP($B419,'Price List'!$C:AS,41,FALSE)))</f>
        <v/>
      </c>
      <c r="AR419" s="135" t="str">
        <f>IF($B419="","",(VLOOKUP($B419,'Price List'!$C:AS,42,FALSE)))</f>
        <v/>
      </c>
      <c r="AS419" s="76" t="str">
        <f>IF($B419="","",(VLOOKUP($B419,'Price List'!$C:CO,43,FALSE)))</f>
        <v/>
      </c>
      <c r="AT419" s="151" t="str">
        <f t="shared" si="6"/>
        <v/>
      </c>
      <c r="AU419" s="76"/>
      <c r="AV419" s="76"/>
      <c r="AW419" s="76"/>
      <c r="AX419" s="76"/>
      <c r="AY419" s="76"/>
      <c r="AZ419" s="76"/>
      <c r="BA419" s="76"/>
    </row>
    <row r="420" spans="1:53" s="85" customFormat="1" x14ac:dyDescent="0.2">
      <c r="A420" s="79">
        <v>413</v>
      </c>
      <c r="B420" s="76" t="str">
        <f>IF(ISBLANK(Catalog!I966),"",Catalog!I966)</f>
        <v/>
      </c>
      <c r="C420" s="76"/>
      <c r="D420" s="76" t="str">
        <f>IF($B420="","",(VLOOKUP($B420,'Price List'!$C:BB,2,FALSE)))</f>
        <v/>
      </c>
      <c r="E420" s="77" t="str">
        <f>IF($B420="","",(VLOOKUP($B420,'Price List'!$C:BA,3,FALSE)))</f>
        <v/>
      </c>
      <c r="F420" s="78" t="str">
        <f>IF($B420="","",IF(ISBLANK(VLOOKUP($B420,'Price List'!$C:BB,5,FALSE)),VLOOKUP($B420,'Price List'!$C:BB,7,FALSE),VLOOKUP($B420,'Price List'!$C:BB,5,FALSE)))</f>
        <v/>
      </c>
      <c r="G420" s="76"/>
      <c r="H420" s="76"/>
      <c r="I420" s="77" t="str">
        <f>IF($B420="","",(VLOOKUP($B420,'Price List'!$C:BE,6,FALSE)))</f>
        <v/>
      </c>
      <c r="J420" s="76" t="str">
        <f>IF($B420="","",(VLOOKUP($B420,'Price List'!$C:BF,8,FALSE)))</f>
        <v/>
      </c>
      <c r="K420" s="76" t="str">
        <f>IF($B420="","",(VLOOKUP($B420,'Price List'!$C:BG,9,FALSE)))</f>
        <v/>
      </c>
      <c r="L420" s="79" t="str">
        <f>IF($B420="","",(VLOOKUP($B420,'Price List'!$C:BH,10,FALSE)))</f>
        <v/>
      </c>
      <c r="M420" s="80" t="str">
        <f>IF($B420="","",(VLOOKUP($B420,'Price List'!$C:BI,11,FALSE)))</f>
        <v/>
      </c>
      <c r="N420" s="81" t="str">
        <f>IF($B420="","",(VLOOKUP($B420,'Price List'!$C:BI,12,FALSE)))</f>
        <v/>
      </c>
      <c r="O420" s="82" t="str">
        <f>IF($B420="","",(VLOOKUP($B420,'Price List'!$C:AS,13,FALSE)))</f>
        <v/>
      </c>
      <c r="P420" s="83" t="str">
        <f>IF($B420="","",(VLOOKUP($B420,'Price List'!$C:AS,14,FALSE)))</f>
        <v/>
      </c>
      <c r="Q420" s="83" t="str">
        <f>IF($B420="","",(VLOOKUP($B420,'Price List'!$C:AS,15,FALSE)))</f>
        <v/>
      </c>
      <c r="R420" s="125" t="str">
        <f>IF($B420="","",(VLOOKUP($B420,'Price List'!$C:AS,16,FALSE)))</f>
        <v/>
      </c>
      <c r="S420" s="125" t="str">
        <f>IF($B420="","",(VLOOKUP($B420,'Price List'!$C:AS,17,FALSE)))</f>
        <v/>
      </c>
      <c r="T420" s="84" t="str">
        <f>IF($B420="","",(VLOOKUP($B420,'Price List'!$C:AS,18,FALSE)))</f>
        <v/>
      </c>
      <c r="U420" s="83" t="str">
        <f>IF($B420="","",(VLOOKUP($B420,'Price List'!$C:AS,19,FALSE)))</f>
        <v/>
      </c>
      <c r="V420" s="83" t="str">
        <f>IF($B420="","",(VLOOKUP($B420,'Price List'!$C:AS,20,FALSE)))</f>
        <v/>
      </c>
      <c r="W420" s="125" t="str">
        <f>IF($B420="","",(VLOOKUP($B420,'Price List'!$C:AS,21,FALSE)))</f>
        <v/>
      </c>
      <c r="X420" s="130" t="str">
        <f>IF($B420="","",(VLOOKUP($B420,'Price List'!$C:AS,22,FALSE)))</f>
        <v/>
      </c>
      <c r="Y420" s="83" t="str">
        <f>IF($B420="","",(VLOOKUP($B420,'Price List'!$C:AS,23,FALSE)))</f>
        <v/>
      </c>
      <c r="Z420" s="83" t="str">
        <f>IF($B420="","",(VLOOKUP($B420,'Price List'!$C:AS,24,FALSE)))</f>
        <v/>
      </c>
      <c r="AA420" s="83" t="str">
        <f>IF($B420="","",(VLOOKUP($B420,'Price List'!$C:AS,25,FALSE)))</f>
        <v/>
      </c>
      <c r="AB420" s="125" t="str">
        <f>IF($B420="","",(VLOOKUP($B420,'Price List'!$C:AS,26,FALSE)))</f>
        <v/>
      </c>
      <c r="AC420" s="125" t="str">
        <f>IF($B420="","",(VLOOKUP($B420,'Price List'!$C:AS,27,FALSE)))</f>
        <v/>
      </c>
      <c r="AD420" s="82" t="str">
        <f>IF($B420="","",(VLOOKUP($B420,'Price List'!$C:AS,28,FALSE)))</f>
        <v/>
      </c>
      <c r="AE420" s="83" t="str">
        <f>IF($B420="","",(VLOOKUP($B420,'Price List'!$C:AS,29,FALSE)))</f>
        <v/>
      </c>
      <c r="AF420" s="83" t="str">
        <f>IF($B420="","",(VLOOKUP($B420,'Price List'!$C:AS,30,FALSE)))</f>
        <v/>
      </c>
      <c r="AG420" s="125" t="str">
        <f>IF($B420="","",(VLOOKUP($B420,'Price List'!$C:AS,31,FALSE)))</f>
        <v/>
      </c>
      <c r="AH420" s="125" t="str">
        <f>IF($B420="","",(VLOOKUP($B420,'Price List'!$C:AS,32,FALSE)))</f>
        <v/>
      </c>
      <c r="AI420" s="84" t="str">
        <f>IF($B420="","",(VLOOKUP($B420,'Price List'!$C:AS,33,FALSE)))</f>
        <v/>
      </c>
      <c r="AJ420" s="83" t="str">
        <f>IF($B420="","",(VLOOKUP($B420,'Price List'!$C:AS,34,FALSE)))</f>
        <v/>
      </c>
      <c r="AK420" s="83" t="str">
        <f>IF($B420="","",(VLOOKUP($B420,'Price List'!$C:AS,35,FALSE)))</f>
        <v/>
      </c>
      <c r="AL420" s="125" t="str">
        <f>IF($B420="","",(VLOOKUP($B420,'Price List'!$C:AS,36,FALSE)))</f>
        <v/>
      </c>
      <c r="AM420" s="130" t="str">
        <f>IF($B420="","",(VLOOKUP($B420,'Price List'!$C:AS,37,FALSE)))</f>
        <v/>
      </c>
      <c r="AN420" s="83" t="str">
        <f>IF($B420="","",(VLOOKUP($B420,'Price List'!$C:AS,38,FALSE)))</f>
        <v/>
      </c>
      <c r="AO420" s="83" t="str">
        <f>IF($B420="","",(VLOOKUP($B420,'Price List'!$C:AS,39,FALSE)))</f>
        <v/>
      </c>
      <c r="AP420" s="83" t="str">
        <f>IF($B420="","",(VLOOKUP($B420,'Price List'!$C:AS,40,FALSE)))</f>
        <v/>
      </c>
      <c r="AQ420" s="125" t="str">
        <f>IF($B420="","",(VLOOKUP($B420,'Price List'!$C:AS,41,FALSE)))</f>
        <v/>
      </c>
      <c r="AR420" s="135" t="str">
        <f>IF($B420="","",(VLOOKUP($B420,'Price List'!$C:AS,42,FALSE)))</f>
        <v/>
      </c>
      <c r="AS420" s="76" t="str">
        <f>IF($B420="","",(VLOOKUP($B420,'Price List'!$C:CO,43,FALSE)))</f>
        <v/>
      </c>
      <c r="AT420" s="151" t="str">
        <f t="shared" si="6"/>
        <v/>
      </c>
      <c r="AU420" s="76"/>
      <c r="AV420" s="76"/>
      <c r="AW420" s="76"/>
      <c r="AX420" s="76"/>
      <c r="AY420" s="76"/>
      <c r="AZ420" s="76"/>
      <c r="BA420" s="76"/>
    </row>
    <row r="421" spans="1:53" s="85" customFormat="1" x14ac:dyDescent="0.2">
      <c r="A421" s="79">
        <v>414</v>
      </c>
      <c r="B421" s="76" t="str">
        <f>IF(ISBLANK(Catalog!A973),"",Catalog!A973)</f>
        <v/>
      </c>
      <c r="C421" s="76"/>
      <c r="D421" s="76" t="str">
        <f>IF($B421="","",(VLOOKUP($B421,'Price List'!$C:BB,2,FALSE)))</f>
        <v/>
      </c>
      <c r="E421" s="77" t="str">
        <f>IF($B421="","",(VLOOKUP($B421,'Price List'!$C:BA,3,FALSE)))</f>
        <v/>
      </c>
      <c r="F421" s="78" t="str">
        <f>IF($B421="","",IF(ISBLANK(VLOOKUP($B421,'Price List'!$C:BB,5,FALSE)),VLOOKUP($B421,'Price List'!$C:BB,7,FALSE),VLOOKUP($B421,'Price List'!$C:BB,5,FALSE)))</f>
        <v/>
      </c>
      <c r="G421" s="76"/>
      <c r="H421" s="76"/>
      <c r="I421" s="77" t="str">
        <f>IF($B421="","",(VLOOKUP($B421,'Price List'!$C:BE,6,FALSE)))</f>
        <v/>
      </c>
      <c r="J421" s="76" t="str">
        <f>IF($B421="","",(VLOOKUP($B421,'Price List'!$C:BF,8,FALSE)))</f>
        <v/>
      </c>
      <c r="K421" s="76" t="str">
        <f>IF($B421="","",(VLOOKUP($B421,'Price List'!$C:BG,9,FALSE)))</f>
        <v/>
      </c>
      <c r="L421" s="79" t="str">
        <f>IF($B421="","",(VLOOKUP($B421,'Price List'!$C:BH,10,FALSE)))</f>
        <v/>
      </c>
      <c r="M421" s="80" t="str">
        <f>IF($B421="","",(VLOOKUP($B421,'Price List'!$C:BI,11,FALSE)))</f>
        <v/>
      </c>
      <c r="N421" s="81" t="str">
        <f>IF($B421="","",(VLOOKUP($B421,'Price List'!$C:BI,12,FALSE)))</f>
        <v/>
      </c>
      <c r="O421" s="82" t="str">
        <f>IF($B421="","",(VLOOKUP($B421,'Price List'!$C:AS,13,FALSE)))</f>
        <v/>
      </c>
      <c r="P421" s="83" t="str">
        <f>IF($B421="","",(VLOOKUP($B421,'Price List'!$C:AS,14,FALSE)))</f>
        <v/>
      </c>
      <c r="Q421" s="83" t="str">
        <f>IF($B421="","",(VLOOKUP($B421,'Price List'!$C:AS,15,FALSE)))</f>
        <v/>
      </c>
      <c r="R421" s="125" t="str">
        <f>IF($B421="","",(VLOOKUP($B421,'Price List'!$C:AS,16,FALSE)))</f>
        <v/>
      </c>
      <c r="S421" s="125" t="str">
        <f>IF($B421="","",(VLOOKUP($B421,'Price List'!$C:AS,17,FALSE)))</f>
        <v/>
      </c>
      <c r="T421" s="84" t="str">
        <f>IF($B421="","",(VLOOKUP($B421,'Price List'!$C:AS,18,FALSE)))</f>
        <v/>
      </c>
      <c r="U421" s="83" t="str">
        <f>IF($B421="","",(VLOOKUP($B421,'Price List'!$C:AS,19,FALSE)))</f>
        <v/>
      </c>
      <c r="V421" s="83" t="str">
        <f>IF($B421="","",(VLOOKUP($B421,'Price List'!$C:AS,20,FALSE)))</f>
        <v/>
      </c>
      <c r="W421" s="125" t="str">
        <f>IF($B421="","",(VLOOKUP($B421,'Price List'!$C:AS,21,FALSE)))</f>
        <v/>
      </c>
      <c r="X421" s="130" t="str">
        <f>IF($B421="","",(VLOOKUP($B421,'Price List'!$C:AS,22,FALSE)))</f>
        <v/>
      </c>
      <c r="Y421" s="83" t="str">
        <f>IF($B421="","",(VLOOKUP($B421,'Price List'!$C:AS,23,FALSE)))</f>
        <v/>
      </c>
      <c r="Z421" s="83" t="str">
        <f>IF($B421="","",(VLOOKUP($B421,'Price List'!$C:AS,24,FALSE)))</f>
        <v/>
      </c>
      <c r="AA421" s="83" t="str">
        <f>IF($B421="","",(VLOOKUP($B421,'Price List'!$C:AS,25,FALSE)))</f>
        <v/>
      </c>
      <c r="AB421" s="125" t="str">
        <f>IF($B421="","",(VLOOKUP($B421,'Price List'!$C:AS,26,FALSE)))</f>
        <v/>
      </c>
      <c r="AC421" s="125" t="str">
        <f>IF($B421="","",(VLOOKUP($B421,'Price List'!$C:AS,27,FALSE)))</f>
        <v/>
      </c>
      <c r="AD421" s="82" t="str">
        <f>IF($B421="","",(VLOOKUP($B421,'Price List'!$C:AS,28,FALSE)))</f>
        <v/>
      </c>
      <c r="AE421" s="83" t="str">
        <f>IF($B421="","",(VLOOKUP($B421,'Price List'!$C:AS,29,FALSE)))</f>
        <v/>
      </c>
      <c r="AF421" s="83" t="str">
        <f>IF($B421="","",(VLOOKUP($B421,'Price List'!$C:AS,30,FALSE)))</f>
        <v/>
      </c>
      <c r="AG421" s="125" t="str">
        <f>IF($B421="","",(VLOOKUP($B421,'Price List'!$C:AS,31,FALSE)))</f>
        <v/>
      </c>
      <c r="AH421" s="125" t="str">
        <f>IF($B421="","",(VLOOKUP($B421,'Price List'!$C:AS,32,FALSE)))</f>
        <v/>
      </c>
      <c r="AI421" s="84" t="str">
        <f>IF($B421="","",(VLOOKUP($B421,'Price List'!$C:AS,33,FALSE)))</f>
        <v/>
      </c>
      <c r="AJ421" s="83" t="str">
        <f>IF($B421="","",(VLOOKUP($B421,'Price List'!$C:AS,34,FALSE)))</f>
        <v/>
      </c>
      <c r="AK421" s="83" t="str">
        <f>IF($B421="","",(VLOOKUP($B421,'Price List'!$C:AS,35,FALSE)))</f>
        <v/>
      </c>
      <c r="AL421" s="125" t="str">
        <f>IF($B421="","",(VLOOKUP($B421,'Price List'!$C:AS,36,FALSE)))</f>
        <v/>
      </c>
      <c r="AM421" s="130" t="str">
        <f>IF($B421="","",(VLOOKUP($B421,'Price List'!$C:AS,37,FALSE)))</f>
        <v/>
      </c>
      <c r="AN421" s="83" t="str">
        <f>IF($B421="","",(VLOOKUP($B421,'Price List'!$C:AS,38,FALSE)))</f>
        <v/>
      </c>
      <c r="AO421" s="83" t="str">
        <f>IF($B421="","",(VLOOKUP($B421,'Price List'!$C:AS,39,FALSE)))</f>
        <v/>
      </c>
      <c r="AP421" s="83" t="str">
        <f>IF($B421="","",(VLOOKUP($B421,'Price List'!$C:AS,40,FALSE)))</f>
        <v/>
      </c>
      <c r="AQ421" s="125" t="str">
        <f>IF($B421="","",(VLOOKUP($B421,'Price List'!$C:AS,41,FALSE)))</f>
        <v/>
      </c>
      <c r="AR421" s="135" t="str">
        <f>IF($B421="","",(VLOOKUP($B421,'Price List'!$C:AS,42,FALSE)))</f>
        <v/>
      </c>
      <c r="AS421" s="76" t="str">
        <f>IF($B421="","",(VLOOKUP($B421,'Price List'!$C:CO,43,FALSE)))</f>
        <v/>
      </c>
      <c r="AT421" s="151" t="str">
        <f t="shared" si="6"/>
        <v/>
      </c>
      <c r="AU421" s="76"/>
      <c r="AV421" s="76"/>
      <c r="AW421" s="76"/>
      <c r="AX421" s="76"/>
      <c r="AY421" s="76"/>
      <c r="AZ421" s="76"/>
      <c r="BA421" s="76"/>
    </row>
    <row r="422" spans="1:53" s="85" customFormat="1" x14ac:dyDescent="0.2">
      <c r="A422" s="79">
        <v>415</v>
      </c>
      <c r="B422" s="76" t="str">
        <f>IF(ISBLANK(Catalog!E973),"",Catalog!E973)</f>
        <v/>
      </c>
      <c r="C422" s="76"/>
      <c r="D422" s="76" t="str">
        <f>IF($B422="","",(VLOOKUP($B422,'Price List'!$C:BB,2,FALSE)))</f>
        <v/>
      </c>
      <c r="E422" s="77" t="str">
        <f>IF($B422="","",(VLOOKUP($B422,'Price List'!$C:BA,3,FALSE)))</f>
        <v/>
      </c>
      <c r="F422" s="78" t="str">
        <f>IF($B422="","",IF(ISBLANK(VLOOKUP($B422,'Price List'!$C:BB,5,FALSE)),VLOOKUP($B422,'Price List'!$C:BB,7,FALSE),VLOOKUP($B422,'Price List'!$C:BB,5,FALSE)))</f>
        <v/>
      </c>
      <c r="G422" s="76"/>
      <c r="H422" s="76"/>
      <c r="I422" s="77" t="str">
        <f>IF($B422="","",(VLOOKUP($B422,'Price List'!$C:BE,6,FALSE)))</f>
        <v/>
      </c>
      <c r="J422" s="76" t="str">
        <f>IF($B422="","",(VLOOKUP($B422,'Price List'!$C:BF,8,FALSE)))</f>
        <v/>
      </c>
      <c r="K422" s="76" t="str">
        <f>IF($B422="","",(VLOOKUP($B422,'Price List'!$C:BG,9,FALSE)))</f>
        <v/>
      </c>
      <c r="L422" s="79" t="str">
        <f>IF($B422="","",(VLOOKUP($B422,'Price List'!$C:BH,10,FALSE)))</f>
        <v/>
      </c>
      <c r="M422" s="80" t="str">
        <f>IF($B422="","",(VLOOKUP($B422,'Price List'!$C:BI,11,FALSE)))</f>
        <v/>
      </c>
      <c r="N422" s="81" t="str">
        <f>IF($B422="","",(VLOOKUP($B422,'Price List'!$C:BI,12,FALSE)))</f>
        <v/>
      </c>
      <c r="O422" s="82" t="str">
        <f>IF($B422="","",(VLOOKUP($B422,'Price List'!$C:AS,13,FALSE)))</f>
        <v/>
      </c>
      <c r="P422" s="83" t="str">
        <f>IF($B422="","",(VLOOKUP($B422,'Price List'!$C:AS,14,FALSE)))</f>
        <v/>
      </c>
      <c r="Q422" s="83" t="str">
        <f>IF($B422="","",(VLOOKUP($B422,'Price List'!$C:AS,15,FALSE)))</f>
        <v/>
      </c>
      <c r="R422" s="125" t="str">
        <f>IF($B422="","",(VLOOKUP($B422,'Price List'!$C:AS,16,FALSE)))</f>
        <v/>
      </c>
      <c r="S422" s="125" t="str">
        <f>IF($B422="","",(VLOOKUP($B422,'Price List'!$C:AS,17,FALSE)))</f>
        <v/>
      </c>
      <c r="T422" s="84" t="str">
        <f>IF($B422="","",(VLOOKUP($B422,'Price List'!$C:AS,18,FALSE)))</f>
        <v/>
      </c>
      <c r="U422" s="83" t="str">
        <f>IF($B422="","",(VLOOKUP($B422,'Price List'!$C:AS,19,FALSE)))</f>
        <v/>
      </c>
      <c r="V422" s="83" t="str">
        <f>IF($B422="","",(VLOOKUP($B422,'Price List'!$C:AS,20,FALSE)))</f>
        <v/>
      </c>
      <c r="W422" s="125" t="str">
        <f>IF($B422="","",(VLOOKUP($B422,'Price List'!$C:AS,21,FALSE)))</f>
        <v/>
      </c>
      <c r="X422" s="130" t="str">
        <f>IF($B422="","",(VLOOKUP($B422,'Price List'!$C:AS,22,FALSE)))</f>
        <v/>
      </c>
      <c r="Y422" s="83" t="str">
        <f>IF($B422="","",(VLOOKUP($B422,'Price List'!$C:AS,23,FALSE)))</f>
        <v/>
      </c>
      <c r="Z422" s="83" t="str">
        <f>IF($B422="","",(VLOOKUP($B422,'Price List'!$C:AS,24,FALSE)))</f>
        <v/>
      </c>
      <c r="AA422" s="83" t="str">
        <f>IF($B422="","",(VLOOKUP($B422,'Price List'!$C:AS,25,FALSE)))</f>
        <v/>
      </c>
      <c r="AB422" s="125" t="str">
        <f>IF($B422="","",(VLOOKUP($B422,'Price List'!$C:AS,26,FALSE)))</f>
        <v/>
      </c>
      <c r="AC422" s="125" t="str">
        <f>IF($B422="","",(VLOOKUP($B422,'Price List'!$C:AS,27,FALSE)))</f>
        <v/>
      </c>
      <c r="AD422" s="82" t="str">
        <f>IF($B422="","",(VLOOKUP($B422,'Price List'!$C:AS,28,FALSE)))</f>
        <v/>
      </c>
      <c r="AE422" s="83" t="str">
        <f>IF($B422="","",(VLOOKUP($B422,'Price List'!$C:AS,29,FALSE)))</f>
        <v/>
      </c>
      <c r="AF422" s="83" t="str">
        <f>IF($B422="","",(VLOOKUP($B422,'Price List'!$C:AS,30,FALSE)))</f>
        <v/>
      </c>
      <c r="AG422" s="125" t="str">
        <f>IF($B422="","",(VLOOKUP($B422,'Price List'!$C:AS,31,FALSE)))</f>
        <v/>
      </c>
      <c r="AH422" s="125" t="str">
        <f>IF($B422="","",(VLOOKUP($B422,'Price List'!$C:AS,32,FALSE)))</f>
        <v/>
      </c>
      <c r="AI422" s="84" t="str">
        <f>IF($B422="","",(VLOOKUP($B422,'Price List'!$C:AS,33,FALSE)))</f>
        <v/>
      </c>
      <c r="AJ422" s="83" t="str">
        <f>IF($B422="","",(VLOOKUP($B422,'Price List'!$C:AS,34,FALSE)))</f>
        <v/>
      </c>
      <c r="AK422" s="83" t="str">
        <f>IF($B422="","",(VLOOKUP($B422,'Price List'!$C:AS,35,FALSE)))</f>
        <v/>
      </c>
      <c r="AL422" s="125" t="str">
        <f>IF($B422="","",(VLOOKUP($B422,'Price List'!$C:AS,36,FALSE)))</f>
        <v/>
      </c>
      <c r="AM422" s="130" t="str">
        <f>IF($B422="","",(VLOOKUP($B422,'Price List'!$C:AS,37,FALSE)))</f>
        <v/>
      </c>
      <c r="AN422" s="83" t="str">
        <f>IF($B422="","",(VLOOKUP($B422,'Price List'!$C:AS,38,FALSE)))</f>
        <v/>
      </c>
      <c r="AO422" s="83" t="str">
        <f>IF($B422="","",(VLOOKUP($B422,'Price List'!$C:AS,39,FALSE)))</f>
        <v/>
      </c>
      <c r="AP422" s="83" t="str">
        <f>IF($B422="","",(VLOOKUP($B422,'Price List'!$C:AS,40,FALSE)))</f>
        <v/>
      </c>
      <c r="AQ422" s="125" t="str">
        <f>IF($B422="","",(VLOOKUP($B422,'Price List'!$C:AS,41,FALSE)))</f>
        <v/>
      </c>
      <c r="AR422" s="135" t="str">
        <f>IF($B422="","",(VLOOKUP($B422,'Price List'!$C:AS,42,FALSE)))</f>
        <v/>
      </c>
      <c r="AS422" s="76" t="str">
        <f>IF($B422="","",(VLOOKUP($B422,'Price List'!$C:CO,43,FALSE)))</f>
        <v/>
      </c>
      <c r="AT422" s="151" t="str">
        <f t="shared" si="6"/>
        <v/>
      </c>
      <c r="AU422" s="76"/>
      <c r="AV422" s="76"/>
      <c r="AW422" s="76"/>
      <c r="AX422" s="76"/>
      <c r="AY422" s="76"/>
      <c r="AZ422" s="76"/>
      <c r="BA422" s="76"/>
    </row>
    <row r="423" spans="1:53" s="85" customFormat="1" x14ac:dyDescent="0.2">
      <c r="A423" s="79">
        <v>416</v>
      </c>
      <c r="B423" s="76" t="str">
        <f>IF(ISBLANK(Catalog!I973),"",Catalog!I973)</f>
        <v/>
      </c>
      <c r="C423" s="76"/>
      <c r="D423" s="76" t="str">
        <f>IF($B423="","",(VLOOKUP($B423,'Price List'!$C:BB,2,FALSE)))</f>
        <v/>
      </c>
      <c r="E423" s="77" t="str">
        <f>IF($B423="","",(VLOOKUP($B423,'Price List'!$C:BA,3,FALSE)))</f>
        <v/>
      </c>
      <c r="F423" s="78" t="str">
        <f>IF($B423="","",IF(ISBLANK(VLOOKUP($B423,'Price List'!$C:BB,5,FALSE)),VLOOKUP($B423,'Price List'!$C:BB,7,FALSE),VLOOKUP($B423,'Price List'!$C:BB,5,FALSE)))</f>
        <v/>
      </c>
      <c r="G423" s="76"/>
      <c r="H423" s="76"/>
      <c r="I423" s="77" t="str">
        <f>IF($B423="","",(VLOOKUP($B423,'Price List'!$C:BE,6,FALSE)))</f>
        <v/>
      </c>
      <c r="J423" s="76" t="str">
        <f>IF($B423="","",(VLOOKUP($B423,'Price List'!$C:BF,8,FALSE)))</f>
        <v/>
      </c>
      <c r="K423" s="76" t="str">
        <f>IF($B423="","",(VLOOKUP($B423,'Price List'!$C:BG,9,FALSE)))</f>
        <v/>
      </c>
      <c r="L423" s="79" t="str">
        <f>IF($B423="","",(VLOOKUP($B423,'Price List'!$C:BH,10,FALSE)))</f>
        <v/>
      </c>
      <c r="M423" s="80" t="str">
        <f>IF($B423="","",(VLOOKUP($B423,'Price List'!$C:BI,11,FALSE)))</f>
        <v/>
      </c>
      <c r="N423" s="81" t="str">
        <f>IF($B423="","",(VLOOKUP($B423,'Price List'!$C:BI,12,FALSE)))</f>
        <v/>
      </c>
      <c r="O423" s="82" t="str">
        <f>IF($B423="","",(VLOOKUP($B423,'Price List'!$C:AS,13,FALSE)))</f>
        <v/>
      </c>
      <c r="P423" s="83" t="str">
        <f>IF($B423="","",(VLOOKUP($B423,'Price List'!$C:AS,14,FALSE)))</f>
        <v/>
      </c>
      <c r="Q423" s="83" t="str">
        <f>IF($B423="","",(VLOOKUP($B423,'Price List'!$C:AS,15,FALSE)))</f>
        <v/>
      </c>
      <c r="R423" s="125" t="str">
        <f>IF($B423="","",(VLOOKUP($B423,'Price List'!$C:AS,16,FALSE)))</f>
        <v/>
      </c>
      <c r="S423" s="125" t="str">
        <f>IF($B423="","",(VLOOKUP($B423,'Price List'!$C:AS,17,FALSE)))</f>
        <v/>
      </c>
      <c r="T423" s="84" t="str">
        <f>IF($B423="","",(VLOOKUP($B423,'Price List'!$C:AS,18,FALSE)))</f>
        <v/>
      </c>
      <c r="U423" s="83" t="str">
        <f>IF($B423="","",(VLOOKUP($B423,'Price List'!$C:AS,19,FALSE)))</f>
        <v/>
      </c>
      <c r="V423" s="83" t="str">
        <f>IF($B423="","",(VLOOKUP($B423,'Price List'!$C:AS,20,FALSE)))</f>
        <v/>
      </c>
      <c r="W423" s="125" t="str">
        <f>IF($B423="","",(VLOOKUP($B423,'Price List'!$C:AS,21,FALSE)))</f>
        <v/>
      </c>
      <c r="X423" s="130" t="str">
        <f>IF($B423="","",(VLOOKUP($B423,'Price List'!$C:AS,22,FALSE)))</f>
        <v/>
      </c>
      <c r="Y423" s="83" t="str">
        <f>IF($B423="","",(VLOOKUP($B423,'Price List'!$C:AS,23,FALSE)))</f>
        <v/>
      </c>
      <c r="Z423" s="83" t="str">
        <f>IF($B423="","",(VLOOKUP($B423,'Price List'!$C:AS,24,FALSE)))</f>
        <v/>
      </c>
      <c r="AA423" s="83" t="str">
        <f>IF($B423="","",(VLOOKUP($B423,'Price List'!$C:AS,25,FALSE)))</f>
        <v/>
      </c>
      <c r="AB423" s="125" t="str">
        <f>IF($B423="","",(VLOOKUP($B423,'Price List'!$C:AS,26,FALSE)))</f>
        <v/>
      </c>
      <c r="AC423" s="125" t="str">
        <f>IF($B423="","",(VLOOKUP($B423,'Price List'!$C:AS,27,FALSE)))</f>
        <v/>
      </c>
      <c r="AD423" s="82" t="str">
        <f>IF($B423="","",(VLOOKUP($B423,'Price List'!$C:AS,28,FALSE)))</f>
        <v/>
      </c>
      <c r="AE423" s="83" t="str">
        <f>IF($B423="","",(VLOOKUP($B423,'Price List'!$C:AS,29,FALSE)))</f>
        <v/>
      </c>
      <c r="AF423" s="83" t="str">
        <f>IF($B423="","",(VLOOKUP($B423,'Price List'!$C:AS,30,FALSE)))</f>
        <v/>
      </c>
      <c r="AG423" s="125" t="str">
        <f>IF($B423="","",(VLOOKUP($B423,'Price List'!$C:AS,31,FALSE)))</f>
        <v/>
      </c>
      <c r="AH423" s="125" t="str">
        <f>IF($B423="","",(VLOOKUP($B423,'Price List'!$C:AS,32,FALSE)))</f>
        <v/>
      </c>
      <c r="AI423" s="84" t="str">
        <f>IF($B423="","",(VLOOKUP($B423,'Price List'!$C:AS,33,FALSE)))</f>
        <v/>
      </c>
      <c r="AJ423" s="83" t="str">
        <f>IF($B423="","",(VLOOKUP($B423,'Price List'!$C:AS,34,FALSE)))</f>
        <v/>
      </c>
      <c r="AK423" s="83" t="str">
        <f>IF($B423="","",(VLOOKUP($B423,'Price List'!$C:AS,35,FALSE)))</f>
        <v/>
      </c>
      <c r="AL423" s="125" t="str">
        <f>IF($B423="","",(VLOOKUP($B423,'Price List'!$C:AS,36,FALSE)))</f>
        <v/>
      </c>
      <c r="AM423" s="130" t="str">
        <f>IF($B423="","",(VLOOKUP($B423,'Price List'!$C:AS,37,FALSE)))</f>
        <v/>
      </c>
      <c r="AN423" s="83" t="str">
        <f>IF($B423="","",(VLOOKUP($B423,'Price List'!$C:AS,38,FALSE)))</f>
        <v/>
      </c>
      <c r="AO423" s="83" t="str">
        <f>IF($B423="","",(VLOOKUP($B423,'Price List'!$C:AS,39,FALSE)))</f>
        <v/>
      </c>
      <c r="AP423" s="83" t="str">
        <f>IF($B423="","",(VLOOKUP($B423,'Price List'!$C:AS,40,FALSE)))</f>
        <v/>
      </c>
      <c r="AQ423" s="125" t="str">
        <f>IF($B423="","",(VLOOKUP($B423,'Price List'!$C:AS,41,FALSE)))</f>
        <v/>
      </c>
      <c r="AR423" s="135" t="str">
        <f>IF($B423="","",(VLOOKUP($B423,'Price List'!$C:AS,42,FALSE)))</f>
        <v/>
      </c>
      <c r="AS423" s="76" t="str">
        <f>IF($B423="","",(VLOOKUP($B423,'Price List'!$C:CO,43,FALSE)))</f>
        <v/>
      </c>
      <c r="AT423" s="151" t="str">
        <f t="shared" si="6"/>
        <v/>
      </c>
      <c r="AU423" s="76"/>
      <c r="AV423" s="76"/>
      <c r="AW423" s="76"/>
      <c r="AX423" s="76"/>
      <c r="AY423" s="76"/>
      <c r="AZ423" s="76"/>
      <c r="BA423" s="76"/>
    </row>
    <row r="424" spans="1:53" s="85" customFormat="1" x14ac:dyDescent="0.2">
      <c r="A424" s="79">
        <v>417</v>
      </c>
      <c r="B424" s="76" t="str">
        <f>IF(ISBLANK(Catalog!A980),"",Catalog!A980)</f>
        <v/>
      </c>
      <c r="C424" s="76"/>
      <c r="D424" s="76" t="str">
        <f>IF($B424="","",(VLOOKUP($B424,'Price List'!$C:BB,2,FALSE)))</f>
        <v/>
      </c>
      <c r="E424" s="77" t="str">
        <f>IF($B424="","",(VLOOKUP($B424,'Price List'!$C:BA,3,FALSE)))</f>
        <v/>
      </c>
      <c r="F424" s="78" t="str">
        <f>IF($B424="","",IF(ISBLANK(VLOOKUP($B424,'Price List'!$C:BB,5,FALSE)),VLOOKUP($B424,'Price List'!$C:BB,7,FALSE),VLOOKUP($B424,'Price List'!$C:BB,5,FALSE)))</f>
        <v/>
      </c>
      <c r="G424" s="76"/>
      <c r="H424" s="76"/>
      <c r="I424" s="77" t="str">
        <f>IF($B424="","",(VLOOKUP($B424,'Price List'!$C:BE,6,FALSE)))</f>
        <v/>
      </c>
      <c r="J424" s="76" t="str">
        <f>IF($B424="","",(VLOOKUP($B424,'Price List'!$C:BF,8,FALSE)))</f>
        <v/>
      </c>
      <c r="K424" s="76" t="str">
        <f>IF($B424="","",(VLOOKUP($B424,'Price List'!$C:BG,9,FALSE)))</f>
        <v/>
      </c>
      <c r="L424" s="79" t="str">
        <f>IF($B424="","",(VLOOKUP($B424,'Price List'!$C:BH,10,FALSE)))</f>
        <v/>
      </c>
      <c r="M424" s="80" t="str">
        <f>IF($B424="","",(VLOOKUP($B424,'Price List'!$C:BI,11,FALSE)))</f>
        <v/>
      </c>
      <c r="N424" s="81" t="str">
        <f>IF($B424="","",(VLOOKUP($B424,'Price List'!$C:BI,12,FALSE)))</f>
        <v/>
      </c>
      <c r="O424" s="82" t="str">
        <f>IF($B424="","",(VLOOKUP($B424,'Price List'!$C:AS,13,FALSE)))</f>
        <v/>
      </c>
      <c r="P424" s="83" t="str">
        <f>IF($B424="","",(VLOOKUP($B424,'Price List'!$C:AS,14,FALSE)))</f>
        <v/>
      </c>
      <c r="Q424" s="83" t="str">
        <f>IF($B424="","",(VLOOKUP($B424,'Price List'!$C:AS,15,FALSE)))</f>
        <v/>
      </c>
      <c r="R424" s="125" t="str">
        <f>IF($B424="","",(VLOOKUP($B424,'Price List'!$C:AS,16,FALSE)))</f>
        <v/>
      </c>
      <c r="S424" s="125" t="str">
        <f>IF($B424="","",(VLOOKUP($B424,'Price List'!$C:AS,17,FALSE)))</f>
        <v/>
      </c>
      <c r="T424" s="84" t="str">
        <f>IF($B424="","",(VLOOKUP($B424,'Price List'!$C:AS,18,FALSE)))</f>
        <v/>
      </c>
      <c r="U424" s="83" t="str">
        <f>IF($B424="","",(VLOOKUP($B424,'Price List'!$C:AS,19,FALSE)))</f>
        <v/>
      </c>
      <c r="V424" s="83" t="str">
        <f>IF($B424="","",(VLOOKUP($B424,'Price List'!$C:AS,20,FALSE)))</f>
        <v/>
      </c>
      <c r="W424" s="125" t="str">
        <f>IF($B424="","",(VLOOKUP($B424,'Price List'!$C:AS,21,FALSE)))</f>
        <v/>
      </c>
      <c r="X424" s="130" t="str">
        <f>IF($B424="","",(VLOOKUP($B424,'Price List'!$C:AS,22,FALSE)))</f>
        <v/>
      </c>
      <c r="Y424" s="83" t="str">
        <f>IF($B424="","",(VLOOKUP($B424,'Price List'!$C:AS,23,FALSE)))</f>
        <v/>
      </c>
      <c r="Z424" s="83" t="str">
        <f>IF($B424="","",(VLOOKUP($B424,'Price List'!$C:AS,24,FALSE)))</f>
        <v/>
      </c>
      <c r="AA424" s="83" t="str">
        <f>IF($B424="","",(VLOOKUP($B424,'Price List'!$C:AS,25,FALSE)))</f>
        <v/>
      </c>
      <c r="AB424" s="125" t="str">
        <f>IF($B424="","",(VLOOKUP($B424,'Price List'!$C:AS,26,FALSE)))</f>
        <v/>
      </c>
      <c r="AC424" s="125" t="str">
        <f>IF($B424="","",(VLOOKUP($B424,'Price List'!$C:AS,27,FALSE)))</f>
        <v/>
      </c>
      <c r="AD424" s="82" t="str">
        <f>IF($B424="","",(VLOOKUP($B424,'Price List'!$C:AS,28,FALSE)))</f>
        <v/>
      </c>
      <c r="AE424" s="83" t="str">
        <f>IF($B424="","",(VLOOKUP($B424,'Price List'!$C:AS,29,FALSE)))</f>
        <v/>
      </c>
      <c r="AF424" s="83" t="str">
        <f>IF($B424="","",(VLOOKUP($B424,'Price List'!$C:AS,30,FALSE)))</f>
        <v/>
      </c>
      <c r="AG424" s="125" t="str">
        <f>IF($B424="","",(VLOOKUP($B424,'Price List'!$C:AS,31,FALSE)))</f>
        <v/>
      </c>
      <c r="AH424" s="125" t="str">
        <f>IF($B424="","",(VLOOKUP($B424,'Price List'!$C:AS,32,FALSE)))</f>
        <v/>
      </c>
      <c r="AI424" s="84" t="str">
        <f>IF($B424="","",(VLOOKUP($B424,'Price List'!$C:AS,33,FALSE)))</f>
        <v/>
      </c>
      <c r="AJ424" s="83" t="str">
        <f>IF($B424="","",(VLOOKUP($B424,'Price List'!$C:AS,34,FALSE)))</f>
        <v/>
      </c>
      <c r="AK424" s="83" t="str">
        <f>IF($B424="","",(VLOOKUP($B424,'Price List'!$C:AS,35,FALSE)))</f>
        <v/>
      </c>
      <c r="AL424" s="125" t="str">
        <f>IF($B424="","",(VLOOKUP($B424,'Price List'!$C:AS,36,FALSE)))</f>
        <v/>
      </c>
      <c r="AM424" s="130" t="str">
        <f>IF($B424="","",(VLOOKUP($B424,'Price List'!$C:AS,37,FALSE)))</f>
        <v/>
      </c>
      <c r="AN424" s="83" t="str">
        <f>IF($B424="","",(VLOOKUP($B424,'Price List'!$C:AS,38,FALSE)))</f>
        <v/>
      </c>
      <c r="AO424" s="83" t="str">
        <f>IF($B424="","",(VLOOKUP($B424,'Price List'!$C:AS,39,FALSE)))</f>
        <v/>
      </c>
      <c r="AP424" s="83" t="str">
        <f>IF($B424="","",(VLOOKUP($B424,'Price List'!$C:AS,40,FALSE)))</f>
        <v/>
      </c>
      <c r="AQ424" s="125" t="str">
        <f>IF($B424="","",(VLOOKUP($B424,'Price List'!$C:AS,41,FALSE)))</f>
        <v/>
      </c>
      <c r="AR424" s="135" t="str">
        <f>IF($B424="","",(VLOOKUP($B424,'Price List'!$C:AS,42,FALSE)))</f>
        <v/>
      </c>
      <c r="AS424" s="76" t="str">
        <f>IF($B424="","",(VLOOKUP($B424,'Price List'!$C:CO,43,FALSE)))</f>
        <v/>
      </c>
      <c r="AT424" s="151" t="str">
        <f t="shared" si="6"/>
        <v/>
      </c>
      <c r="AU424" s="76"/>
      <c r="AV424" s="76"/>
      <c r="AW424" s="76"/>
      <c r="AX424" s="76"/>
      <c r="AY424" s="76"/>
      <c r="AZ424" s="76"/>
      <c r="BA424" s="76"/>
    </row>
    <row r="425" spans="1:53" s="85" customFormat="1" x14ac:dyDescent="0.2">
      <c r="A425" s="79">
        <v>418</v>
      </c>
      <c r="B425" s="76" t="str">
        <f>IF(ISBLANK(Catalog!E980),"",Catalog!E980)</f>
        <v/>
      </c>
      <c r="C425" s="76"/>
      <c r="D425" s="76" t="str">
        <f>IF($B425="","",(VLOOKUP($B425,'Price List'!$C:BB,2,FALSE)))</f>
        <v/>
      </c>
      <c r="E425" s="77" t="str">
        <f>IF($B425="","",(VLOOKUP($B425,'Price List'!$C:BA,3,FALSE)))</f>
        <v/>
      </c>
      <c r="F425" s="78" t="str">
        <f>IF($B425="","",IF(ISBLANK(VLOOKUP($B425,'Price List'!$C:BB,5,FALSE)),VLOOKUP($B425,'Price List'!$C:BB,7,FALSE),VLOOKUP($B425,'Price List'!$C:BB,5,FALSE)))</f>
        <v/>
      </c>
      <c r="G425" s="76"/>
      <c r="H425" s="76"/>
      <c r="I425" s="77" t="str">
        <f>IF($B425="","",(VLOOKUP($B425,'Price List'!$C:BE,6,FALSE)))</f>
        <v/>
      </c>
      <c r="J425" s="76" t="str">
        <f>IF($B425="","",(VLOOKUP($B425,'Price List'!$C:BF,8,FALSE)))</f>
        <v/>
      </c>
      <c r="K425" s="76" t="str">
        <f>IF($B425="","",(VLOOKUP($B425,'Price List'!$C:BG,9,FALSE)))</f>
        <v/>
      </c>
      <c r="L425" s="79" t="str">
        <f>IF($B425="","",(VLOOKUP($B425,'Price List'!$C:BH,10,FALSE)))</f>
        <v/>
      </c>
      <c r="M425" s="80" t="str">
        <f>IF($B425="","",(VLOOKUP($B425,'Price List'!$C:BI,11,FALSE)))</f>
        <v/>
      </c>
      <c r="N425" s="81" t="str">
        <f>IF($B425="","",(VLOOKUP($B425,'Price List'!$C:BI,12,FALSE)))</f>
        <v/>
      </c>
      <c r="O425" s="82" t="str">
        <f>IF($B425="","",(VLOOKUP($B425,'Price List'!$C:AS,13,FALSE)))</f>
        <v/>
      </c>
      <c r="P425" s="83" t="str">
        <f>IF($B425="","",(VLOOKUP($B425,'Price List'!$C:AS,14,FALSE)))</f>
        <v/>
      </c>
      <c r="Q425" s="83" t="str">
        <f>IF($B425="","",(VLOOKUP($B425,'Price List'!$C:AS,15,FALSE)))</f>
        <v/>
      </c>
      <c r="R425" s="125" t="str">
        <f>IF($B425="","",(VLOOKUP($B425,'Price List'!$C:AS,16,FALSE)))</f>
        <v/>
      </c>
      <c r="S425" s="125" t="str">
        <f>IF($B425="","",(VLOOKUP($B425,'Price List'!$C:AS,17,FALSE)))</f>
        <v/>
      </c>
      <c r="T425" s="84" t="str">
        <f>IF($B425="","",(VLOOKUP($B425,'Price List'!$C:AS,18,FALSE)))</f>
        <v/>
      </c>
      <c r="U425" s="83" t="str">
        <f>IF($B425="","",(VLOOKUP($B425,'Price List'!$C:AS,19,FALSE)))</f>
        <v/>
      </c>
      <c r="V425" s="83" t="str">
        <f>IF($B425="","",(VLOOKUP($B425,'Price List'!$C:AS,20,FALSE)))</f>
        <v/>
      </c>
      <c r="W425" s="125" t="str">
        <f>IF($B425="","",(VLOOKUP($B425,'Price List'!$C:AS,21,FALSE)))</f>
        <v/>
      </c>
      <c r="X425" s="130" t="str">
        <f>IF($B425="","",(VLOOKUP($B425,'Price List'!$C:AS,22,FALSE)))</f>
        <v/>
      </c>
      <c r="Y425" s="83" t="str">
        <f>IF($B425="","",(VLOOKUP($B425,'Price List'!$C:AS,23,FALSE)))</f>
        <v/>
      </c>
      <c r="Z425" s="83" t="str">
        <f>IF($B425="","",(VLOOKUP($B425,'Price List'!$C:AS,24,FALSE)))</f>
        <v/>
      </c>
      <c r="AA425" s="83" t="str">
        <f>IF($B425="","",(VLOOKUP($B425,'Price List'!$C:AS,25,FALSE)))</f>
        <v/>
      </c>
      <c r="AB425" s="125" t="str">
        <f>IF($B425="","",(VLOOKUP($B425,'Price List'!$C:AS,26,FALSE)))</f>
        <v/>
      </c>
      <c r="AC425" s="125" t="str">
        <f>IF($B425="","",(VLOOKUP($B425,'Price List'!$C:AS,27,FALSE)))</f>
        <v/>
      </c>
      <c r="AD425" s="82" t="str">
        <f>IF($B425="","",(VLOOKUP($B425,'Price List'!$C:AS,28,FALSE)))</f>
        <v/>
      </c>
      <c r="AE425" s="83" t="str">
        <f>IF($B425="","",(VLOOKUP($B425,'Price List'!$C:AS,29,FALSE)))</f>
        <v/>
      </c>
      <c r="AF425" s="83" t="str">
        <f>IF($B425="","",(VLOOKUP($B425,'Price List'!$C:AS,30,FALSE)))</f>
        <v/>
      </c>
      <c r="AG425" s="125" t="str">
        <f>IF($B425="","",(VLOOKUP($B425,'Price List'!$C:AS,31,FALSE)))</f>
        <v/>
      </c>
      <c r="AH425" s="125" t="str">
        <f>IF($B425="","",(VLOOKUP($B425,'Price List'!$C:AS,32,FALSE)))</f>
        <v/>
      </c>
      <c r="AI425" s="84" t="str">
        <f>IF($B425="","",(VLOOKUP($B425,'Price List'!$C:AS,33,FALSE)))</f>
        <v/>
      </c>
      <c r="AJ425" s="83" t="str">
        <f>IF($B425="","",(VLOOKUP($B425,'Price List'!$C:AS,34,FALSE)))</f>
        <v/>
      </c>
      <c r="AK425" s="83" t="str">
        <f>IF($B425="","",(VLOOKUP($B425,'Price List'!$C:AS,35,FALSE)))</f>
        <v/>
      </c>
      <c r="AL425" s="125" t="str">
        <f>IF($B425="","",(VLOOKUP($B425,'Price List'!$C:AS,36,FALSE)))</f>
        <v/>
      </c>
      <c r="AM425" s="130" t="str">
        <f>IF($B425="","",(VLOOKUP($B425,'Price List'!$C:AS,37,FALSE)))</f>
        <v/>
      </c>
      <c r="AN425" s="83" t="str">
        <f>IF($B425="","",(VLOOKUP($B425,'Price List'!$C:AS,38,FALSE)))</f>
        <v/>
      </c>
      <c r="AO425" s="83" t="str">
        <f>IF($B425="","",(VLOOKUP($B425,'Price List'!$C:AS,39,FALSE)))</f>
        <v/>
      </c>
      <c r="AP425" s="83" t="str">
        <f>IF($B425="","",(VLOOKUP($B425,'Price List'!$C:AS,40,FALSE)))</f>
        <v/>
      </c>
      <c r="AQ425" s="125" t="str">
        <f>IF($B425="","",(VLOOKUP($B425,'Price List'!$C:AS,41,FALSE)))</f>
        <v/>
      </c>
      <c r="AR425" s="135" t="str">
        <f>IF($B425="","",(VLOOKUP($B425,'Price List'!$C:AS,42,FALSE)))</f>
        <v/>
      </c>
      <c r="AS425" s="76" t="str">
        <f>IF($B425="","",(VLOOKUP($B425,'Price List'!$C:CO,43,FALSE)))</f>
        <v/>
      </c>
      <c r="AT425" s="151" t="str">
        <f t="shared" si="6"/>
        <v/>
      </c>
      <c r="AU425" s="76"/>
      <c r="AV425" s="76"/>
      <c r="AW425" s="76"/>
      <c r="AX425" s="76"/>
      <c r="AY425" s="76"/>
      <c r="AZ425" s="76"/>
      <c r="BA425" s="76"/>
    </row>
    <row r="426" spans="1:53" s="85" customFormat="1" x14ac:dyDescent="0.2">
      <c r="A426" s="79">
        <v>419</v>
      </c>
      <c r="B426" s="76" t="str">
        <f>IF(ISBLANK(Catalog!I980),"",Catalog!I980)</f>
        <v/>
      </c>
      <c r="C426" s="76"/>
      <c r="D426" s="76" t="str">
        <f>IF($B426="","",(VLOOKUP($B426,'Price List'!$C:BB,2,FALSE)))</f>
        <v/>
      </c>
      <c r="E426" s="77" t="str">
        <f>IF($B426="","",(VLOOKUP($B426,'Price List'!$C:BA,3,FALSE)))</f>
        <v/>
      </c>
      <c r="F426" s="78" t="str">
        <f>IF($B426="","",IF(ISBLANK(VLOOKUP($B426,'Price List'!$C:BB,5,FALSE)),VLOOKUP($B426,'Price List'!$C:BB,7,FALSE),VLOOKUP($B426,'Price List'!$C:BB,5,FALSE)))</f>
        <v/>
      </c>
      <c r="G426" s="76"/>
      <c r="H426" s="76"/>
      <c r="I426" s="77" t="str">
        <f>IF($B426="","",(VLOOKUP($B426,'Price List'!$C:BE,6,FALSE)))</f>
        <v/>
      </c>
      <c r="J426" s="76" t="str">
        <f>IF($B426="","",(VLOOKUP($B426,'Price List'!$C:BF,8,FALSE)))</f>
        <v/>
      </c>
      <c r="K426" s="76" t="str">
        <f>IF($B426="","",(VLOOKUP($B426,'Price List'!$C:BG,9,FALSE)))</f>
        <v/>
      </c>
      <c r="L426" s="79" t="str">
        <f>IF($B426="","",(VLOOKUP($B426,'Price List'!$C:BH,10,FALSE)))</f>
        <v/>
      </c>
      <c r="M426" s="80" t="str">
        <f>IF($B426="","",(VLOOKUP($B426,'Price List'!$C:BI,11,FALSE)))</f>
        <v/>
      </c>
      <c r="N426" s="81" t="str">
        <f>IF($B426="","",(VLOOKUP($B426,'Price List'!$C:BI,12,FALSE)))</f>
        <v/>
      </c>
      <c r="O426" s="82" t="str">
        <f>IF($B426="","",(VLOOKUP($B426,'Price List'!$C:AS,13,FALSE)))</f>
        <v/>
      </c>
      <c r="P426" s="83" t="str">
        <f>IF($B426="","",(VLOOKUP($B426,'Price List'!$C:AS,14,FALSE)))</f>
        <v/>
      </c>
      <c r="Q426" s="83" t="str">
        <f>IF($B426="","",(VLOOKUP($B426,'Price List'!$C:AS,15,FALSE)))</f>
        <v/>
      </c>
      <c r="R426" s="125" t="str">
        <f>IF($B426="","",(VLOOKUP($B426,'Price List'!$C:AS,16,FALSE)))</f>
        <v/>
      </c>
      <c r="S426" s="125" t="str">
        <f>IF($B426="","",(VLOOKUP($B426,'Price List'!$C:AS,17,FALSE)))</f>
        <v/>
      </c>
      <c r="T426" s="84" t="str">
        <f>IF($B426="","",(VLOOKUP($B426,'Price List'!$C:AS,18,FALSE)))</f>
        <v/>
      </c>
      <c r="U426" s="83" t="str">
        <f>IF($B426="","",(VLOOKUP($B426,'Price List'!$C:AS,19,FALSE)))</f>
        <v/>
      </c>
      <c r="V426" s="83" t="str">
        <f>IF($B426="","",(VLOOKUP($B426,'Price List'!$C:AS,20,FALSE)))</f>
        <v/>
      </c>
      <c r="W426" s="125" t="str">
        <f>IF($B426="","",(VLOOKUP($B426,'Price List'!$C:AS,21,FALSE)))</f>
        <v/>
      </c>
      <c r="X426" s="130" t="str">
        <f>IF($B426="","",(VLOOKUP($B426,'Price List'!$C:AS,22,FALSE)))</f>
        <v/>
      </c>
      <c r="Y426" s="83" t="str">
        <f>IF($B426="","",(VLOOKUP($B426,'Price List'!$C:AS,23,FALSE)))</f>
        <v/>
      </c>
      <c r="Z426" s="83" t="str">
        <f>IF($B426="","",(VLOOKUP($B426,'Price List'!$C:AS,24,FALSE)))</f>
        <v/>
      </c>
      <c r="AA426" s="83" t="str">
        <f>IF($B426="","",(VLOOKUP($B426,'Price List'!$C:AS,25,FALSE)))</f>
        <v/>
      </c>
      <c r="AB426" s="125" t="str">
        <f>IF($B426="","",(VLOOKUP($B426,'Price List'!$C:AS,26,FALSE)))</f>
        <v/>
      </c>
      <c r="AC426" s="125" t="str">
        <f>IF($B426="","",(VLOOKUP($B426,'Price List'!$C:AS,27,FALSE)))</f>
        <v/>
      </c>
      <c r="AD426" s="82" t="str">
        <f>IF($B426="","",(VLOOKUP($B426,'Price List'!$C:AS,28,FALSE)))</f>
        <v/>
      </c>
      <c r="AE426" s="83" t="str">
        <f>IF($B426="","",(VLOOKUP($B426,'Price List'!$C:AS,29,FALSE)))</f>
        <v/>
      </c>
      <c r="AF426" s="83" t="str">
        <f>IF($B426="","",(VLOOKUP($B426,'Price List'!$C:AS,30,FALSE)))</f>
        <v/>
      </c>
      <c r="AG426" s="125" t="str">
        <f>IF($B426="","",(VLOOKUP($B426,'Price List'!$C:AS,31,FALSE)))</f>
        <v/>
      </c>
      <c r="AH426" s="125" t="str">
        <f>IF($B426="","",(VLOOKUP($B426,'Price List'!$C:AS,32,FALSE)))</f>
        <v/>
      </c>
      <c r="AI426" s="84" t="str">
        <f>IF($B426="","",(VLOOKUP($B426,'Price List'!$C:AS,33,FALSE)))</f>
        <v/>
      </c>
      <c r="AJ426" s="83" t="str">
        <f>IF($B426="","",(VLOOKUP($B426,'Price List'!$C:AS,34,FALSE)))</f>
        <v/>
      </c>
      <c r="AK426" s="83" t="str">
        <f>IF($B426="","",(VLOOKUP($B426,'Price List'!$C:AS,35,FALSE)))</f>
        <v/>
      </c>
      <c r="AL426" s="125" t="str">
        <f>IF($B426="","",(VLOOKUP($B426,'Price List'!$C:AS,36,FALSE)))</f>
        <v/>
      </c>
      <c r="AM426" s="130" t="str">
        <f>IF($B426="","",(VLOOKUP($B426,'Price List'!$C:AS,37,FALSE)))</f>
        <v/>
      </c>
      <c r="AN426" s="83" t="str">
        <f>IF($B426="","",(VLOOKUP($B426,'Price List'!$C:AS,38,FALSE)))</f>
        <v/>
      </c>
      <c r="AO426" s="83" t="str">
        <f>IF($B426="","",(VLOOKUP($B426,'Price List'!$C:AS,39,FALSE)))</f>
        <v/>
      </c>
      <c r="AP426" s="83" t="str">
        <f>IF($B426="","",(VLOOKUP($B426,'Price List'!$C:AS,40,FALSE)))</f>
        <v/>
      </c>
      <c r="AQ426" s="125" t="str">
        <f>IF($B426="","",(VLOOKUP($B426,'Price List'!$C:AS,41,FALSE)))</f>
        <v/>
      </c>
      <c r="AR426" s="135" t="str">
        <f>IF($B426="","",(VLOOKUP($B426,'Price List'!$C:AS,42,FALSE)))</f>
        <v/>
      </c>
      <c r="AS426" s="76" t="str">
        <f>IF($B426="","",(VLOOKUP($B426,'Price List'!$C:CO,43,FALSE)))</f>
        <v/>
      </c>
      <c r="AT426" s="151" t="str">
        <f t="shared" si="6"/>
        <v/>
      </c>
      <c r="AU426" s="76"/>
      <c r="AV426" s="76"/>
      <c r="AW426" s="76"/>
      <c r="AX426" s="76"/>
      <c r="AY426" s="76"/>
      <c r="AZ426" s="76"/>
      <c r="BA426" s="76"/>
    </row>
    <row r="427" spans="1:53" s="85" customFormat="1" x14ac:dyDescent="0.2">
      <c r="A427" s="79">
        <v>420</v>
      </c>
      <c r="B427" s="76" t="str">
        <f>IF(ISBLANK(Catalog!A987),"",Catalog!A987)</f>
        <v/>
      </c>
      <c r="C427" s="76"/>
      <c r="D427" s="76" t="str">
        <f>IF($B427="","",(VLOOKUP($B427,'Price List'!$C:BB,2,FALSE)))</f>
        <v/>
      </c>
      <c r="E427" s="77" t="str">
        <f>IF($B427="","",(VLOOKUP($B427,'Price List'!$C:BA,3,FALSE)))</f>
        <v/>
      </c>
      <c r="F427" s="78" t="str">
        <f>IF($B427="","",IF(ISBLANK(VLOOKUP($B427,'Price List'!$C:BB,5,FALSE)),VLOOKUP($B427,'Price List'!$C:BB,7,FALSE),VLOOKUP($B427,'Price List'!$C:BB,5,FALSE)))</f>
        <v/>
      </c>
      <c r="G427" s="76"/>
      <c r="H427" s="76"/>
      <c r="I427" s="77" t="str">
        <f>IF($B427="","",(VLOOKUP($B427,'Price List'!$C:BE,6,FALSE)))</f>
        <v/>
      </c>
      <c r="J427" s="76" t="str">
        <f>IF($B427="","",(VLOOKUP($B427,'Price List'!$C:BF,8,FALSE)))</f>
        <v/>
      </c>
      <c r="K427" s="76" t="str">
        <f>IF($B427="","",(VLOOKUP($B427,'Price List'!$C:BG,9,FALSE)))</f>
        <v/>
      </c>
      <c r="L427" s="79" t="str">
        <f>IF($B427="","",(VLOOKUP($B427,'Price List'!$C:BH,10,FALSE)))</f>
        <v/>
      </c>
      <c r="M427" s="80" t="str">
        <f>IF($B427="","",(VLOOKUP($B427,'Price List'!$C:BI,11,FALSE)))</f>
        <v/>
      </c>
      <c r="N427" s="81" t="str">
        <f>IF($B427="","",(VLOOKUP($B427,'Price List'!$C:BI,12,FALSE)))</f>
        <v/>
      </c>
      <c r="O427" s="82" t="str">
        <f>IF($B427="","",(VLOOKUP($B427,'Price List'!$C:AS,13,FALSE)))</f>
        <v/>
      </c>
      <c r="P427" s="83" t="str">
        <f>IF($B427="","",(VLOOKUP($B427,'Price List'!$C:AS,14,FALSE)))</f>
        <v/>
      </c>
      <c r="Q427" s="83" t="str">
        <f>IF($B427="","",(VLOOKUP($B427,'Price List'!$C:AS,15,FALSE)))</f>
        <v/>
      </c>
      <c r="R427" s="125" t="str">
        <f>IF($B427="","",(VLOOKUP($B427,'Price List'!$C:AS,16,FALSE)))</f>
        <v/>
      </c>
      <c r="S427" s="125" t="str">
        <f>IF($B427="","",(VLOOKUP($B427,'Price List'!$C:AS,17,FALSE)))</f>
        <v/>
      </c>
      <c r="T427" s="84" t="str">
        <f>IF($B427="","",(VLOOKUP($B427,'Price List'!$C:AS,18,FALSE)))</f>
        <v/>
      </c>
      <c r="U427" s="83" t="str">
        <f>IF($B427="","",(VLOOKUP($B427,'Price List'!$C:AS,19,FALSE)))</f>
        <v/>
      </c>
      <c r="V427" s="83" t="str">
        <f>IF($B427="","",(VLOOKUP($B427,'Price List'!$C:AS,20,FALSE)))</f>
        <v/>
      </c>
      <c r="W427" s="125" t="str">
        <f>IF($B427="","",(VLOOKUP($B427,'Price List'!$C:AS,21,FALSE)))</f>
        <v/>
      </c>
      <c r="X427" s="130" t="str">
        <f>IF($B427="","",(VLOOKUP($B427,'Price List'!$C:AS,22,FALSE)))</f>
        <v/>
      </c>
      <c r="Y427" s="83" t="str">
        <f>IF($B427="","",(VLOOKUP($B427,'Price List'!$C:AS,23,FALSE)))</f>
        <v/>
      </c>
      <c r="Z427" s="83" t="str">
        <f>IF($B427="","",(VLOOKUP($B427,'Price List'!$C:AS,24,FALSE)))</f>
        <v/>
      </c>
      <c r="AA427" s="83" t="str">
        <f>IF($B427="","",(VLOOKUP($B427,'Price List'!$C:AS,25,FALSE)))</f>
        <v/>
      </c>
      <c r="AB427" s="125" t="str">
        <f>IF($B427="","",(VLOOKUP($B427,'Price List'!$C:AS,26,FALSE)))</f>
        <v/>
      </c>
      <c r="AC427" s="125" t="str">
        <f>IF($B427="","",(VLOOKUP($B427,'Price List'!$C:AS,27,FALSE)))</f>
        <v/>
      </c>
      <c r="AD427" s="82" t="str">
        <f>IF($B427="","",(VLOOKUP($B427,'Price List'!$C:AS,28,FALSE)))</f>
        <v/>
      </c>
      <c r="AE427" s="83" t="str">
        <f>IF($B427="","",(VLOOKUP($B427,'Price List'!$C:AS,29,FALSE)))</f>
        <v/>
      </c>
      <c r="AF427" s="83" t="str">
        <f>IF($B427="","",(VLOOKUP($B427,'Price List'!$C:AS,30,FALSE)))</f>
        <v/>
      </c>
      <c r="AG427" s="125" t="str">
        <f>IF($B427="","",(VLOOKUP($B427,'Price List'!$C:AS,31,FALSE)))</f>
        <v/>
      </c>
      <c r="AH427" s="125" t="str">
        <f>IF($B427="","",(VLOOKUP($B427,'Price List'!$C:AS,32,FALSE)))</f>
        <v/>
      </c>
      <c r="AI427" s="84" t="str">
        <f>IF($B427="","",(VLOOKUP($B427,'Price List'!$C:AS,33,FALSE)))</f>
        <v/>
      </c>
      <c r="AJ427" s="83" t="str">
        <f>IF($B427="","",(VLOOKUP($B427,'Price List'!$C:AS,34,FALSE)))</f>
        <v/>
      </c>
      <c r="AK427" s="83" t="str">
        <f>IF($B427="","",(VLOOKUP($B427,'Price List'!$C:AS,35,FALSE)))</f>
        <v/>
      </c>
      <c r="AL427" s="125" t="str">
        <f>IF($B427="","",(VLOOKUP($B427,'Price List'!$C:AS,36,FALSE)))</f>
        <v/>
      </c>
      <c r="AM427" s="130" t="str">
        <f>IF($B427="","",(VLOOKUP($B427,'Price List'!$C:AS,37,FALSE)))</f>
        <v/>
      </c>
      <c r="AN427" s="83" t="str">
        <f>IF($B427="","",(VLOOKUP($B427,'Price List'!$C:AS,38,FALSE)))</f>
        <v/>
      </c>
      <c r="AO427" s="83" t="str">
        <f>IF($B427="","",(VLOOKUP($B427,'Price List'!$C:AS,39,FALSE)))</f>
        <v/>
      </c>
      <c r="AP427" s="83" t="str">
        <f>IF($B427="","",(VLOOKUP($B427,'Price List'!$C:AS,40,FALSE)))</f>
        <v/>
      </c>
      <c r="AQ427" s="125" t="str">
        <f>IF($B427="","",(VLOOKUP($B427,'Price List'!$C:AS,41,FALSE)))</f>
        <v/>
      </c>
      <c r="AR427" s="135" t="str">
        <f>IF($B427="","",(VLOOKUP($B427,'Price List'!$C:AS,42,FALSE)))</f>
        <v/>
      </c>
      <c r="AS427" s="76" t="str">
        <f>IF($B427="","",(VLOOKUP($B427,'Price List'!$C:CO,43,FALSE)))</f>
        <v/>
      </c>
      <c r="AT427" s="151" t="str">
        <f t="shared" si="6"/>
        <v/>
      </c>
      <c r="AU427" s="76"/>
      <c r="AV427" s="76"/>
      <c r="AW427" s="76"/>
      <c r="AX427" s="76"/>
      <c r="AY427" s="76"/>
      <c r="AZ427" s="76"/>
      <c r="BA427" s="76"/>
    </row>
    <row r="428" spans="1:53" s="85" customFormat="1" x14ac:dyDescent="0.2">
      <c r="A428" s="79">
        <v>421</v>
      </c>
      <c r="B428" s="76" t="str">
        <f>IF(ISBLANK(Catalog!E987),"",Catalog!E987)</f>
        <v/>
      </c>
      <c r="C428" s="76"/>
      <c r="D428" s="76" t="str">
        <f>IF($B428="","",(VLOOKUP($B428,'Price List'!$C:BB,2,FALSE)))</f>
        <v/>
      </c>
      <c r="E428" s="77" t="str">
        <f>IF($B428="","",(VLOOKUP($B428,'Price List'!$C:BA,3,FALSE)))</f>
        <v/>
      </c>
      <c r="F428" s="78" t="str">
        <f>IF($B428="","",IF(ISBLANK(VLOOKUP($B428,'Price List'!$C:BB,5,FALSE)),VLOOKUP($B428,'Price List'!$C:BB,7,FALSE),VLOOKUP($B428,'Price List'!$C:BB,5,FALSE)))</f>
        <v/>
      </c>
      <c r="G428" s="76"/>
      <c r="H428" s="76"/>
      <c r="I428" s="77" t="str">
        <f>IF($B428="","",(VLOOKUP($B428,'Price List'!$C:BE,6,FALSE)))</f>
        <v/>
      </c>
      <c r="J428" s="76" t="str">
        <f>IF($B428="","",(VLOOKUP($B428,'Price List'!$C:BF,8,FALSE)))</f>
        <v/>
      </c>
      <c r="K428" s="76" t="str">
        <f>IF($B428="","",(VLOOKUP($B428,'Price List'!$C:BG,9,FALSE)))</f>
        <v/>
      </c>
      <c r="L428" s="79" t="str">
        <f>IF($B428="","",(VLOOKUP($B428,'Price List'!$C:BH,10,FALSE)))</f>
        <v/>
      </c>
      <c r="M428" s="80" t="str">
        <f>IF($B428="","",(VLOOKUP($B428,'Price List'!$C:BI,11,FALSE)))</f>
        <v/>
      </c>
      <c r="N428" s="81" t="str">
        <f>IF($B428="","",(VLOOKUP($B428,'Price List'!$C:BI,12,FALSE)))</f>
        <v/>
      </c>
      <c r="O428" s="82" t="str">
        <f>IF($B428="","",(VLOOKUP($B428,'Price List'!$C:AS,13,FALSE)))</f>
        <v/>
      </c>
      <c r="P428" s="83" t="str">
        <f>IF($B428="","",(VLOOKUP($B428,'Price List'!$C:AS,14,FALSE)))</f>
        <v/>
      </c>
      <c r="Q428" s="83" t="str">
        <f>IF($B428="","",(VLOOKUP($B428,'Price List'!$C:AS,15,FALSE)))</f>
        <v/>
      </c>
      <c r="R428" s="125" t="str">
        <f>IF($B428="","",(VLOOKUP($B428,'Price List'!$C:AS,16,FALSE)))</f>
        <v/>
      </c>
      <c r="S428" s="125" t="str">
        <f>IF($B428="","",(VLOOKUP($B428,'Price List'!$C:AS,17,FALSE)))</f>
        <v/>
      </c>
      <c r="T428" s="84" t="str">
        <f>IF($B428="","",(VLOOKUP($B428,'Price List'!$C:AS,18,FALSE)))</f>
        <v/>
      </c>
      <c r="U428" s="83" t="str">
        <f>IF($B428="","",(VLOOKUP($B428,'Price List'!$C:AS,19,FALSE)))</f>
        <v/>
      </c>
      <c r="V428" s="83" t="str">
        <f>IF($B428="","",(VLOOKUP($B428,'Price List'!$C:AS,20,FALSE)))</f>
        <v/>
      </c>
      <c r="W428" s="125" t="str">
        <f>IF($B428="","",(VLOOKUP($B428,'Price List'!$C:AS,21,FALSE)))</f>
        <v/>
      </c>
      <c r="X428" s="130" t="str">
        <f>IF($B428="","",(VLOOKUP($B428,'Price List'!$C:AS,22,FALSE)))</f>
        <v/>
      </c>
      <c r="Y428" s="83" t="str">
        <f>IF($B428="","",(VLOOKUP($B428,'Price List'!$C:AS,23,FALSE)))</f>
        <v/>
      </c>
      <c r="Z428" s="83" t="str">
        <f>IF($B428="","",(VLOOKUP($B428,'Price List'!$C:AS,24,FALSE)))</f>
        <v/>
      </c>
      <c r="AA428" s="83" t="str">
        <f>IF($B428="","",(VLOOKUP($B428,'Price List'!$C:AS,25,FALSE)))</f>
        <v/>
      </c>
      <c r="AB428" s="125" t="str">
        <f>IF($B428="","",(VLOOKUP($B428,'Price List'!$C:AS,26,FALSE)))</f>
        <v/>
      </c>
      <c r="AC428" s="125" t="str">
        <f>IF($B428="","",(VLOOKUP($B428,'Price List'!$C:AS,27,FALSE)))</f>
        <v/>
      </c>
      <c r="AD428" s="82" t="str">
        <f>IF($B428="","",(VLOOKUP($B428,'Price List'!$C:AS,28,FALSE)))</f>
        <v/>
      </c>
      <c r="AE428" s="83" t="str">
        <f>IF($B428="","",(VLOOKUP($B428,'Price List'!$C:AS,29,FALSE)))</f>
        <v/>
      </c>
      <c r="AF428" s="83" t="str">
        <f>IF($B428="","",(VLOOKUP($B428,'Price List'!$C:AS,30,FALSE)))</f>
        <v/>
      </c>
      <c r="AG428" s="125" t="str">
        <f>IF($B428="","",(VLOOKUP($B428,'Price List'!$C:AS,31,FALSE)))</f>
        <v/>
      </c>
      <c r="AH428" s="125" t="str">
        <f>IF($B428="","",(VLOOKUP($B428,'Price List'!$C:AS,32,FALSE)))</f>
        <v/>
      </c>
      <c r="AI428" s="84" t="str">
        <f>IF($B428="","",(VLOOKUP($B428,'Price List'!$C:AS,33,FALSE)))</f>
        <v/>
      </c>
      <c r="AJ428" s="83" t="str">
        <f>IF($B428="","",(VLOOKUP($B428,'Price List'!$C:AS,34,FALSE)))</f>
        <v/>
      </c>
      <c r="AK428" s="83" t="str">
        <f>IF($B428="","",(VLOOKUP($B428,'Price List'!$C:AS,35,FALSE)))</f>
        <v/>
      </c>
      <c r="AL428" s="125" t="str">
        <f>IF($B428="","",(VLOOKUP($B428,'Price List'!$C:AS,36,FALSE)))</f>
        <v/>
      </c>
      <c r="AM428" s="130" t="str">
        <f>IF($B428="","",(VLOOKUP($B428,'Price List'!$C:AS,37,FALSE)))</f>
        <v/>
      </c>
      <c r="AN428" s="83" t="str">
        <f>IF($B428="","",(VLOOKUP($B428,'Price List'!$C:AS,38,FALSE)))</f>
        <v/>
      </c>
      <c r="AO428" s="83" t="str">
        <f>IF($B428="","",(VLOOKUP($B428,'Price List'!$C:AS,39,FALSE)))</f>
        <v/>
      </c>
      <c r="AP428" s="83" t="str">
        <f>IF($B428="","",(VLOOKUP($B428,'Price List'!$C:AS,40,FALSE)))</f>
        <v/>
      </c>
      <c r="AQ428" s="125" t="str">
        <f>IF($B428="","",(VLOOKUP($B428,'Price List'!$C:AS,41,FALSE)))</f>
        <v/>
      </c>
      <c r="AR428" s="135" t="str">
        <f>IF($B428="","",(VLOOKUP($B428,'Price List'!$C:AS,42,FALSE)))</f>
        <v/>
      </c>
      <c r="AS428" s="76" t="str">
        <f>IF($B428="","",(VLOOKUP($B428,'Price List'!$C:CO,43,FALSE)))</f>
        <v/>
      </c>
      <c r="AT428" s="151" t="str">
        <f t="shared" si="6"/>
        <v/>
      </c>
      <c r="AU428" s="76"/>
      <c r="AV428" s="76"/>
      <c r="AW428" s="76"/>
      <c r="AX428" s="76"/>
      <c r="AY428" s="76"/>
      <c r="AZ428" s="76"/>
      <c r="BA428" s="76"/>
    </row>
    <row r="429" spans="1:53" s="85" customFormat="1" x14ac:dyDescent="0.2">
      <c r="A429" s="79">
        <v>422</v>
      </c>
      <c r="B429" s="76" t="str">
        <f>IF(ISBLANK(Catalog!I987),"",Catalog!I987)</f>
        <v/>
      </c>
      <c r="C429" s="76"/>
      <c r="D429" s="76" t="str">
        <f>IF($B429="","",(VLOOKUP($B429,'Price List'!$C:BB,2,FALSE)))</f>
        <v/>
      </c>
      <c r="E429" s="77" t="str">
        <f>IF($B429="","",(VLOOKUP($B429,'Price List'!$C:BA,3,FALSE)))</f>
        <v/>
      </c>
      <c r="F429" s="78" t="str">
        <f>IF($B429="","",IF(ISBLANK(VLOOKUP($B429,'Price List'!$C:BB,5,FALSE)),VLOOKUP($B429,'Price List'!$C:BB,7,FALSE),VLOOKUP($B429,'Price List'!$C:BB,5,FALSE)))</f>
        <v/>
      </c>
      <c r="G429" s="76"/>
      <c r="H429" s="76"/>
      <c r="I429" s="77" t="str">
        <f>IF($B429="","",(VLOOKUP($B429,'Price List'!$C:BE,6,FALSE)))</f>
        <v/>
      </c>
      <c r="J429" s="76" t="str">
        <f>IF($B429="","",(VLOOKUP($B429,'Price List'!$C:BF,8,FALSE)))</f>
        <v/>
      </c>
      <c r="K429" s="76" t="str">
        <f>IF($B429="","",(VLOOKUP($B429,'Price List'!$C:BG,9,FALSE)))</f>
        <v/>
      </c>
      <c r="L429" s="79" t="str">
        <f>IF($B429="","",(VLOOKUP($B429,'Price List'!$C:BH,10,FALSE)))</f>
        <v/>
      </c>
      <c r="M429" s="80" t="str">
        <f>IF($B429="","",(VLOOKUP($B429,'Price List'!$C:BI,11,FALSE)))</f>
        <v/>
      </c>
      <c r="N429" s="81" t="str">
        <f>IF($B429="","",(VLOOKUP($B429,'Price List'!$C:BI,12,FALSE)))</f>
        <v/>
      </c>
      <c r="O429" s="82" t="str">
        <f>IF($B429="","",(VLOOKUP($B429,'Price List'!$C:AS,13,FALSE)))</f>
        <v/>
      </c>
      <c r="P429" s="83" t="str">
        <f>IF($B429="","",(VLOOKUP($B429,'Price List'!$C:AS,14,FALSE)))</f>
        <v/>
      </c>
      <c r="Q429" s="83" t="str">
        <f>IF($B429="","",(VLOOKUP($B429,'Price List'!$C:AS,15,FALSE)))</f>
        <v/>
      </c>
      <c r="R429" s="125" t="str">
        <f>IF($B429="","",(VLOOKUP($B429,'Price List'!$C:AS,16,FALSE)))</f>
        <v/>
      </c>
      <c r="S429" s="125" t="str">
        <f>IF($B429="","",(VLOOKUP($B429,'Price List'!$C:AS,17,FALSE)))</f>
        <v/>
      </c>
      <c r="T429" s="84" t="str">
        <f>IF($B429="","",(VLOOKUP($B429,'Price List'!$C:AS,18,FALSE)))</f>
        <v/>
      </c>
      <c r="U429" s="83" t="str">
        <f>IF($B429="","",(VLOOKUP($B429,'Price List'!$C:AS,19,FALSE)))</f>
        <v/>
      </c>
      <c r="V429" s="83" t="str">
        <f>IF($B429="","",(VLOOKUP($B429,'Price List'!$C:AS,20,FALSE)))</f>
        <v/>
      </c>
      <c r="W429" s="125" t="str">
        <f>IF($B429="","",(VLOOKUP($B429,'Price List'!$C:AS,21,FALSE)))</f>
        <v/>
      </c>
      <c r="X429" s="130" t="str">
        <f>IF($B429="","",(VLOOKUP($B429,'Price List'!$C:AS,22,FALSE)))</f>
        <v/>
      </c>
      <c r="Y429" s="83" t="str">
        <f>IF($B429="","",(VLOOKUP($B429,'Price List'!$C:AS,23,FALSE)))</f>
        <v/>
      </c>
      <c r="Z429" s="83" t="str">
        <f>IF($B429="","",(VLOOKUP($B429,'Price List'!$C:AS,24,FALSE)))</f>
        <v/>
      </c>
      <c r="AA429" s="83" t="str">
        <f>IF($B429="","",(VLOOKUP($B429,'Price List'!$C:AS,25,FALSE)))</f>
        <v/>
      </c>
      <c r="AB429" s="125" t="str">
        <f>IF($B429="","",(VLOOKUP($B429,'Price List'!$C:AS,26,FALSE)))</f>
        <v/>
      </c>
      <c r="AC429" s="125" t="str">
        <f>IF($B429="","",(VLOOKUP($B429,'Price List'!$C:AS,27,FALSE)))</f>
        <v/>
      </c>
      <c r="AD429" s="82" t="str">
        <f>IF($B429="","",(VLOOKUP($B429,'Price List'!$C:AS,28,FALSE)))</f>
        <v/>
      </c>
      <c r="AE429" s="83" t="str">
        <f>IF($B429="","",(VLOOKUP($B429,'Price List'!$C:AS,29,FALSE)))</f>
        <v/>
      </c>
      <c r="AF429" s="83" t="str">
        <f>IF($B429="","",(VLOOKUP($B429,'Price List'!$C:AS,30,FALSE)))</f>
        <v/>
      </c>
      <c r="AG429" s="125" t="str">
        <f>IF($B429="","",(VLOOKUP($B429,'Price List'!$C:AS,31,FALSE)))</f>
        <v/>
      </c>
      <c r="AH429" s="125" t="str">
        <f>IF($B429="","",(VLOOKUP($B429,'Price List'!$C:AS,32,FALSE)))</f>
        <v/>
      </c>
      <c r="AI429" s="84" t="str">
        <f>IF($B429="","",(VLOOKUP($B429,'Price List'!$C:AS,33,FALSE)))</f>
        <v/>
      </c>
      <c r="AJ429" s="83" t="str">
        <f>IF($B429="","",(VLOOKUP($B429,'Price List'!$C:AS,34,FALSE)))</f>
        <v/>
      </c>
      <c r="AK429" s="83" t="str">
        <f>IF($B429="","",(VLOOKUP($B429,'Price List'!$C:AS,35,FALSE)))</f>
        <v/>
      </c>
      <c r="AL429" s="125" t="str">
        <f>IF($B429="","",(VLOOKUP($B429,'Price List'!$C:AS,36,FALSE)))</f>
        <v/>
      </c>
      <c r="AM429" s="130" t="str">
        <f>IF($B429="","",(VLOOKUP($B429,'Price List'!$C:AS,37,FALSE)))</f>
        <v/>
      </c>
      <c r="AN429" s="83" t="str">
        <f>IF($B429="","",(VLOOKUP($B429,'Price List'!$C:AS,38,FALSE)))</f>
        <v/>
      </c>
      <c r="AO429" s="83" t="str">
        <f>IF($B429="","",(VLOOKUP($B429,'Price List'!$C:AS,39,FALSE)))</f>
        <v/>
      </c>
      <c r="AP429" s="83" t="str">
        <f>IF($B429="","",(VLOOKUP($B429,'Price List'!$C:AS,40,FALSE)))</f>
        <v/>
      </c>
      <c r="AQ429" s="125" t="str">
        <f>IF($B429="","",(VLOOKUP($B429,'Price List'!$C:AS,41,FALSE)))</f>
        <v/>
      </c>
      <c r="AR429" s="135" t="str">
        <f>IF($B429="","",(VLOOKUP($B429,'Price List'!$C:AS,42,FALSE)))</f>
        <v/>
      </c>
      <c r="AS429" s="76" t="str">
        <f>IF($B429="","",(VLOOKUP($B429,'Price List'!$C:CO,43,FALSE)))</f>
        <v/>
      </c>
      <c r="AT429" s="151" t="str">
        <f t="shared" si="6"/>
        <v/>
      </c>
      <c r="AU429" s="76"/>
      <c r="AV429" s="76"/>
      <c r="AW429" s="76"/>
      <c r="AX429" s="76"/>
      <c r="AY429" s="76"/>
      <c r="AZ429" s="76"/>
      <c r="BA429" s="76"/>
    </row>
    <row r="430" spans="1:53" s="85" customFormat="1" x14ac:dyDescent="0.2">
      <c r="A430" s="79">
        <v>423</v>
      </c>
      <c r="B430" s="76" t="str">
        <f>IF(ISBLANK(Catalog!A994),"",Catalog!A994)</f>
        <v/>
      </c>
      <c r="C430" s="76"/>
      <c r="D430" s="76" t="str">
        <f>IF($B430="","",(VLOOKUP($B430,'Price List'!$C:BB,2,FALSE)))</f>
        <v/>
      </c>
      <c r="E430" s="77" t="str">
        <f>IF($B430="","",(VLOOKUP($B430,'Price List'!$C:BA,3,FALSE)))</f>
        <v/>
      </c>
      <c r="F430" s="78" t="str">
        <f>IF($B430="","",IF(ISBLANK(VLOOKUP($B430,'Price List'!$C:BB,5,FALSE)),VLOOKUP($B430,'Price List'!$C:BB,7,FALSE),VLOOKUP($B430,'Price List'!$C:BB,5,FALSE)))</f>
        <v/>
      </c>
      <c r="G430" s="76"/>
      <c r="H430" s="76"/>
      <c r="I430" s="77" t="str">
        <f>IF($B430="","",(VLOOKUP($B430,'Price List'!$C:BE,6,FALSE)))</f>
        <v/>
      </c>
      <c r="J430" s="76" t="str">
        <f>IF($B430="","",(VLOOKUP($B430,'Price List'!$C:BF,8,FALSE)))</f>
        <v/>
      </c>
      <c r="K430" s="76" t="str">
        <f>IF($B430="","",(VLOOKUP($B430,'Price List'!$C:BG,9,FALSE)))</f>
        <v/>
      </c>
      <c r="L430" s="79" t="str">
        <f>IF($B430="","",(VLOOKUP($B430,'Price List'!$C:BH,10,FALSE)))</f>
        <v/>
      </c>
      <c r="M430" s="80" t="str">
        <f>IF($B430="","",(VLOOKUP($B430,'Price List'!$C:BI,11,FALSE)))</f>
        <v/>
      </c>
      <c r="N430" s="81" t="str">
        <f>IF($B430="","",(VLOOKUP($B430,'Price List'!$C:BI,12,FALSE)))</f>
        <v/>
      </c>
      <c r="O430" s="82" t="str">
        <f>IF($B430="","",(VLOOKUP($B430,'Price List'!$C:AS,13,FALSE)))</f>
        <v/>
      </c>
      <c r="P430" s="83" t="str">
        <f>IF($B430="","",(VLOOKUP($B430,'Price List'!$C:AS,14,FALSE)))</f>
        <v/>
      </c>
      <c r="Q430" s="83" t="str">
        <f>IF($B430="","",(VLOOKUP($B430,'Price List'!$C:AS,15,FALSE)))</f>
        <v/>
      </c>
      <c r="R430" s="125" t="str">
        <f>IF($B430="","",(VLOOKUP($B430,'Price List'!$C:AS,16,FALSE)))</f>
        <v/>
      </c>
      <c r="S430" s="125" t="str">
        <f>IF($B430="","",(VLOOKUP($B430,'Price List'!$C:AS,17,FALSE)))</f>
        <v/>
      </c>
      <c r="T430" s="84" t="str">
        <f>IF($B430="","",(VLOOKUP($B430,'Price List'!$C:AS,18,FALSE)))</f>
        <v/>
      </c>
      <c r="U430" s="83" t="str">
        <f>IF($B430="","",(VLOOKUP($B430,'Price List'!$C:AS,19,FALSE)))</f>
        <v/>
      </c>
      <c r="V430" s="83" t="str">
        <f>IF($B430="","",(VLOOKUP($B430,'Price List'!$C:AS,20,FALSE)))</f>
        <v/>
      </c>
      <c r="W430" s="125" t="str">
        <f>IF($B430="","",(VLOOKUP($B430,'Price List'!$C:AS,21,FALSE)))</f>
        <v/>
      </c>
      <c r="X430" s="130" t="str">
        <f>IF($B430="","",(VLOOKUP($B430,'Price List'!$C:AS,22,FALSE)))</f>
        <v/>
      </c>
      <c r="Y430" s="83" t="str">
        <f>IF($B430="","",(VLOOKUP($B430,'Price List'!$C:AS,23,FALSE)))</f>
        <v/>
      </c>
      <c r="Z430" s="83" t="str">
        <f>IF($B430="","",(VLOOKUP($B430,'Price List'!$C:AS,24,FALSE)))</f>
        <v/>
      </c>
      <c r="AA430" s="83" t="str">
        <f>IF($B430="","",(VLOOKUP($B430,'Price List'!$C:AS,25,FALSE)))</f>
        <v/>
      </c>
      <c r="AB430" s="125" t="str">
        <f>IF($B430="","",(VLOOKUP($B430,'Price List'!$C:AS,26,FALSE)))</f>
        <v/>
      </c>
      <c r="AC430" s="125" t="str">
        <f>IF($B430="","",(VLOOKUP($B430,'Price List'!$C:AS,27,FALSE)))</f>
        <v/>
      </c>
      <c r="AD430" s="82" t="str">
        <f>IF($B430="","",(VLOOKUP($B430,'Price List'!$C:AS,28,FALSE)))</f>
        <v/>
      </c>
      <c r="AE430" s="83" t="str">
        <f>IF($B430="","",(VLOOKUP($B430,'Price List'!$C:AS,29,FALSE)))</f>
        <v/>
      </c>
      <c r="AF430" s="83" t="str">
        <f>IF($B430="","",(VLOOKUP($B430,'Price List'!$C:AS,30,FALSE)))</f>
        <v/>
      </c>
      <c r="AG430" s="125" t="str">
        <f>IF($B430="","",(VLOOKUP($B430,'Price List'!$C:AS,31,FALSE)))</f>
        <v/>
      </c>
      <c r="AH430" s="125" t="str">
        <f>IF($B430="","",(VLOOKUP($B430,'Price List'!$C:AS,32,FALSE)))</f>
        <v/>
      </c>
      <c r="AI430" s="84" t="str">
        <f>IF($B430="","",(VLOOKUP($B430,'Price List'!$C:AS,33,FALSE)))</f>
        <v/>
      </c>
      <c r="AJ430" s="83" t="str">
        <f>IF($B430="","",(VLOOKUP($B430,'Price List'!$C:AS,34,FALSE)))</f>
        <v/>
      </c>
      <c r="AK430" s="83" t="str">
        <f>IF($B430="","",(VLOOKUP($B430,'Price List'!$C:AS,35,FALSE)))</f>
        <v/>
      </c>
      <c r="AL430" s="125" t="str">
        <f>IF($B430="","",(VLOOKUP($B430,'Price List'!$C:AS,36,FALSE)))</f>
        <v/>
      </c>
      <c r="AM430" s="130" t="str">
        <f>IF($B430="","",(VLOOKUP($B430,'Price List'!$C:AS,37,FALSE)))</f>
        <v/>
      </c>
      <c r="AN430" s="83" t="str">
        <f>IF($B430="","",(VLOOKUP($B430,'Price List'!$C:AS,38,FALSE)))</f>
        <v/>
      </c>
      <c r="AO430" s="83" t="str">
        <f>IF($B430="","",(VLOOKUP($B430,'Price List'!$C:AS,39,FALSE)))</f>
        <v/>
      </c>
      <c r="AP430" s="83" t="str">
        <f>IF($B430="","",(VLOOKUP($B430,'Price List'!$C:AS,40,FALSE)))</f>
        <v/>
      </c>
      <c r="AQ430" s="125" t="str">
        <f>IF($B430="","",(VLOOKUP($B430,'Price List'!$C:AS,41,FALSE)))</f>
        <v/>
      </c>
      <c r="AR430" s="135" t="str">
        <f>IF($B430="","",(VLOOKUP($B430,'Price List'!$C:AS,42,FALSE)))</f>
        <v/>
      </c>
      <c r="AS430" s="76" t="str">
        <f>IF($B430="","",(VLOOKUP($B430,'Price List'!$C:CO,43,FALSE)))</f>
        <v/>
      </c>
      <c r="AT430" s="151" t="str">
        <f t="shared" si="6"/>
        <v/>
      </c>
      <c r="AU430" s="76"/>
      <c r="AV430" s="76"/>
      <c r="AW430" s="76"/>
      <c r="AX430" s="76"/>
      <c r="AY430" s="76"/>
      <c r="AZ430" s="76"/>
      <c r="BA430" s="76"/>
    </row>
    <row r="431" spans="1:53" s="85" customFormat="1" x14ac:dyDescent="0.2">
      <c r="A431" s="79">
        <v>424</v>
      </c>
      <c r="B431" s="76" t="str">
        <f>IF(ISBLANK(Catalog!E994),"",Catalog!E994)</f>
        <v/>
      </c>
      <c r="C431" s="76"/>
      <c r="D431" s="76" t="str">
        <f>IF($B431="","",(VLOOKUP($B431,'Price List'!$C:BB,2,FALSE)))</f>
        <v/>
      </c>
      <c r="E431" s="77" t="str">
        <f>IF($B431="","",(VLOOKUP($B431,'Price List'!$C:BA,3,FALSE)))</f>
        <v/>
      </c>
      <c r="F431" s="78" t="str">
        <f>IF($B431="","",IF(ISBLANK(VLOOKUP($B431,'Price List'!$C:BB,5,FALSE)),VLOOKUP($B431,'Price List'!$C:BB,7,FALSE),VLOOKUP($B431,'Price List'!$C:BB,5,FALSE)))</f>
        <v/>
      </c>
      <c r="G431" s="76"/>
      <c r="H431" s="76"/>
      <c r="I431" s="77" t="str">
        <f>IF($B431="","",(VLOOKUP($B431,'Price List'!$C:BE,6,FALSE)))</f>
        <v/>
      </c>
      <c r="J431" s="76" t="str">
        <f>IF($B431="","",(VLOOKUP($B431,'Price List'!$C:BF,8,FALSE)))</f>
        <v/>
      </c>
      <c r="K431" s="76" t="str">
        <f>IF($B431="","",(VLOOKUP($B431,'Price List'!$C:BG,9,FALSE)))</f>
        <v/>
      </c>
      <c r="L431" s="79" t="str">
        <f>IF($B431="","",(VLOOKUP($B431,'Price List'!$C:BH,10,FALSE)))</f>
        <v/>
      </c>
      <c r="M431" s="80" t="str">
        <f>IF($B431="","",(VLOOKUP($B431,'Price List'!$C:BI,11,FALSE)))</f>
        <v/>
      </c>
      <c r="N431" s="81" t="str">
        <f>IF($B431="","",(VLOOKUP($B431,'Price List'!$C:BI,12,FALSE)))</f>
        <v/>
      </c>
      <c r="O431" s="82" t="str">
        <f>IF($B431="","",(VLOOKUP($B431,'Price List'!$C:AS,13,FALSE)))</f>
        <v/>
      </c>
      <c r="P431" s="83" t="str">
        <f>IF($B431="","",(VLOOKUP($B431,'Price List'!$C:AS,14,FALSE)))</f>
        <v/>
      </c>
      <c r="Q431" s="83" t="str">
        <f>IF($B431="","",(VLOOKUP($B431,'Price List'!$C:AS,15,FALSE)))</f>
        <v/>
      </c>
      <c r="R431" s="125" t="str">
        <f>IF($B431="","",(VLOOKUP($B431,'Price List'!$C:AS,16,FALSE)))</f>
        <v/>
      </c>
      <c r="S431" s="125" t="str">
        <f>IF($B431="","",(VLOOKUP($B431,'Price List'!$C:AS,17,FALSE)))</f>
        <v/>
      </c>
      <c r="T431" s="84" t="str">
        <f>IF($B431="","",(VLOOKUP($B431,'Price List'!$C:AS,18,FALSE)))</f>
        <v/>
      </c>
      <c r="U431" s="83" t="str">
        <f>IF($B431="","",(VLOOKUP($B431,'Price List'!$C:AS,19,FALSE)))</f>
        <v/>
      </c>
      <c r="V431" s="83" t="str">
        <f>IF($B431="","",(VLOOKUP($B431,'Price List'!$C:AS,20,FALSE)))</f>
        <v/>
      </c>
      <c r="W431" s="125" t="str">
        <f>IF($B431="","",(VLOOKUP($B431,'Price List'!$C:AS,21,FALSE)))</f>
        <v/>
      </c>
      <c r="X431" s="130" t="str">
        <f>IF($B431="","",(VLOOKUP($B431,'Price List'!$C:AS,22,FALSE)))</f>
        <v/>
      </c>
      <c r="Y431" s="83" t="str">
        <f>IF($B431="","",(VLOOKUP($B431,'Price List'!$C:AS,23,FALSE)))</f>
        <v/>
      </c>
      <c r="Z431" s="83" t="str">
        <f>IF($B431="","",(VLOOKUP($B431,'Price List'!$C:AS,24,FALSE)))</f>
        <v/>
      </c>
      <c r="AA431" s="83" t="str">
        <f>IF($B431="","",(VLOOKUP($B431,'Price List'!$C:AS,25,FALSE)))</f>
        <v/>
      </c>
      <c r="AB431" s="125" t="str">
        <f>IF($B431="","",(VLOOKUP($B431,'Price List'!$C:AS,26,FALSE)))</f>
        <v/>
      </c>
      <c r="AC431" s="125" t="str">
        <f>IF($B431="","",(VLOOKUP($B431,'Price List'!$C:AS,27,FALSE)))</f>
        <v/>
      </c>
      <c r="AD431" s="82" t="str">
        <f>IF($B431="","",(VLOOKUP($B431,'Price List'!$C:AS,28,FALSE)))</f>
        <v/>
      </c>
      <c r="AE431" s="83" t="str">
        <f>IF($B431="","",(VLOOKUP($B431,'Price List'!$C:AS,29,FALSE)))</f>
        <v/>
      </c>
      <c r="AF431" s="83" t="str">
        <f>IF($B431="","",(VLOOKUP($B431,'Price List'!$C:AS,30,FALSE)))</f>
        <v/>
      </c>
      <c r="AG431" s="125" t="str">
        <f>IF($B431="","",(VLOOKUP($B431,'Price List'!$C:AS,31,FALSE)))</f>
        <v/>
      </c>
      <c r="AH431" s="125" t="str">
        <f>IF($B431="","",(VLOOKUP($B431,'Price List'!$C:AS,32,FALSE)))</f>
        <v/>
      </c>
      <c r="AI431" s="84" t="str">
        <f>IF($B431="","",(VLOOKUP($B431,'Price List'!$C:AS,33,FALSE)))</f>
        <v/>
      </c>
      <c r="AJ431" s="83" t="str">
        <f>IF($B431="","",(VLOOKUP($B431,'Price List'!$C:AS,34,FALSE)))</f>
        <v/>
      </c>
      <c r="AK431" s="83" t="str">
        <f>IF($B431="","",(VLOOKUP($B431,'Price List'!$C:AS,35,FALSE)))</f>
        <v/>
      </c>
      <c r="AL431" s="125" t="str">
        <f>IF($B431="","",(VLOOKUP($B431,'Price List'!$C:AS,36,FALSE)))</f>
        <v/>
      </c>
      <c r="AM431" s="130" t="str">
        <f>IF($B431="","",(VLOOKUP($B431,'Price List'!$C:AS,37,FALSE)))</f>
        <v/>
      </c>
      <c r="AN431" s="83" t="str">
        <f>IF($B431="","",(VLOOKUP($B431,'Price List'!$C:AS,38,FALSE)))</f>
        <v/>
      </c>
      <c r="AO431" s="83" t="str">
        <f>IF($B431="","",(VLOOKUP($B431,'Price List'!$C:AS,39,FALSE)))</f>
        <v/>
      </c>
      <c r="AP431" s="83" t="str">
        <f>IF($B431="","",(VLOOKUP($B431,'Price List'!$C:AS,40,FALSE)))</f>
        <v/>
      </c>
      <c r="AQ431" s="125" t="str">
        <f>IF($B431="","",(VLOOKUP($B431,'Price List'!$C:AS,41,FALSE)))</f>
        <v/>
      </c>
      <c r="AR431" s="135" t="str">
        <f>IF($B431="","",(VLOOKUP($B431,'Price List'!$C:AS,42,FALSE)))</f>
        <v/>
      </c>
      <c r="AS431" s="76" t="str">
        <f>IF($B431="","",(VLOOKUP($B431,'Price List'!$C:CO,43,FALSE)))</f>
        <v/>
      </c>
      <c r="AT431" s="151" t="str">
        <f t="shared" si="6"/>
        <v/>
      </c>
      <c r="AU431" s="76"/>
      <c r="AV431" s="76"/>
      <c r="AW431" s="76"/>
      <c r="AX431" s="76"/>
      <c r="AY431" s="76"/>
      <c r="AZ431" s="76"/>
      <c r="BA431" s="76"/>
    </row>
    <row r="432" spans="1:53" s="85" customFormat="1" x14ac:dyDescent="0.2">
      <c r="A432" s="79">
        <v>425</v>
      </c>
      <c r="B432" s="76" t="str">
        <f>IF(ISBLANK(Catalog!I994),"",Catalog!I994)</f>
        <v/>
      </c>
      <c r="C432" s="76"/>
      <c r="D432" s="76" t="str">
        <f>IF($B432="","",(VLOOKUP($B432,'Price List'!$C:BB,2,FALSE)))</f>
        <v/>
      </c>
      <c r="E432" s="77" t="str">
        <f>IF($B432="","",(VLOOKUP($B432,'Price List'!$C:BA,3,FALSE)))</f>
        <v/>
      </c>
      <c r="F432" s="78" t="str">
        <f>IF($B432="","",IF(ISBLANK(VLOOKUP($B432,'Price List'!$C:BB,5,FALSE)),VLOOKUP($B432,'Price List'!$C:BB,7,FALSE),VLOOKUP($B432,'Price List'!$C:BB,5,FALSE)))</f>
        <v/>
      </c>
      <c r="G432" s="76"/>
      <c r="H432" s="76"/>
      <c r="I432" s="77" t="str">
        <f>IF($B432="","",(VLOOKUP($B432,'Price List'!$C:BE,6,FALSE)))</f>
        <v/>
      </c>
      <c r="J432" s="76" t="str">
        <f>IF($B432="","",(VLOOKUP($B432,'Price List'!$C:BF,8,FALSE)))</f>
        <v/>
      </c>
      <c r="K432" s="76" t="str">
        <f>IF($B432="","",(VLOOKUP($B432,'Price List'!$C:BG,9,FALSE)))</f>
        <v/>
      </c>
      <c r="L432" s="79" t="str">
        <f>IF($B432="","",(VLOOKUP($B432,'Price List'!$C:BH,10,FALSE)))</f>
        <v/>
      </c>
      <c r="M432" s="80" t="str">
        <f>IF($B432="","",(VLOOKUP($B432,'Price List'!$C:BI,11,FALSE)))</f>
        <v/>
      </c>
      <c r="N432" s="81" t="str">
        <f>IF($B432="","",(VLOOKUP($B432,'Price List'!$C:BI,12,FALSE)))</f>
        <v/>
      </c>
      <c r="O432" s="82" t="str">
        <f>IF($B432="","",(VLOOKUP($B432,'Price List'!$C:AS,13,FALSE)))</f>
        <v/>
      </c>
      <c r="P432" s="83" t="str">
        <f>IF($B432="","",(VLOOKUP($B432,'Price List'!$C:AS,14,FALSE)))</f>
        <v/>
      </c>
      <c r="Q432" s="83" t="str">
        <f>IF($B432="","",(VLOOKUP($B432,'Price List'!$C:AS,15,FALSE)))</f>
        <v/>
      </c>
      <c r="R432" s="125" t="str">
        <f>IF($B432="","",(VLOOKUP($B432,'Price List'!$C:AS,16,FALSE)))</f>
        <v/>
      </c>
      <c r="S432" s="125" t="str">
        <f>IF($B432="","",(VLOOKUP($B432,'Price List'!$C:AS,17,FALSE)))</f>
        <v/>
      </c>
      <c r="T432" s="84" t="str">
        <f>IF($B432="","",(VLOOKUP($B432,'Price List'!$C:AS,18,FALSE)))</f>
        <v/>
      </c>
      <c r="U432" s="83" t="str">
        <f>IF($B432="","",(VLOOKUP($B432,'Price List'!$C:AS,19,FALSE)))</f>
        <v/>
      </c>
      <c r="V432" s="83" t="str">
        <f>IF($B432="","",(VLOOKUP($B432,'Price List'!$C:AS,20,FALSE)))</f>
        <v/>
      </c>
      <c r="W432" s="125" t="str">
        <f>IF($B432="","",(VLOOKUP($B432,'Price List'!$C:AS,21,FALSE)))</f>
        <v/>
      </c>
      <c r="X432" s="130" t="str">
        <f>IF($B432="","",(VLOOKUP($B432,'Price List'!$C:AS,22,FALSE)))</f>
        <v/>
      </c>
      <c r="Y432" s="83" t="str">
        <f>IF($B432="","",(VLOOKUP($B432,'Price List'!$C:AS,23,FALSE)))</f>
        <v/>
      </c>
      <c r="Z432" s="83" t="str">
        <f>IF($B432="","",(VLOOKUP($B432,'Price List'!$C:AS,24,FALSE)))</f>
        <v/>
      </c>
      <c r="AA432" s="83" t="str">
        <f>IF($B432="","",(VLOOKUP($B432,'Price List'!$C:AS,25,FALSE)))</f>
        <v/>
      </c>
      <c r="AB432" s="125" t="str">
        <f>IF($B432="","",(VLOOKUP($B432,'Price List'!$C:AS,26,FALSE)))</f>
        <v/>
      </c>
      <c r="AC432" s="125" t="str">
        <f>IF($B432="","",(VLOOKUP($B432,'Price List'!$C:AS,27,FALSE)))</f>
        <v/>
      </c>
      <c r="AD432" s="82" t="str">
        <f>IF($B432="","",(VLOOKUP($B432,'Price List'!$C:AS,28,FALSE)))</f>
        <v/>
      </c>
      <c r="AE432" s="83" t="str">
        <f>IF($B432="","",(VLOOKUP($B432,'Price List'!$C:AS,29,FALSE)))</f>
        <v/>
      </c>
      <c r="AF432" s="83" t="str">
        <f>IF($B432="","",(VLOOKUP($B432,'Price List'!$C:AS,30,FALSE)))</f>
        <v/>
      </c>
      <c r="AG432" s="125" t="str">
        <f>IF($B432="","",(VLOOKUP($B432,'Price List'!$C:AS,31,FALSE)))</f>
        <v/>
      </c>
      <c r="AH432" s="125" t="str">
        <f>IF($B432="","",(VLOOKUP($B432,'Price List'!$C:AS,32,FALSE)))</f>
        <v/>
      </c>
      <c r="AI432" s="84" t="str">
        <f>IF($B432="","",(VLOOKUP($B432,'Price List'!$C:AS,33,FALSE)))</f>
        <v/>
      </c>
      <c r="AJ432" s="83" t="str">
        <f>IF($B432="","",(VLOOKUP($B432,'Price List'!$C:AS,34,FALSE)))</f>
        <v/>
      </c>
      <c r="AK432" s="83" t="str">
        <f>IF($B432="","",(VLOOKUP($B432,'Price List'!$C:AS,35,FALSE)))</f>
        <v/>
      </c>
      <c r="AL432" s="125" t="str">
        <f>IF($B432="","",(VLOOKUP($B432,'Price List'!$C:AS,36,FALSE)))</f>
        <v/>
      </c>
      <c r="AM432" s="130" t="str">
        <f>IF($B432="","",(VLOOKUP($B432,'Price List'!$C:AS,37,FALSE)))</f>
        <v/>
      </c>
      <c r="AN432" s="83" t="str">
        <f>IF($B432="","",(VLOOKUP($B432,'Price List'!$C:AS,38,FALSE)))</f>
        <v/>
      </c>
      <c r="AO432" s="83" t="str">
        <f>IF($B432="","",(VLOOKUP($B432,'Price List'!$C:AS,39,FALSE)))</f>
        <v/>
      </c>
      <c r="AP432" s="83" t="str">
        <f>IF($B432="","",(VLOOKUP($B432,'Price List'!$C:AS,40,FALSE)))</f>
        <v/>
      </c>
      <c r="AQ432" s="125" t="str">
        <f>IF($B432="","",(VLOOKUP($B432,'Price List'!$C:AS,41,FALSE)))</f>
        <v/>
      </c>
      <c r="AR432" s="135" t="str">
        <f>IF($B432="","",(VLOOKUP($B432,'Price List'!$C:AS,42,FALSE)))</f>
        <v/>
      </c>
      <c r="AS432" s="76" t="str">
        <f>IF($B432="","",(VLOOKUP($B432,'Price List'!$C:CO,43,FALSE)))</f>
        <v/>
      </c>
      <c r="AT432" s="151" t="str">
        <f t="shared" si="6"/>
        <v/>
      </c>
      <c r="AU432" s="76"/>
      <c r="AV432" s="76"/>
      <c r="AW432" s="76"/>
      <c r="AX432" s="76"/>
      <c r="AY432" s="76"/>
      <c r="AZ432" s="76"/>
      <c r="BA432" s="76"/>
    </row>
    <row r="433" spans="1:53" s="85" customFormat="1" x14ac:dyDescent="0.2">
      <c r="A433" s="79">
        <v>426</v>
      </c>
      <c r="B433" s="76" t="str">
        <f>IF(ISBLANK(Catalog!A1001),"",Catalog!A1001)</f>
        <v/>
      </c>
      <c r="C433" s="76"/>
      <c r="D433" s="76" t="str">
        <f>IF($B433="","",(VLOOKUP($B433,'Price List'!$C:BB,2,FALSE)))</f>
        <v/>
      </c>
      <c r="E433" s="77" t="str">
        <f>IF($B433="","",(VLOOKUP($B433,'Price List'!$C:BA,3,FALSE)))</f>
        <v/>
      </c>
      <c r="F433" s="78" t="str">
        <f>IF($B433="","",IF(ISBLANK(VLOOKUP($B433,'Price List'!$C:BB,5,FALSE)),VLOOKUP($B433,'Price List'!$C:BB,7,FALSE),VLOOKUP($B433,'Price List'!$C:BB,5,FALSE)))</f>
        <v/>
      </c>
      <c r="G433" s="76"/>
      <c r="H433" s="76"/>
      <c r="I433" s="77" t="str">
        <f>IF($B433="","",(VLOOKUP($B433,'Price List'!$C:BE,6,FALSE)))</f>
        <v/>
      </c>
      <c r="J433" s="76" t="str">
        <f>IF($B433="","",(VLOOKUP($B433,'Price List'!$C:BF,8,FALSE)))</f>
        <v/>
      </c>
      <c r="K433" s="76" t="str">
        <f>IF($B433="","",(VLOOKUP($B433,'Price List'!$C:BG,9,FALSE)))</f>
        <v/>
      </c>
      <c r="L433" s="79" t="str">
        <f>IF($B433="","",(VLOOKUP($B433,'Price List'!$C:BH,10,FALSE)))</f>
        <v/>
      </c>
      <c r="M433" s="80" t="str">
        <f>IF($B433="","",(VLOOKUP($B433,'Price List'!$C:BI,11,FALSE)))</f>
        <v/>
      </c>
      <c r="N433" s="81" t="str">
        <f>IF($B433="","",(VLOOKUP($B433,'Price List'!$C:BI,12,FALSE)))</f>
        <v/>
      </c>
      <c r="O433" s="82" t="str">
        <f>IF($B433="","",(VLOOKUP($B433,'Price List'!$C:AS,13,FALSE)))</f>
        <v/>
      </c>
      <c r="P433" s="83" t="str">
        <f>IF($B433="","",(VLOOKUP($B433,'Price List'!$C:AS,14,FALSE)))</f>
        <v/>
      </c>
      <c r="Q433" s="83" t="str">
        <f>IF($B433="","",(VLOOKUP($B433,'Price List'!$C:AS,15,FALSE)))</f>
        <v/>
      </c>
      <c r="R433" s="125" t="str">
        <f>IF($B433="","",(VLOOKUP($B433,'Price List'!$C:AS,16,FALSE)))</f>
        <v/>
      </c>
      <c r="S433" s="125" t="str">
        <f>IF($B433="","",(VLOOKUP($B433,'Price List'!$C:AS,17,FALSE)))</f>
        <v/>
      </c>
      <c r="T433" s="84" t="str">
        <f>IF($B433="","",(VLOOKUP($B433,'Price List'!$C:AS,18,FALSE)))</f>
        <v/>
      </c>
      <c r="U433" s="83" t="str">
        <f>IF($B433="","",(VLOOKUP($B433,'Price List'!$C:AS,19,FALSE)))</f>
        <v/>
      </c>
      <c r="V433" s="83" t="str">
        <f>IF($B433="","",(VLOOKUP($B433,'Price List'!$C:AS,20,FALSE)))</f>
        <v/>
      </c>
      <c r="W433" s="125" t="str">
        <f>IF($B433="","",(VLOOKUP($B433,'Price List'!$C:AS,21,FALSE)))</f>
        <v/>
      </c>
      <c r="X433" s="130" t="str">
        <f>IF($B433="","",(VLOOKUP($B433,'Price List'!$C:AS,22,FALSE)))</f>
        <v/>
      </c>
      <c r="Y433" s="83" t="str">
        <f>IF($B433="","",(VLOOKUP($B433,'Price List'!$C:AS,23,FALSE)))</f>
        <v/>
      </c>
      <c r="Z433" s="83" t="str">
        <f>IF($B433="","",(VLOOKUP($B433,'Price List'!$C:AS,24,FALSE)))</f>
        <v/>
      </c>
      <c r="AA433" s="83" t="str">
        <f>IF($B433="","",(VLOOKUP($B433,'Price List'!$C:AS,25,FALSE)))</f>
        <v/>
      </c>
      <c r="AB433" s="125" t="str">
        <f>IF($B433="","",(VLOOKUP($B433,'Price List'!$C:AS,26,FALSE)))</f>
        <v/>
      </c>
      <c r="AC433" s="125" t="str">
        <f>IF($B433="","",(VLOOKUP($B433,'Price List'!$C:AS,27,FALSE)))</f>
        <v/>
      </c>
      <c r="AD433" s="82" t="str">
        <f>IF($B433="","",(VLOOKUP($B433,'Price List'!$C:AS,28,FALSE)))</f>
        <v/>
      </c>
      <c r="AE433" s="83" t="str">
        <f>IF($B433="","",(VLOOKUP($B433,'Price List'!$C:AS,29,FALSE)))</f>
        <v/>
      </c>
      <c r="AF433" s="83" t="str">
        <f>IF($B433="","",(VLOOKUP($B433,'Price List'!$C:AS,30,FALSE)))</f>
        <v/>
      </c>
      <c r="AG433" s="125" t="str">
        <f>IF($B433="","",(VLOOKUP($B433,'Price List'!$C:AS,31,FALSE)))</f>
        <v/>
      </c>
      <c r="AH433" s="125" t="str">
        <f>IF($B433="","",(VLOOKUP($B433,'Price List'!$C:AS,32,FALSE)))</f>
        <v/>
      </c>
      <c r="AI433" s="84" t="str">
        <f>IF($B433="","",(VLOOKUP($B433,'Price List'!$C:AS,33,FALSE)))</f>
        <v/>
      </c>
      <c r="AJ433" s="83" t="str">
        <f>IF($B433="","",(VLOOKUP($B433,'Price List'!$C:AS,34,FALSE)))</f>
        <v/>
      </c>
      <c r="AK433" s="83" t="str">
        <f>IF($B433="","",(VLOOKUP($B433,'Price List'!$C:AS,35,FALSE)))</f>
        <v/>
      </c>
      <c r="AL433" s="125" t="str">
        <f>IF($B433="","",(VLOOKUP($B433,'Price List'!$C:AS,36,FALSE)))</f>
        <v/>
      </c>
      <c r="AM433" s="130" t="str">
        <f>IF($B433="","",(VLOOKUP($B433,'Price List'!$C:AS,37,FALSE)))</f>
        <v/>
      </c>
      <c r="AN433" s="83" t="str">
        <f>IF($B433="","",(VLOOKUP($B433,'Price List'!$C:AS,38,FALSE)))</f>
        <v/>
      </c>
      <c r="AO433" s="83" t="str">
        <f>IF($B433="","",(VLOOKUP($B433,'Price List'!$C:AS,39,FALSE)))</f>
        <v/>
      </c>
      <c r="AP433" s="83" t="str">
        <f>IF($B433="","",(VLOOKUP($B433,'Price List'!$C:AS,40,FALSE)))</f>
        <v/>
      </c>
      <c r="AQ433" s="125" t="str">
        <f>IF($B433="","",(VLOOKUP($B433,'Price List'!$C:AS,41,FALSE)))</f>
        <v/>
      </c>
      <c r="AR433" s="135" t="str">
        <f>IF($B433="","",(VLOOKUP($B433,'Price List'!$C:AS,42,FALSE)))</f>
        <v/>
      </c>
      <c r="AS433" s="76" t="str">
        <f>IF($B433="","",(VLOOKUP($B433,'Price List'!$C:CO,43,FALSE)))</f>
        <v/>
      </c>
      <c r="AT433" s="151" t="str">
        <f t="shared" si="6"/>
        <v/>
      </c>
      <c r="AU433" s="76"/>
      <c r="AV433" s="76"/>
      <c r="AW433" s="76"/>
      <c r="AX433" s="76"/>
      <c r="AY433" s="76"/>
      <c r="AZ433" s="76"/>
      <c r="BA433" s="76"/>
    </row>
    <row r="434" spans="1:53" s="85" customFormat="1" x14ac:dyDescent="0.2">
      <c r="A434" s="79">
        <v>427</v>
      </c>
      <c r="B434" s="76" t="str">
        <f>IF(ISBLANK(Catalog!E1001),"",Catalog!E1001)</f>
        <v/>
      </c>
      <c r="C434" s="76"/>
      <c r="D434" s="76" t="str">
        <f>IF($B434="","",(VLOOKUP($B434,'Price List'!$C:BB,2,FALSE)))</f>
        <v/>
      </c>
      <c r="E434" s="77" t="str">
        <f>IF($B434="","",(VLOOKUP($B434,'Price List'!$C:BA,3,FALSE)))</f>
        <v/>
      </c>
      <c r="F434" s="78" t="str">
        <f>IF($B434="","",IF(ISBLANK(VLOOKUP($B434,'Price List'!$C:BB,5,FALSE)),VLOOKUP($B434,'Price List'!$C:BB,7,FALSE),VLOOKUP($B434,'Price List'!$C:BB,5,FALSE)))</f>
        <v/>
      </c>
      <c r="G434" s="76"/>
      <c r="H434" s="76"/>
      <c r="I434" s="77" t="str">
        <f>IF($B434="","",(VLOOKUP($B434,'Price List'!$C:BE,6,FALSE)))</f>
        <v/>
      </c>
      <c r="J434" s="76" t="str">
        <f>IF($B434="","",(VLOOKUP($B434,'Price List'!$C:BF,8,FALSE)))</f>
        <v/>
      </c>
      <c r="K434" s="76" t="str">
        <f>IF($B434="","",(VLOOKUP($B434,'Price List'!$C:BG,9,FALSE)))</f>
        <v/>
      </c>
      <c r="L434" s="79" t="str">
        <f>IF($B434="","",(VLOOKUP($B434,'Price List'!$C:BH,10,FALSE)))</f>
        <v/>
      </c>
      <c r="M434" s="80" t="str">
        <f>IF($B434="","",(VLOOKUP($B434,'Price List'!$C:BI,11,FALSE)))</f>
        <v/>
      </c>
      <c r="N434" s="81" t="str">
        <f>IF($B434="","",(VLOOKUP($B434,'Price List'!$C:BI,12,FALSE)))</f>
        <v/>
      </c>
      <c r="O434" s="82" t="str">
        <f>IF($B434="","",(VLOOKUP($B434,'Price List'!$C:AS,13,FALSE)))</f>
        <v/>
      </c>
      <c r="P434" s="83" t="str">
        <f>IF($B434="","",(VLOOKUP($B434,'Price List'!$C:AS,14,FALSE)))</f>
        <v/>
      </c>
      <c r="Q434" s="83" t="str">
        <f>IF($B434="","",(VLOOKUP($B434,'Price List'!$C:AS,15,FALSE)))</f>
        <v/>
      </c>
      <c r="R434" s="125" t="str">
        <f>IF($B434="","",(VLOOKUP($B434,'Price List'!$C:AS,16,FALSE)))</f>
        <v/>
      </c>
      <c r="S434" s="125" t="str">
        <f>IF($B434="","",(VLOOKUP($B434,'Price List'!$C:AS,17,FALSE)))</f>
        <v/>
      </c>
      <c r="T434" s="84" t="str">
        <f>IF($B434="","",(VLOOKUP($B434,'Price List'!$C:AS,18,FALSE)))</f>
        <v/>
      </c>
      <c r="U434" s="83" t="str">
        <f>IF($B434="","",(VLOOKUP($B434,'Price List'!$C:AS,19,FALSE)))</f>
        <v/>
      </c>
      <c r="V434" s="83" t="str">
        <f>IF($B434="","",(VLOOKUP($B434,'Price List'!$C:AS,20,FALSE)))</f>
        <v/>
      </c>
      <c r="W434" s="125" t="str">
        <f>IF($B434="","",(VLOOKUP($B434,'Price List'!$C:AS,21,FALSE)))</f>
        <v/>
      </c>
      <c r="X434" s="130" t="str">
        <f>IF($B434="","",(VLOOKUP($B434,'Price List'!$C:AS,22,FALSE)))</f>
        <v/>
      </c>
      <c r="Y434" s="83" t="str">
        <f>IF($B434="","",(VLOOKUP($B434,'Price List'!$C:AS,23,FALSE)))</f>
        <v/>
      </c>
      <c r="Z434" s="83" t="str">
        <f>IF($B434="","",(VLOOKUP($B434,'Price List'!$C:AS,24,FALSE)))</f>
        <v/>
      </c>
      <c r="AA434" s="83" t="str">
        <f>IF($B434="","",(VLOOKUP($B434,'Price List'!$C:AS,25,FALSE)))</f>
        <v/>
      </c>
      <c r="AB434" s="125" t="str">
        <f>IF($B434="","",(VLOOKUP($B434,'Price List'!$C:AS,26,FALSE)))</f>
        <v/>
      </c>
      <c r="AC434" s="125" t="str">
        <f>IF($B434="","",(VLOOKUP($B434,'Price List'!$C:AS,27,FALSE)))</f>
        <v/>
      </c>
      <c r="AD434" s="82" t="str">
        <f>IF($B434="","",(VLOOKUP($B434,'Price List'!$C:AS,28,FALSE)))</f>
        <v/>
      </c>
      <c r="AE434" s="83" t="str">
        <f>IF($B434="","",(VLOOKUP($B434,'Price List'!$C:AS,29,FALSE)))</f>
        <v/>
      </c>
      <c r="AF434" s="83" t="str">
        <f>IF($B434="","",(VLOOKUP($B434,'Price List'!$C:AS,30,FALSE)))</f>
        <v/>
      </c>
      <c r="AG434" s="125" t="str">
        <f>IF($B434="","",(VLOOKUP($B434,'Price List'!$C:AS,31,FALSE)))</f>
        <v/>
      </c>
      <c r="AH434" s="125" t="str">
        <f>IF($B434="","",(VLOOKUP($B434,'Price List'!$C:AS,32,FALSE)))</f>
        <v/>
      </c>
      <c r="AI434" s="84" t="str">
        <f>IF($B434="","",(VLOOKUP($B434,'Price List'!$C:AS,33,FALSE)))</f>
        <v/>
      </c>
      <c r="AJ434" s="83" t="str">
        <f>IF($B434="","",(VLOOKUP($B434,'Price List'!$C:AS,34,FALSE)))</f>
        <v/>
      </c>
      <c r="AK434" s="83" t="str">
        <f>IF($B434="","",(VLOOKUP($B434,'Price List'!$C:AS,35,FALSE)))</f>
        <v/>
      </c>
      <c r="AL434" s="125" t="str">
        <f>IF($B434="","",(VLOOKUP($B434,'Price List'!$C:AS,36,FALSE)))</f>
        <v/>
      </c>
      <c r="AM434" s="130" t="str">
        <f>IF($B434="","",(VLOOKUP($B434,'Price List'!$C:AS,37,FALSE)))</f>
        <v/>
      </c>
      <c r="AN434" s="83" t="str">
        <f>IF($B434="","",(VLOOKUP($B434,'Price List'!$C:AS,38,FALSE)))</f>
        <v/>
      </c>
      <c r="AO434" s="83" t="str">
        <f>IF($B434="","",(VLOOKUP($B434,'Price List'!$C:AS,39,FALSE)))</f>
        <v/>
      </c>
      <c r="AP434" s="83" t="str">
        <f>IF($B434="","",(VLOOKUP($B434,'Price List'!$C:AS,40,FALSE)))</f>
        <v/>
      </c>
      <c r="AQ434" s="125" t="str">
        <f>IF($B434="","",(VLOOKUP($B434,'Price List'!$C:AS,41,FALSE)))</f>
        <v/>
      </c>
      <c r="AR434" s="135" t="str">
        <f>IF($B434="","",(VLOOKUP($B434,'Price List'!$C:AS,42,FALSE)))</f>
        <v/>
      </c>
      <c r="AS434" s="76" t="str">
        <f>IF($B434="","",(VLOOKUP($B434,'Price List'!$C:CO,43,FALSE)))</f>
        <v/>
      </c>
      <c r="AT434" s="151" t="str">
        <f t="shared" si="6"/>
        <v/>
      </c>
      <c r="AU434" s="76"/>
      <c r="AV434" s="76"/>
      <c r="AW434" s="76"/>
      <c r="AX434" s="76"/>
      <c r="AY434" s="76"/>
      <c r="AZ434" s="76"/>
      <c r="BA434" s="76"/>
    </row>
    <row r="435" spans="1:53" s="85" customFormat="1" x14ac:dyDescent="0.2">
      <c r="A435" s="79">
        <v>428</v>
      </c>
      <c r="B435" s="76" t="str">
        <f>IF(ISBLANK(Catalog!I1001),"",Catalog!I1001)</f>
        <v/>
      </c>
      <c r="C435" s="76"/>
      <c r="D435" s="76" t="str">
        <f>IF($B435="","",(VLOOKUP($B435,'Price List'!$C:BB,2,FALSE)))</f>
        <v/>
      </c>
      <c r="E435" s="77" t="str">
        <f>IF($B435="","",(VLOOKUP($B435,'Price List'!$C:BA,3,FALSE)))</f>
        <v/>
      </c>
      <c r="F435" s="78" t="str">
        <f>IF($B435="","",IF(ISBLANK(VLOOKUP($B435,'Price List'!$C:BB,5,FALSE)),VLOOKUP($B435,'Price List'!$C:BB,7,FALSE),VLOOKUP($B435,'Price List'!$C:BB,5,FALSE)))</f>
        <v/>
      </c>
      <c r="G435" s="76"/>
      <c r="H435" s="76"/>
      <c r="I435" s="77" t="str">
        <f>IF($B435="","",(VLOOKUP($B435,'Price List'!$C:BE,6,FALSE)))</f>
        <v/>
      </c>
      <c r="J435" s="76" t="str">
        <f>IF($B435="","",(VLOOKUP($B435,'Price List'!$C:BF,8,FALSE)))</f>
        <v/>
      </c>
      <c r="K435" s="76" t="str">
        <f>IF($B435="","",(VLOOKUP($B435,'Price List'!$C:BG,9,FALSE)))</f>
        <v/>
      </c>
      <c r="L435" s="79" t="str">
        <f>IF($B435="","",(VLOOKUP($B435,'Price List'!$C:BH,10,FALSE)))</f>
        <v/>
      </c>
      <c r="M435" s="80" t="str">
        <f>IF($B435="","",(VLOOKUP($B435,'Price List'!$C:BI,11,FALSE)))</f>
        <v/>
      </c>
      <c r="N435" s="81" t="str">
        <f>IF($B435="","",(VLOOKUP($B435,'Price List'!$C:BI,12,FALSE)))</f>
        <v/>
      </c>
      <c r="O435" s="82" t="str">
        <f>IF($B435="","",(VLOOKUP($B435,'Price List'!$C:AS,13,FALSE)))</f>
        <v/>
      </c>
      <c r="P435" s="83" t="str">
        <f>IF($B435="","",(VLOOKUP($B435,'Price List'!$C:AS,14,FALSE)))</f>
        <v/>
      </c>
      <c r="Q435" s="83" t="str">
        <f>IF($B435="","",(VLOOKUP($B435,'Price List'!$C:AS,15,FALSE)))</f>
        <v/>
      </c>
      <c r="R435" s="125" t="str">
        <f>IF($B435="","",(VLOOKUP($B435,'Price List'!$C:AS,16,FALSE)))</f>
        <v/>
      </c>
      <c r="S435" s="125" t="str">
        <f>IF($B435="","",(VLOOKUP($B435,'Price List'!$C:AS,17,FALSE)))</f>
        <v/>
      </c>
      <c r="T435" s="84" t="str">
        <f>IF($B435="","",(VLOOKUP($B435,'Price List'!$C:AS,18,FALSE)))</f>
        <v/>
      </c>
      <c r="U435" s="83" t="str">
        <f>IF($B435="","",(VLOOKUP($B435,'Price List'!$C:AS,19,FALSE)))</f>
        <v/>
      </c>
      <c r="V435" s="83" t="str">
        <f>IF($B435="","",(VLOOKUP($B435,'Price List'!$C:AS,20,FALSE)))</f>
        <v/>
      </c>
      <c r="W435" s="125" t="str">
        <f>IF($B435="","",(VLOOKUP($B435,'Price List'!$C:AS,21,FALSE)))</f>
        <v/>
      </c>
      <c r="X435" s="130" t="str">
        <f>IF($B435="","",(VLOOKUP($B435,'Price List'!$C:AS,22,FALSE)))</f>
        <v/>
      </c>
      <c r="Y435" s="83" t="str">
        <f>IF($B435="","",(VLOOKUP($B435,'Price List'!$C:AS,23,FALSE)))</f>
        <v/>
      </c>
      <c r="Z435" s="83" t="str">
        <f>IF($B435="","",(VLOOKUP($B435,'Price List'!$C:AS,24,FALSE)))</f>
        <v/>
      </c>
      <c r="AA435" s="83" t="str">
        <f>IF($B435="","",(VLOOKUP($B435,'Price List'!$C:AS,25,FALSE)))</f>
        <v/>
      </c>
      <c r="AB435" s="125" t="str">
        <f>IF($B435="","",(VLOOKUP($B435,'Price List'!$C:AS,26,FALSE)))</f>
        <v/>
      </c>
      <c r="AC435" s="125" t="str">
        <f>IF($B435="","",(VLOOKUP($B435,'Price List'!$C:AS,27,FALSE)))</f>
        <v/>
      </c>
      <c r="AD435" s="82" t="str">
        <f>IF($B435="","",(VLOOKUP($B435,'Price List'!$C:AS,28,FALSE)))</f>
        <v/>
      </c>
      <c r="AE435" s="83" t="str">
        <f>IF($B435="","",(VLOOKUP($B435,'Price List'!$C:AS,29,FALSE)))</f>
        <v/>
      </c>
      <c r="AF435" s="83" t="str">
        <f>IF($B435="","",(VLOOKUP($B435,'Price List'!$C:AS,30,FALSE)))</f>
        <v/>
      </c>
      <c r="AG435" s="125" t="str">
        <f>IF($B435="","",(VLOOKUP($B435,'Price List'!$C:AS,31,FALSE)))</f>
        <v/>
      </c>
      <c r="AH435" s="125" t="str">
        <f>IF($B435="","",(VLOOKUP($B435,'Price List'!$C:AS,32,FALSE)))</f>
        <v/>
      </c>
      <c r="AI435" s="84" t="str">
        <f>IF($B435="","",(VLOOKUP($B435,'Price List'!$C:AS,33,FALSE)))</f>
        <v/>
      </c>
      <c r="AJ435" s="83" t="str">
        <f>IF($B435="","",(VLOOKUP($B435,'Price List'!$C:AS,34,FALSE)))</f>
        <v/>
      </c>
      <c r="AK435" s="83" t="str">
        <f>IF($B435="","",(VLOOKUP($B435,'Price List'!$C:AS,35,FALSE)))</f>
        <v/>
      </c>
      <c r="AL435" s="125" t="str">
        <f>IF($B435="","",(VLOOKUP($B435,'Price List'!$C:AS,36,FALSE)))</f>
        <v/>
      </c>
      <c r="AM435" s="130" t="str">
        <f>IF($B435="","",(VLOOKUP($B435,'Price List'!$C:AS,37,FALSE)))</f>
        <v/>
      </c>
      <c r="AN435" s="83" t="str">
        <f>IF($B435="","",(VLOOKUP($B435,'Price List'!$C:AS,38,FALSE)))</f>
        <v/>
      </c>
      <c r="AO435" s="83" t="str">
        <f>IF($B435="","",(VLOOKUP($B435,'Price List'!$C:AS,39,FALSE)))</f>
        <v/>
      </c>
      <c r="AP435" s="83" t="str">
        <f>IF($B435="","",(VLOOKUP($B435,'Price List'!$C:AS,40,FALSE)))</f>
        <v/>
      </c>
      <c r="AQ435" s="125" t="str">
        <f>IF($B435="","",(VLOOKUP($B435,'Price List'!$C:AS,41,FALSE)))</f>
        <v/>
      </c>
      <c r="AR435" s="135" t="str">
        <f>IF($B435="","",(VLOOKUP($B435,'Price List'!$C:AS,42,FALSE)))</f>
        <v/>
      </c>
      <c r="AS435" s="76" t="str">
        <f>IF($B435="","",(VLOOKUP($B435,'Price List'!$C:CO,43,FALSE)))</f>
        <v/>
      </c>
      <c r="AT435" s="151" t="str">
        <f t="shared" si="6"/>
        <v/>
      </c>
      <c r="AU435" s="76"/>
      <c r="AV435" s="76"/>
      <c r="AW435" s="76"/>
      <c r="AX435" s="76"/>
      <c r="AY435" s="76"/>
      <c r="AZ435" s="76"/>
      <c r="BA435" s="76"/>
    </row>
    <row r="436" spans="1:53" s="85" customFormat="1" x14ac:dyDescent="0.2">
      <c r="A436" s="79">
        <v>429</v>
      </c>
      <c r="B436" s="76" t="str">
        <f>IF(ISBLANK(Catalog!A1008),"",Catalog!A1008)</f>
        <v/>
      </c>
      <c r="C436" s="76"/>
      <c r="D436" s="76" t="str">
        <f>IF($B436="","",(VLOOKUP($B436,'Price List'!$C:BB,2,FALSE)))</f>
        <v/>
      </c>
      <c r="E436" s="77" t="str">
        <f>IF($B436="","",(VLOOKUP($B436,'Price List'!$C:BA,3,FALSE)))</f>
        <v/>
      </c>
      <c r="F436" s="78" t="str">
        <f>IF($B436="","",IF(ISBLANK(VLOOKUP($B436,'Price List'!$C:BB,5,FALSE)),VLOOKUP($B436,'Price List'!$C:BB,7,FALSE),VLOOKUP($B436,'Price List'!$C:BB,5,FALSE)))</f>
        <v/>
      </c>
      <c r="G436" s="76"/>
      <c r="H436" s="76"/>
      <c r="I436" s="77" t="str">
        <f>IF($B436="","",(VLOOKUP($B436,'Price List'!$C:BE,6,FALSE)))</f>
        <v/>
      </c>
      <c r="J436" s="76" t="str">
        <f>IF($B436="","",(VLOOKUP($B436,'Price List'!$C:BF,8,FALSE)))</f>
        <v/>
      </c>
      <c r="K436" s="76" t="str">
        <f>IF($B436="","",(VLOOKUP($B436,'Price List'!$C:BG,9,FALSE)))</f>
        <v/>
      </c>
      <c r="L436" s="79" t="str">
        <f>IF($B436="","",(VLOOKUP($B436,'Price List'!$C:BH,10,FALSE)))</f>
        <v/>
      </c>
      <c r="M436" s="80" t="str">
        <f>IF($B436="","",(VLOOKUP($B436,'Price List'!$C:BI,11,FALSE)))</f>
        <v/>
      </c>
      <c r="N436" s="81" t="str">
        <f>IF($B436="","",(VLOOKUP($B436,'Price List'!$C:BI,12,FALSE)))</f>
        <v/>
      </c>
      <c r="O436" s="82" t="str">
        <f>IF($B436="","",(VLOOKUP($B436,'Price List'!$C:AS,13,FALSE)))</f>
        <v/>
      </c>
      <c r="P436" s="83" t="str">
        <f>IF($B436="","",(VLOOKUP($B436,'Price List'!$C:AS,14,FALSE)))</f>
        <v/>
      </c>
      <c r="Q436" s="83" t="str">
        <f>IF($B436="","",(VLOOKUP($B436,'Price List'!$C:AS,15,FALSE)))</f>
        <v/>
      </c>
      <c r="R436" s="125" t="str">
        <f>IF($B436="","",(VLOOKUP($B436,'Price List'!$C:AS,16,FALSE)))</f>
        <v/>
      </c>
      <c r="S436" s="125" t="str">
        <f>IF($B436="","",(VLOOKUP($B436,'Price List'!$C:AS,17,FALSE)))</f>
        <v/>
      </c>
      <c r="T436" s="84" t="str">
        <f>IF($B436="","",(VLOOKUP($B436,'Price List'!$C:AS,18,FALSE)))</f>
        <v/>
      </c>
      <c r="U436" s="83" t="str">
        <f>IF($B436="","",(VLOOKUP($B436,'Price List'!$C:AS,19,FALSE)))</f>
        <v/>
      </c>
      <c r="V436" s="83" t="str">
        <f>IF($B436="","",(VLOOKUP($B436,'Price List'!$C:AS,20,FALSE)))</f>
        <v/>
      </c>
      <c r="W436" s="125" t="str">
        <f>IF($B436="","",(VLOOKUP($B436,'Price List'!$C:AS,21,FALSE)))</f>
        <v/>
      </c>
      <c r="X436" s="130" t="str">
        <f>IF($B436="","",(VLOOKUP($B436,'Price List'!$C:AS,22,FALSE)))</f>
        <v/>
      </c>
      <c r="Y436" s="83" t="str">
        <f>IF($B436="","",(VLOOKUP($B436,'Price List'!$C:AS,23,FALSE)))</f>
        <v/>
      </c>
      <c r="Z436" s="83" t="str">
        <f>IF($B436="","",(VLOOKUP($B436,'Price List'!$C:AS,24,FALSE)))</f>
        <v/>
      </c>
      <c r="AA436" s="83" t="str">
        <f>IF($B436="","",(VLOOKUP($B436,'Price List'!$C:AS,25,FALSE)))</f>
        <v/>
      </c>
      <c r="AB436" s="125" t="str">
        <f>IF($B436="","",(VLOOKUP($B436,'Price List'!$C:AS,26,FALSE)))</f>
        <v/>
      </c>
      <c r="AC436" s="125" t="str">
        <f>IF($B436="","",(VLOOKUP($B436,'Price List'!$C:AS,27,FALSE)))</f>
        <v/>
      </c>
      <c r="AD436" s="82" t="str">
        <f>IF($B436="","",(VLOOKUP($B436,'Price List'!$C:AS,28,FALSE)))</f>
        <v/>
      </c>
      <c r="AE436" s="83" t="str">
        <f>IF($B436="","",(VLOOKUP($B436,'Price List'!$C:AS,29,FALSE)))</f>
        <v/>
      </c>
      <c r="AF436" s="83" t="str">
        <f>IF($B436="","",(VLOOKUP($B436,'Price List'!$C:AS,30,FALSE)))</f>
        <v/>
      </c>
      <c r="AG436" s="125" t="str">
        <f>IF($B436="","",(VLOOKUP($B436,'Price List'!$C:AS,31,FALSE)))</f>
        <v/>
      </c>
      <c r="AH436" s="125" t="str">
        <f>IF($B436="","",(VLOOKUP($B436,'Price List'!$C:AS,32,FALSE)))</f>
        <v/>
      </c>
      <c r="AI436" s="84" t="str">
        <f>IF($B436="","",(VLOOKUP($B436,'Price List'!$C:AS,33,FALSE)))</f>
        <v/>
      </c>
      <c r="AJ436" s="83" t="str">
        <f>IF($B436="","",(VLOOKUP($B436,'Price List'!$C:AS,34,FALSE)))</f>
        <v/>
      </c>
      <c r="AK436" s="83" t="str">
        <f>IF($B436="","",(VLOOKUP($B436,'Price List'!$C:AS,35,FALSE)))</f>
        <v/>
      </c>
      <c r="AL436" s="125" t="str">
        <f>IF($B436="","",(VLOOKUP($B436,'Price List'!$C:AS,36,FALSE)))</f>
        <v/>
      </c>
      <c r="AM436" s="130" t="str">
        <f>IF($B436="","",(VLOOKUP($B436,'Price List'!$C:AS,37,FALSE)))</f>
        <v/>
      </c>
      <c r="AN436" s="83" t="str">
        <f>IF($B436="","",(VLOOKUP($B436,'Price List'!$C:AS,38,FALSE)))</f>
        <v/>
      </c>
      <c r="AO436" s="83" t="str">
        <f>IF($B436="","",(VLOOKUP($B436,'Price List'!$C:AS,39,FALSE)))</f>
        <v/>
      </c>
      <c r="AP436" s="83" t="str">
        <f>IF($B436="","",(VLOOKUP($B436,'Price List'!$C:AS,40,FALSE)))</f>
        <v/>
      </c>
      <c r="AQ436" s="125" t="str">
        <f>IF($B436="","",(VLOOKUP($B436,'Price List'!$C:AS,41,FALSE)))</f>
        <v/>
      </c>
      <c r="AR436" s="135" t="str">
        <f>IF($B436="","",(VLOOKUP($B436,'Price List'!$C:AS,42,FALSE)))</f>
        <v/>
      </c>
      <c r="AS436" s="76" t="str">
        <f>IF($B436="","",(VLOOKUP($B436,'Price List'!$C:CO,43,FALSE)))</f>
        <v/>
      </c>
      <c r="AT436" s="151" t="str">
        <f t="shared" si="6"/>
        <v/>
      </c>
      <c r="AU436" s="76"/>
      <c r="AV436" s="76"/>
      <c r="AW436" s="76"/>
      <c r="AX436" s="76"/>
      <c r="AY436" s="76"/>
      <c r="AZ436" s="76"/>
      <c r="BA436" s="76"/>
    </row>
    <row r="437" spans="1:53" s="85" customFormat="1" x14ac:dyDescent="0.2">
      <c r="A437" s="79">
        <v>430</v>
      </c>
      <c r="B437" s="76" t="str">
        <f>IF(ISBLANK(Catalog!E1008),"",Catalog!E1008)</f>
        <v/>
      </c>
      <c r="C437" s="76"/>
      <c r="D437" s="76" t="str">
        <f>IF($B437="","",(VLOOKUP($B437,'Price List'!$C:BB,2,FALSE)))</f>
        <v/>
      </c>
      <c r="E437" s="77" t="str">
        <f>IF($B437="","",(VLOOKUP($B437,'Price List'!$C:BA,3,FALSE)))</f>
        <v/>
      </c>
      <c r="F437" s="78" t="str">
        <f>IF($B437="","",IF(ISBLANK(VLOOKUP($B437,'Price List'!$C:BB,5,FALSE)),VLOOKUP($B437,'Price List'!$C:BB,7,FALSE),VLOOKUP($B437,'Price List'!$C:BB,5,FALSE)))</f>
        <v/>
      </c>
      <c r="G437" s="76"/>
      <c r="H437" s="76"/>
      <c r="I437" s="77" t="str">
        <f>IF($B437="","",(VLOOKUP($B437,'Price List'!$C:BE,6,FALSE)))</f>
        <v/>
      </c>
      <c r="J437" s="76" t="str">
        <f>IF($B437="","",(VLOOKUP($B437,'Price List'!$C:BF,8,FALSE)))</f>
        <v/>
      </c>
      <c r="K437" s="76" t="str">
        <f>IF($B437="","",(VLOOKUP($B437,'Price List'!$C:BG,9,FALSE)))</f>
        <v/>
      </c>
      <c r="L437" s="79" t="str">
        <f>IF($B437="","",(VLOOKUP($B437,'Price List'!$C:BH,10,FALSE)))</f>
        <v/>
      </c>
      <c r="M437" s="80" t="str">
        <f>IF($B437="","",(VLOOKUP($B437,'Price List'!$C:BI,11,FALSE)))</f>
        <v/>
      </c>
      <c r="N437" s="81" t="str">
        <f>IF($B437="","",(VLOOKUP($B437,'Price List'!$C:BI,12,FALSE)))</f>
        <v/>
      </c>
      <c r="O437" s="82" t="str">
        <f>IF($B437="","",(VLOOKUP($B437,'Price List'!$C:AS,13,FALSE)))</f>
        <v/>
      </c>
      <c r="P437" s="83" t="str">
        <f>IF($B437="","",(VLOOKUP($B437,'Price List'!$C:AS,14,FALSE)))</f>
        <v/>
      </c>
      <c r="Q437" s="83" t="str">
        <f>IF($B437="","",(VLOOKUP($B437,'Price List'!$C:AS,15,FALSE)))</f>
        <v/>
      </c>
      <c r="R437" s="125" t="str">
        <f>IF($B437="","",(VLOOKUP($B437,'Price List'!$C:AS,16,FALSE)))</f>
        <v/>
      </c>
      <c r="S437" s="125" t="str">
        <f>IF($B437="","",(VLOOKUP($B437,'Price List'!$C:AS,17,FALSE)))</f>
        <v/>
      </c>
      <c r="T437" s="84" t="str">
        <f>IF($B437="","",(VLOOKUP($B437,'Price List'!$C:AS,18,FALSE)))</f>
        <v/>
      </c>
      <c r="U437" s="83" t="str">
        <f>IF($B437="","",(VLOOKUP($B437,'Price List'!$C:AS,19,FALSE)))</f>
        <v/>
      </c>
      <c r="V437" s="83" t="str">
        <f>IF($B437="","",(VLOOKUP($B437,'Price List'!$C:AS,20,FALSE)))</f>
        <v/>
      </c>
      <c r="W437" s="125" t="str">
        <f>IF($B437="","",(VLOOKUP($B437,'Price List'!$C:AS,21,FALSE)))</f>
        <v/>
      </c>
      <c r="X437" s="130" t="str">
        <f>IF($B437="","",(VLOOKUP($B437,'Price List'!$C:AS,22,FALSE)))</f>
        <v/>
      </c>
      <c r="Y437" s="83" t="str">
        <f>IF($B437="","",(VLOOKUP($B437,'Price List'!$C:AS,23,FALSE)))</f>
        <v/>
      </c>
      <c r="Z437" s="83" t="str">
        <f>IF($B437="","",(VLOOKUP($B437,'Price List'!$C:AS,24,FALSE)))</f>
        <v/>
      </c>
      <c r="AA437" s="83" t="str">
        <f>IF($B437="","",(VLOOKUP($B437,'Price List'!$C:AS,25,FALSE)))</f>
        <v/>
      </c>
      <c r="AB437" s="125" t="str">
        <f>IF($B437="","",(VLOOKUP($B437,'Price List'!$C:AS,26,FALSE)))</f>
        <v/>
      </c>
      <c r="AC437" s="125" t="str">
        <f>IF($B437="","",(VLOOKUP($B437,'Price List'!$C:AS,27,FALSE)))</f>
        <v/>
      </c>
      <c r="AD437" s="82" t="str">
        <f>IF($B437="","",(VLOOKUP($B437,'Price List'!$C:AS,28,FALSE)))</f>
        <v/>
      </c>
      <c r="AE437" s="83" t="str">
        <f>IF($B437="","",(VLOOKUP($B437,'Price List'!$C:AS,29,FALSE)))</f>
        <v/>
      </c>
      <c r="AF437" s="83" t="str">
        <f>IF($B437="","",(VLOOKUP($B437,'Price List'!$C:AS,30,FALSE)))</f>
        <v/>
      </c>
      <c r="AG437" s="125" t="str">
        <f>IF($B437="","",(VLOOKUP($B437,'Price List'!$C:AS,31,FALSE)))</f>
        <v/>
      </c>
      <c r="AH437" s="125" t="str">
        <f>IF($B437="","",(VLOOKUP($B437,'Price List'!$C:AS,32,FALSE)))</f>
        <v/>
      </c>
      <c r="AI437" s="84" t="str">
        <f>IF($B437="","",(VLOOKUP($B437,'Price List'!$C:AS,33,FALSE)))</f>
        <v/>
      </c>
      <c r="AJ437" s="83" t="str">
        <f>IF($B437="","",(VLOOKUP($B437,'Price List'!$C:AS,34,FALSE)))</f>
        <v/>
      </c>
      <c r="AK437" s="83" t="str">
        <f>IF($B437="","",(VLOOKUP($B437,'Price List'!$C:AS,35,FALSE)))</f>
        <v/>
      </c>
      <c r="AL437" s="125" t="str">
        <f>IF($B437="","",(VLOOKUP($B437,'Price List'!$C:AS,36,FALSE)))</f>
        <v/>
      </c>
      <c r="AM437" s="130" t="str">
        <f>IF($B437="","",(VLOOKUP($B437,'Price List'!$C:AS,37,FALSE)))</f>
        <v/>
      </c>
      <c r="AN437" s="83" t="str">
        <f>IF($B437="","",(VLOOKUP($B437,'Price List'!$C:AS,38,FALSE)))</f>
        <v/>
      </c>
      <c r="AO437" s="83" t="str">
        <f>IF($B437="","",(VLOOKUP($B437,'Price List'!$C:AS,39,FALSE)))</f>
        <v/>
      </c>
      <c r="AP437" s="83" t="str">
        <f>IF($B437="","",(VLOOKUP($B437,'Price List'!$C:AS,40,FALSE)))</f>
        <v/>
      </c>
      <c r="AQ437" s="125" t="str">
        <f>IF($B437="","",(VLOOKUP($B437,'Price List'!$C:AS,41,FALSE)))</f>
        <v/>
      </c>
      <c r="AR437" s="135" t="str">
        <f>IF($B437="","",(VLOOKUP($B437,'Price List'!$C:AS,42,FALSE)))</f>
        <v/>
      </c>
      <c r="AS437" s="76" t="str">
        <f>IF($B437="","",(VLOOKUP($B437,'Price List'!$C:CO,43,FALSE)))</f>
        <v/>
      </c>
      <c r="AT437" s="151" t="str">
        <f t="shared" si="6"/>
        <v/>
      </c>
      <c r="AU437" s="76"/>
      <c r="AV437" s="76"/>
      <c r="AW437" s="76"/>
      <c r="AX437" s="76"/>
      <c r="AY437" s="76"/>
      <c r="AZ437" s="76"/>
      <c r="BA437" s="76"/>
    </row>
    <row r="438" spans="1:53" s="85" customFormat="1" x14ac:dyDescent="0.2">
      <c r="A438" s="79">
        <v>431</v>
      </c>
      <c r="B438" s="76" t="str">
        <f>IF(ISBLANK(Catalog!I1008),"",Catalog!I1008)</f>
        <v/>
      </c>
      <c r="C438" s="76"/>
      <c r="D438" s="76" t="str">
        <f>IF($B438="","",(VLOOKUP($B438,'Price List'!$C:BB,2,FALSE)))</f>
        <v/>
      </c>
      <c r="E438" s="77" t="str">
        <f>IF($B438="","",(VLOOKUP($B438,'Price List'!$C:BA,3,FALSE)))</f>
        <v/>
      </c>
      <c r="F438" s="78" t="str">
        <f>IF($B438="","",IF(ISBLANK(VLOOKUP($B438,'Price List'!$C:BB,5,FALSE)),VLOOKUP($B438,'Price List'!$C:BB,7,FALSE),VLOOKUP($B438,'Price List'!$C:BB,5,FALSE)))</f>
        <v/>
      </c>
      <c r="G438" s="76"/>
      <c r="H438" s="76"/>
      <c r="I438" s="77" t="str">
        <f>IF($B438="","",(VLOOKUP($B438,'Price List'!$C:BE,6,FALSE)))</f>
        <v/>
      </c>
      <c r="J438" s="76" t="str">
        <f>IF($B438="","",(VLOOKUP($B438,'Price List'!$C:BF,8,FALSE)))</f>
        <v/>
      </c>
      <c r="K438" s="76" t="str">
        <f>IF($B438="","",(VLOOKUP($B438,'Price List'!$C:BG,9,FALSE)))</f>
        <v/>
      </c>
      <c r="L438" s="79" t="str">
        <f>IF($B438="","",(VLOOKUP($B438,'Price List'!$C:BH,10,FALSE)))</f>
        <v/>
      </c>
      <c r="M438" s="80" t="str">
        <f>IF($B438="","",(VLOOKUP($B438,'Price List'!$C:BI,11,FALSE)))</f>
        <v/>
      </c>
      <c r="N438" s="81" t="str">
        <f>IF($B438="","",(VLOOKUP($B438,'Price List'!$C:BI,12,FALSE)))</f>
        <v/>
      </c>
      <c r="O438" s="82" t="str">
        <f>IF($B438="","",(VLOOKUP($B438,'Price List'!$C:AS,13,FALSE)))</f>
        <v/>
      </c>
      <c r="P438" s="83" t="str">
        <f>IF($B438="","",(VLOOKUP($B438,'Price List'!$C:AS,14,FALSE)))</f>
        <v/>
      </c>
      <c r="Q438" s="83" t="str">
        <f>IF($B438="","",(VLOOKUP($B438,'Price List'!$C:AS,15,FALSE)))</f>
        <v/>
      </c>
      <c r="R438" s="125" t="str">
        <f>IF($B438="","",(VLOOKUP($B438,'Price List'!$C:AS,16,FALSE)))</f>
        <v/>
      </c>
      <c r="S438" s="125" t="str">
        <f>IF($B438="","",(VLOOKUP($B438,'Price List'!$C:AS,17,FALSE)))</f>
        <v/>
      </c>
      <c r="T438" s="84" t="str">
        <f>IF($B438="","",(VLOOKUP($B438,'Price List'!$C:AS,18,FALSE)))</f>
        <v/>
      </c>
      <c r="U438" s="83" t="str">
        <f>IF($B438="","",(VLOOKUP($B438,'Price List'!$C:AS,19,FALSE)))</f>
        <v/>
      </c>
      <c r="V438" s="83" t="str">
        <f>IF($B438="","",(VLOOKUP($B438,'Price List'!$C:AS,20,FALSE)))</f>
        <v/>
      </c>
      <c r="W438" s="125" t="str">
        <f>IF($B438="","",(VLOOKUP($B438,'Price List'!$C:AS,21,FALSE)))</f>
        <v/>
      </c>
      <c r="X438" s="130" t="str">
        <f>IF($B438="","",(VLOOKUP($B438,'Price List'!$C:AS,22,FALSE)))</f>
        <v/>
      </c>
      <c r="Y438" s="83" t="str">
        <f>IF($B438="","",(VLOOKUP($B438,'Price List'!$C:AS,23,FALSE)))</f>
        <v/>
      </c>
      <c r="Z438" s="83" t="str">
        <f>IF($B438="","",(VLOOKUP($B438,'Price List'!$C:AS,24,FALSE)))</f>
        <v/>
      </c>
      <c r="AA438" s="83" t="str">
        <f>IF($B438="","",(VLOOKUP($B438,'Price List'!$C:AS,25,FALSE)))</f>
        <v/>
      </c>
      <c r="AB438" s="125" t="str">
        <f>IF($B438="","",(VLOOKUP($B438,'Price List'!$C:AS,26,FALSE)))</f>
        <v/>
      </c>
      <c r="AC438" s="125" t="str">
        <f>IF($B438="","",(VLOOKUP($B438,'Price List'!$C:AS,27,FALSE)))</f>
        <v/>
      </c>
      <c r="AD438" s="82" t="str">
        <f>IF($B438="","",(VLOOKUP($B438,'Price List'!$C:AS,28,FALSE)))</f>
        <v/>
      </c>
      <c r="AE438" s="83" t="str">
        <f>IF($B438="","",(VLOOKUP($B438,'Price List'!$C:AS,29,FALSE)))</f>
        <v/>
      </c>
      <c r="AF438" s="83" t="str">
        <f>IF($B438="","",(VLOOKUP($B438,'Price List'!$C:AS,30,FALSE)))</f>
        <v/>
      </c>
      <c r="AG438" s="125" t="str">
        <f>IF($B438="","",(VLOOKUP($B438,'Price List'!$C:AS,31,FALSE)))</f>
        <v/>
      </c>
      <c r="AH438" s="125" t="str">
        <f>IF($B438="","",(VLOOKUP($B438,'Price List'!$C:AS,32,FALSE)))</f>
        <v/>
      </c>
      <c r="AI438" s="84" t="str">
        <f>IF($B438="","",(VLOOKUP($B438,'Price List'!$C:AS,33,FALSE)))</f>
        <v/>
      </c>
      <c r="AJ438" s="83" t="str">
        <f>IF($B438="","",(VLOOKUP($B438,'Price List'!$C:AS,34,FALSE)))</f>
        <v/>
      </c>
      <c r="AK438" s="83" t="str">
        <f>IF($B438="","",(VLOOKUP($B438,'Price List'!$C:AS,35,FALSE)))</f>
        <v/>
      </c>
      <c r="AL438" s="125" t="str">
        <f>IF($B438="","",(VLOOKUP($B438,'Price List'!$C:AS,36,FALSE)))</f>
        <v/>
      </c>
      <c r="AM438" s="130" t="str">
        <f>IF($B438="","",(VLOOKUP($B438,'Price List'!$C:AS,37,FALSE)))</f>
        <v/>
      </c>
      <c r="AN438" s="83" t="str">
        <f>IF($B438="","",(VLOOKUP($B438,'Price List'!$C:AS,38,FALSE)))</f>
        <v/>
      </c>
      <c r="AO438" s="83" t="str">
        <f>IF($B438="","",(VLOOKUP($B438,'Price List'!$C:AS,39,FALSE)))</f>
        <v/>
      </c>
      <c r="AP438" s="83" t="str">
        <f>IF($B438="","",(VLOOKUP($B438,'Price List'!$C:AS,40,FALSE)))</f>
        <v/>
      </c>
      <c r="AQ438" s="125" t="str">
        <f>IF($B438="","",(VLOOKUP($B438,'Price List'!$C:AS,41,FALSE)))</f>
        <v/>
      </c>
      <c r="AR438" s="135" t="str">
        <f>IF($B438="","",(VLOOKUP($B438,'Price List'!$C:AS,42,FALSE)))</f>
        <v/>
      </c>
      <c r="AS438" s="76" t="str">
        <f>IF($B438="","",(VLOOKUP($B438,'Price List'!$C:CO,43,FALSE)))</f>
        <v/>
      </c>
      <c r="AT438" s="151" t="str">
        <f t="shared" si="6"/>
        <v/>
      </c>
      <c r="AU438" s="76"/>
      <c r="AV438" s="76"/>
      <c r="AW438" s="76"/>
      <c r="AX438" s="76"/>
      <c r="AY438" s="76"/>
      <c r="AZ438" s="76"/>
      <c r="BA438" s="76"/>
    </row>
    <row r="439" spans="1:53" s="85" customFormat="1" x14ac:dyDescent="0.2">
      <c r="A439" s="79">
        <v>432</v>
      </c>
      <c r="B439" s="76" t="str">
        <f>IF(ISBLANK(Catalog!A1015),"",Catalog!A1015)</f>
        <v/>
      </c>
      <c r="C439" s="76"/>
      <c r="D439" s="76" t="str">
        <f>IF($B439="","",(VLOOKUP($B439,'Price List'!$C:BB,2,FALSE)))</f>
        <v/>
      </c>
      <c r="E439" s="77" t="str">
        <f>IF($B439="","",(VLOOKUP($B439,'Price List'!$C:BA,3,FALSE)))</f>
        <v/>
      </c>
      <c r="F439" s="78" t="str">
        <f>IF($B439="","",IF(ISBLANK(VLOOKUP($B439,'Price List'!$C:BB,5,FALSE)),VLOOKUP($B439,'Price List'!$C:BB,7,FALSE),VLOOKUP($B439,'Price List'!$C:BB,5,FALSE)))</f>
        <v/>
      </c>
      <c r="G439" s="76"/>
      <c r="H439" s="76"/>
      <c r="I439" s="77" t="str">
        <f>IF($B439="","",(VLOOKUP($B439,'Price List'!$C:BE,6,FALSE)))</f>
        <v/>
      </c>
      <c r="J439" s="76" t="str">
        <f>IF($B439="","",(VLOOKUP($B439,'Price List'!$C:BF,8,FALSE)))</f>
        <v/>
      </c>
      <c r="K439" s="76" t="str">
        <f>IF($B439="","",(VLOOKUP($B439,'Price List'!$C:BG,9,FALSE)))</f>
        <v/>
      </c>
      <c r="L439" s="79" t="str">
        <f>IF($B439="","",(VLOOKUP($B439,'Price List'!$C:BH,10,FALSE)))</f>
        <v/>
      </c>
      <c r="M439" s="80" t="str">
        <f>IF($B439="","",(VLOOKUP($B439,'Price List'!$C:BI,11,FALSE)))</f>
        <v/>
      </c>
      <c r="N439" s="81" t="str">
        <f>IF($B439="","",(VLOOKUP($B439,'Price List'!$C:BI,12,FALSE)))</f>
        <v/>
      </c>
      <c r="O439" s="82" t="str">
        <f>IF($B439="","",(VLOOKUP($B439,'Price List'!$C:AS,13,FALSE)))</f>
        <v/>
      </c>
      <c r="P439" s="83" t="str">
        <f>IF($B439="","",(VLOOKUP($B439,'Price List'!$C:AS,14,FALSE)))</f>
        <v/>
      </c>
      <c r="Q439" s="83" t="str">
        <f>IF($B439="","",(VLOOKUP($B439,'Price List'!$C:AS,15,FALSE)))</f>
        <v/>
      </c>
      <c r="R439" s="125" t="str">
        <f>IF($B439="","",(VLOOKUP($B439,'Price List'!$C:AS,16,FALSE)))</f>
        <v/>
      </c>
      <c r="S439" s="125" t="str">
        <f>IF($B439="","",(VLOOKUP($B439,'Price List'!$C:AS,17,FALSE)))</f>
        <v/>
      </c>
      <c r="T439" s="84" t="str">
        <f>IF($B439="","",(VLOOKUP($B439,'Price List'!$C:AS,18,FALSE)))</f>
        <v/>
      </c>
      <c r="U439" s="83" t="str">
        <f>IF($B439="","",(VLOOKUP($B439,'Price List'!$C:AS,19,FALSE)))</f>
        <v/>
      </c>
      <c r="V439" s="83" t="str">
        <f>IF($B439="","",(VLOOKUP($B439,'Price List'!$C:AS,20,FALSE)))</f>
        <v/>
      </c>
      <c r="W439" s="125" t="str">
        <f>IF($B439="","",(VLOOKUP($B439,'Price List'!$C:AS,21,FALSE)))</f>
        <v/>
      </c>
      <c r="X439" s="130" t="str">
        <f>IF($B439="","",(VLOOKUP($B439,'Price List'!$C:AS,22,FALSE)))</f>
        <v/>
      </c>
      <c r="Y439" s="83" t="str">
        <f>IF($B439="","",(VLOOKUP($B439,'Price List'!$C:AS,23,FALSE)))</f>
        <v/>
      </c>
      <c r="Z439" s="83" t="str">
        <f>IF($B439="","",(VLOOKUP($B439,'Price List'!$C:AS,24,FALSE)))</f>
        <v/>
      </c>
      <c r="AA439" s="83" t="str">
        <f>IF($B439="","",(VLOOKUP($B439,'Price List'!$C:AS,25,FALSE)))</f>
        <v/>
      </c>
      <c r="AB439" s="125" t="str">
        <f>IF($B439="","",(VLOOKUP($B439,'Price List'!$C:AS,26,FALSE)))</f>
        <v/>
      </c>
      <c r="AC439" s="125" t="str">
        <f>IF($B439="","",(VLOOKUP($B439,'Price List'!$C:AS,27,FALSE)))</f>
        <v/>
      </c>
      <c r="AD439" s="82" t="str">
        <f>IF($B439="","",(VLOOKUP($B439,'Price List'!$C:AS,28,FALSE)))</f>
        <v/>
      </c>
      <c r="AE439" s="83" t="str">
        <f>IF($B439="","",(VLOOKUP($B439,'Price List'!$C:AS,29,FALSE)))</f>
        <v/>
      </c>
      <c r="AF439" s="83" t="str">
        <f>IF($B439="","",(VLOOKUP($B439,'Price List'!$C:AS,30,FALSE)))</f>
        <v/>
      </c>
      <c r="AG439" s="125" t="str">
        <f>IF($B439="","",(VLOOKUP($B439,'Price List'!$C:AS,31,FALSE)))</f>
        <v/>
      </c>
      <c r="AH439" s="125" t="str">
        <f>IF($B439="","",(VLOOKUP($B439,'Price List'!$C:AS,32,FALSE)))</f>
        <v/>
      </c>
      <c r="AI439" s="84" t="str">
        <f>IF($B439="","",(VLOOKUP($B439,'Price List'!$C:AS,33,FALSE)))</f>
        <v/>
      </c>
      <c r="AJ439" s="83" t="str">
        <f>IF($B439="","",(VLOOKUP($B439,'Price List'!$C:AS,34,FALSE)))</f>
        <v/>
      </c>
      <c r="AK439" s="83" t="str">
        <f>IF($B439="","",(VLOOKUP($B439,'Price List'!$C:AS,35,FALSE)))</f>
        <v/>
      </c>
      <c r="AL439" s="125" t="str">
        <f>IF($B439="","",(VLOOKUP($B439,'Price List'!$C:AS,36,FALSE)))</f>
        <v/>
      </c>
      <c r="AM439" s="130" t="str">
        <f>IF($B439="","",(VLOOKUP($B439,'Price List'!$C:AS,37,FALSE)))</f>
        <v/>
      </c>
      <c r="AN439" s="83" t="str">
        <f>IF($B439="","",(VLOOKUP($B439,'Price List'!$C:AS,38,FALSE)))</f>
        <v/>
      </c>
      <c r="AO439" s="83" t="str">
        <f>IF($B439="","",(VLOOKUP($B439,'Price List'!$C:AS,39,FALSE)))</f>
        <v/>
      </c>
      <c r="AP439" s="83" t="str">
        <f>IF($B439="","",(VLOOKUP($B439,'Price List'!$C:AS,40,FALSE)))</f>
        <v/>
      </c>
      <c r="AQ439" s="125" t="str">
        <f>IF($B439="","",(VLOOKUP($B439,'Price List'!$C:AS,41,FALSE)))</f>
        <v/>
      </c>
      <c r="AR439" s="135" t="str">
        <f>IF($B439="","",(VLOOKUP($B439,'Price List'!$C:AS,42,FALSE)))</f>
        <v/>
      </c>
      <c r="AS439" s="76" t="str">
        <f>IF($B439="","",(VLOOKUP($B439,'Price List'!$C:CO,43,FALSE)))</f>
        <v/>
      </c>
      <c r="AT439" s="151" t="str">
        <f t="shared" si="6"/>
        <v/>
      </c>
      <c r="AU439" s="76"/>
      <c r="AV439" s="76"/>
      <c r="AW439" s="76"/>
      <c r="AX439" s="76"/>
      <c r="AY439" s="76"/>
      <c r="AZ439" s="76"/>
      <c r="BA439" s="76"/>
    </row>
    <row r="440" spans="1:53" s="85" customFormat="1" x14ac:dyDescent="0.2">
      <c r="A440" s="79">
        <v>433</v>
      </c>
      <c r="B440" s="76" t="str">
        <f>IF(ISBLANK(Catalog!E1015),"",Catalog!E1015)</f>
        <v/>
      </c>
      <c r="C440" s="76"/>
      <c r="D440" s="76" t="str">
        <f>IF($B440="","",(VLOOKUP($B440,'Price List'!$C:BB,2,FALSE)))</f>
        <v/>
      </c>
      <c r="E440" s="77" t="str">
        <f>IF($B440="","",(VLOOKUP($B440,'Price List'!$C:BA,3,FALSE)))</f>
        <v/>
      </c>
      <c r="F440" s="78" t="str">
        <f>IF($B440="","",IF(ISBLANK(VLOOKUP($B440,'Price List'!$C:BB,5,FALSE)),VLOOKUP($B440,'Price List'!$C:BB,7,FALSE),VLOOKUP($B440,'Price List'!$C:BB,5,FALSE)))</f>
        <v/>
      </c>
      <c r="G440" s="76"/>
      <c r="H440" s="76"/>
      <c r="I440" s="77" t="str">
        <f>IF($B440="","",(VLOOKUP($B440,'Price List'!$C:BE,6,FALSE)))</f>
        <v/>
      </c>
      <c r="J440" s="76" t="str">
        <f>IF($B440="","",(VLOOKUP($B440,'Price List'!$C:BF,8,FALSE)))</f>
        <v/>
      </c>
      <c r="K440" s="76" t="str">
        <f>IF($B440="","",(VLOOKUP($B440,'Price List'!$C:BG,9,FALSE)))</f>
        <v/>
      </c>
      <c r="L440" s="79" t="str">
        <f>IF($B440="","",(VLOOKUP($B440,'Price List'!$C:BH,10,FALSE)))</f>
        <v/>
      </c>
      <c r="M440" s="80" t="str">
        <f>IF($B440="","",(VLOOKUP($B440,'Price List'!$C:BI,11,FALSE)))</f>
        <v/>
      </c>
      <c r="N440" s="81" t="str">
        <f>IF($B440="","",(VLOOKUP($B440,'Price List'!$C:BI,12,FALSE)))</f>
        <v/>
      </c>
      <c r="O440" s="82" t="str">
        <f>IF($B440="","",(VLOOKUP($B440,'Price List'!$C:AS,13,FALSE)))</f>
        <v/>
      </c>
      <c r="P440" s="83" t="str">
        <f>IF($B440="","",(VLOOKUP($B440,'Price List'!$C:AS,14,FALSE)))</f>
        <v/>
      </c>
      <c r="Q440" s="83" t="str">
        <f>IF($B440="","",(VLOOKUP($B440,'Price List'!$C:AS,15,FALSE)))</f>
        <v/>
      </c>
      <c r="R440" s="125" t="str">
        <f>IF($B440="","",(VLOOKUP($B440,'Price List'!$C:AS,16,FALSE)))</f>
        <v/>
      </c>
      <c r="S440" s="125" t="str">
        <f>IF($B440="","",(VLOOKUP($B440,'Price List'!$C:AS,17,FALSE)))</f>
        <v/>
      </c>
      <c r="T440" s="84" t="str">
        <f>IF($B440="","",(VLOOKUP($B440,'Price List'!$C:AS,18,FALSE)))</f>
        <v/>
      </c>
      <c r="U440" s="83" t="str">
        <f>IF($B440="","",(VLOOKUP($B440,'Price List'!$C:AS,19,FALSE)))</f>
        <v/>
      </c>
      <c r="V440" s="83" t="str">
        <f>IF($B440="","",(VLOOKUP($B440,'Price List'!$C:AS,20,FALSE)))</f>
        <v/>
      </c>
      <c r="W440" s="125" t="str">
        <f>IF($B440="","",(VLOOKUP($B440,'Price List'!$C:AS,21,FALSE)))</f>
        <v/>
      </c>
      <c r="X440" s="130" t="str">
        <f>IF($B440="","",(VLOOKUP($B440,'Price List'!$C:AS,22,FALSE)))</f>
        <v/>
      </c>
      <c r="Y440" s="83" t="str">
        <f>IF($B440="","",(VLOOKUP($B440,'Price List'!$C:AS,23,FALSE)))</f>
        <v/>
      </c>
      <c r="Z440" s="83" t="str">
        <f>IF($B440="","",(VLOOKUP($B440,'Price List'!$C:AS,24,FALSE)))</f>
        <v/>
      </c>
      <c r="AA440" s="83" t="str">
        <f>IF($B440="","",(VLOOKUP($B440,'Price List'!$C:AS,25,FALSE)))</f>
        <v/>
      </c>
      <c r="AB440" s="125" t="str">
        <f>IF($B440="","",(VLOOKUP($B440,'Price List'!$C:AS,26,FALSE)))</f>
        <v/>
      </c>
      <c r="AC440" s="125" t="str">
        <f>IF($B440="","",(VLOOKUP($B440,'Price List'!$C:AS,27,FALSE)))</f>
        <v/>
      </c>
      <c r="AD440" s="82" t="str">
        <f>IF($B440="","",(VLOOKUP($B440,'Price List'!$C:AS,28,FALSE)))</f>
        <v/>
      </c>
      <c r="AE440" s="83" t="str">
        <f>IF($B440="","",(VLOOKUP($B440,'Price List'!$C:AS,29,FALSE)))</f>
        <v/>
      </c>
      <c r="AF440" s="83" t="str">
        <f>IF($B440="","",(VLOOKUP($B440,'Price List'!$C:AS,30,FALSE)))</f>
        <v/>
      </c>
      <c r="AG440" s="125" t="str">
        <f>IF($B440="","",(VLOOKUP($B440,'Price List'!$C:AS,31,FALSE)))</f>
        <v/>
      </c>
      <c r="AH440" s="125" t="str">
        <f>IF($B440="","",(VLOOKUP($B440,'Price List'!$C:AS,32,FALSE)))</f>
        <v/>
      </c>
      <c r="AI440" s="84" t="str">
        <f>IF($B440="","",(VLOOKUP($B440,'Price List'!$C:AS,33,FALSE)))</f>
        <v/>
      </c>
      <c r="AJ440" s="83" t="str">
        <f>IF($B440="","",(VLOOKUP($B440,'Price List'!$C:AS,34,FALSE)))</f>
        <v/>
      </c>
      <c r="AK440" s="83" t="str">
        <f>IF($B440="","",(VLOOKUP($B440,'Price List'!$C:AS,35,FALSE)))</f>
        <v/>
      </c>
      <c r="AL440" s="125" t="str">
        <f>IF($B440="","",(VLOOKUP($B440,'Price List'!$C:AS,36,FALSE)))</f>
        <v/>
      </c>
      <c r="AM440" s="130" t="str">
        <f>IF($B440="","",(VLOOKUP($B440,'Price List'!$C:AS,37,FALSE)))</f>
        <v/>
      </c>
      <c r="AN440" s="83" t="str">
        <f>IF($B440="","",(VLOOKUP($B440,'Price List'!$C:AS,38,FALSE)))</f>
        <v/>
      </c>
      <c r="AO440" s="83" t="str">
        <f>IF($B440="","",(VLOOKUP($B440,'Price List'!$C:AS,39,FALSE)))</f>
        <v/>
      </c>
      <c r="AP440" s="83" t="str">
        <f>IF($B440="","",(VLOOKUP($B440,'Price List'!$C:AS,40,FALSE)))</f>
        <v/>
      </c>
      <c r="AQ440" s="125" t="str">
        <f>IF($B440="","",(VLOOKUP($B440,'Price List'!$C:AS,41,FALSE)))</f>
        <v/>
      </c>
      <c r="AR440" s="135" t="str">
        <f>IF($B440="","",(VLOOKUP($B440,'Price List'!$C:AS,42,FALSE)))</f>
        <v/>
      </c>
      <c r="AS440" s="76" t="str">
        <f>IF($B440="","",(VLOOKUP($B440,'Price List'!$C:CO,43,FALSE)))</f>
        <v/>
      </c>
      <c r="AT440" s="151" t="str">
        <f t="shared" si="6"/>
        <v/>
      </c>
      <c r="AU440" s="76"/>
      <c r="AV440" s="76"/>
      <c r="AW440" s="76"/>
      <c r="AX440" s="76"/>
      <c r="AY440" s="76"/>
      <c r="AZ440" s="76"/>
      <c r="BA440" s="76"/>
    </row>
    <row r="441" spans="1:53" s="85" customFormat="1" x14ac:dyDescent="0.2">
      <c r="A441" s="79">
        <v>434</v>
      </c>
      <c r="B441" s="76" t="str">
        <f>IF(ISBLANK(Catalog!I1015),"",Catalog!I1015)</f>
        <v/>
      </c>
      <c r="C441" s="76"/>
      <c r="D441" s="76" t="str">
        <f>IF($B441="","",(VLOOKUP($B441,'Price List'!$C:BB,2,FALSE)))</f>
        <v/>
      </c>
      <c r="E441" s="77" t="str">
        <f>IF($B441="","",(VLOOKUP($B441,'Price List'!$C:BA,3,FALSE)))</f>
        <v/>
      </c>
      <c r="F441" s="78" t="str">
        <f>IF($B441="","",IF(ISBLANK(VLOOKUP($B441,'Price List'!$C:BB,5,FALSE)),VLOOKUP($B441,'Price List'!$C:BB,7,FALSE),VLOOKUP($B441,'Price List'!$C:BB,5,FALSE)))</f>
        <v/>
      </c>
      <c r="G441" s="76"/>
      <c r="H441" s="76"/>
      <c r="I441" s="77" t="str">
        <f>IF($B441="","",(VLOOKUP($B441,'Price List'!$C:BE,6,FALSE)))</f>
        <v/>
      </c>
      <c r="J441" s="76" t="str">
        <f>IF($B441="","",(VLOOKUP($B441,'Price List'!$C:BF,8,FALSE)))</f>
        <v/>
      </c>
      <c r="K441" s="76" t="str">
        <f>IF($B441="","",(VLOOKUP($B441,'Price List'!$C:BG,9,FALSE)))</f>
        <v/>
      </c>
      <c r="L441" s="79" t="str">
        <f>IF($B441="","",(VLOOKUP($B441,'Price List'!$C:BH,10,FALSE)))</f>
        <v/>
      </c>
      <c r="M441" s="80" t="str">
        <f>IF($B441="","",(VLOOKUP($B441,'Price List'!$C:BI,11,FALSE)))</f>
        <v/>
      </c>
      <c r="N441" s="81" t="str">
        <f>IF($B441="","",(VLOOKUP($B441,'Price List'!$C:BI,12,FALSE)))</f>
        <v/>
      </c>
      <c r="O441" s="82" t="str">
        <f>IF($B441="","",(VLOOKUP($B441,'Price List'!$C:AS,13,FALSE)))</f>
        <v/>
      </c>
      <c r="P441" s="83" t="str">
        <f>IF($B441="","",(VLOOKUP($B441,'Price List'!$C:AS,14,FALSE)))</f>
        <v/>
      </c>
      <c r="Q441" s="83" t="str">
        <f>IF($B441="","",(VLOOKUP($B441,'Price List'!$C:AS,15,FALSE)))</f>
        <v/>
      </c>
      <c r="R441" s="125" t="str">
        <f>IF($B441="","",(VLOOKUP($B441,'Price List'!$C:AS,16,FALSE)))</f>
        <v/>
      </c>
      <c r="S441" s="125" t="str">
        <f>IF($B441="","",(VLOOKUP($B441,'Price List'!$C:AS,17,FALSE)))</f>
        <v/>
      </c>
      <c r="T441" s="84" t="str">
        <f>IF($B441="","",(VLOOKUP($B441,'Price List'!$C:AS,18,FALSE)))</f>
        <v/>
      </c>
      <c r="U441" s="83" t="str">
        <f>IF($B441="","",(VLOOKUP($B441,'Price List'!$C:AS,19,FALSE)))</f>
        <v/>
      </c>
      <c r="V441" s="83" t="str">
        <f>IF($B441="","",(VLOOKUP($B441,'Price List'!$C:AS,20,FALSE)))</f>
        <v/>
      </c>
      <c r="W441" s="125" t="str">
        <f>IF($B441="","",(VLOOKUP($B441,'Price List'!$C:AS,21,FALSE)))</f>
        <v/>
      </c>
      <c r="X441" s="130" t="str">
        <f>IF($B441="","",(VLOOKUP($B441,'Price List'!$C:AS,22,FALSE)))</f>
        <v/>
      </c>
      <c r="Y441" s="83" t="str">
        <f>IF($B441="","",(VLOOKUP($B441,'Price List'!$C:AS,23,FALSE)))</f>
        <v/>
      </c>
      <c r="Z441" s="83" t="str">
        <f>IF($B441="","",(VLOOKUP($B441,'Price List'!$C:AS,24,FALSE)))</f>
        <v/>
      </c>
      <c r="AA441" s="83" t="str">
        <f>IF($B441="","",(VLOOKUP($B441,'Price List'!$C:AS,25,FALSE)))</f>
        <v/>
      </c>
      <c r="AB441" s="125" t="str">
        <f>IF($B441="","",(VLOOKUP($B441,'Price List'!$C:AS,26,FALSE)))</f>
        <v/>
      </c>
      <c r="AC441" s="125" t="str">
        <f>IF($B441="","",(VLOOKUP($B441,'Price List'!$C:AS,27,FALSE)))</f>
        <v/>
      </c>
      <c r="AD441" s="82" t="str">
        <f>IF($B441="","",(VLOOKUP($B441,'Price List'!$C:AS,28,FALSE)))</f>
        <v/>
      </c>
      <c r="AE441" s="83" t="str">
        <f>IF($B441="","",(VLOOKUP($B441,'Price List'!$C:AS,29,FALSE)))</f>
        <v/>
      </c>
      <c r="AF441" s="83" t="str">
        <f>IF($B441="","",(VLOOKUP($B441,'Price List'!$C:AS,30,FALSE)))</f>
        <v/>
      </c>
      <c r="AG441" s="125" t="str">
        <f>IF($B441="","",(VLOOKUP($B441,'Price List'!$C:AS,31,FALSE)))</f>
        <v/>
      </c>
      <c r="AH441" s="125" t="str">
        <f>IF($B441="","",(VLOOKUP($B441,'Price List'!$C:AS,32,FALSE)))</f>
        <v/>
      </c>
      <c r="AI441" s="84" t="str">
        <f>IF($B441="","",(VLOOKUP($B441,'Price List'!$C:AS,33,FALSE)))</f>
        <v/>
      </c>
      <c r="AJ441" s="83" t="str">
        <f>IF($B441="","",(VLOOKUP($B441,'Price List'!$C:AS,34,FALSE)))</f>
        <v/>
      </c>
      <c r="AK441" s="83" t="str">
        <f>IF($B441="","",(VLOOKUP($B441,'Price List'!$C:AS,35,FALSE)))</f>
        <v/>
      </c>
      <c r="AL441" s="125" t="str">
        <f>IF($B441="","",(VLOOKUP($B441,'Price List'!$C:AS,36,FALSE)))</f>
        <v/>
      </c>
      <c r="AM441" s="130" t="str">
        <f>IF($B441="","",(VLOOKUP($B441,'Price List'!$C:AS,37,FALSE)))</f>
        <v/>
      </c>
      <c r="AN441" s="83" t="str">
        <f>IF($B441="","",(VLOOKUP($B441,'Price List'!$C:AS,38,FALSE)))</f>
        <v/>
      </c>
      <c r="AO441" s="83" t="str">
        <f>IF($B441="","",(VLOOKUP($B441,'Price List'!$C:AS,39,FALSE)))</f>
        <v/>
      </c>
      <c r="AP441" s="83" t="str">
        <f>IF($B441="","",(VLOOKUP($B441,'Price List'!$C:AS,40,FALSE)))</f>
        <v/>
      </c>
      <c r="AQ441" s="125" t="str">
        <f>IF($B441="","",(VLOOKUP($B441,'Price List'!$C:AS,41,FALSE)))</f>
        <v/>
      </c>
      <c r="AR441" s="135" t="str">
        <f>IF($B441="","",(VLOOKUP($B441,'Price List'!$C:AS,42,FALSE)))</f>
        <v/>
      </c>
      <c r="AS441" s="76" t="str">
        <f>IF($B441="","",(VLOOKUP($B441,'Price List'!$C:CO,43,FALSE)))</f>
        <v/>
      </c>
      <c r="AT441" s="151" t="str">
        <f t="shared" si="6"/>
        <v/>
      </c>
      <c r="AU441" s="76"/>
      <c r="AV441" s="76"/>
      <c r="AW441" s="76"/>
      <c r="AX441" s="76"/>
      <c r="AY441" s="76"/>
      <c r="AZ441" s="76"/>
      <c r="BA441" s="76"/>
    </row>
    <row r="442" spans="1:53" s="85" customFormat="1" x14ac:dyDescent="0.2">
      <c r="A442" s="79">
        <v>435</v>
      </c>
      <c r="B442" s="76" t="str">
        <f>IF(ISBLANK(Catalog!A1022),"",Catalog!A1022)</f>
        <v/>
      </c>
      <c r="C442" s="76"/>
      <c r="D442" s="76" t="str">
        <f>IF($B442="","",(VLOOKUP($B442,'Price List'!$C:BB,2,FALSE)))</f>
        <v/>
      </c>
      <c r="E442" s="77" t="str">
        <f>IF($B442="","",(VLOOKUP($B442,'Price List'!$C:BA,3,FALSE)))</f>
        <v/>
      </c>
      <c r="F442" s="78" t="str">
        <f>IF($B442="","",IF(ISBLANK(VLOOKUP($B442,'Price List'!$C:BB,5,FALSE)),VLOOKUP($B442,'Price List'!$C:BB,7,FALSE),VLOOKUP($B442,'Price List'!$C:BB,5,FALSE)))</f>
        <v/>
      </c>
      <c r="G442" s="76"/>
      <c r="H442" s="76"/>
      <c r="I442" s="77" t="str">
        <f>IF($B442="","",(VLOOKUP($B442,'Price List'!$C:BE,6,FALSE)))</f>
        <v/>
      </c>
      <c r="J442" s="76" t="str">
        <f>IF($B442="","",(VLOOKUP($B442,'Price List'!$C:BF,8,FALSE)))</f>
        <v/>
      </c>
      <c r="K442" s="76" t="str">
        <f>IF($B442="","",(VLOOKUP($B442,'Price List'!$C:BG,9,FALSE)))</f>
        <v/>
      </c>
      <c r="L442" s="79" t="str">
        <f>IF($B442="","",(VLOOKUP($B442,'Price List'!$C:BH,10,FALSE)))</f>
        <v/>
      </c>
      <c r="M442" s="80" t="str">
        <f>IF($B442="","",(VLOOKUP($B442,'Price List'!$C:BI,11,FALSE)))</f>
        <v/>
      </c>
      <c r="N442" s="81" t="str">
        <f>IF($B442="","",(VLOOKUP($B442,'Price List'!$C:BI,12,FALSE)))</f>
        <v/>
      </c>
      <c r="O442" s="82" t="str">
        <f>IF($B442="","",(VLOOKUP($B442,'Price List'!$C:AS,13,FALSE)))</f>
        <v/>
      </c>
      <c r="P442" s="83" t="str">
        <f>IF($B442="","",(VLOOKUP($B442,'Price List'!$C:AS,14,FALSE)))</f>
        <v/>
      </c>
      <c r="Q442" s="83" t="str">
        <f>IF($B442="","",(VLOOKUP($B442,'Price List'!$C:AS,15,FALSE)))</f>
        <v/>
      </c>
      <c r="R442" s="125" t="str">
        <f>IF($B442="","",(VLOOKUP($B442,'Price List'!$C:AS,16,FALSE)))</f>
        <v/>
      </c>
      <c r="S442" s="125" t="str">
        <f>IF($B442="","",(VLOOKUP($B442,'Price List'!$C:AS,17,FALSE)))</f>
        <v/>
      </c>
      <c r="T442" s="84" t="str">
        <f>IF($B442="","",(VLOOKUP($B442,'Price List'!$C:AS,18,FALSE)))</f>
        <v/>
      </c>
      <c r="U442" s="83" t="str">
        <f>IF($B442="","",(VLOOKUP($B442,'Price List'!$C:AS,19,FALSE)))</f>
        <v/>
      </c>
      <c r="V442" s="83" t="str">
        <f>IF($B442="","",(VLOOKUP($B442,'Price List'!$C:AS,20,FALSE)))</f>
        <v/>
      </c>
      <c r="W442" s="125" t="str">
        <f>IF($B442="","",(VLOOKUP($B442,'Price List'!$C:AS,21,FALSE)))</f>
        <v/>
      </c>
      <c r="X442" s="130" t="str">
        <f>IF($B442="","",(VLOOKUP($B442,'Price List'!$C:AS,22,FALSE)))</f>
        <v/>
      </c>
      <c r="Y442" s="83" t="str">
        <f>IF($B442="","",(VLOOKUP($B442,'Price List'!$C:AS,23,FALSE)))</f>
        <v/>
      </c>
      <c r="Z442" s="83" t="str">
        <f>IF($B442="","",(VLOOKUP($B442,'Price List'!$C:AS,24,FALSE)))</f>
        <v/>
      </c>
      <c r="AA442" s="83" t="str">
        <f>IF($B442="","",(VLOOKUP($B442,'Price List'!$C:AS,25,FALSE)))</f>
        <v/>
      </c>
      <c r="AB442" s="125" t="str">
        <f>IF($B442="","",(VLOOKUP($B442,'Price List'!$C:AS,26,FALSE)))</f>
        <v/>
      </c>
      <c r="AC442" s="125" t="str">
        <f>IF($B442="","",(VLOOKUP($B442,'Price List'!$C:AS,27,FALSE)))</f>
        <v/>
      </c>
      <c r="AD442" s="82" t="str">
        <f>IF($B442="","",(VLOOKUP($B442,'Price List'!$C:AS,28,FALSE)))</f>
        <v/>
      </c>
      <c r="AE442" s="83" t="str">
        <f>IF($B442="","",(VLOOKUP($B442,'Price List'!$C:AS,29,FALSE)))</f>
        <v/>
      </c>
      <c r="AF442" s="83" t="str">
        <f>IF($B442="","",(VLOOKUP($B442,'Price List'!$C:AS,30,FALSE)))</f>
        <v/>
      </c>
      <c r="AG442" s="125" t="str">
        <f>IF($B442="","",(VLOOKUP($B442,'Price List'!$C:AS,31,FALSE)))</f>
        <v/>
      </c>
      <c r="AH442" s="125" t="str">
        <f>IF($B442="","",(VLOOKUP($B442,'Price List'!$C:AS,32,FALSE)))</f>
        <v/>
      </c>
      <c r="AI442" s="84" t="str">
        <f>IF($B442="","",(VLOOKUP($B442,'Price List'!$C:AS,33,FALSE)))</f>
        <v/>
      </c>
      <c r="AJ442" s="83" t="str">
        <f>IF($B442="","",(VLOOKUP($B442,'Price List'!$C:AS,34,FALSE)))</f>
        <v/>
      </c>
      <c r="AK442" s="83" t="str">
        <f>IF($B442="","",(VLOOKUP($B442,'Price List'!$C:AS,35,FALSE)))</f>
        <v/>
      </c>
      <c r="AL442" s="125" t="str">
        <f>IF($B442="","",(VLOOKUP($B442,'Price List'!$C:AS,36,FALSE)))</f>
        <v/>
      </c>
      <c r="AM442" s="130" t="str">
        <f>IF($B442="","",(VLOOKUP($B442,'Price List'!$C:AS,37,FALSE)))</f>
        <v/>
      </c>
      <c r="AN442" s="83" t="str">
        <f>IF($B442="","",(VLOOKUP($B442,'Price List'!$C:AS,38,FALSE)))</f>
        <v/>
      </c>
      <c r="AO442" s="83" t="str">
        <f>IF($B442="","",(VLOOKUP($B442,'Price List'!$C:AS,39,FALSE)))</f>
        <v/>
      </c>
      <c r="AP442" s="83" t="str">
        <f>IF($B442="","",(VLOOKUP($B442,'Price List'!$C:AS,40,FALSE)))</f>
        <v/>
      </c>
      <c r="AQ442" s="125" t="str">
        <f>IF($B442="","",(VLOOKUP($B442,'Price List'!$C:AS,41,FALSE)))</f>
        <v/>
      </c>
      <c r="AR442" s="135" t="str">
        <f>IF($B442="","",(VLOOKUP($B442,'Price List'!$C:AS,42,FALSE)))</f>
        <v/>
      </c>
      <c r="AS442" s="76" t="str">
        <f>IF($B442="","",(VLOOKUP($B442,'Price List'!$C:CO,43,FALSE)))</f>
        <v/>
      </c>
      <c r="AT442" s="151" t="str">
        <f t="shared" si="6"/>
        <v/>
      </c>
      <c r="AU442" s="76"/>
      <c r="AV442" s="76"/>
      <c r="AW442" s="76"/>
      <c r="AX442" s="76"/>
      <c r="AY442" s="76"/>
      <c r="AZ442" s="76"/>
      <c r="BA442" s="76"/>
    </row>
    <row r="443" spans="1:53" s="85" customFormat="1" x14ac:dyDescent="0.2">
      <c r="A443" s="79">
        <v>436</v>
      </c>
      <c r="B443" s="76" t="str">
        <f>IF(ISBLANK(Catalog!E1022),"",Catalog!E1022)</f>
        <v/>
      </c>
      <c r="C443" s="76"/>
      <c r="D443" s="76" t="str">
        <f>IF($B443="","",(VLOOKUP($B443,'Price List'!$C:BB,2,FALSE)))</f>
        <v/>
      </c>
      <c r="E443" s="77" t="str">
        <f>IF($B443="","",(VLOOKUP($B443,'Price List'!$C:BA,3,FALSE)))</f>
        <v/>
      </c>
      <c r="F443" s="78" t="str">
        <f>IF($B443="","",IF(ISBLANK(VLOOKUP($B443,'Price List'!$C:BB,5,FALSE)),VLOOKUP($B443,'Price List'!$C:BB,7,FALSE),VLOOKUP($B443,'Price List'!$C:BB,5,FALSE)))</f>
        <v/>
      </c>
      <c r="G443" s="76"/>
      <c r="H443" s="76"/>
      <c r="I443" s="77" t="str">
        <f>IF($B443="","",(VLOOKUP($B443,'Price List'!$C:BE,6,FALSE)))</f>
        <v/>
      </c>
      <c r="J443" s="76" t="str">
        <f>IF($B443="","",(VLOOKUP($B443,'Price List'!$C:BF,8,FALSE)))</f>
        <v/>
      </c>
      <c r="K443" s="76" t="str">
        <f>IF($B443="","",(VLOOKUP($B443,'Price List'!$C:BG,9,FALSE)))</f>
        <v/>
      </c>
      <c r="L443" s="79" t="str">
        <f>IF($B443="","",(VLOOKUP($B443,'Price List'!$C:BH,10,FALSE)))</f>
        <v/>
      </c>
      <c r="M443" s="80" t="str">
        <f>IF($B443="","",(VLOOKUP($B443,'Price List'!$C:BI,11,FALSE)))</f>
        <v/>
      </c>
      <c r="N443" s="81" t="str">
        <f>IF($B443="","",(VLOOKUP($B443,'Price List'!$C:BI,12,FALSE)))</f>
        <v/>
      </c>
      <c r="O443" s="82" t="str">
        <f>IF($B443="","",(VLOOKUP($B443,'Price List'!$C:AS,13,FALSE)))</f>
        <v/>
      </c>
      <c r="P443" s="83" t="str">
        <f>IF($B443="","",(VLOOKUP($B443,'Price List'!$C:AS,14,FALSE)))</f>
        <v/>
      </c>
      <c r="Q443" s="83" t="str">
        <f>IF($B443="","",(VLOOKUP($B443,'Price List'!$C:AS,15,FALSE)))</f>
        <v/>
      </c>
      <c r="R443" s="125" t="str">
        <f>IF($B443="","",(VLOOKUP($B443,'Price List'!$C:AS,16,FALSE)))</f>
        <v/>
      </c>
      <c r="S443" s="125" t="str">
        <f>IF($B443="","",(VLOOKUP($B443,'Price List'!$C:AS,17,FALSE)))</f>
        <v/>
      </c>
      <c r="T443" s="84" t="str">
        <f>IF($B443="","",(VLOOKUP($B443,'Price List'!$C:AS,18,FALSE)))</f>
        <v/>
      </c>
      <c r="U443" s="83" t="str">
        <f>IF($B443="","",(VLOOKUP($B443,'Price List'!$C:AS,19,FALSE)))</f>
        <v/>
      </c>
      <c r="V443" s="83" t="str">
        <f>IF($B443="","",(VLOOKUP($B443,'Price List'!$C:AS,20,FALSE)))</f>
        <v/>
      </c>
      <c r="W443" s="125" t="str">
        <f>IF($B443="","",(VLOOKUP($B443,'Price List'!$C:AS,21,FALSE)))</f>
        <v/>
      </c>
      <c r="X443" s="130" t="str">
        <f>IF($B443="","",(VLOOKUP($B443,'Price List'!$C:AS,22,FALSE)))</f>
        <v/>
      </c>
      <c r="Y443" s="83" t="str">
        <f>IF($B443="","",(VLOOKUP($B443,'Price List'!$C:AS,23,FALSE)))</f>
        <v/>
      </c>
      <c r="Z443" s="83" t="str">
        <f>IF($B443="","",(VLOOKUP($B443,'Price List'!$C:AS,24,FALSE)))</f>
        <v/>
      </c>
      <c r="AA443" s="83" t="str">
        <f>IF($B443="","",(VLOOKUP($B443,'Price List'!$C:AS,25,FALSE)))</f>
        <v/>
      </c>
      <c r="AB443" s="125" t="str">
        <f>IF($B443="","",(VLOOKUP($B443,'Price List'!$C:AS,26,FALSE)))</f>
        <v/>
      </c>
      <c r="AC443" s="125" t="str">
        <f>IF($B443="","",(VLOOKUP($B443,'Price List'!$C:AS,27,FALSE)))</f>
        <v/>
      </c>
      <c r="AD443" s="82" t="str">
        <f>IF($B443="","",(VLOOKUP($B443,'Price List'!$C:AS,28,FALSE)))</f>
        <v/>
      </c>
      <c r="AE443" s="83" t="str">
        <f>IF($B443="","",(VLOOKUP($B443,'Price List'!$C:AS,29,FALSE)))</f>
        <v/>
      </c>
      <c r="AF443" s="83" t="str">
        <f>IF($B443="","",(VLOOKUP($B443,'Price List'!$C:AS,30,FALSE)))</f>
        <v/>
      </c>
      <c r="AG443" s="125" t="str">
        <f>IF($B443="","",(VLOOKUP($B443,'Price List'!$C:AS,31,FALSE)))</f>
        <v/>
      </c>
      <c r="AH443" s="125" t="str">
        <f>IF($B443="","",(VLOOKUP($B443,'Price List'!$C:AS,32,FALSE)))</f>
        <v/>
      </c>
      <c r="AI443" s="84" t="str">
        <f>IF($B443="","",(VLOOKUP($B443,'Price List'!$C:AS,33,FALSE)))</f>
        <v/>
      </c>
      <c r="AJ443" s="83" t="str">
        <f>IF($B443="","",(VLOOKUP($B443,'Price List'!$C:AS,34,FALSE)))</f>
        <v/>
      </c>
      <c r="AK443" s="83" t="str">
        <f>IF($B443="","",(VLOOKUP($B443,'Price List'!$C:AS,35,FALSE)))</f>
        <v/>
      </c>
      <c r="AL443" s="125" t="str">
        <f>IF($B443="","",(VLOOKUP($B443,'Price List'!$C:AS,36,FALSE)))</f>
        <v/>
      </c>
      <c r="AM443" s="130" t="str">
        <f>IF($B443="","",(VLOOKUP($B443,'Price List'!$C:AS,37,FALSE)))</f>
        <v/>
      </c>
      <c r="AN443" s="83" t="str">
        <f>IF($B443="","",(VLOOKUP($B443,'Price List'!$C:AS,38,FALSE)))</f>
        <v/>
      </c>
      <c r="AO443" s="83" t="str">
        <f>IF($B443="","",(VLOOKUP($B443,'Price List'!$C:AS,39,FALSE)))</f>
        <v/>
      </c>
      <c r="AP443" s="83" t="str">
        <f>IF($B443="","",(VLOOKUP($B443,'Price List'!$C:AS,40,FALSE)))</f>
        <v/>
      </c>
      <c r="AQ443" s="125" t="str">
        <f>IF($B443="","",(VLOOKUP($B443,'Price List'!$C:AS,41,FALSE)))</f>
        <v/>
      </c>
      <c r="AR443" s="135" t="str">
        <f>IF($B443="","",(VLOOKUP($B443,'Price List'!$C:AS,42,FALSE)))</f>
        <v/>
      </c>
      <c r="AS443" s="76" t="str">
        <f>IF($B443="","",(VLOOKUP($B443,'Price List'!$C:CO,43,FALSE)))</f>
        <v/>
      </c>
      <c r="AT443" s="151" t="str">
        <f t="shared" si="6"/>
        <v/>
      </c>
      <c r="AU443" s="76"/>
      <c r="AV443" s="76"/>
      <c r="AW443" s="76"/>
      <c r="AX443" s="76"/>
      <c r="AY443" s="76"/>
      <c r="AZ443" s="76"/>
      <c r="BA443" s="76"/>
    </row>
    <row r="444" spans="1:53" s="85" customFormat="1" x14ac:dyDescent="0.2">
      <c r="A444" s="79">
        <v>437</v>
      </c>
      <c r="B444" s="76" t="str">
        <f>IF(ISBLANK(Catalog!I1022),"",Catalog!I1022)</f>
        <v/>
      </c>
      <c r="C444" s="76"/>
      <c r="D444" s="76" t="str">
        <f>IF($B444="","",(VLOOKUP($B444,'Price List'!$C:BB,2,FALSE)))</f>
        <v/>
      </c>
      <c r="E444" s="77" t="str">
        <f>IF($B444="","",(VLOOKUP($B444,'Price List'!$C:BA,3,FALSE)))</f>
        <v/>
      </c>
      <c r="F444" s="78" t="str">
        <f>IF($B444="","",IF(ISBLANK(VLOOKUP($B444,'Price List'!$C:BB,5,FALSE)),VLOOKUP($B444,'Price List'!$C:BB,7,FALSE),VLOOKUP($B444,'Price List'!$C:BB,5,FALSE)))</f>
        <v/>
      </c>
      <c r="G444" s="76"/>
      <c r="H444" s="76"/>
      <c r="I444" s="77" t="str">
        <f>IF($B444="","",(VLOOKUP($B444,'Price List'!$C:BE,6,FALSE)))</f>
        <v/>
      </c>
      <c r="J444" s="76" t="str">
        <f>IF($B444="","",(VLOOKUP($B444,'Price List'!$C:BF,8,FALSE)))</f>
        <v/>
      </c>
      <c r="K444" s="76" t="str">
        <f>IF($B444="","",(VLOOKUP($B444,'Price List'!$C:BG,9,FALSE)))</f>
        <v/>
      </c>
      <c r="L444" s="79" t="str">
        <f>IF($B444="","",(VLOOKUP($B444,'Price List'!$C:BH,10,FALSE)))</f>
        <v/>
      </c>
      <c r="M444" s="80" t="str">
        <f>IF($B444="","",(VLOOKUP($B444,'Price List'!$C:BI,11,FALSE)))</f>
        <v/>
      </c>
      <c r="N444" s="81" t="str">
        <f>IF($B444="","",(VLOOKUP($B444,'Price List'!$C:BI,12,FALSE)))</f>
        <v/>
      </c>
      <c r="O444" s="82" t="str">
        <f>IF($B444="","",(VLOOKUP($B444,'Price List'!$C:AS,13,FALSE)))</f>
        <v/>
      </c>
      <c r="P444" s="83" t="str">
        <f>IF($B444="","",(VLOOKUP($B444,'Price List'!$C:AS,14,FALSE)))</f>
        <v/>
      </c>
      <c r="Q444" s="83" t="str">
        <f>IF($B444="","",(VLOOKUP($B444,'Price List'!$C:AS,15,FALSE)))</f>
        <v/>
      </c>
      <c r="R444" s="125" t="str">
        <f>IF($B444="","",(VLOOKUP($B444,'Price List'!$C:AS,16,FALSE)))</f>
        <v/>
      </c>
      <c r="S444" s="125" t="str">
        <f>IF($B444="","",(VLOOKUP($B444,'Price List'!$C:AS,17,FALSE)))</f>
        <v/>
      </c>
      <c r="T444" s="84" t="str">
        <f>IF($B444="","",(VLOOKUP($B444,'Price List'!$C:AS,18,FALSE)))</f>
        <v/>
      </c>
      <c r="U444" s="83" t="str">
        <f>IF($B444="","",(VLOOKUP($B444,'Price List'!$C:AS,19,FALSE)))</f>
        <v/>
      </c>
      <c r="V444" s="83" t="str">
        <f>IF($B444="","",(VLOOKUP($B444,'Price List'!$C:AS,20,FALSE)))</f>
        <v/>
      </c>
      <c r="W444" s="125" t="str">
        <f>IF($B444="","",(VLOOKUP($B444,'Price List'!$C:AS,21,FALSE)))</f>
        <v/>
      </c>
      <c r="X444" s="130" t="str">
        <f>IF($B444="","",(VLOOKUP($B444,'Price List'!$C:AS,22,FALSE)))</f>
        <v/>
      </c>
      <c r="Y444" s="83" t="str">
        <f>IF($B444="","",(VLOOKUP($B444,'Price List'!$C:AS,23,FALSE)))</f>
        <v/>
      </c>
      <c r="Z444" s="83" t="str">
        <f>IF($B444="","",(VLOOKUP($B444,'Price List'!$C:AS,24,FALSE)))</f>
        <v/>
      </c>
      <c r="AA444" s="83" t="str">
        <f>IF($B444="","",(VLOOKUP($B444,'Price List'!$C:AS,25,FALSE)))</f>
        <v/>
      </c>
      <c r="AB444" s="125" t="str">
        <f>IF($B444="","",(VLOOKUP($B444,'Price List'!$C:AS,26,FALSE)))</f>
        <v/>
      </c>
      <c r="AC444" s="125" t="str">
        <f>IF($B444="","",(VLOOKUP($B444,'Price List'!$C:AS,27,FALSE)))</f>
        <v/>
      </c>
      <c r="AD444" s="82" t="str">
        <f>IF($B444="","",(VLOOKUP($B444,'Price List'!$C:AS,28,FALSE)))</f>
        <v/>
      </c>
      <c r="AE444" s="83" t="str">
        <f>IF($B444="","",(VLOOKUP($B444,'Price List'!$C:AS,29,FALSE)))</f>
        <v/>
      </c>
      <c r="AF444" s="83" t="str">
        <f>IF($B444="","",(VLOOKUP($B444,'Price List'!$C:AS,30,FALSE)))</f>
        <v/>
      </c>
      <c r="AG444" s="125" t="str">
        <f>IF($B444="","",(VLOOKUP($B444,'Price List'!$C:AS,31,FALSE)))</f>
        <v/>
      </c>
      <c r="AH444" s="125" t="str">
        <f>IF($B444="","",(VLOOKUP($B444,'Price List'!$C:AS,32,FALSE)))</f>
        <v/>
      </c>
      <c r="AI444" s="84" t="str">
        <f>IF($B444="","",(VLOOKUP($B444,'Price List'!$C:AS,33,FALSE)))</f>
        <v/>
      </c>
      <c r="AJ444" s="83" t="str">
        <f>IF($B444="","",(VLOOKUP($B444,'Price List'!$C:AS,34,FALSE)))</f>
        <v/>
      </c>
      <c r="AK444" s="83" t="str">
        <f>IF($B444="","",(VLOOKUP($B444,'Price List'!$C:AS,35,FALSE)))</f>
        <v/>
      </c>
      <c r="AL444" s="125" t="str">
        <f>IF($B444="","",(VLOOKUP($B444,'Price List'!$C:AS,36,FALSE)))</f>
        <v/>
      </c>
      <c r="AM444" s="130" t="str">
        <f>IF($B444="","",(VLOOKUP($B444,'Price List'!$C:AS,37,FALSE)))</f>
        <v/>
      </c>
      <c r="AN444" s="83" t="str">
        <f>IF($B444="","",(VLOOKUP($B444,'Price List'!$C:AS,38,FALSE)))</f>
        <v/>
      </c>
      <c r="AO444" s="83" t="str">
        <f>IF($B444="","",(VLOOKUP($B444,'Price List'!$C:AS,39,FALSE)))</f>
        <v/>
      </c>
      <c r="AP444" s="83" t="str">
        <f>IF($B444="","",(VLOOKUP($B444,'Price List'!$C:AS,40,FALSE)))</f>
        <v/>
      </c>
      <c r="AQ444" s="125" t="str">
        <f>IF($B444="","",(VLOOKUP($B444,'Price List'!$C:AS,41,FALSE)))</f>
        <v/>
      </c>
      <c r="AR444" s="135" t="str">
        <f>IF($B444="","",(VLOOKUP($B444,'Price List'!$C:AS,42,FALSE)))</f>
        <v/>
      </c>
      <c r="AS444" s="76" t="str">
        <f>IF($B444="","",(VLOOKUP($B444,'Price List'!$C:CO,43,FALSE)))</f>
        <v/>
      </c>
      <c r="AT444" s="151" t="str">
        <f t="shared" si="6"/>
        <v/>
      </c>
      <c r="AU444" s="76"/>
      <c r="AV444" s="76"/>
      <c r="AW444" s="76"/>
      <c r="AX444" s="76"/>
      <c r="AY444" s="76"/>
      <c r="AZ444" s="76"/>
      <c r="BA444" s="76"/>
    </row>
    <row r="445" spans="1:53" s="85" customFormat="1" x14ac:dyDescent="0.2">
      <c r="A445" s="79">
        <v>438</v>
      </c>
      <c r="B445" s="76" t="str">
        <f>IF(ISBLANK(Catalog!A1029),"",Catalog!A1029)</f>
        <v/>
      </c>
      <c r="C445" s="76"/>
      <c r="D445" s="76" t="str">
        <f>IF($B445="","",(VLOOKUP($B445,'Price List'!$C:BB,2,FALSE)))</f>
        <v/>
      </c>
      <c r="E445" s="77" t="str">
        <f>IF($B445="","",(VLOOKUP($B445,'Price List'!$C:BA,3,FALSE)))</f>
        <v/>
      </c>
      <c r="F445" s="78" t="str">
        <f>IF($B445="","",IF(ISBLANK(VLOOKUP($B445,'Price List'!$C:BB,5,FALSE)),VLOOKUP($B445,'Price List'!$C:BB,7,FALSE),VLOOKUP($B445,'Price List'!$C:BB,5,FALSE)))</f>
        <v/>
      </c>
      <c r="G445" s="76"/>
      <c r="H445" s="76"/>
      <c r="I445" s="77" t="str">
        <f>IF($B445="","",(VLOOKUP($B445,'Price List'!$C:BE,6,FALSE)))</f>
        <v/>
      </c>
      <c r="J445" s="76" t="str">
        <f>IF($B445="","",(VLOOKUP($B445,'Price List'!$C:BF,8,FALSE)))</f>
        <v/>
      </c>
      <c r="K445" s="76" t="str">
        <f>IF($B445="","",(VLOOKUP($B445,'Price List'!$C:BG,9,FALSE)))</f>
        <v/>
      </c>
      <c r="L445" s="79" t="str">
        <f>IF($B445="","",(VLOOKUP($B445,'Price List'!$C:BH,10,FALSE)))</f>
        <v/>
      </c>
      <c r="M445" s="80" t="str">
        <f>IF($B445="","",(VLOOKUP($B445,'Price List'!$C:BI,11,FALSE)))</f>
        <v/>
      </c>
      <c r="N445" s="81" t="str">
        <f>IF($B445="","",(VLOOKUP($B445,'Price List'!$C:BI,12,FALSE)))</f>
        <v/>
      </c>
      <c r="O445" s="82" t="str">
        <f>IF($B445="","",(VLOOKUP($B445,'Price List'!$C:AS,13,FALSE)))</f>
        <v/>
      </c>
      <c r="P445" s="83" t="str">
        <f>IF($B445="","",(VLOOKUP($B445,'Price List'!$C:AS,14,FALSE)))</f>
        <v/>
      </c>
      <c r="Q445" s="83" t="str">
        <f>IF($B445="","",(VLOOKUP($B445,'Price List'!$C:AS,15,FALSE)))</f>
        <v/>
      </c>
      <c r="R445" s="125" t="str">
        <f>IF($B445="","",(VLOOKUP($B445,'Price List'!$C:AS,16,FALSE)))</f>
        <v/>
      </c>
      <c r="S445" s="125" t="str">
        <f>IF($B445="","",(VLOOKUP($B445,'Price List'!$C:AS,17,FALSE)))</f>
        <v/>
      </c>
      <c r="T445" s="84" t="str">
        <f>IF($B445="","",(VLOOKUP($B445,'Price List'!$C:AS,18,FALSE)))</f>
        <v/>
      </c>
      <c r="U445" s="83" t="str">
        <f>IF($B445="","",(VLOOKUP($B445,'Price List'!$C:AS,19,FALSE)))</f>
        <v/>
      </c>
      <c r="V445" s="83" t="str">
        <f>IF($B445="","",(VLOOKUP($B445,'Price List'!$C:AS,20,FALSE)))</f>
        <v/>
      </c>
      <c r="W445" s="125" t="str">
        <f>IF($B445="","",(VLOOKUP($B445,'Price List'!$C:AS,21,FALSE)))</f>
        <v/>
      </c>
      <c r="X445" s="130" t="str">
        <f>IF($B445="","",(VLOOKUP($B445,'Price List'!$C:AS,22,FALSE)))</f>
        <v/>
      </c>
      <c r="Y445" s="83" t="str">
        <f>IF($B445="","",(VLOOKUP($B445,'Price List'!$C:AS,23,FALSE)))</f>
        <v/>
      </c>
      <c r="Z445" s="83" t="str">
        <f>IF($B445="","",(VLOOKUP($B445,'Price List'!$C:AS,24,FALSE)))</f>
        <v/>
      </c>
      <c r="AA445" s="83" t="str">
        <f>IF($B445="","",(VLOOKUP($B445,'Price List'!$C:AS,25,FALSE)))</f>
        <v/>
      </c>
      <c r="AB445" s="125" t="str">
        <f>IF($B445="","",(VLOOKUP($B445,'Price List'!$C:AS,26,FALSE)))</f>
        <v/>
      </c>
      <c r="AC445" s="125" t="str">
        <f>IF($B445="","",(VLOOKUP($B445,'Price List'!$C:AS,27,FALSE)))</f>
        <v/>
      </c>
      <c r="AD445" s="82" t="str">
        <f>IF($B445="","",(VLOOKUP($B445,'Price List'!$C:AS,28,FALSE)))</f>
        <v/>
      </c>
      <c r="AE445" s="83" t="str">
        <f>IF($B445="","",(VLOOKUP($B445,'Price List'!$C:AS,29,FALSE)))</f>
        <v/>
      </c>
      <c r="AF445" s="83" t="str">
        <f>IF($B445="","",(VLOOKUP($B445,'Price List'!$C:AS,30,FALSE)))</f>
        <v/>
      </c>
      <c r="AG445" s="125" t="str">
        <f>IF($B445="","",(VLOOKUP($B445,'Price List'!$C:AS,31,FALSE)))</f>
        <v/>
      </c>
      <c r="AH445" s="125" t="str">
        <f>IF($B445="","",(VLOOKUP($B445,'Price List'!$C:AS,32,FALSE)))</f>
        <v/>
      </c>
      <c r="AI445" s="84" t="str">
        <f>IF($B445="","",(VLOOKUP($B445,'Price List'!$C:AS,33,FALSE)))</f>
        <v/>
      </c>
      <c r="AJ445" s="83" t="str">
        <f>IF($B445="","",(VLOOKUP($B445,'Price List'!$C:AS,34,FALSE)))</f>
        <v/>
      </c>
      <c r="AK445" s="83" t="str">
        <f>IF($B445="","",(VLOOKUP($B445,'Price List'!$C:AS,35,FALSE)))</f>
        <v/>
      </c>
      <c r="AL445" s="125" t="str">
        <f>IF($B445="","",(VLOOKUP($B445,'Price List'!$C:AS,36,FALSE)))</f>
        <v/>
      </c>
      <c r="AM445" s="130" t="str">
        <f>IF($B445="","",(VLOOKUP($B445,'Price List'!$C:AS,37,FALSE)))</f>
        <v/>
      </c>
      <c r="AN445" s="83" t="str">
        <f>IF($B445="","",(VLOOKUP($B445,'Price List'!$C:AS,38,FALSE)))</f>
        <v/>
      </c>
      <c r="AO445" s="83" t="str">
        <f>IF($B445="","",(VLOOKUP($B445,'Price List'!$C:AS,39,FALSE)))</f>
        <v/>
      </c>
      <c r="AP445" s="83" t="str">
        <f>IF($B445="","",(VLOOKUP($B445,'Price List'!$C:AS,40,FALSE)))</f>
        <v/>
      </c>
      <c r="AQ445" s="125" t="str">
        <f>IF($B445="","",(VLOOKUP($B445,'Price List'!$C:AS,41,FALSE)))</f>
        <v/>
      </c>
      <c r="AR445" s="135" t="str">
        <f>IF($B445="","",(VLOOKUP($B445,'Price List'!$C:AS,42,FALSE)))</f>
        <v/>
      </c>
      <c r="AS445" s="76" t="str">
        <f>IF($B445="","",(VLOOKUP($B445,'Price List'!$C:CO,43,FALSE)))</f>
        <v/>
      </c>
      <c r="AT445" s="151" t="str">
        <f t="shared" si="6"/>
        <v/>
      </c>
      <c r="AU445" s="76"/>
      <c r="AV445" s="76"/>
      <c r="AW445" s="76"/>
      <c r="AX445" s="76"/>
      <c r="AY445" s="76"/>
      <c r="AZ445" s="76"/>
      <c r="BA445" s="76"/>
    </row>
    <row r="446" spans="1:53" s="85" customFormat="1" x14ac:dyDescent="0.2">
      <c r="A446" s="79">
        <v>439</v>
      </c>
      <c r="B446" s="76" t="str">
        <f>IF(ISBLANK(Catalog!E1029),"",Catalog!E1029)</f>
        <v/>
      </c>
      <c r="C446" s="76"/>
      <c r="D446" s="76" t="str">
        <f>IF($B446="","",(VLOOKUP($B446,'Price List'!$C:BB,2,FALSE)))</f>
        <v/>
      </c>
      <c r="E446" s="77" t="str">
        <f>IF($B446="","",(VLOOKUP($B446,'Price List'!$C:BA,3,FALSE)))</f>
        <v/>
      </c>
      <c r="F446" s="78" t="str">
        <f>IF($B446="","",IF(ISBLANK(VLOOKUP($B446,'Price List'!$C:BB,5,FALSE)),VLOOKUP($B446,'Price List'!$C:BB,7,FALSE),VLOOKUP($B446,'Price List'!$C:BB,5,FALSE)))</f>
        <v/>
      </c>
      <c r="G446" s="76"/>
      <c r="H446" s="76"/>
      <c r="I446" s="77" t="str">
        <f>IF($B446="","",(VLOOKUP($B446,'Price List'!$C:BE,6,FALSE)))</f>
        <v/>
      </c>
      <c r="J446" s="76" t="str">
        <f>IF($B446="","",(VLOOKUP($B446,'Price List'!$C:BF,8,FALSE)))</f>
        <v/>
      </c>
      <c r="K446" s="76" t="str">
        <f>IF($B446="","",(VLOOKUP($B446,'Price List'!$C:BG,9,FALSE)))</f>
        <v/>
      </c>
      <c r="L446" s="79" t="str">
        <f>IF($B446="","",(VLOOKUP($B446,'Price List'!$C:BH,10,FALSE)))</f>
        <v/>
      </c>
      <c r="M446" s="80" t="str">
        <f>IF($B446="","",(VLOOKUP($B446,'Price List'!$C:BI,11,FALSE)))</f>
        <v/>
      </c>
      <c r="N446" s="81" t="str">
        <f>IF($B446="","",(VLOOKUP($B446,'Price List'!$C:BI,12,FALSE)))</f>
        <v/>
      </c>
      <c r="O446" s="82" t="str">
        <f>IF($B446="","",(VLOOKUP($B446,'Price List'!$C:AS,13,FALSE)))</f>
        <v/>
      </c>
      <c r="P446" s="83" t="str">
        <f>IF($B446="","",(VLOOKUP($B446,'Price List'!$C:AS,14,FALSE)))</f>
        <v/>
      </c>
      <c r="Q446" s="83" t="str">
        <f>IF($B446="","",(VLOOKUP($B446,'Price List'!$C:AS,15,FALSE)))</f>
        <v/>
      </c>
      <c r="R446" s="125" t="str">
        <f>IF($B446="","",(VLOOKUP($B446,'Price List'!$C:AS,16,FALSE)))</f>
        <v/>
      </c>
      <c r="S446" s="125" t="str">
        <f>IF($B446="","",(VLOOKUP($B446,'Price List'!$C:AS,17,FALSE)))</f>
        <v/>
      </c>
      <c r="T446" s="84" t="str">
        <f>IF($B446="","",(VLOOKUP($B446,'Price List'!$C:AS,18,FALSE)))</f>
        <v/>
      </c>
      <c r="U446" s="83" t="str">
        <f>IF($B446="","",(VLOOKUP($B446,'Price List'!$C:AS,19,FALSE)))</f>
        <v/>
      </c>
      <c r="V446" s="83" t="str">
        <f>IF($B446="","",(VLOOKUP($B446,'Price List'!$C:AS,20,FALSE)))</f>
        <v/>
      </c>
      <c r="W446" s="125" t="str">
        <f>IF($B446="","",(VLOOKUP($B446,'Price List'!$C:AS,21,FALSE)))</f>
        <v/>
      </c>
      <c r="X446" s="130" t="str">
        <f>IF($B446="","",(VLOOKUP($B446,'Price List'!$C:AS,22,FALSE)))</f>
        <v/>
      </c>
      <c r="Y446" s="83" t="str">
        <f>IF($B446="","",(VLOOKUP($B446,'Price List'!$C:AS,23,FALSE)))</f>
        <v/>
      </c>
      <c r="Z446" s="83" t="str">
        <f>IF($B446="","",(VLOOKUP($B446,'Price List'!$C:AS,24,FALSE)))</f>
        <v/>
      </c>
      <c r="AA446" s="83" t="str">
        <f>IF($B446="","",(VLOOKUP($B446,'Price List'!$C:AS,25,FALSE)))</f>
        <v/>
      </c>
      <c r="AB446" s="125" t="str">
        <f>IF($B446="","",(VLOOKUP($B446,'Price List'!$C:AS,26,FALSE)))</f>
        <v/>
      </c>
      <c r="AC446" s="125" t="str">
        <f>IF($B446="","",(VLOOKUP($B446,'Price List'!$C:AS,27,FALSE)))</f>
        <v/>
      </c>
      <c r="AD446" s="82" t="str">
        <f>IF($B446="","",(VLOOKUP($B446,'Price List'!$C:AS,28,FALSE)))</f>
        <v/>
      </c>
      <c r="AE446" s="83" t="str">
        <f>IF($B446="","",(VLOOKUP($B446,'Price List'!$C:AS,29,FALSE)))</f>
        <v/>
      </c>
      <c r="AF446" s="83" t="str">
        <f>IF($B446="","",(VLOOKUP($B446,'Price List'!$C:AS,30,FALSE)))</f>
        <v/>
      </c>
      <c r="AG446" s="125" t="str">
        <f>IF($B446="","",(VLOOKUP($B446,'Price List'!$C:AS,31,FALSE)))</f>
        <v/>
      </c>
      <c r="AH446" s="125" t="str">
        <f>IF($B446="","",(VLOOKUP($B446,'Price List'!$C:AS,32,FALSE)))</f>
        <v/>
      </c>
      <c r="AI446" s="84" t="str">
        <f>IF($B446="","",(VLOOKUP($B446,'Price List'!$C:AS,33,FALSE)))</f>
        <v/>
      </c>
      <c r="AJ446" s="83" t="str">
        <f>IF($B446="","",(VLOOKUP($B446,'Price List'!$C:AS,34,FALSE)))</f>
        <v/>
      </c>
      <c r="AK446" s="83" t="str">
        <f>IF($B446="","",(VLOOKUP($B446,'Price List'!$C:AS,35,FALSE)))</f>
        <v/>
      </c>
      <c r="AL446" s="125" t="str">
        <f>IF($B446="","",(VLOOKUP($B446,'Price List'!$C:AS,36,FALSE)))</f>
        <v/>
      </c>
      <c r="AM446" s="130" t="str">
        <f>IF($B446="","",(VLOOKUP($B446,'Price List'!$C:AS,37,FALSE)))</f>
        <v/>
      </c>
      <c r="AN446" s="83" t="str">
        <f>IF($B446="","",(VLOOKUP($B446,'Price List'!$C:AS,38,FALSE)))</f>
        <v/>
      </c>
      <c r="AO446" s="83" t="str">
        <f>IF($B446="","",(VLOOKUP($B446,'Price List'!$C:AS,39,FALSE)))</f>
        <v/>
      </c>
      <c r="AP446" s="83" t="str">
        <f>IF($B446="","",(VLOOKUP($B446,'Price List'!$C:AS,40,FALSE)))</f>
        <v/>
      </c>
      <c r="AQ446" s="125" t="str">
        <f>IF($B446="","",(VLOOKUP($B446,'Price List'!$C:AS,41,FALSE)))</f>
        <v/>
      </c>
      <c r="AR446" s="135" t="str">
        <f>IF($B446="","",(VLOOKUP($B446,'Price List'!$C:AS,42,FALSE)))</f>
        <v/>
      </c>
      <c r="AS446" s="76" t="str">
        <f>IF($B446="","",(VLOOKUP($B446,'Price List'!$C:CO,43,FALSE)))</f>
        <v/>
      </c>
      <c r="AT446" s="151" t="str">
        <f t="shared" si="6"/>
        <v/>
      </c>
      <c r="AU446" s="76"/>
      <c r="AV446" s="76"/>
      <c r="AW446" s="76"/>
      <c r="AX446" s="76"/>
      <c r="AY446" s="76"/>
      <c r="AZ446" s="76"/>
      <c r="BA446" s="76"/>
    </row>
    <row r="447" spans="1:53" s="85" customFormat="1" x14ac:dyDescent="0.2">
      <c r="A447" s="79">
        <v>440</v>
      </c>
      <c r="B447" s="76" t="str">
        <f>IF(ISBLANK(Catalog!I1029),"",Catalog!I1029)</f>
        <v/>
      </c>
      <c r="C447" s="76"/>
      <c r="D447" s="76" t="str">
        <f>IF($B447="","",(VLOOKUP($B447,'Price List'!$C:BB,2,FALSE)))</f>
        <v/>
      </c>
      <c r="E447" s="77" t="str">
        <f>IF($B447="","",(VLOOKUP($B447,'Price List'!$C:BA,3,FALSE)))</f>
        <v/>
      </c>
      <c r="F447" s="78" t="str">
        <f>IF($B447="","",IF(ISBLANK(VLOOKUP($B447,'Price List'!$C:BB,5,FALSE)),VLOOKUP($B447,'Price List'!$C:BB,7,FALSE),VLOOKUP($B447,'Price List'!$C:BB,5,FALSE)))</f>
        <v/>
      </c>
      <c r="G447" s="76"/>
      <c r="H447" s="76"/>
      <c r="I447" s="77" t="str">
        <f>IF($B447="","",(VLOOKUP($B447,'Price List'!$C:BE,6,FALSE)))</f>
        <v/>
      </c>
      <c r="J447" s="76" t="str">
        <f>IF($B447="","",(VLOOKUP($B447,'Price List'!$C:BF,8,FALSE)))</f>
        <v/>
      </c>
      <c r="K447" s="76" t="str">
        <f>IF($B447="","",(VLOOKUP($B447,'Price List'!$C:BG,9,FALSE)))</f>
        <v/>
      </c>
      <c r="L447" s="79" t="str">
        <f>IF($B447="","",(VLOOKUP($B447,'Price List'!$C:BH,10,FALSE)))</f>
        <v/>
      </c>
      <c r="M447" s="80" t="str">
        <f>IF($B447="","",(VLOOKUP($B447,'Price List'!$C:BI,11,FALSE)))</f>
        <v/>
      </c>
      <c r="N447" s="81" t="str">
        <f>IF($B447="","",(VLOOKUP($B447,'Price List'!$C:BI,12,FALSE)))</f>
        <v/>
      </c>
      <c r="O447" s="82" t="str">
        <f>IF($B447="","",(VLOOKUP($B447,'Price List'!$C:AS,13,FALSE)))</f>
        <v/>
      </c>
      <c r="P447" s="83" t="str">
        <f>IF($B447="","",(VLOOKUP($B447,'Price List'!$C:AS,14,FALSE)))</f>
        <v/>
      </c>
      <c r="Q447" s="83" t="str">
        <f>IF($B447="","",(VLOOKUP($B447,'Price List'!$C:AS,15,FALSE)))</f>
        <v/>
      </c>
      <c r="R447" s="125" t="str">
        <f>IF($B447="","",(VLOOKUP($B447,'Price List'!$C:AS,16,FALSE)))</f>
        <v/>
      </c>
      <c r="S447" s="125" t="str">
        <f>IF($B447="","",(VLOOKUP($B447,'Price List'!$C:AS,17,FALSE)))</f>
        <v/>
      </c>
      <c r="T447" s="84" t="str">
        <f>IF($B447="","",(VLOOKUP($B447,'Price List'!$C:AS,18,FALSE)))</f>
        <v/>
      </c>
      <c r="U447" s="83" t="str">
        <f>IF($B447="","",(VLOOKUP($B447,'Price List'!$C:AS,19,FALSE)))</f>
        <v/>
      </c>
      <c r="V447" s="83" t="str">
        <f>IF($B447="","",(VLOOKUP($B447,'Price List'!$C:AS,20,FALSE)))</f>
        <v/>
      </c>
      <c r="W447" s="125" t="str">
        <f>IF($B447="","",(VLOOKUP($B447,'Price List'!$C:AS,21,FALSE)))</f>
        <v/>
      </c>
      <c r="X447" s="130" t="str">
        <f>IF($B447="","",(VLOOKUP($B447,'Price List'!$C:AS,22,FALSE)))</f>
        <v/>
      </c>
      <c r="Y447" s="83" t="str">
        <f>IF($B447="","",(VLOOKUP($B447,'Price List'!$C:AS,23,FALSE)))</f>
        <v/>
      </c>
      <c r="Z447" s="83" t="str">
        <f>IF($B447="","",(VLOOKUP($B447,'Price List'!$C:AS,24,FALSE)))</f>
        <v/>
      </c>
      <c r="AA447" s="83" t="str">
        <f>IF($B447="","",(VLOOKUP($B447,'Price List'!$C:AS,25,FALSE)))</f>
        <v/>
      </c>
      <c r="AB447" s="125" t="str">
        <f>IF($B447="","",(VLOOKUP($B447,'Price List'!$C:AS,26,FALSE)))</f>
        <v/>
      </c>
      <c r="AC447" s="125" t="str">
        <f>IF($B447="","",(VLOOKUP($B447,'Price List'!$C:AS,27,FALSE)))</f>
        <v/>
      </c>
      <c r="AD447" s="82" t="str">
        <f>IF($B447="","",(VLOOKUP($B447,'Price List'!$C:AS,28,FALSE)))</f>
        <v/>
      </c>
      <c r="AE447" s="83" t="str">
        <f>IF($B447="","",(VLOOKUP($B447,'Price List'!$C:AS,29,FALSE)))</f>
        <v/>
      </c>
      <c r="AF447" s="83" t="str">
        <f>IF($B447="","",(VLOOKUP($B447,'Price List'!$C:AS,30,FALSE)))</f>
        <v/>
      </c>
      <c r="AG447" s="125" t="str">
        <f>IF($B447="","",(VLOOKUP($B447,'Price List'!$C:AS,31,FALSE)))</f>
        <v/>
      </c>
      <c r="AH447" s="125" t="str">
        <f>IF($B447="","",(VLOOKUP($B447,'Price List'!$C:AS,32,FALSE)))</f>
        <v/>
      </c>
      <c r="AI447" s="84" t="str">
        <f>IF($B447="","",(VLOOKUP($B447,'Price List'!$C:AS,33,FALSE)))</f>
        <v/>
      </c>
      <c r="AJ447" s="83" t="str">
        <f>IF($B447="","",(VLOOKUP($B447,'Price List'!$C:AS,34,FALSE)))</f>
        <v/>
      </c>
      <c r="AK447" s="83" t="str">
        <f>IF($B447="","",(VLOOKUP($B447,'Price List'!$C:AS,35,FALSE)))</f>
        <v/>
      </c>
      <c r="AL447" s="125" t="str">
        <f>IF($B447="","",(VLOOKUP($B447,'Price List'!$C:AS,36,FALSE)))</f>
        <v/>
      </c>
      <c r="AM447" s="130" t="str">
        <f>IF($B447="","",(VLOOKUP($B447,'Price List'!$C:AS,37,FALSE)))</f>
        <v/>
      </c>
      <c r="AN447" s="83" t="str">
        <f>IF($B447="","",(VLOOKUP($B447,'Price List'!$C:AS,38,FALSE)))</f>
        <v/>
      </c>
      <c r="AO447" s="83" t="str">
        <f>IF($B447="","",(VLOOKUP($B447,'Price List'!$C:AS,39,FALSE)))</f>
        <v/>
      </c>
      <c r="AP447" s="83" t="str">
        <f>IF($B447="","",(VLOOKUP($B447,'Price List'!$C:AS,40,FALSE)))</f>
        <v/>
      </c>
      <c r="AQ447" s="125" t="str">
        <f>IF($B447="","",(VLOOKUP($B447,'Price List'!$C:AS,41,FALSE)))</f>
        <v/>
      </c>
      <c r="AR447" s="135" t="str">
        <f>IF($B447="","",(VLOOKUP($B447,'Price List'!$C:AS,42,FALSE)))</f>
        <v/>
      </c>
      <c r="AS447" s="76" t="str">
        <f>IF($B447="","",(VLOOKUP($B447,'Price List'!$C:CO,43,FALSE)))</f>
        <v/>
      </c>
      <c r="AT447" s="151" t="str">
        <f t="shared" si="6"/>
        <v/>
      </c>
      <c r="AU447" s="76"/>
      <c r="AV447" s="76"/>
      <c r="AW447" s="76"/>
      <c r="AX447" s="76"/>
      <c r="AY447" s="76"/>
      <c r="AZ447" s="76"/>
      <c r="BA447" s="76"/>
    </row>
    <row r="448" spans="1:53" s="85" customFormat="1" x14ac:dyDescent="0.2">
      <c r="A448" s="79">
        <v>441</v>
      </c>
      <c r="B448" s="76" t="str">
        <f>IF(ISBLANK(Catalog!A1036),"",Catalog!A1036)</f>
        <v/>
      </c>
      <c r="C448" s="76"/>
      <c r="D448" s="76" t="str">
        <f>IF($B448="","",(VLOOKUP($B448,'Price List'!$C:BB,2,FALSE)))</f>
        <v/>
      </c>
      <c r="E448" s="77" t="str">
        <f>IF($B448="","",(VLOOKUP($B448,'Price List'!$C:BA,3,FALSE)))</f>
        <v/>
      </c>
      <c r="F448" s="78" t="str">
        <f>IF($B448="","",IF(ISBLANK(VLOOKUP($B448,'Price List'!$C:BB,5,FALSE)),VLOOKUP($B448,'Price List'!$C:BB,7,FALSE),VLOOKUP($B448,'Price List'!$C:BB,5,FALSE)))</f>
        <v/>
      </c>
      <c r="G448" s="76"/>
      <c r="H448" s="76"/>
      <c r="I448" s="77" t="str">
        <f>IF($B448="","",(VLOOKUP($B448,'Price List'!$C:BE,6,FALSE)))</f>
        <v/>
      </c>
      <c r="J448" s="76" t="str">
        <f>IF($B448="","",(VLOOKUP($B448,'Price List'!$C:BF,8,FALSE)))</f>
        <v/>
      </c>
      <c r="K448" s="76" t="str">
        <f>IF($B448="","",(VLOOKUP($B448,'Price List'!$C:BG,9,FALSE)))</f>
        <v/>
      </c>
      <c r="L448" s="79" t="str">
        <f>IF($B448="","",(VLOOKUP($B448,'Price List'!$C:BH,10,FALSE)))</f>
        <v/>
      </c>
      <c r="M448" s="80" t="str">
        <f>IF($B448="","",(VLOOKUP($B448,'Price List'!$C:BI,11,FALSE)))</f>
        <v/>
      </c>
      <c r="N448" s="81" t="str">
        <f>IF($B448="","",(VLOOKUP($B448,'Price List'!$C:BI,12,FALSE)))</f>
        <v/>
      </c>
      <c r="O448" s="82" t="str">
        <f>IF($B448="","",(VLOOKUP($B448,'Price List'!$C:AS,13,FALSE)))</f>
        <v/>
      </c>
      <c r="P448" s="83" t="str">
        <f>IF($B448="","",(VLOOKUP($B448,'Price List'!$C:AS,14,FALSE)))</f>
        <v/>
      </c>
      <c r="Q448" s="83" t="str">
        <f>IF($B448="","",(VLOOKUP($B448,'Price List'!$C:AS,15,FALSE)))</f>
        <v/>
      </c>
      <c r="R448" s="125" t="str">
        <f>IF($B448="","",(VLOOKUP($B448,'Price List'!$C:AS,16,FALSE)))</f>
        <v/>
      </c>
      <c r="S448" s="125" t="str">
        <f>IF($B448="","",(VLOOKUP($B448,'Price List'!$C:AS,17,FALSE)))</f>
        <v/>
      </c>
      <c r="T448" s="84" t="str">
        <f>IF($B448="","",(VLOOKUP($B448,'Price List'!$C:AS,18,FALSE)))</f>
        <v/>
      </c>
      <c r="U448" s="83" t="str">
        <f>IF($B448="","",(VLOOKUP($B448,'Price List'!$C:AS,19,FALSE)))</f>
        <v/>
      </c>
      <c r="V448" s="83" t="str">
        <f>IF($B448="","",(VLOOKUP($B448,'Price List'!$C:AS,20,FALSE)))</f>
        <v/>
      </c>
      <c r="W448" s="125" t="str">
        <f>IF($B448="","",(VLOOKUP($B448,'Price List'!$C:AS,21,FALSE)))</f>
        <v/>
      </c>
      <c r="X448" s="130" t="str">
        <f>IF($B448="","",(VLOOKUP($B448,'Price List'!$C:AS,22,FALSE)))</f>
        <v/>
      </c>
      <c r="Y448" s="83" t="str">
        <f>IF($B448="","",(VLOOKUP($B448,'Price List'!$C:AS,23,FALSE)))</f>
        <v/>
      </c>
      <c r="Z448" s="83" t="str">
        <f>IF($B448="","",(VLOOKUP($B448,'Price List'!$C:AS,24,FALSE)))</f>
        <v/>
      </c>
      <c r="AA448" s="83" t="str">
        <f>IF($B448="","",(VLOOKUP($B448,'Price List'!$C:AS,25,FALSE)))</f>
        <v/>
      </c>
      <c r="AB448" s="125" t="str">
        <f>IF($B448="","",(VLOOKUP($B448,'Price List'!$C:AS,26,FALSE)))</f>
        <v/>
      </c>
      <c r="AC448" s="125" t="str">
        <f>IF($B448="","",(VLOOKUP($B448,'Price List'!$C:AS,27,FALSE)))</f>
        <v/>
      </c>
      <c r="AD448" s="82" t="str">
        <f>IF($B448="","",(VLOOKUP($B448,'Price List'!$C:AS,28,FALSE)))</f>
        <v/>
      </c>
      <c r="AE448" s="83" t="str">
        <f>IF($B448="","",(VLOOKUP($B448,'Price List'!$C:AS,29,FALSE)))</f>
        <v/>
      </c>
      <c r="AF448" s="83" t="str">
        <f>IF($B448="","",(VLOOKUP($B448,'Price List'!$C:AS,30,FALSE)))</f>
        <v/>
      </c>
      <c r="AG448" s="125" t="str">
        <f>IF($B448="","",(VLOOKUP($B448,'Price List'!$C:AS,31,FALSE)))</f>
        <v/>
      </c>
      <c r="AH448" s="125" t="str">
        <f>IF($B448="","",(VLOOKUP($B448,'Price List'!$C:AS,32,FALSE)))</f>
        <v/>
      </c>
      <c r="AI448" s="84" t="str">
        <f>IF($B448="","",(VLOOKUP($B448,'Price List'!$C:AS,33,FALSE)))</f>
        <v/>
      </c>
      <c r="AJ448" s="83" t="str">
        <f>IF($B448="","",(VLOOKUP($B448,'Price List'!$C:AS,34,FALSE)))</f>
        <v/>
      </c>
      <c r="AK448" s="83" t="str">
        <f>IF($B448="","",(VLOOKUP($B448,'Price List'!$C:AS,35,FALSE)))</f>
        <v/>
      </c>
      <c r="AL448" s="125" t="str">
        <f>IF($B448="","",(VLOOKUP($B448,'Price List'!$C:AS,36,FALSE)))</f>
        <v/>
      </c>
      <c r="AM448" s="130" t="str">
        <f>IF($B448="","",(VLOOKUP($B448,'Price List'!$C:AS,37,FALSE)))</f>
        <v/>
      </c>
      <c r="AN448" s="83" t="str">
        <f>IF($B448="","",(VLOOKUP($B448,'Price List'!$C:AS,38,FALSE)))</f>
        <v/>
      </c>
      <c r="AO448" s="83" t="str">
        <f>IF($B448="","",(VLOOKUP($B448,'Price List'!$C:AS,39,FALSE)))</f>
        <v/>
      </c>
      <c r="AP448" s="83" t="str">
        <f>IF($B448="","",(VLOOKUP($B448,'Price List'!$C:AS,40,FALSE)))</f>
        <v/>
      </c>
      <c r="AQ448" s="125" t="str">
        <f>IF($B448="","",(VLOOKUP($B448,'Price List'!$C:AS,41,FALSE)))</f>
        <v/>
      </c>
      <c r="AR448" s="135" t="str">
        <f>IF($B448="","",(VLOOKUP($B448,'Price List'!$C:AS,42,FALSE)))</f>
        <v/>
      </c>
      <c r="AS448" s="76" t="str">
        <f>IF($B448="","",(VLOOKUP($B448,'Price List'!$C:CO,43,FALSE)))</f>
        <v/>
      </c>
      <c r="AT448" s="151" t="str">
        <f t="shared" si="6"/>
        <v/>
      </c>
      <c r="AU448" s="76"/>
      <c r="AV448" s="76"/>
      <c r="AW448" s="76"/>
      <c r="AX448" s="76"/>
      <c r="AY448" s="76"/>
      <c r="AZ448" s="76"/>
      <c r="BA448" s="76"/>
    </row>
    <row r="449" spans="1:53" s="85" customFormat="1" x14ac:dyDescent="0.2">
      <c r="A449" s="79">
        <v>442</v>
      </c>
      <c r="B449" s="76" t="str">
        <f>IF(ISBLANK(Catalog!E1036),"",Catalog!E1036)</f>
        <v/>
      </c>
      <c r="C449" s="76"/>
      <c r="D449" s="76" t="str">
        <f>IF($B449="","",(VLOOKUP($B449,'Price List'!$C:BB,2,FALSE)))</f>
        <v/>
      </c>
      <c r="E449" s="77" t="str">
        <f>IF($B449="","",(VLOOKUP($B449,'Price List'!$C:BA,3,FALSE)))</f>
        <v/>
      </c>
      <c r="F449" s="78" t="str">
        <f>IF($B449="","",IF(ISBLANK(VLOOKUP($B449,'Price List'!$C:BB,5,FALSE)),VLOOKUP($B449,'Price List'!$C:BB,7,FALSE),VLOOKUP($B449,'Price List'!$C:BB,5,FALSE)))</f>
        <v/>
      </c>
      <c r="G449" s="76"/>
      <c r="H449" s="76"/>
      <c r="I449" s="77" t="str">
        <f>IF($B449="","",(VLOOKUP($B449,'Price List'!$C:BE,6,FALSE)))</f>
        <v/>
      </c>
      <c r="J449" s="76" t="str">
        <f>IF($B449="","",(VLOOKUP($B449,'Price List'!$C:BF,8,FALSE)))</f>
        <v/>
      </c>
      <c r="K449" s="76" t="str">
        <f>IF($B449="","",(VLOOKUP($B449,'Price List'!$C:BG,9,FALSE)))</f>
        <v/>
      </c>
      <c r="L449" s="79" t="str">
        <f>IF($B449="","",(VLOOKUP($B449,'Price List'!$C:BH,10,FALSE)))</f>
        <v/>
      </c>
      <c r="M449" s="80" t="str">
        <f>IF($B449="","",(VLOOKUP($B449,'Price List'!$C:BI,11,FALSE)))</f>
        <v/>
      </c>
      <c r="N449" s="81" t="str">
        <f>IF($B449="","",(VLOOKUP($B449,'Price List'!$C:BI,12,FALSE)))</f>
        <v/>
      </c>
      <c r="O449" s="82" t="str">
        <f>IF($B449="","",(VLOOKUP($B449,'Price List'!$C:AS,13,FALSE)))</f>
        <v/>
      </c>
      <c r="P449" s="83" t="str">
        <f>IF($B449="","",(VLOOKUP($B449,'Price List'!$C:AS,14,FALSE)))</f>
        <v/>
      </c>
      <c r="Q449" s="83" t="str">
        <f>IF($B449="","",(VLOOKUP($B449,'Price List'!$C:AS,15,FALSE)))</f>
        <v/>
      </c>
      <c r="R449" s="125" t="str">
        <f>IF($B449="","",(VLOOKUP($B449,'Price List'!$C:AS,16,FALSE)))</f>
        <v/>
      </c>
      <c r="S449" s="125" t="str">
        <f>IF($B449="","",(VLOOKUP($B449,'Price List'!$C:AS,17,FALSE)))</f>
        <v/>
      </c>
      <c r="T449" s="84" t="str">
        <f>IF($B449="","",(VLOOKUP($B449,'Price List'!$C:AS,18,FALSE)))</f>
        <v/>
      </c>
      <c r="U449" s="83" t="str">
        <f>IF($B449="","",(VLOOKUP($B449,'Price List'!$C:AS,19,FALSE)))</f>
        <v/>
      </c>
      <c r="V449" s="83" t="str">
        <f>IF($B449="","",(VLOOKUP($B449,'Price List'!$C:AS,20,FALSE)))</f>
        <v/>
      </c>
      <c r="W449" s="125" t="str">
        <f>IF($B449="","",(VLOOKUP($B449,'Price List'!$C:AS,21,FALSE)))</f>
        <v/>
      </c>
      <c r="X449" s="130" t="str">
        <f>IF($B449="","",(VLOOKUP($B449,'Price List'!$C:AS,22,FALSE)))</f>
        <v/>
      </c>
      <c r="Y449" s="83" t="str">
        <f>IF($B449="","",(VLOOKUP($B449,'Price List'!$C:AS,23,FALSE)))</f>
        <v/>
      </c>
      <c r="Z449" s="83" t="str">
        <f>IF($B449="","",(VLOOKUP($B449,'Price List'!$C:AS,24,FALSE)))</f>
        <v/>
      </c>
      <c r="AA449" s="83" t="str">
        <f>IF($B449="","",(VLOOKUP($B449,'Price List'!$C:AS,25,FALSE)))</f>
        <v/>
      </c>
      <c r="AB449" s="125" t="str">
        <f>IF($B449="","",(VLOOKUP($B449,'Price List'!$C:AS,26,FALSE)))</f>
        <v/>
      </c>
      <c r="AC449" s="125" t="str">
        <f>IF($B449="","",(VLOOKUP($B449,'Price List'!$C:AS,27,FALSE)))</f>
        <v/>
      </c>
      <c r="AD449" s="82" t="str">
        <f>IF($B449="","",(VLOOKUP($B449,'Price List'!$C:AS,28,FALSE)))</f>
        <v/>
      </c>
      <c r="AE449" s="83" t="str">
        <f>IF($B449="","",(VLOOKUP($B449,'Price List'!$C:AS,29,FALSE)))</f>
        <v/>
      </c>
      <c r="AF449" s="83" t="str">
        <f>IF($B449="","",(VLOOKUP($B449,'Price List'!$C:AS,30,FALSE)))</f>
        <v/>
      </c>
      <c r="AG449" s="125" t="str">
        <f>IF($B449="","",(VLOOKUP($B449,'Price List'!$C:AS,31,FALSE)))</f>
        <v/>
      </c>
      <c r="AH449" s="125" t="str">
        <f>IF($B449="","",(VLOOKUP($B449,'Price List'!$C:AS,32,FALSE)))</f>
        <v/>
      </c>
      <c r="AI449" s="84" t="str">
        <f>IF($B449="","",(VLOOKUP($B449,'Price List'!$C:AS,33,FALSE)))</f>
        <v/>
      </c>
      <c r="AJ449" s="83" t="str">
        <f>IF($B449="","",(VLOOKUP($B449,'Price List'!$C:AS,34,FALSE)))</f>
        <v/>
      </c>
      <c r="AK449" s="83" t="str">
        <f>IF($B449="","",(VLOOKUP($B449,'Price List'!$C:AS,35,FALSE)))</f>
        <v/>
      </c>
      <c r="AL449" s="125" t="str">
        <f>IF($B449="","",(VLOOKUP($B449,'Price List'!$C:AS,36,FALSE)))</f>
        <v/>
      </c>
      <c r="AM449" s="130" t="str">
        <f>IF($B449="","",(VLOOKUP($B449,'Price List'!$C:AS,37,FALSE)))</f>
        <v/>
      </c>
      <c r="AN449" s="83" t="str">
        <f>IF($B449="","",(VLOOKUP($B449,'Price List'!$C:AS,38,FALSE)))</f>
        <v/>
      </c>
      <c r="AO449" s="83" t="str">
        <f>IF($B449="","",(VLOOKUP($B449,'Price List'!$C:AS,39,FALSE)))</f>
        <v/>
      </c>
      <c r="AP449" s="83" t="str">
        <f>IF($B449="","",(VLOOKUP($B449,'Price List'!$C:AS,40,FALSE)))</f>
        <v/>
      </c>
      <c r="AQ449" s="125" t="str">
        <f>IF($B449="","",(VLOOKUP($B449,'Price List'!$C:AS,41,FALSE)))</f>
        <v/>
      </c>
      <c r="AR449" s="135" t="str">
        <f>IF($B449="","",(VLOOKUP($B449,'Price List'!$C:AS,42,FALSE)))</f>
        <v/>
      </c>
      <c r="AS449" s="76" t="str">
        <f>IF($B449="","",(VLOOKUP($B449,'Price List'!$C:CO,43,FALSE)))</f>
        <v/>
      </c>
      <c r="AT449" s="151" t="str">
        <f t="shared" si="6"/>
        <v/>
      </c>
      <c r="AU449" s="76"/>
      <c r="AV449" s="76"/>
      <c r="AW449" s="76"/>
      <c r="AX449" s="76"/>
      <c r="AY449" s="76"/>
      <c r="AZ449" s="76"/>
      <c r="BA449" s="76"/>
    </row>
    <row r="450" spans="1:53" s="85" customFormat="1" x14ac:dyDescent="0.2">
      <c r="A450" s="79">
        <v>443</v>
      </c>
      <c r="B450" s="76" t="str">
        <f>IF(ISBLANK(Catalog!I1036),"",Catalog!I1036)</f>
        <v/>
      </c>
      <c r="C450" s="76"/>
      <c r="D450" s="76" t="str">
        <f>IF($B450="","",(VLOOKUP($B450,'Price List'!$C:BB,2,FALSE)))</f>
        <v/>
      </c>
      <c r="E450" s="77" t="str">
        <f>IF($B450="","",(VLOOKUP($B450,'Price List'!$C:BA,3,FALSE)))</f>
        <v/>
      </c>
      <c r="F450" s="78" t="str">
        <f>IF($B450="","",IF(ISBLANK(VLOOKUP($B450,'Price List'!$C:BB,5,FALSE)),VLOOKUP($B450,'Price List'!$C:BB,7,FALSE),VLOOKUP($B450,'Price List'!$C:BB,5,FALSE)))</f>
        <v/>
      </c>
      <c r="G450" s="76"/>
      <c r="H450" s="76"/>
      <c r="I450" s="77" t="str">
        <f>IF($B450="","",(VLOOKUP($B450,'Price List'!$C:BE,6,FALSE)))</f>
        <v/>
      </c>
      <c r="J450" s="76" t="str">
        <f>IF($B450="","",(VLOOKUP($B450,'Price List'!$C:BF,8,FALSE)))</f>
        <v/>
      </c>
      <c r="K450" s="76" t="str">
        <f>IF($B450="","",(VLOOKUP($B450,'Price List'!$C:BG,9,FALSE)))</f>
        <v/>
      </c>
      <c r="L450" s="79" t="str">
        <f>IF($B450="","",(VLOOKUP($B450,'Price List'!$C:BH,10,FALSE)))</f>
        <v/>
      </c>
      <c r="M450" s="80" t="str">
        <f>IF($B450="","",(VLOOKUP($B450,'Price List'!$C:BI,11,FALSE)))</f>
        <v/>
      </c>
      <c r="N450" s="81" t="str">
        <f>IF($B450="","",(VLOOKUP($B450,'Price List'!$C:BI,12,FALSE)))</f>
        <v/>
      </c>
      <c r="O450" s="82" t="str">
        <f>IF($B450="","",(VLOOKUP($B450,'Price List'!$C:AS,13,FALSE)))</f>
        <v/>
      </c>
      <c r="P450" s="83" t="str">
        <f>IF($B450="","",(VLOOKUP($B450,'Price List'!$C:AS,14,FALSE)))</f>
        <v/>
      </c>
      <c r="Q450" s="83" t="str">
        <f>IF($B450="","",(VLOOKUP($B450,'Price List'!$C:AS,15,FALSE)))</f>
        <v/>
      </c>
      <c r="R450" s="125" t="str">
        <f>IF($B450="","",(VLOOKUP($B450,'Price List'!$C:AS,16,FALSE)))</f>
        <v/>
      </c>
      <c r="S450" s="125" t="str">
        <f>IF($B450="","",(VLOOKUP($B450,'Price List'!$C:AS,17,FALSE)))</f>
        <v/>
      </c>
      <c r="T450" s="84" t="str">
        <f>IF($B450="","",(VLOOKUP($B450,'Price List'!$C:AS,18,FALSE)))</f>
        <v/>
      </c>
      <c r="U450" s="83" t="str">
        <f>IF($B450="","",(VLOOKUP($B450,'Price List'!$C:AS,19,FALSE)))</f>
        <v/>
      </c>
      <c r="V450" s="83" t="str">
        <f>IF($B450="","",(VLOOKUP($B450,'Price List'!$C:AS,20,FALSE)))</f>
        <v/>
      </c>
      <c r="W450" s="125" t="str">
        <f>IF($B450="","",(VLOOKUP($B450,'Price List'!$C:AS,21,FALSE)))</f>
        <v/>
      </c>
      <c r="X450" s="130" t="str">
        <f>IF($B450="","",(VLOOKUP($B450,'Price List'!$C:AS,22,FALSE)))</f>
        <v/>
      </c>
      <c r="Y450" s="83" t="str">
        <f>IF($B450="","",(VLOOKUP($B450,'Price List'!$C:AS,23,FALSE)))</f>
        <v/>
      </c>
      <c r="Z450" s="83" t="str">
        <f>IF($B450="","",(VLOOKUP($B450,'Price List'!$C:AS,24,FALSE)))</f>
        <v/>
      </c>
      <c r="AA450" s="83" t="str">
        <f>IF($B450="","",(VLOOKUP($B450,'Price List'!$C:AS,25,FALSE)))</f>
        <v/>
      </c>
      <c r="AB450" s="125" t="str">
        <f>IF($B450="","",(VLOOKUP($B450,'Price List'!$C:AS,26,FALSE)))</f>
        <v/>
      </c>
      <c r="AC450" s="125" t="str">
        <f>IF($B450="","",(VLOOKUP($B450,'Price List'!$C:AS,27,FALSE)))</f>
        <v/>
      </c>
      <c r="AD450" s="82" t="str">
        <f>IF($B450="","",(VLOOKUP($B450,'Price List'!$C:AS,28,FALSE)))</f>
        <v/>
      </c>
      <c r="AE450" s="83" t="str">
        <f>IF($B450="","",(VLOOKUP($B450,'Price List'!$C:AS,29,FALSE)))</f>
        <v/>
      </c>
      <c r="AF450" s="83" t="str">
        <f>IF($B450="","",(VLOOKUP($B450,'Price List'!$C:AS,30,FALSE)))</f>
        <v/>
      </c>
      <c r="AG450" s="125" t="str">
        <f>IF($B450="","",(VLOOKUP($B450,'Price List'!$C:AS,31,FALSE)))</f>
        <v/>
      </c>
      <c r="AH450" s="125" t="str">
        <f>IF($B450="","",(VLOOKUP($B450,'Price List'!$C:AS,32,FALSE)))</f>
        <v/>
      </c>
      <c r="AI450" s="84" t="str">
        <f>IF($B450="","",(VLOOKUP($B450,'Price List'!$C:AS,33,FALSE)))</f>
        <v/>
      </c>
      <c r="AJ450" s="83" t="str">
        <f>IF($B450="","",(VLOOKUP($B450,'Price List'!$C:AS,34,FALSE)))</f>
        <v/>
      </c>
      <c r="AK450" s="83" t="str">
        <f>IF($B450="","",(VLOOKUP($B450,'Price List'!$C:AS,35,FALSE)))</f>
        <v/>
      </c>
      <c r="AL450" s="125" t="str">
        <f>IF($B450="","",(VLOOKUP($B450,'Price List'!$C:AS,36,FALSE)))</f>
        <v/>
      </c>
      <c r="AM450" s="130" t="str">
        <f>IF($B450="","",(VLOOKUP($B450,'Price List'!$C:AS,37,FALSE)))</f>
        <v/>
      </c>
      <c r="AN450" s="83" t="str">
        <f>IF($B450="","",(VLOOKUP($B450,'Price List'!$C:AS,38,FALSE)))</f>
        <v/>
      </c>
      <c r="AO450" s="83" t="str">
        <f>IF($B450="","",(VLOOKUP($B450,'Price List'!$C:AS,39,FALSE)))</f>
        <v/>
      </c>
      <c r="AP450" s="83" t="str">
        <f>IF($B450="","",(VLOOKUP($B450,'Price List'!$C:AS,40,FALSE)))</f>
        <v/>
      </c>
      <c r="AQ450" s="125" t="str">
        <f>IF($B450="","",(VLOOKUP($B450,'Price List'!$C:AS,41,FALSE)))</f>
        <v/>
      </c>
      <c r="AR450" s="135" t="str">
        <f>IF($B450="","",(VLOOKUP($B450,'Price List'!$C:AS,42,FALSE)))</f>
        <v/>
      </c>
      <c r="AS450" s="76" t="str">
        <f>IF($B450="","",(VLOOKUP($B450,'Price List'!$C:CO,43,FALSE)))</f>
        <v/>
      </c>
      <c r="AT450" s="151" t="str">
        <f t="shared" si="6"/>
        <v/>
      </c>
      <c r="AU450" s="76"/>
      <c r="AV450" s="76"/>
      <c r="AW450" s="76"/>
      <c r="AX450" s="76"/>
      <c r="AY450" s="76"/>
      <c r="AZ450" s="76"/>
      <c r="BA450" s="76"/>
    </row>
    <row r="451" spans="1:53" s="85" customFormat="1" x14ac:dyDescent="0.2">
      <c r="A451" s="79">
        <v>444</v>
      </c>
      <c r="B451" s="76" t="str">
        <f>IF(ISBLANK(Catalog!A1043),"",Catalog!A1043)</f>
        <v/>
      </c>
      <c r="C451" s="76"/>
      <c r="D451" s="76" t="str">
        <f>IF($B451="","",(VLOOKUP($B451,'Price List'!$C:BB,2,FALSE)))</f>
        <v/>
      </c>
      <c r="E451" s="77" t="str">
        <f>IF($B451="","",(VLOOKUP($B451,'Price List'!$C:BA,3,FALSE)))</f>
        <v/>
      </c>
      <c r="F451" s="78" t="str">
        <f>IF($B451="","",IF(ISBLANK(VLOOKUP($B451,'Price List'!$C:BB,5,FALSE)),VLOOKUP($B451,'Price List'!$C:BB,7,FALSE),VLOOKUP($B451,'Price List'!$C:BB,5,FALSE)))</f>
        <v/>
      </c>
      <c r="G451" s="76"/>
      <c r="H451" s="76"/>
      <c r="I451" s="77" t="str">
        <f>IF($B451="","",(VLOOKUP($B451,'Price List'!$C:BE,6,FALSE)))</f>
        <v/>
      </c>
      <c r="J451" s="76" t="str">
        <f>IF($B451="","",(VLOOKUP($B451,'Price List'!$C:BF,8,FALSE)))</f>
        <v/>
      </c>
      <c r="K451" s="76" t="str">
        <f>IF($B451="","",(VLOOKUP($B451,'Price List'!$C:BG,9,FALSE)))</f>
        <v/>
      </c>
      <c r="L451" s="79" t="str">
        <f>IF($B451="","",(VLOOKUP($B451,'Price List'!$C:BH,10,FALSE)))</f>
        <v/>
      </c>
      <c r="M451" s="80" t="str">
        <f>IF($B451="","",(VLOOKUP($B451,'Price List'!$C:BI,11,FALSE)))</f>
        <v/>
      </c>
      <c r="N451" s="81" t="str">
        <f>IF($B451="","",(VLOOKUP($B451,'Price List'!$C:BI,12,FALSE)))</f>
        <v/>
      </c>
      <c r="O451" s="82" t="str">
        <f>IF($B451="","",(VLOOKUP($B451,'Price List'!$C:AS,13,FALSE)))</f>
        <v/>
      </c>
      <c r="P451" s="83" t="str">
        <f>IF($B451="","",(VLOOKUP($B451,'Price List'!$C:AS,14,FALSE)))</f>
        <v/>
      </c>
      <c r="Q451" s="83" t="str">
        <f>IF($B451="","",(VLOOKUP($B451,'Price List'!$C:AS,15,FALSE)))</f>
        <v/>
      </c>
      <c r="R451" s="125" t="str">
        <f>IF($B451="","",(VLOOKUP($B451,'Price List'!$C:AS,16,FALSE)))</f>
        <v/>
      </c>
      <c r="S451" s="125" t="str">
        <f>IF($B451="","",(VLOOKUP($B451,'Price List'!$C:AS,17,FALSE)))</f>
        <v/>
      </c>
      <c r="T451" s="84" t="str">
        <f>IF($B451="","",(VLOOKUP($B451,'Price List'!$C:AS,18,FALSE)))</f>
        <v/>
      </c>
      <c r="U451" s="83" t="str">
        <f>IF($B451="","",(VLOOKUP($B451,'Price List'!$C:AS,19,FALSE)))</f>
        <v/>
      </c>
      <c r="V451" s="83" t="str">
        <f>IF($B451="","",(VLOOKUP($B451,'Price List'!$C:AS,20,FALSE)))</f>
        <v/>
      </c>
      <c r="W451" s="125" t="str">
        <f>IF($B451="","",(VLOOKUP($B451,'Price List'!$C:AS,21,FALSE)))</f>
        <v/>
      </c>
      <c r="X451" s="130" t="str">
        <f>IF($B451="","",(VLOOKUP($B451,'Price List'!$C:AS,22,FALSE)))</f>
        <v/>
      </c>
      <c r="Y451" s="83" t="str">
        <f>IF($B451="","",(VLOOKUP($B451,'Price List'!$C:AS,23,FALSE)))</f>
        <v/>
      </c>
      <c r="Z451" s="83" t="str">
        <f>IF($B451="","",(VLOOKUP($B451,'Price List'!$C:AS,24,FALSE)))</f>
        <v/>
      </c>
      <c r="AA451" s="83" t="str">
        <f>IF($B451="","",(VLOOKUP($B451,'Price List'!$C:AS,25,FALSE)))</f>
        <v/>
      </c>
      <c r="AB451" s="125" t="str">
        <f>IF($B451="","",(VLOOKUP($B451,'Price List'!$C:AS,26,FALSE)))</f>
        <v/>
      </c>
      <c r="AC451" s="125" t="str">
        <f>IF($B451="","",(VLOOKUP($B451,'Price List'!$C:AS,27,FALSE)))</f>
        <v/>
      </c>
      <c r="AD451" s="82" t="str">
        <f>IF($B451="","",(VLOOKUP($B451,'Price List'!$C:AS,28,FALSE)))</f>
        <v/>
      </c>
      <c r="AE451" s="83" t="str">
        <f>IF($B451="","",(VLOOKUP($B451,'Price List'!$C:AS,29,FALSE)))</f>
        <v/>
      </c>
      <c r="AF451" s="83" t="str">
        <f>IF($B451="","",(VLOOKUP($B451,'Price List'!$C:AS,30,FALSE)))</f>
        <v/>
      </c>
      <c r="AG451" s="125" t="str">
        <f>IF($B451="","",(VLOOKUP($B451,'Price List'!$C:AS,31,FALSE)))</f>
        <v/>
      </c>
      <c r="AH451" s="125" t="str">
        <f>IF($B451="","",(VLOOKUP($B451,'Price List'!$C:AS,32,FALSE)))</f>
        <v/>
      </c>
      <c r="AI451" s="84" t="str">
        <f>IF($B451="","",(VLOOKUP($B451,'Price List'!$C:AS,33,FALSE)))</f>
        <v/>
      </c>
      <c r="AJ451" s="83" t="str">
        <f>IF($B451="","",(VLOOKUP($B451,'Price List'!$C:AS,34,FALSE)))</f>
        <v/>
      </c>
      <c r="AK451" s="83" t="str">
        <f>IF($B451="","",(VLOOKUP($B451,'Price List'!$C:AS,35,FALSE)))</f>
        <v/>
      </c>
      <c r="AL451" s="125" t="str">
        <f>IF($B451="","",(VLOOKUP($B451,'Price List'!$C:AS,36,FALSE)))</f>
        <v/>
      </c>
      <c r="AM451" s="130" t="str">
        <f>IF($B451="","",(VLOOKUP($B451,'Price List'!$C:AS,37,FALSE)))</f>
        <v/>
      </c>
      <c r="AN451" s="83" t="str">
        <f>IF($B451="","",(VLOOKUP($B451,'Price List'!$C:AS,38,FALSE)))</f>
        <v/>
      </c>
      <c r="AO451" s="83" t="str">
        <f>IF($B451="","",(VLOOKUP($B451,'Price List'!$C:AS,39,FALSE)))</f>
        <v/>
      </c>
      <c r="AP451" s="83" t="str">
        <f>IF($B451="","",(VLOOKUP($B451,'Price List'!$C:AS,40,FALSE)))</f>
        <v/>
      </c>
      <c r="AQ451" s="125" t="str">
        <f>IF($B451="","",(VLOOKUP($B451,'Price List'!$C:AS,41,FALSE)))</f>
        <v/>
      </c>
      <c r="AR451" s="135" t="str">
        <f>IF($B451="","",(VLOOKUP($B451,'Price List'!$C:AS,42,FALSE)))</f>
        <v/>
      </c>
      <c r="AS451" s="76" t="str">
        <f>IF($B451="","",(VLOOKUP($B451,'Price List'!$C:CO,43,FALSE)))</f>
        <v/>
      </c>
      <c r="AT451" s="151" t="str">
        <f t="shared" si="6"/>
        <v/>
      </c>
      <c r="AU451" s="76"/>
      <c r="AV451" s="76"/>
      <c r="AW451" s="76"/>
      <c r="AX451" s="76"/>
      <c r="AY451" s="76"/>
      <c r="AZ451" s="76"/>
      <c r="BA451" s="76"/>
    </row>
    <row r="452" spans="1:53" s="85" customFormat="1" x14ac:dyDescent="0.2">
      <c r="A452" s="79">
        <v>445</v>
      </c>
      <c r="B452" s="76" t="str">
        <f>IF(ISBLANK(Catalog!E1043),"",Catalog!E1043)</f>
        <v/>
      </c>
      <c r="C452" s="76"/>
      <c r="D452" s="76" t="str">
        <f>IF($B452="","",(VLOOKUP($B452,'Price List'!$C:BB,2,FALSE)))</f>
        <v/>
      </c>
      <c r="E452" s="77" t="str">
        <f>IF($B452="","",(VLOOKUP($B452,'Price List'!$C:BA,3,FALSE)))</f>
        <v/>
      </c>
      <c r="F452" s="78" t="str">
        <f>IF($B452="","",IF(ISBLANK(VLOOKUP($B452,'Price List'!$C:BB,5,FALSE)),VLOOKUP($B452,'Price List'!$C:BB,7,FALSE),VLOOKUP($B452,'Price List'!$C:BB,5,FALSE)))</f>
        <v/>
      </c>
      <c r="G452" s="76"/>
      <c r="H452" s="76"/>
      <c r="I452" s="77" t="str">
        <f>IF($B452="","",(VLOOKUP($B452,'Price List'!$C:BE,6,FALSE)))</f>
        <v/>
      </c>
      <c r="J452" s="76" t="str">
        <f>IF($B452="","",(VLOOKUP($B452,'Price List'!$C:BF,8,FALSE)))</f>
        <v/>
      </c>
      <c r="K452" s="76" t="str">
        <f>IF($B452="","",(VLOOKUP($B452,'Price List'!$C:BG,9,FALSE)))</f>
        <v/>
      </c>
      <c r="L452" s="79" t="str">
        <f>IF($B452="","",(VLOOKUP($B452,'Price List'!$C:BH,10,FALSE)))</f>
        <v/>
      </c>
      <c r="M452" s="80" t="str">
        <f>IF($B452="","",(VLOOKUP($B452,'Price List'!$C:BI,11,FALSE)))</f>
        <v/>
      </c>
      <c r="N452" s="81" t="str">
        <f>IF($B452="","",(VLOOKUP($B452,'Price List'!$C:BI,12,FALSE)))</f>
        <v/>
      </c>
      <c r="O452" s="82" t="str">
        <f>IF($B452="","",(VLOOKUP($B452,'Price List'!$C:AS,13,FALSE)))</f>
        <v/>
      </c>
      <c r="P452" s="83" t="str">
        <f>IF($B452="","",(VLOOKUP($B452,'Price List'!$C:AS,14,FALSE)))</f>
        <v/>
      </c>
      <c r="Q452" s="83" t="str">
        <f>IF($B452="","",(VLOOKUP($B452,'Price List'!$C:AS,15,FALSE)))</f>
        <v/>
      </c>
      <c r="R452" s="125" t="str">
        <f>IF($B452="","",(VLOOKUP($B452,'Price List'!$C:AS,16,FALSE)))</f>
        <v/>
      </c>
      <c r="S452" s="125" t="str">
        <f>IF($B452="","",(VLOOKUP($B452,'Price List'!$C:AS,17,FALSE)))</f>
        <v/>
      </c>
      <c r="T452" s="84" t="str">
        <f>IF($B452="","",(VLOOKUP($B452,'Price List'!$C:AS,18,FALSE)))</f>
        <v/>
      </c>
      <c r="U452" s="83" t="str">
        <f>IF($B452="","",(VLOOKUP($B452,'Price List'!$C:AS,19,FALSE)))</f>
        <v/>
      </c>
      <c r="V452" s="83" t="str">
        <f>IF($B452="","",(VLOOKUP($B452,'Price List'!$C:AS,20,FALSE)))</f>
        <v/>
      </c>
      <c r="W452" s="125" t="str">
        <f>IF($B452="","",(VLOOKUP($B452,'Price List'!$C:AS,21,FALSE)))</f>
        <v/>
      </c>
      <c r="X452" s="130" t="str">
        <f>IF($B452="","",(VLOOKUP($B452,'Price List'!$C:AS,22,FALSE)))</f>
        <v/>
      </c>
      <c r="Y452" s="83" t="str">
        <f>IF($B452="","",(VLOOKUP($B452,'Price List'!$C:AS,23,FALSE)))</f>
        <v/>
      </c>
      <c r="Z452" s="83" t="str">
        <f>IF($B452="","",(VLOOKUP($B452,'Price List'!$C:AS,24,FALSE)))</f>
        <v/>
      </c>
      <c r="AA452" s="83" t="str">
        <f>IF($B452="","",(VLOOKUP($B452,'Price List'!$C:AS,25,FALSE)))</f>
        <v/>
      </c>
      <c r="AB452" s="125" t="str">
        <f>IF($B452="","",(VLOOKUP($B452,'Price List'!$C:AS,26,FALSE)))</f>
        <v/>
      </c>
      <c r="AC452" s="125" t="str">
        <f>IF($B452="","",(VLOOKUP($B452,'Price List'!$C:AS,27,FALSE)))</f>
        <v/>
      </c>
      <c r="AD452" s="82" t="str">
        <f>IF($B452="","",(VLOOKUP($B452,'Price List'!$C:AS,28,FALSE)))</f>
        <v/>
      </c>
      <c r="AE452" s="83" t="str">
        <f>IF($B452="","",(VLOOKUP($B452,'Price List'!$C:AS,29,FALSE)))</f>
        <v/>
      </c>
      <c r="AF452" s="83" t="str">
        <f>IF($B452="","",(VLOOKUP($B452,'Price List'!$C:AS,30,FALSE)))</f>
        <v/>
      </c>
      <c r="AG452" s="125" t="str">
        <f>IF($B452="","",(VLOOKUP($B452,'Price List'!$C:AS,31,FALSE)))</f>
        <v/>
      </c>
      <c r="AH452" s="125" t="str">
        <f>IF($B452="","",(VLOOKUP($B452,'Price List'!$C:AS,32,FALSE)))</f>
        <v/>
      </c>
      <c r="AI452" s="84" t="str">
        <f>IF($B452="","",(VLOOKUP($B452,'Price List'!$C:AS,33,FALSE)))</f>
        <v/>
      </c>
      <c r="AJ452" s="83" t="str">
        <f>IF($B452="","",(VLOOKUP($B452,'Price List'!$C:AS,34,FALSE)))</f>
        <v/>
      </c>
      <c r="AK452" s="83" t="str">
        <f>IF($B452="","",(VLOOKUP($B452,'Price List'!$C:AS,35,FALSE)))</f>
        <v/>
      </c>
      <c r="AL452" s="125" t="str">
        <f>IF($B452="","",(VLOOKUP($B452,'Price List'!$C:AS,36,FALSE)))</f>
        <v/>
      </c>
      <c r="AM452" s="130" t="str">
        <f>IF($B452="","",(VLOOKUP($B452,'Price List'!$C:AS,37,FALSE)))</f>
        <v/>
      </c>
      <c r="AN452" s="83" t="str">
        <f>IF($B452="","",(VLOOKUP($B452,'Price List'!$C:AS,38,FALSE)))</f>
        <v/>
      </c>
      <c r="AO452" s="83" t="str">
        <f>IF($B452="","",(VLOOKUP($B452,'Price List'!$C:AS,39,FALSE)))</f>
        <v/>
      </c>
      <c r="AP452" s="83" t="str">
        <f>IF($B452="","",(VLOOKUP($B452,'Price List'!$C:AS,40,FALSE)))</f>
        <v/>
      </c>
      <c r="AQ452" s="125" t="str">
        <f>IF($B452="","",(VLOOKUP($B452,'Price List'!$C:AS,41,FALSE)))</f>
        <v/>
      </c>
      <c r="AR452" s="135" t="str">
        <f>IF($B452="","",(VLOOKUP($B452,'Price List'!$C:AS,42,FALSE)))</f>
        <v/>
      </c>
      <c r="AS452" s="76" t="str">
        <f>IF($B452="","",(VLOOKUP($B452,'Price List'!$C:CO,43,FALSE)))</f>
        <v/>
      </c>
      <c r="AT452" s="151" t="str">
        <f t="shared" si="6"/>
        <v/>
      </c>
      <c r="AU452" s="76"/>
      <c r="AV452" s="76"/>
      <c r="AW452" s="76"/>
      <c r="AX452" s="76"/>
      <c r="AY452" s="76"/>
      <c r="AZ452" s="76"/>
      <c r="BA452" s="76"/>
    </row>
    <row r="453" spans="1:53" s="85" customFormat="1" x14ac:dyDescent="0.2">
      <c r="A453" s="79">
        <v>446</v>
      </c>
      <c r="B453" s="76" t="str">
        <f>IF(ISBLANK(Catalog!I1043),"",Catalog!I1043)</f>
        <v/>
      </c>
      <c r="C453" s="76"/>
      <c r="D453" s="76" t="str">
        <f>IF($B453="","",(VLOOKUP($B453,'Price List'!$C:BB,2,FALSE)))</f>
        <v/>
      </c>
      <c r="E453" s="77" t="str">
        <f>IF($B453="","",(VLOOKUP($B453,'Price List'!$C:BA,3,FALSE)))</f>
        <v/>
      </c>
      <c r="F453" s="78" t="str">
        <f>IF($B453="","",IF(ISBLANK(VLOOKUP($B453,'Price List'!$C:BB,5,FALSE)),VLOOKUP($B453,'Price List'!$C:BB,7,FALSE),VLOOKUP($B453,'Price List'!$C:BB,5,FALSE)))</f>
        <v/>
      </c>
      <c r="G453" s="76"/>
      <c r="H453" s="76"/>
      <c r="I453" s="77" t="str">
        <f>IF($B453="","",(VLOOKUP($B453,'Price List'!$C:BE,6,FALSE)))</f>
        <v/>
      </c>
      <c r="J453" s="76" t="str">
        <f>IF($B453="","",(VLOOKUP($B453,'Price List'!$C:BF,8,FALSE)))</f>
        <v/>
      </c>
      <c r="K453" s="76" t="str">
        <f>IF($B453="","",(VLOOKUP($B453,'Price List'!$C:BG,9,FALSE)))</f>
        <v/>
      </c>
      <c r="L453" s="79" t="str">
        <f>IF($B453="","",(VLOOKUP($B453,'Price List'!$C:BH,10,FALSE)))</f>
        <v/>
      </c>
      <c r="M453" s="80" t="str">
        <f>IF($B453="","",(VLOOKUP($B453,'Price List'!$C:BI,11,FALSE)))</f>
        <v/>
      </c>
      <c r="N453" s="81" t="str">
        <f>IF($B453="","",(VLOOKUP($B453,'Price List'!$C:BI,12,FALSE)))</f>
        <v/>
      </c>
      <c r="O453" s="82" t="str">
        <f>IF($B453="","",(VLOOKUP($B453,'Price List'!$C:AS,13,FALSE)))</f>
        <v/>
      </c>
      <c r="P453" s="83" t="str">
        <f>IF($B453="","",(VLOOKUP($B453,'Price List'!$C:AS,14,FALSE)))</f>
        <v/>
      </c>
      <c r="Q453" s="83" t="str">
        <f>IF($B453="","",(VLOOKUP($B453,'Price List'!$C:AS,15,FALSE)))</f>
        <v/>
      </c>
      <c r="R453" s="125" t="str">
        <f>IF($B453="","",(VLOOKUP($B453,'Price List'!$C:AS,16,FALSE)))</f>
        <v/>
      </c>
      <c r="S453" s="125" t="str">
        <f>IF($B453="","",(VLOOKUP($B453,'Price List'!$C:AS,17,FALSE)))</f>
        <v/>
      </c>
      <c r="T453" s="84" t="str">
        <f>IF($B453="","",(VLOOKUP($B453,'Price List'!$C:AS,18,FALSE)))</f>
        <v/>
      </c>
      <c r="U453" s="83" t="str">
        <f>IF($B453="","",(VLOOKUP($B453,'Price List'!$C:AS,19,FALSE)))</f>
        <v/>
      </c>
      <c r="V453" s="83" t="str">
        <f>IF($B453="","",(VLOOKUP($B453,'Price List'!$C:AS,20,FALSE)))</f>
        <v/>
      </c>
      <c r="W453" s="125" t="str">
        <f>IF($B453="","",(VLOOKUP($B453,'Price List'!$C:AS,21,FALSE)))</f>
        <v/>
      </c>
      <c r="X453" s="130" t="str">
        <f>IF($B453="","",(VLOOKUP($B453,'Price List'!$C:AS,22,FALSE)))</f>
        <v/>
      </c>
      <c r="Y453" s="83" t="str">
        <f>IF($B453="","",(VLOOKUP($B453,'Price List'!$C:AS,23,FALSE)))</f>
        <v/>
      </c>
      <c r="Z453" s="83" t="str">
        <f>IF($B453="","",(VLOOKUP($B453,'Price List'!$C:AS,24,FALSE)))</f>
        <v/>
      </c>
      <c r="AA453" s="83" t="str">
        <f>IF($B453="","",(VLOOKUP($B453,'Price List'!$C:AS,25,FALSE)))</f>
        <v/>
      </c>
      <c r="AB453" s="125" t="str">
        <f>IF($B453="","",(VLOOKUP($B453,'Price List'!$C:AS,26,FALSE)))</f>
        <v/>
      </c>
      <c r="AC453" s="125" t="str">
        <f>IF($B453="","",(VLOOKUP($B453,'Price List'!$C:AS,27,FALSE)))</f>
        <v/>
      </c>
      <c r="AD453" s="82" t="str">
        <f>IF($B453="","",(VLOOKUP($B453,'Price List'!$C:AS,28,FALSE)))</f>
        <v/>
      </c>
      <c r="AE453" s="83" t="str">
        <f>IF($B453="","",(VLOOKUP($B453,'Price List'!$C:AS,29,FALSE)))</f>
        <v/>
      </c>
      <c r="AF453" s="83" t="str">
        <f>IF($B453="","",(VLOOKUP($B453,'Price List'!$C:AS,30,FALSE)))</f>
        <v/>
      </c>
      <c r="AG453" s="125" t="str">
        <f>IF($B453="","",(VLOOKUP($B453,'Price List'!$C:AS,31,FALSE)))</f>
        <v/>
      </c>
      <c r="AH453" s="125" t="str">
        <f>IF($B453="","",(VLOOKUP($B453,'Price List'!$C:AS,32,FALSE)))</f>
        <v/>
      </c>
      <c r="AI453" s="84" t="str">
        <f>IF($B453="","",(VLOOKUP($B453,'Price List'!$C:AS,33,FALSE)))</f>
        <v/>
      </c>
      <c r="AJ453" s="83" t="str">
        <f>IF($B453="","",(VLOOKUP($B453,'Price List'!$C:AS,34,FALSE)))</f>
        <v/>
      </c>
      <c r="AK453" s="83" t="str">
        <f>IF($B453="","",(VLOOKUP($B453,'Price List'!$C:AS,35,FALSE)))</f>
        <v/>
      </c>
      <c r="AL453" s="125" t="str">
        <f>IF($B453="","",(VLOOKUP($B453,'Price List'!$C:AS,36,FALSE)))</f>
        <v/>
      </c>
      <c r="AM453" s="130" t="str">
        <f>IF($B453="","",(VLOOKUP($B453,'Price List'!$C:AS,37,FALSE)))</f>
        <v/>
      </c>
      <c r="AN453" s="83" t="str">
        <f>IF($B453="","",(VLOOKUP($B453,'Price List'!$C:AS,38,FALSE)))</f>
        <v/>
      </c>
      <c r="AO453" s="83" t="str">
        <f>IF($B453="","",(VLOOKUP($B453,'Price List'!$C:AS,39,FALSE)))</f>
        <v/>
      </c>
      <c r="AP453" s="83" t="str">
        <f>IF($B453="","",(VLOOKUP($B453,'Price List'!$C:AS,40,FALSE)))</f>
        <v/>
      </c>
      <c r="AQ453" s="125" t="str">
        <f>IF($B453="","",(VLOOKUP($B453,'Price List'!$C:AS,41,FALSE)))</f>
        <v/>
      </c>
      <c r="AR453" s="135" t="str">
        <f>IF($B453="","",(VLOOKUP($B453,'Price List'!$C:AS,42,FALSE)))</f>
        <v/>
      </c>
      <c r="AS453" s="76" t="str">
        <f>IF($B453="","",(VLOOKUP($B453,'Price List'!$C:CO,43,FALSE)))</f>
        <v/>
      </c>
      <c r="AT453" s="151" t="str">
        <f t="shared" si="6"/>
        <v/>
      </c>
      <c r="AU453" s="76"/>
      <c r="AV453" s="76"/>
      <c r="AW453" s="76"/>
      <c r="AX453" s="76"/>
      <c r="AY453" s="76"/>
      <c r="AZ453" s="76"/>
      <c r="BA453" s="76"/>
    </row>
    <row r="454" spans="1:53" s="85" customFormat="1" x14ac:dyDescent="0.2">
      <c r="A454" s="79">
        <v>447</v>
      </c>
      <c r="B454" s="76" t="str">
        <f>IF(ISBLANK(Catalog!A1050),"",Catalog!A1050)</f>
        <v/>
      </c>
      <c r="C454" s="76"/>
      <c r="D454" s="76" t="str">
        <f>IF($B454="","",(VLOOKUP($B454,'Price List'!$C:BB,2,FALSE)))</f>
        <v/>
      </c>
      <c r="E454" s="77" t="str">
        <f>IF($B454="","",(VLOOKUP($B454,'Price List'!$C:BA,3,FALSE)))</f>
        <v/>
      </c>
      <c r="F454" s="78" t="str">
        <f>IF($B454="","",IF(ISBLANK(VLOOKUP($B454,'Price List'!$C:BB,5,FALSE)),VLOOKUP($B454,'Price List'!$C:BB,7,FALSE),VLOOKUP($B454,'Price List'!$C:BB,5,FALSE)))</f>
        <v/>
      </c>
      <c r="G454" s="76"/>
      <c r="H454" s="76"/>
      <c r="I454" s="77" t="str">
        <f>IF($B454="","",(VLOOKUP($B454,'Price List'!$C:BE,6,FALSE)))</f>
        <v/>
      </c>
      <c r="J454" s="76" t="str">
        <f>IF($B454="","",(VLOOKUP($B454,'Price List'!$C:BF,8,FALSE)))</f>
        <v/>
      </c>
      <c r="K454" s="76" t="str">
        <f>IF($B454="","",(VLOOKUP($B454,'Price List'!$C:BG,9,FALSE)))</f>
        <v/>
      </c>
      <c r="L454" s="79" t="str">
        <f>IF($B454="","",(VLOOKUP($B454,'Price List'!$C:BH,10,FALSE)))</f>
        <v/>
      </c>
      <c r="M454" s="80" t="str">
        <f>IF($B454="","",(VLOOKUP($B454,'Price List'!$C:BI,11,FALSE)))</f>
        <v/>
      </c>
      <c r="N454" s="81" t="str">
        <f>IF($B454="","",(VLOOKUP($B454,'Price List'!$C:BI,12,FALSE)))</f>
        <v/>
      </c>
      <c r="O454" s="82" t="str">
        <f>IF($B454="","",(VLOOKUP($B454,'Price List'!$C:AS,13,FALSE)))</f>
        <v/>
      </c>
      <c r="P454" s="83" t="str">
        <f>IF($B454="","",(VLOOKUP($B454,'Price List'!$C:AS,14,FALSE)))</f>
        <v/>
      </c>
      <c r="Q454" s="83" t="str">
        <f>IF($B454="","",(VLOOKUP($B454,'Price List'!$C:AS,15,FALSE)))</f>
        <v/>
      </c>
      <c r="R454" s="125" t="str">
        <f>IF($B454="","",(VLOOKUP($B454,'Price List'!$C:AS,16,FALSE)))</f>
        <v/>
      </c>
      <c r="S454" s="125" t="str">
        <f>IF($B454="","",(VLOOKUP($B454,'Price List'!$C:AS,17,FALSE)))</f>
        <v/>
      </c>
      <c r="T454" s="84" t="str">
        <f>IF($B454="","",(VLOOKUP($B454,'Price List'!$C:AS,18,FALSE)))</f>
        <v/>
      </c>
      <c r="U454" s="83" t="str">
        <f>IF($B454="","",(VLOOKUP($B454,'Price List'!$C:AS,19,FALSE)))</f>
        <v/>
      </c>
      <c r="V454" s="83" t="str">
        <f>IF($B454="","",(VLOOKUP($B454,'Price List'!$C:AS,20,FALSE)))</f>
        <v/>
      </c>
      <c r="W454" s="125" t="str">
        <f>IF($B454="","",(VLOOKUP($B454,'Price List'!$C:AS,21,FALSE)))</f>
        <v/>
      </c>
      <c r="X454" s="130" t="str">
        <f>IF($B454="","",(VLOOKUP($B454,'Price List'!$C:AS,22,FALSE)))</f>
        <v/>
      </c>
      <c r="Y454" s="83" t="str">
        <f>IF($B454="","",(VLOOKUP($B454,'Price List'!$C:AS,23,FALSE)))</f>
        <v/>
      </c>
      <c r="Z454" s="83" t="str">
        <f>IF($B454="","",(VLOOKUP($B454,'Price List'!$C:AS,24,FALSE)))</f>
        <v/>
      </c>
      <c r="AA454" s="83" t="str">
        <f>IF($B454="","",(VLOOKUP($B454,'Price List'!$C:AS,25,FALSE)))</f>
        <v/>
      </c>
      <c r="AB454" s="125" t="str">
        <f>IF($B454="","",(VLOOKUP($B454,'Price List'!$C:AS,26,FALSE)))</f>
        <v/>
      </c>
      <c r="AC454" s="125" t="str">
        <f>IF($B454="","",(VLOOKUP($B454,'Price List'!$C:AS,27,FALSE)))</f>
        <v/>
      </c>
      <c r="AD454" s="82" t="str">
        <f>IF($B454="","",(VLOOKUP($B454,'Price List'!$C:AS,28,FALSE)))</f>
        <v/>
      </c>
      <c r="AE454" s="83" t="str">
        <f>IF($B454="","",(VLOOKUP($B454,'Price List'!$C:AS,29,FALSE)))</f>
        <v/>
      </c>
      <c r="AF454" s="83" t="str">
        <f>IF($B454="","",(VLOOKUP($B454,'Price List'!$C:AS,30,FALSE)))</f>
        <v/>
      </c>
      <c r="AG454" s="125" t="str">
        <f>IF($B454="","",(VLOOKUP($B454,'Price List'!$C:AS,31,FALSE)))</f>
        <v/>
      </c>
      <c r="AH454" s="125" t="str">
        <f>IF($B454="","",(VLOOKUP($B454,'Price List'!$C:AS,32,FALSE)))</f>
        <v/>
      </c>
      <c r="AI454" s="84" t="str">
        <f>IF($B454="","",(VLOOKUP($B454,'Price List'!$C:AS,33,FALSE)))</f>
        <v/>
      </c>
      <c r="AJ454" s="83" t="str">
        <f>IF($B454="","",(VLOOKUP($B454,'Price List'!$C:AS,34,FALSE)))</f>
        <v/>
      </c>
      <c r="AK454" s="83" t="str">
        <f>IF($B454="","",(VLOOKUP($B454,'Price List'!$C:AS,35,FALSE)))</f>
        <v/>
      </c>
      <c r="AL454" s="125" t="str">
        <f>IF($B454="","",(VLOOKUP($B454,'Price List'!$C:AS,36,FALSE)))</f>
        <v/>
      </c>
      <c r="AM454" s="130" t="str">
        <f>IF($B454="","",(VLOOKUP($B454,'Price List'!$C:AS,37,FALSE)))</f>
        <v/>
      </c>
      <c r="AN454" s="83" t="str">
        <f>IF($B454="","",(VLOOKUP($B454,'Price List'!$C:AS,38,FALSE)))</f>
        <v/>
      </c>
      <c r="AO454" s="83" t="str">
        <f>IF($B454="","",(VLOOKUP($B454,'Price List'!$C:AS,39,FALSE)))</f>
        <v/>
      </c>
      <c r="AP454" s="83" t="str">
        <f>IF($B454="","",(VLOOKUP($B454,'Price List'!$C:AS,40,FALSE)))</f>
        <v/>
      </c>
      <c r="AQ454" s="125" t="str">
        <f>IF($B454="","",(VLOOKUP($B454,'Price List'!$C:AS,41,FALSE)))</f>
        <v/>
      </c>
      <c r="AR454" s="135" t="str">
        <f>IF($B454="","",(VLOOKUP($B454,'Price List'!$C:AS,42,FALSE)))</f>
        <v/>
      </c>
      <c r="AS454" s="76" t="str">
        <f>IF($B454="","",(VLOOKUP($B454,'Price List'!$C:CO,43,FALSE)))</f>
        <v/>
      </c>
      <c r="AT454" s="151" t="str">
        <f t="shared" si="6"/>
        <v/>
      </c>
      <c r="AU454" s="76"/>
      <c r="AV454" s="76"/>
      <c r="AW454" s="76"/>
      <c r="AX454" s="76"/>
      <c r="AY454" s="76"/>
      <c r="AZ454" s="76"/>
      <c r="BA454" s="76"/>
    </row>
    <row r="455" spans="1:53" s="85" customFormat="1" x14ac:dyDescent="0.2">
      <c r="A455" s="79">
        <v>448</v>
      </c>
      <c r="B455" s="76" t="str">
        <f>IF(ISBLANK(Catalog!E1050),"",Catalog!E1050)</f>
        <v/>
      </c>
      <c r="C455" s="76"/>
      <c r="D455" s="76" t="str">
        <f>IF($B455="","",(VLOOKUP($B455,'Price List'!$C:BB,2,FALSE)))</f>
        <v/>
      </c>
      <c r="E455" s="77" t="str">
        <f>IF($B455="","",(VLOOKUP($B455,'Price List'!$C:BA,3,FALSE)))</f>
        <v/>
      </c>
      <c r="F455" s="78" t="str">
        <f>IF($B455="","",IF(ISBLANK(VLOOKUP($B455,'Price List'!$C:BB,5,FALSE)),VLOOKUP($B455,'Price List'!$C:BB,7,FALSE),VLOOKUP($B455,'Price List'!$C:BB,5,FALSE)))</f>
        <v/>
      </c>
      <c r="G455" s="76"/>
      <c r="H455" s="76"/>
      <c r="I455" s="77" t="str">
        <f>IF($B455="","",(VLOOKUP($B455,'Price List'!$C:BE,6,FALSE)))</f>
        <v/>
      </c>
      <c r="J455" s="76" t="str">
        <f>IF($B455="","",(VLOOKUP($B455,'Price List'!$C:BF,8,FALSE)))</f>
        <v/>
      </c>
      <c r="K455" s="76" t="str">
        <f>IF($B455="","",(VLOOKUP($B455,'Price List'!$C:BG,9,FALSE)))</f>
        <v/>
      </c>
      <c r="L455" s="79" t="str">
        <f>IF($B455="","",(VLOOKUP($B455,'Price List'!$C:BH,10,FALSE)))</f>
        <v/>
      </c>
      <c r="M455" s="80" t="str">
        <f>IF($B455="","",(VLOOKUP($B455,'Price List'!$C:BI,11,FALSE)))</f>
        <v/>
      </c>
      <c r="N455" s="81" t="str">
        <f>IF($B455="","",(VLOOKUP($B455,'Price List'!$C:BI,12,FALSE)))</f>
        <v/>
      </c>
      <c r="O455" s="82" t="str">
        <f>IF($B455="","",(VLOOKUP($B455,'Price List'!$C:AS,13,FALSE)))</f>
        <v/>
      </c>
      <c r="P455" s="83" t="str">
        <f>IF($B455="","",(VLOOKUP($B455,'Price List'!$C:AS,14,FALSE)))</f>
        <v/>
      </c>
      <c r="Q455" s="83" t="str">
        <f>IF($B455="","",(VLOOKUP($B455,'Price List'!$C:AS,15,FALSE)))</f>
        <v/>
      </c>
      <c r="R455" s="125" t="str">
        <f>IF($B455="","",(VLOOKUP($B455,'Price List'!$C:AS,16,FALSE)))</f>
        <v/>
      </c>
      <c r="S455" s="125" t="str">
        <f>IF($B455="","",(VLOOKUP($B455,'Price List'!$C:AS,17,FALSE)))</f>
        <v/>
      </c>
      <c r="T455" s="84" t="str">
        <f>IF($B455="","",(VLOOKUP($B455,'Price List'!$C:AS,18,FALSE)))</f>
        <v/>
      </c>
      <c r="U455" s="83" t="str">
        <f>IF($B455="","",(VLOOKUP($B455,'Price List'!$C:AS,19,FALSE)))</f>
        <v/>
      </c>
      <c r="V455" s="83" t="str">
        <f>IF($B455="","",(VLOOKUP($B455,'Price List'!$C:AS,20,FALSE)))</f>
        <v/>
      </c>
      <c r="W455" s="125" t="str">
        <f>IF($B455="","",(VLOOKUP($B455,'Price List'!$C:AS,21,FALSE)))</f>
        <v/>
      </c>
      <c r="X455" s="130" t="str">
        <f>IF($B455="","",(VLOOKUP($B455,'Price List'!$C:AS,22,FALSE)))</f>
        <v/>
      </c>
      <c r="Y455" s="83" t="str">
        <f>IF($B455="","",(VLOOKUP($B455,'Price List'!$C:AS,23,FALSE)))</f>
        <v/>
      </c>
      <c r="Z455" s="83" t="str">
        <f>IF($B455="","",(VLOOKUP($B455,'Price List'!$C:AS,24,FALSE)))</f>
        <v/>
      </c>
      <c r="AA455" s="83" t="str">
        <f>IF($B455="","",(VLOOKUP($B455,'Price List'!$C:AS,25,FALSE)))</f>
        <v/>
      </c>
      <c r="AB455" s="125" t="str">
        <f>IF($B455="","",(VLOOKUP($B455,'Price List'!$C:AS,26,FALSE)))</f>
        <v/>
      </c>
      <c r="AC455" s="125" t="str">
        <f>IF($B455="","",(VLOOKUP($B455,'Price List'!$C:AS,27,FALSE)))</f>
        <v/>
      </c>
      <c r="AD455" s="82" t="str">
        <f>IF($B455="","",(VLOOKUP($B455,'Price List'!$C:AS,28,FALSE)))</f>
        <v/>
      </c>
      <c r="AE455" s="83" t="str">
        <f>IF($B455="","",(VLOOKUP($B455,'Price List'!$C:AS,29,FALSE)))</f>
        <v/>
      </c>
      <c r="AF455" s="83" t="str">
        <f>IF($B455="","",(VLOOKUP($B455,'Price List'!$C:AS,30,FALSE)))</f>
        <v/>
      </c>
      <c r="AG455" s="125" t="str">
        <f>IF($B455="","",(VLOOKUP($B455,'Price List'!$C:AS,31,FALSE)))</f>
        <v/>
      </c>
      <c r="AH455" s="125" t="str">
        <f>IF($B455="","",(VLOOKUP($B455,'Price List'!$C:AS,32,FALSE)))</f>
        <v/>
      </c>
      <c r="AI455" s="84" t="str">
        <f>IF($B455="","",(VLOOKUP($B455,'Price List'!$C:AS,33,FALSE)))</f>
        <v/>
      </c>
      <c r="AJ455" s="83" t="str">
        <f>IF($B455="","",(VLOOKUP($B455,'Price List'!$C:AS,34,FALSE)))</f>
        <v/>
      </c>
      <c r="AK455" s="83" t="str">
        <f>IF($B455="","",(VLOOKUP($B455,'Price List'!$C:AS,35,FALSE)))</f>
        <v/>
      </c>
      <c r="AL455" s="125" t="str">
        <f>IF($B455="","",(VLOOKUP($B455,'Price List'!$C:AS,36,FALSE)))</f>
        <v/>
      </c>
      <c r="AM455" s="130" t="str">
        <f>IF($B455="","",(VLOOKUP($B455,'Price List'!$C:AS,37,FALSE)))</f>
        <v/>
      </c>
      <c r="AN455" s="83" t="str">
        <f>IF($B455="","",(VLOOKUP($B455,'Price List'!$C:AS,38,FALSE)))</f>
        <v/>
      </c>
      <c r="AO455" s="83" t="str">
        <f>IF($B455="","",(VLOOKUP($B455,'Price List'!$C:AS,39,FALSE)))</f>
        <v/>
      </c>
      <c r="AP455" s="83" t="str">
        <f>IF($B455="","",(VLOOKUP($B455,'Price List'!$C:AS,40,FALSE)))</f>
        <v/>
      </c>
      <c r="AQ455" s="125" t="str">
        <f>IF($B455="","",(VLOOKUP($B455,'Price List'!$C:AS,41,FALSE)))</f>
        <v/>
      </c>
      <c r="AR455" s="135" t="str">
        <f>IF($B455="","",(VLOOKUP($B455,'Price List'!$C:AS,42,FALSE)))</f>
        <v/>
      </c>
      <c r="AS455" s="76" t="str">
        <f>IF($B455="","",(VLOOKUP($B455,'Price List'!$C:CO,43,FALSE)))</f>
        <v/>
      </c>
      <c r="AT455" s="151" t="str">
        <f t="shared" ref="AT455:AT462" si="7">IF(B455="","",(1943/AP455)*K455)</f>
        <v/>
      </c>
      <c r="AU455" s="76"/>
      <c r="AV455" s="76"/>
      <c r="AW455" s="76"/>
      <c r="AX455" s="76"/>
      <c r="AY455" s="76"/>
      <c r="AZ455" s="76"/>
      <c r="BA455" s="76"/>
    </row>
    <row r="456" spans="1:53" s="85" customFormat="1" x14ac:dyDescent="0.2">
      <c r="A456" s="79">
        <v>449</v>
      </c>
      <c r="B456" s="76" t="str">
        <f>IF(ISBLANK(Catalog!I1050),"",Catalog!I1050)</f>
        <v/>
      </c>
      <c r="C456" s="76"/>
      <c r="D456" s="76" t="str">
        <f>IF($B456="","",(VLOOKUP($B456,'Price List'!$C:BB,2,FALSE)))</f>
        <v/>
      </c>
      <c r="E456" s="77" t="str">
        <f>IF($B456="","",(VLOOKUP($B456,'Price List'!$C:BA,3,FALSE)))</f>
        <v/>
      </c>
      <c r="F456" s="78" t="str">
        <f>IF($B456="","",IF(ISBLANK(VLOOKUP($B456,'Price List'!$C:BB,5,FALSE)),VLOOKUP($B456,'Price List'!$C:BB,7,FALSE),VLOOKUP($B456,'Price List'!$C:BB,5,FALSE)))</f>
        <v/>
      </c>
      <c r="G456" s="76"/>
      <c r="H456" s="76"/>
      <c r="I456" s="77" t="str">
        <f>IF($B456="","",(VLOOKUP($B456,'Price List'!$C:BE,6,FALSE)))</f>
        <v/>
      </c>
      <c r="J456" s="76" t="str">
        <f>IF($B456="","",(VLOOKUP($B456,'Price List'!$C:BF,8,FALSE)))</f>
        <v/>
      </c>
      <c r="K456" s="76" t="str">
        <f>IF($B456="","",(VLOOKUP($B456,'Price List'!$C:BG,9,FALSE)))</f>
        <v/>
      </c>
      <c r="L456" s="79" t="str">
        <f>IF($B456="","",(VLOOKUP($B456,'Price List'!$C:BH,10,FALSE)))</f>
        <v/>
      </c>
      <c r="M456" s="80" t="str">
        <f>IF($B456="","",(VLOOKUP($B456,'Price List'!$C:BI,11,FALSE)))</f>
        <v/>
      </c>
      <c r="N456" s="81" t="str">
        <f>IF($B456="","",(VLOOKUP($B456,'Price List'!$C:BI,12,FALSE)))</f>
        <v/>
      </c>
      <c r="O456" s="82" t="str">
        <f>IF($B456="","",(VLOOKUP($B456,'Price List'!$C:AS,13,FALSE)))</f>
        <v/>
      </c>
      <c r="P456" s="83" t="str">
        <f>IF($B456="","",(VLOOKUP($B456,'Price List'!$C:AS,14,FALSE)))</f>
        <v/>
      </c>
      <c r="Q456" s="83" t="str">
        <f>IF($B456="","",(VLOOKUP($B456,'Price List'!$C:AS,15,FALSE)))</f>
        <v/>
      </c>
      <c r="R456" s="125" t="str">
        <f>IF($B456="","",(VLOOKUP($B456,'Price List'!$C:AS,16,FALSE)))</f>
        <v/>
      </c>
      <c r="S456" s="125" t="str">
        <f>IF($B456="","",(VLOOKUP($B456,'Price List'!$C:AS,17,FALSE)))</f>
        <v/>
      </c>
      <c r="T456" s="84" t="str">
        <f>IF($B456="","",(VLOOKUP($B456,'Price List'!$C:AS,18,FALSE)))</f>
        <v/>
      </c>
      <c r="U456" s="83" t="str">
        <f>IF($B456="","",(VLOOKUP($B456,'Price List'!$C:AS,19,FALSE)))</f>
        <v/>
      </c>
      <c r="V456" s="83" t="str">
        <f>IF($B456="","",(VLOOKUP($B456,'Price List'!$C:AS,20,FALSE)))</f>
        <v/>
      </c>
      <c r="W456" s="125" t="str">
        <f>IF($B456="","",(VLOOKUP($B456,'Price List'!$C:AS,21,FALSE)))</f>
        <v/>
      </c>
      <c r="X456" s="130" t="str">
        <f>IF($B456="","",(VLOOKUP($B456,'Price List'!$C:AS,22,FALSE)))</f>
        <v/>
      </c>
      <c r="Y456" s="83" t="str">
        <f>IF($B456="","",(VLOOKUP($B456,'Price List'!$C:AS,23,FALSE)))</f>
        <v/>
      </c>
      <c r="Z456" s="83" t="str">
        <f>IF($B456="","",(VLOOKUP($B456,'Price List'!$C:AS,24,FALSE)))</f>
        <v/>
      </c>
      <c r="AA456" s="83" t="str">
        <f>IF($B456="","",(VLOOKUP($B456,'Price List'!$C:AS,25,FALSE)))</f>
        <v/>
      </c>
      <c r="AB456" s="125" t="str">
        <f>IF($B456="","",(VLOOKUP($B456,'Price List'!$C:AS,26,FALSE)))</f>
        <v/>
      </c>
      <c r="AC456" s="125" t="str">
        <f>IF($B456="","",(VLOOKUP($B456,'Price List'!$C:AS,27,FALSE)))</f>
        <v/>
      </c>
      <c r="AD456" s="82" t="str">
        <f>IF($B456="","",(VLOOKUP($B456,'Price List'!$C:AS,28,FALSE)))</f>
        <v/>
      </c>
      <c r="AE456" s="83" t="str">
        <f>IF($B456="","",(VLOOKUP($B456,'Price List'!$C:AS,29,FALSE)))</f>
        <v/>
      </c>
      <c r="AF456" s="83" t="str">
        <f>IF($B456="","",(VLOOKUP($B456,'Price List'!$C:AS,30,FALSE)))</f>
        <v/>
      </c>
      <c r="AG456" s="125" t="str">
        <f>IF($B456="","",(VLOOKUP($B456,'Price List'!$C:AS,31,FALSE)))</f>
        <v/>
      </c>
      <c r="AH456" s="125" t="str">
        <f>IF($B456="","",(VLOOKUP($B456,'Price List'!$C:AS,32,FALSE)))</f>
        <v/>
      </c>
      <c r="AI456" s="84" t="str">
        <f>IF($B456="","",(VLOOKUP($B456,'Price List'!$C:AS,33,FALSE)))</f>
        <v/>
      </c>
      <c r="AJ456" s="83" t="str">
        <f>IF($B456="","",(VLOOKUP($B456,'Price List'!$C:AS,34,FALSE)))</f>
        <v/>
      </c>
      <c r="AK456" s="83" t="str">
        <f>IF($B456="","",(VLOOKUP($B456,'Price List'!$C:AS,35,FALSE)))</f>
        <v/>
      </c>
      <c r="AL456" s="125" t="str">
        <f>IF($B456="","",(VLOOKUP($B456,'Price List'!$C:AS,36,FALSE)))</f>
        <v/>
      </c>
      <c r="AM456" s="130" t="str">
        <f>IF($B456="","",(VLOOKUP($B456,'Price List'!$C:AS,37,FALSE)))</f>
        <v/>
      </c>
      <c r="AN456" s="83" t="str">
        <f>IF($B456="","",(VLOOKUP($B456,'Price List'!$C:AS,38,FALSE)))</f>
        <v/>
      </c>
      <c r="AO456" s="83" t="str">
        <f>IF($B456="","",(VLOOKUP($B456,'Price List'!$C:AS,39,FALSE)))</f>
        <v/>
      </c>
      <c r="AP456" s="83" t="str">
        <f>IF($B456="","",(VLOOKUP($B456,'Price List'!$C:AS,40,FALSE)))</f>
        <v/>
      </c>
      <c r="AQ456" s="125" t="str">
        <f>IF($B456="","",(VLOOKUP($B456,'Price List'!$C:AS,41,FALSE)))</f>
        <v/>
      </c>
      <c r="AR456" s="135" t="str">
        <f>IF($B456="","",(VLOOKUP($B456,'Price List'!$C:AS,42,FALSE)))</f>
        <v/>
      </c>
      <c r="AS456" s="76" t="str">
        <f>IF($B456="","",(VLOOKUP($B456,'Price List'!$C:CO,43,FALSE)))</f>
        <v/>
      </c>
      <c r="AT456" s="151" t="str">
        <f t="shared" si="7"/>
        <v/>
      </c>
      <c r="AU456" s="76"/>
      <c r="AV456" s="76"/>
      <c r="AW456" s="76"/>
      <c r="AX456" s="76"/>
      <c r="AY456" s="76"/>
      <c r="AZ456" s="76"/>
      <c r="BA456" s="76"/>
    </row>
    <row r="457" spans="1:53" s="85" customFormat="1" x14ac:dyDescent="0.2">
      <c r="A457" s="79">
        <v>450</v>
      </c>
      <c r="B457" s="76" t="str">
        <f>IF(ISBLANK(Catalog!A1057),"",Catalog!A1057)</f>
        <v/>
      </c>
      <c r="C457" s="76"/>
      <c r="D457" s="76" t="str">
        <f>IF($B457="","",(VLOOKUP($B457,'Price List'!$C:BB,2,FALSE)))</f>
        <v/>
      </c>
      <c r="E457" s="77" t="str">
        <f>IF($B457="","",(VLOOKUP($B457,'Price List'!$C:BA,3,FALSE)))</f>
        <v/>
      </c>
      <c r="F457" s="78" t="str">
        <f>IF($B457="","",IF(ISBLANK(VLOOKUP($B457,'Price List'!$C:BB,5,FALSE)),VLOOKUP($B457,'Price List'!$C:BB,7,FALSE),VLOOKUP($B457,'Price List'!$C:BB,5,FALSE)))</f>
        <v/>
      </c>
      <c r="G457" s="76"/>
      <c r="H457" s="76"/>
      <c r="I457" s="77" t="str">
        <f>IF($B457="","",(VLOOKUP($B457,'Price List'!$C:BE,6,FALSE)))</f>
        <v/>
      </c>
      <c r="J457" s="76" t="str">
        <f>IF($B457="","",(VLOOKUP($B457,'Price List'!$C:BF,8,FALSE)))</f>
        <v/>
      </c>
      <c r="K457" s="76" t="str">
        <f>IF($B457="","",(VLOOKUP($B457,'Price List'!$C:BG,9,FALSE)))</f>
        <v/>
      </c>
      <c r="L457" s="79" t="str">
        <f>IF($B457="","",(VLOOKUP($B457,'Price List'!$C:BH,10,FALSE)))</f>
        <v/>
      </c>
      <c r="M457" s="80" t="str">
        <f>IF($B457="","",(VLOOKUP($B457,'Price List'!$C:BI,11,FALSE)))</f>
        <v/>
      </c>
      <c r="N457" s="81" t="str">
        <f>IF($B457="","",(VLOOKUP($B457,'Price List'!$C:BI,12,FALSE)))</f>
        <v/>
      </c>
      <c r="O457" s="82" t="str">
        <f>IF($B457="","",(VLOOKUP($B457,'Price List'!$C:AS,13,FALSE)))</f>
        <v/>
      </c>
      <c r="P457" s="83" t="str">
        <f>IF($B457="","",(VLOOKUP($B457,'Price List'!$C:AS,14,FALSE)))</f>
        <v/>
      </c>
      <c r="Q457" s="83" t="str">
        <f>IF($B457="","",(VLOOKUP($B457,'Price List'!$C:AS,15,FALSE)))</f>
        <v/>
      </c>
      <c r="R457" s="125" t="str">
        <f>IF($B457="","",(VLOOKUP($B457,'Price List'!$C:AS,16,FALSE)))</f>
        <v/>
      </c>
      <c r="S457" s="125" t="str">
        <f>IF($B457="","",(VLOOKUP($B457,'Price List'!$C:AS,17,FALSE)))</f>
        <v/>
      </c>
      <c r="T457" s="84" t="str">
        <f>IF($B457="","",(VLOOKUP($B457,'Price List'!$C:AS,18,FALSE)))</f>
        <v/>
      </c>
      <c r="U457" s="83" t="str">
        <f>IF($B457="","",(VLOOKUP($B457,'Price List'!$C:AS,19,FALSE)))</f>
        <v/>
      </c>
      <c r="V457" s="83" t="str">
        <f>IF($B457="","",(VLOOKUP($B457,'Price List'!$C:AS,20,FALSE)))</f>
        <v/>
      </c>
      <c r="W457" s="125" t="str">
        <f>IF($B457="","",(VLOOKUP($B457,'Price List'!$C:AS,21,FALSE)))</f>
        <v/>
      </c>
      <c r="X457" s="130" t="str">
        <f>IF($B457="","",(VLOOKUP($B457,'Price List'!$C:AS,22,FALSE)))</f>
        <v/>
      </c>
      <c r="Y457" s="83" t="str">
        <f>IF($B457="","",(VLOOKUP($B457,'Price List'!$C:AS,23,FALSE)))</f>
        <v/>
      </c>
      <c r="Z457" s="83" t="str">
        <f>IF($B457="","",(VLOOKUP($B457,'Price List'!$C:AS,24,FALSE)))</f>
        <v/>
      </c>
      <c r="AA457" s="83" t="str">
        <f>IF($B457="","",(VLOOKUP($B457,'Price List'!$C:AS,25,FALSE)))</f>
        <v/>
      </c>
      <c r="AB457" s="125" t="str">
        <f>IF($B457="","",(VLOOKUP($B457,'Price List'!$C:AS,26,FALSE)))</f>
        <v/>
      </c>
      <c r="AC457" s="125" t="str">
        <f>IF($B457="","",(VLOOKUP($B457,'Price List'!$C:AS,27,FALSE)))</f>
        <v/>
      </c>
      <c r="AD457" s="82" t="str">
        <f>IF($B457="","",(VLOOKUP($B457,'Price List'!$C:AS,28,FALSE)))</f>
        <v/>
      </c>
      <c r="AE457" s="83" t="str">
        <f>IF($B457="","",(VLOOKUP($B457,'Price List'!$C:AS,29,FALSE)))</f>
        <v/>
      </c>
      <c r="AF457" s="83" t="str">
        <f>IF($B457="","",(VLOOKUP($B457,'Price List'!$C:AS,30,FALSE)))</f>
        <v/>
      </c>
      <c r="AG457" s="125" t="str">
        <f>IF($B457="","",(VLOOKUP($B457,'Price List'!$C:AS,31,FALSE)))</f>
        <v/>
      </c>
      <c r="AH457" s="125" t="str">
        <f>IF($B457="","",(VLOOKUP($B457,'Price List'!$C:AS,32,FALSE)))</f>
        <v/>
      </c>
      <c r="AI457" s="84" t="str">
        <f>IF($B457="","",(VLOOKUP($B457,'Price List'!$C:AS,33,FALSE)))</f>
        <v/>
      </c>
      <c r="AJ457" s="83" t="str">
        <f>IF($B457="","",(VLOOKUP($B457,'Price List'!$C:AS,34,FALSE)))</f>
        <v/>
      </c>
      <c r="AK457" s="83" t="str">
        <f>IF($B457="","",(VLOOKUP($B457,'Price List'!$C:AS,35,FALSE)))</f>
        <v/>
      </c>
      <c r="AL457" s="125" t="str">
        <f>IF($B457="","",(VLOOKUP($B457,'Price List'!$C:AS,36,FALSE)))</f>
        <v/>
      </c>
      <c r="AM457" s="130" t="str">
        <f>IF($B457="","",(VLOOKUP($B457,'Price List'!$C:AS,37,FALSE)))</f>
        <v/>
      </c>
      <c r="AN457" s="83" t="str">
        <f>IF($B457="","",(VLOOKUP($B457,'Price List'!$C:AS,38,FALSE)))</f>
        <v/>
      </c>
      <c r="AO457" s="83" t="str">
        <f>IF($B457="","",(VLOOKUP($B457,'Price List'!$C:AS,39,FALSE)))</f>
        <v/>
      </c>
      <c r="AP457" s="83" t="str">
        <f>IF($B457="","",(VLOOKUP($B457,'Price List'!$C:AS,40,FALSE)))</f>
        <v/>
      </c>
      <c r="AQ457" s="125" t="str">
        <f>IF($B457="","",(VLOOKUP($B457,'Price List'!$C:AS,41,FALSE)))</f>
        <v/>
      </c>
      <c r="AR457" s="135" t="str">
        <f>IF($B457="","",(VLOOKUP($B457,'Price List'!$C:AS,42,FALSE)))</f>
        <v/>
      </c>
      <c r="AS457" s="76" t="str">
        <f>IF($B457="","",(VLOOKUP($B457,'Price List'!$C:CO,43,FALSE)))</f>
        <v/>
      </c>
      <c r="AT457" s="151" t="str">
        <f t="shared" si="7"/>
        <v/>
      </c>
      <c r="AU457" s="76"/>
      <c r="AV457" s="76"/>
      <c r="AW457" s="76"/>
      <c r="AX457" s="76"/>
      <c r="AY457" s="76"/>
      <c r="AZ457" s="76"/>
      <c r="BA457" s="76"/>
    </row>
    <row r="458" spans="1:53" s="85" customFormat="1" x14ac:dyDescent="0.2">
      <c r="A458" s="79">
        <v>451</v>
      </c>
      <c r="B458" s="76" t="str">
        <f>IF(ISBLANK(Catalog!E1057),"",Catalog!E1057)</f>
        <v/>
      </c>
      <c r="C458" s="76"/>
      <c r="D458" s="76" t="str">
        <f>IF($B458="","",(VLOOKUP($B458,'Price List'!$C:BB,2,FALSE)))</f>
        <v/>
      </c>
      <c r="E458" s="77" t="str">
        <f>IF($B458="","",(VLOOKUP($B458,'Price List'!$C:BA,3,FALSE)))</f>
        <v/>
      </c>
      <c r="F458" s="78" t="str">
        <f>IF($B458="","",IF(ISBLANK(VLOOKUP($B458,'Price List'!$C:BB,5,FALSE)),VLOOKUP($B458,'Price List'!$C:BB,7,FALSE),VLOOKUP($B458,'Price List'!$C:BB,5,FALSE)))</f>
        <v/>
      </c>
      <c r="G458" s="76"/>
      <c r="H458" s="76"/>
      <c r="I458" s="77" t="str">
        <f>IF($B458="","",(VLOOKUP($B458,'Price List'!$C:BE,6,FALSE)))</f>
        <v/>
      </c>
      <c r="J458" s="76" t="str">
        <f>IF($B458="","",(VLOOKUP($B458,'Price List'!$C:BF,8,FALSE)))</f>
        <v/>
      </c>
      <c r="K458" s="76" t="str">
        <f>IF($B458="","",(VLOOKUP($B458,'Price List'!$C:BG,9,FALSE)))</f>
        <v/>
      </c>
      <c r="L458" s="79" t="str">
        <f>IF($B458="","",(VLOOKUP($B458,'Price List'!$C:BH,10,FALSE)))</f>
        <v/>
      </c>
      <c r="M458" s="80" t="str">
        <f>IF($B458="","",(VLOOKUP($B458,'Price List'!$C:BI,11,FALSE)))</f>
        <v/>
      </c>
      <c r="N458" s="81" t="str">
        <f>IF($B458="","",(VLOOKUP($B458,'Price List'!$C:BI,12,FALSE)))</f>
        <v/>
      </c>
      <c r="O458" s="82" t="str">
        <f>IF($B458="","",(VLOOKUP($B458,'Price List'!$C:AS,13,FALSE)))</f>
        <v/>
      </c>
      <c r="P458" s="83" t="str">
        <f>IF($B458="","",(VLOOKUP($B458,'Price List'!$C:AS,14,FALSE)))</f>
        <v/>
      </c>
      <c r="Q458" s="83" t="str">
        <f>IF($B458="","",(VLOOKUP($B458,'Price List'!$C:AS,15,FALSE)))</f>
        <v/>
      </c>
      <c r="R458" s="125" t="str">
        <f>IF($B458="","",(VLOOKUP($B458,'Price List'!$C:AS,16,FALSE)))</f>
        <v/>
      </c>
      <c r="S458" s="125" t="str">
        <f>IF($B458="","",(VLOOKUP($B458,'Price List'!$C:AS,17,FALSE)))</f>
        <v/>
      </c>
      <c r="T458" s="84" t="str">
        <f>IF($B458="","",(VLOOKUP($B458,'Price List'!$C:AS,18,FALSE)))</f>
        <v/>
      </c>
      <c r="U458" s="83" t="str">
        <f>IF($B458="","",(VLOOKUP($B458,'Price List'!$C:AS,19,FALSE)))</f>
        <v/>
      </c>
      <c r="V458" s="83" t="str">
        <f>IF($B458="","",(VLOOKUP($B458,'Price List'!$C:AS,20,FALSE)))</f>
        <v/>
      </c>
      <c r="W458" s="125" t="str">
        <f>IF($B458="","",(VLOOKUP($B458,'Price List'!$C:AS,21,FALSE)))</f>
        <v/>
      </c>
      <c r="X458" s="130" t="str">
        <f>IF($B458="","",(VLOOKUP($B458,'Price List'!$C:AS,22,FALSE)))</f>
        <v/>
      </c>
      <c r="Y458" s="83" t="str">
        <f>IF($B458="","",(VLOOKUP($B458,'Price List'!$C:AS,23,FALSE)))</f>
        <v/>
      </c>
      <c r="Z458" s="83" t="str">
        <f>IF($B458="","",(VLOOKUP($B458,'Price List'!$C:AS,24,FALSE)))</f>
        <v/>
      </c>
      <c r="AA458" s="83" t="str">
        <f>IF($B458="","",(VLOOKUP($B458,'Price List'!$C:AS,25,FALSE)))</f>
        <v/>
      </c>
      <c r="AB458" s="125" t="str">
        <f>IF($B458="","",(VLOOKUP($B458,'Price List'!$C:AS,26,FALSE)))</f>
        <v/>
      </c>
      <c r="AC458" s="125" t="str">
        <f>IF($B458="","",(VLOOKUP($B458,'Price List'!$C:AS,27,FALSE)))</f>
        <v/>
      </c>
      <c r="AD458" s="82" t="str">
        <f>IF($B458="","",(VLOOKUP($B458,'Price List'!$C:AS,28,FALSE)))</f>
        <v/>
      </c>
      <c r="AE458" s="83" t="str">
        <f>IF($B458="","",(VLOOKUP($B458,'Price List'!$C:AS,29,FALSE)))</f>
        <v/>
      </c>
      <c r="AF458" s="83" t="str">
        <f>IF($B458="","",(VLOOKUP($B458,'Price List'!$C:AS,30,FALSE)))</f>
        <v/>
      </c>
      <c r="AG458" s="125" t="str">
        <f>IF($B458="","",(VLOOKUP($B458,'Price List'!$C:AS,31,FALSE)))</f>
        <v/>
      </c>
      <c r="AH458" s="125" t="str">
        <f>IF($B458="","",(VLOOKUP($B458,'Price List'!$C:AS,32,FALSE)))</f>
        <v/>
      </c>
      <c r="AI458" s="84" t="str">
        <f>IF($B458="","",(VLOOKUP($B458,'Price List'!$C:AS,33,FALSE)))</f>
        <v/>
      </c>
      <c r="AJ458" s="83" t="str">
        <f>IF($B458="","",(VLOOKUP($B458,'Price List'!$C:AS,34,FALSE)))</f>
        <v/>
      </c>
      <c r="AK458" s="83" t="str">
        <f>IF($B458="","",(VLOOKUP($B458,'Price List'!$C:AS,35,FALSE)))</f>
        <v/>
      </c>
      <c r="AL458" s="125" t="str">
        <f>IF($B458="","",(VLOOKUP($B458,'Price List'!$C:AS,36,FALSE)))</f>
        <v/>
      </c>
      <c r="AM458" s="130" t="str">
        <f>IF($B458="","",(VLOOKUP($B458,'Price List'!$C:AS,37,FALSE)))</f>
        <v/>
      </c>
      <c r="AN458" s="83" t="str">
        <f>IF($B458="","",(VLOOKUP($B458,'Price List'!$C:AS,38,FALSE)))</f>
        <v/>
      </c>
      <c r="AO458" s="83" t="str">
        <f>IF($B458="","",(VLOOKUP($B458,'Price List'!$C:AS,39,FALSE)))</f>
        <v/>
      </c>
      <c r="AP458" s="83" t="str">
        <f>IF($B458="","",(VLOOKUP($B458,'Price List'!$C:AS,40,FALSE)))</f>
        <v/>
      </c>
      <c r="AQ458" s="125" t="str">
        <f>IF($B458="","",(VLOOKUP($B458,'Price List'!$C:AS,41,FALSE)))</f>
        <v/>
      </c>
      <c r="AR458" s="135" t="str">
        <f>IF($B458="","",(VLOOKUP($B458,'Price List'!$C:AS,42,FALSE)))</f>
        <v/>
      </c>
      <c r="AS458" s="76" t="str">
        <f>IF($B458="","",(VLOOKUP($B458,'Price List'!$C:CO,43,FALSE)))</f>
        <v/>
      </c>
      <c r="AT458" s="151" t="str">
        <f t="shared" si="7"/>
        <v/>
      </c>
      <c r="AU458" s="76"/>
      <c r="AV458" s="76"/>
      <c r="AW458" s="76"/>
      <c r="AX458" s="76"/>
      <c r="AY458" s="76"/>
      <c r="AZ458" s="76"/>
      <c r="BA458" s="76"/>
    </row>
    <row r="459" spans="1:53" s="85" customFormat="1" x14ac:dyDescent="0.2">
      <c r="A459" s="79">
        <v>452</v>
      </c>
      <c r="B459" s="76" t="str">
        <f>IF(ISBLANK(Catalog!I1057),"",Catalog!I1057)</f>
        <v/>
      </c>
      <c r="C459" s="76"/>
      <c r="D459" s="76" t="str">
        <f>IF($B459="","",(VLOOKUP($B459,'Price List'!$C:BB,2,FALSE)))</f>
        <v/>
      </c>
      <c r="E459" s="77" t="str">
        <f>IF($B459="","",(VLOOKUP($B459,'Price List'!$C:BA,3,FALSE)))</f>
        <v/>
      </c>
      <c r="F459" s="78" t="str">
        <f>IF($B459="","",IF(ISBLANK(VLOOKUP($B459,'Price List'!$C:BB,5,FALSE)),VLOOKUP($B459,'Price List'!$C:BB,7,FALSE),VLOOKUP($B459,'Price List'!$C:BB,5,FALSE)))</f>
        <v/>
      </c>
      <c r="G459" s="76"/>
      <c r="H459" s="76"/>
      <c r="I459" s="77" t="str">
        <f>IF($B459="","",(VLOOKUP($B459,'Price List'!$C:BE,6,FALSE)))</f>
        <v/>
      </c>
      <c r="J459" s="76" t="str">
        <f>IF($B459="","",(VLOOKUP($B459,'Price List'!$C:BF,8,FALSE)))</f>
        <v/>
      </c>
      <c r="K459" s="76" t="str">
        <f>IF($B459="","",(VLOOKUP($B459,'Price List'!$C:BG,9,FALSE)))</f>
        <v/>
      </c>
      <c r="L459" s="79" t="str">
        <f>IF($B459="","",(VLOOKUP($B459,'Price List'!$C:BH,10,FALSE)))</f>
        <v/>
      </c>
      <c r="M459" s="80" t="str">
        <f>IF($B459="","",(VLOOKUP($B459,'Price List'!$C:BI,11,FALSE)))</f>
        <v/>
      </c>
      <c r="N459" s="81" t="str">
        <f>IF($B459="","",(VLOOKUP($B459,'Price List'!$C:BI,12,FALSE)))</f>
        <v/>
      </c>
      <c r="O459" s="82" t="str">
        <f>IF($B459="","",(VLOOKUP($B459,'Price List'!$C:AS,13,FALSE)))</f>
        <v/>
      </c>
      <c r="P459" s="83" t="str">
        <f>IF($B459="","",(VLOOKUP($B459,'Price List'!$C:AS,14,FALSE)))</f>
        <v/>
      </c>
      <c r="Q459" s="83" t="str">
        <f>IF($B459="","",(VLOOKUP($B459,'Price List'!$C:AS,15,FALSE)))</f>
        <v/>
      </c>
      <c r="R459" s="125" t="str">
        <f>IF($B459="","",(VLOOKUP($B459,'Price List'!$C:AS,16,FALSE)))</f>
        <v/>
      </c>
      <c r="S459" s="125" t="str">
        <f>IF($B459="","",(VLOOKUP($B459,'Price List'!$C:AS,17,FALSE)))</f>
        <v/>
      </c>
      <c r="T459" s="84" t="str">
        <f>IF($B459="","",(VLOOKUP($B459,'Price List'!$C:AS,18,FALSE)))</f>
        <v/>
      </c>
      <c r="U459" s="83" t="str">
        <f>IF($B459="","",(VLOOKUP($B459,'Price List'!$C:AS,19,FALSE)))</f>
        <v/>
      </c>
      <c r="V459" s="83" t="str">
        <f>IF($B459="","",(VLOOKUP($B459,'Price List'!$C:AS,20,FALSE)))</f>
        <v/>
      </c>
      <c r="W459" s="125" t="str">
        <f>IF($B459="","",(VLOOKUP($B459,'Price List'!$C:AS,21,FALSE)))</f>
        <v/>
      </c>
      <c r="X459" s="130" t="str">
        <f>IF($B459="","",(VLOOKUP($B459,'Price List'!$C:AS,22,FALSE)))</f>
        <v/>
      </c>
      <c r="Y459" s="83" t="str">
        <f>IF($B459="","",(VLOOKUP($B459,'Price List'!$C:AS,23,FALSE)))</f>
        <v/>
      </c>
      <c r="Z459" s="83" t="str">
        <f>IF($B459="","",(VLOOKUP($B459,'Price List'!$C:AS,24,FALSE)))</f>
        <v/>
      </c>
      <c r="AA459" s="83" t="str">
        <f>IF($B459="","",(VLOOKUP($B459,'Price List'!$C:AS,25,FALSE)))</f>
        <v/>
      </c>
      <c r="AB459" s="125" t="str">
        <f>IF($B459="","",(VLOOKUP($B459,'Price List'!$C:AS,26,FALSE)))</f>
        <v/>
      </c>
      <c r="AC459" s="125" t="str">
        <f>IF($B459="","",(VLOOKUP($B459,'Price List'!$C:AS,27,FALSE)))</f>
        <v/>
      </c>
      <c r="AD459" s="82" t="str">
        <f>IF($B459="","",(VLOOKUP($B459,'Price List'!$C:AS,28,FALSE)))</f>
        <v/>
      </c>
      <c r="AE459" s="83" t="str">
        <f>IF($B459="","",(VLOOKUP($B459,'Price List'!$C:AS,29,FALSE)))</f>
        <v/>
      </c>
      <c r="AF459" s="83" t="str">
        <f>IF($B459="","",(VLOOKUP($B459,'Price List'!$C:AS,30,FALSE)))</f>
        <v/>
      </c>
      <c r="AG459" s="125" t="str">
        <f>IF($B459="","",(VLOOKUP($B459,'Price List'!$C:AS,31,FALSE)))</f>
        <v/>
      </c>
      <c r="AH459" s="125" t="str">
        <f>IF($B459="","",(VLOOKUP($B459,'Price List'!$C:AS,32,FALSE)))</f>
        <v/>
      </c>
      <c r="AI459" s="84" t="str">
        <f>IF($B459="","",(VLOOKUP($B459,'Price List'!$C:AS,33,FALSE)))</f>
        <v/>
      </c>
      <c r="AJ459" s="83" t="str">
        <f>IF($B459="","",(VLOOKUP($B459,'Price List'!$C:AS,34,FALSE)))</f>
        <v/>
      </c>
      <c r="AK459" s="83" t="str">
        <f>IF($B459="","",(VLOOKUP($B459,'Price List'!$C:AS,35,FALSE)))</f>
        <v/>
      </c>
      <c r="AL459" s="125" t="str">
        <f>IF($B459="","",(VLOOKUP($B459,'Price List'!$C:AS,36,FALSE)))</f>
        <v/>
      </c>
      <c r="AM459" s="130" t="str">
        <f>IF($B459="","",(VLOOKUP($B459,'Price List'!$C:AS,37,FALSE)))</f>
        <v/>
      </c>
      <c r="AN459" s="83" t="str">
        <f>IF($B459="","",(VLOOKUP($B459,'Price List'!$C:AS,38,FALSE)))</f>
        <v/>
      </c>
      <c r="AO459" s="83" t="str">
        <f>IF($B459="","",(VLOOKUP($B459,'Price List'!$C:AS,39,FALSE)))</f>
        <v/>
      </c>
      <c r="AP459" s="83" t="str">
        <f>IF($B459="","",(VLOOKUP($B459,'Price List'!$C:AS,40,FALSE)))</f>
        <v/>
      </c>
      <c r="AQ459" s="125" t="str">
        <f>IF($B459="","",(VLOOKUP($B459,'Price List'!$C:AS,41,FALSE)))</f>
        <v/>
      </c>
      <c r="AR459" s="135" t="str">
        <f>IF($B459="","",(VLOOKUP($B459,'Price List'!$C:AS,42,FALSE)))</f>
        <v/>
      </c>
      <c r="AS459" s="76" t="str">
        <f>IF($B459="","",(VLOOKUP($B459,'Price List'!$C:CO,43,FALSE)))</f>
        <v/>
      </c>
      <c r="AT459" s="151" t="str">
        <f t="shared" si="7"/>
        <v/>
      </c>
      <c r="AU459" s="76"/>
      <c r="AV459" s="76"/>
      <c r="AW459" s="76"/>
      <c r="AX459" s="76"/>
      <c r="AY459" s="76"/>
      <c r="AZ459" s="76"/>
      <c r="BA459" s="76"/>
    </row>
    <row r="460" spans="1:53" s="85" customFormat="1" x14ac:dyDescent="0.2">
      <c r="A460" s="79">
        <v>453</v>
      </c>
      <c r="B460" s="76" t="str">
        <f>IF(ISBLANK(Catalog!A1064),"",Catalog!A1064)</f>
        <v/>
      </c>
      <c r="C460" s="76"/>
      <c r="D460" s="76" t="str">
        <f>IF($B460="","",(VLOOKUP($B460,'Price List'!$C:BB,2,FALSE)))</f>
        <v/>
      </c>
      <c r="E460" s="77" t="str">
        <f>IF($B460="","",(VLOOKUP($B460,'Price List'!$C:BA,3,FALSE)))</f>
        <v/>
      </c>
      <c r="F460" s="78" t="str">
        <f>IF($B460="","",IF(ISBLANK(VLOOKUP($B460,'Price List'!$C:BB,5,FALSE)),VLOOKUP($B460,'Price List'!$C:BB,7,FALSE),VLOOKUP($B460,'Price List'!$C:BB,5,FALSE)))</f>
        <v/>
      </c>
      <c r="G460" s="76"/>
      <c r="H460" s="76"/>
      <c r="I460" s="77" t="str">
        <f>IF($B460="","",(VLOOKUP($B460,'Price List'!$C:BE,6,FALSE)))</f>
        <v/>
      </c>
      <c r="J460" s="76" t="str">
        <f>IF($B460="","",(VLOOKUP($B460,'Price List'!$C:BF,8,FALSE)))</f>
        <v/>
      </c>
      <c r="K460" s="76" t="str">
        <f>IF($B460="","",(VLOOKUP($B460,'Price List'!$C:BG,9,FALSE)))</f>
        <v/>
      </c>
      <c r="L460" s="79" t="str">
        <f>IF($B460="","",(VLOOKUP($B460,'Price List'!$C:BH,10,FALSE)))</f>
        <v/>
      </c>
      <c r="M460" s="80" t="str">
        <f>IF($B460="","",(VLOOKUP($B460,'Price List'!$C:BI,11,FALSE)))</f>
        <v/>
      </c>
      <c r="N460" s="81" t="str">
        <f>IF($B460="","",(VLOOKUP($B460,'Price List'!$C:BI,12,FALSE)))</f>
        <v/>
      </c>
      <c r="O460" s="82" t="str">
        <f>IF($B460="","",(VLOOKUP($B460,'Price List'!$C:AS,13,FALSE)))</f>
        <v/>
      </c>
      <c r="P460" s="83" t="str">
        <f>IF($B460="","",(VLOOKUP($B460,'Price List'!$C:AS,14,FALSE)))</f>
        <v/>
      </c>
      <c r="Q460" s="83" t="str">
        <f>IF($B460="","",(VLOOKUP($B460,'Price List'!$C:AS,15,FALSE)))</f>
        <v/>
      </c>
      <c r="R460" s="125" t="str">
        <f>IF($B460="","",(VLOOKUP($B460,'Price List'!$C:AS,16,FALSE)))</f>
        <v/>
      </c>
      <c r="S460" s="125" t="str">
        <f>IF($B460="","",(VLOOKUP($B460,'Price List'!$C:AS,17,FALSE)))</f>
        <v/>
      </c>
      <c r="T460" s="84" t="str">
        <f>IF($B460="","",(VLOOKUP($B460,'Price List'!$C:AS,18,FALSE)))</f>
        <v/>
      </c>
      <c r="U460" s="83" t="str">
        <f>IF($B460="","",(VLOOKUP($B460,'Price List'!$C:AS,19,FALSE)))</f>
        <v/>
      </c>
      <c r="V460" s="83" t="str">
        <f>IF($B460="","",(VLOOKUP($B460,'Price List'!$C:AS,20,FALSE)))</f>
        <v/>
      </c>
      <c r="W460" s="125" t="str">
        <f>IF($B460="","",(VLOOKUP($B460,'Price List'!$C:AS,21,FALSE)))</f>
        <v/>
      </c>
      <c r="X460" s="130" t="str">
        <f>IF($B460="","",(VLOOKUP($B460,'Price List'!$C:AS,22,FALSE)))</f>
        <v/>
      </c>
      <c r="Y460" s="83" t="str">
        <f>IF($B460="","",(VLOOKUP($B460,'Price List'!$C:AS,23,FALSE)))</f>
        <v/>
      </c>
      <c r="Z460" s="83" t="str">
        <f>IF($B460="","",(VLOOKUP($B460,'Price List'!$C:AS,24,FALSE)))</f>
        <v/>
      </c>
      <c r="AA460" s="83" t="str">
        <f>IF($B460="","",(VLOOKUP($B460,'Price List'!$C:AS,25,FALSE)))</f>
        <v/>
      </c>
      <c r="AB460" s="125" t="str">
        <f>IF($B460="","",(VLOOKUP($B460,'Price List'!$C:AS,26,FALSE)))</f>
        <v/>
      </c>
      <c r="AC460" s="125" t="str">
        <f>IF($B460="","",(VLOOKUP($B460,'Price List'!$C:AS,27,FALSE)))</f>
        <v/>
      </c>
      <c r="AD460" s="82" t="str">
        <f>IF($B460="","",(VLOOKUP($B460,'Price List'!$C:AS,28,FALSE)))</f>
        <v/>
      </c>
      <c r="AE460" s="83" t="str">
        <f>IF($B460="","",(VLOOKUP($B460,'Price List'!$C:AS,29,FALSE)))</f>
        <v/>
      </c>
      <c r="AF460" s="83" t="str">
        <f>IF($B460="","",(VLOOKUP($B460,'Price List'!$C:AS,30,FALSE)))</f>
        <v/>
      </c>
      <c r="AG460" s="125" t="str">
        <f>IF($B460="","",(VLOOKUP($B460,'Price List'!$C:AS,31,FALSE)))</f>
        <v/>
      </c>
      <c r="AH460" s="125" t="str">
        <f>IF($B460="","",(VLOOKUP($B460,'Price List'!$C:AS,32,FALSE)))</f>
        <v/>
      </c>
      <c r="AI460" s="84" t="str">
        <f>IF($B460="","",(VLOOKUP($B460,'Price List'!$C:AS,33,FALSE)))</f>
        <v/>
      </c>
      <c r="AJ460" s="83" t="str">
        <f>IF($B460="","",(VLOOKUP($B460,'Price List'!$C:AS,34,FALSE)))</f>
        <v/>
      </c>
      <c r="AK460" s="83" t="str">
        <f>IF($B460="","",(VLOOKUP($B460,'Price List'!$C:AS,35,FALSE)))</f>
        <v/>
      </c>
      <c r="AL460" s="125" t="str">
        <f>IF($B460="","",(VLOOKUP($B460,'Price List'!$C:AS,36,FALSE)))</f>
        <v/>
      </c>
      <c r="AM460" s="130" t="str">
        <f>IF($B460="","",(VLOOKUP($B460,'Price List'!$C:AS,37,FALSE)))</f>
        <v/>
      </c>
      <c r="AN460" s="83" t="str">
        <f>IF($B460="","",(VLOOKUP($B460,'Price List'!$C:AS,38,FALSE)))</f>
        <v/>
      </c>
      <c r="AO460" s="83" t="str">
        <f>IF($B460="","",(VLOOKUP($B460,'Price List'!$C:AS,39,FALSE)))</f>
        <v/>
      </c>
      <c r="AP460" s="83" t="str">
        <f>IF($B460="","",(VLOOKUP($B460,'Price List'!$C:AS,40,FALSE)))</f>
        <v/>
      </c>
      <c r="AQ460" s="125" t="str">
        <f>IF($B460="","",(VLOOKUP($B460,'Price List'!$C:AS,41,FALSE)))</f>
        <v/>
      </c>
      <c r="AR460" s="135" t="str">
        <f>IF($B460="","",(VLOOKUP($B460,'Price List'!$C:AS,42,FALSE)))</f>
        <v/>
      </c>
      <c r="AS460" s="76" t="str">
        <f>IF($B460="","",(VLOOKUP($B460,'Price List'!$C:CO,43,FALSE)))</f>
        <v/>
      </c>
      <c r="AT460" s="151" t="str">
        <f t="shared" si="7"/>
        <v/>
      </c>
      <c r="AU460" s="76"/>
      <c r="AV460" s="76"/>
      <c r="AW460" s="76"/>
      <c r="AX460" s="76"/>
      <c r="AY460" s="76"/>
      <c r="AZ460" s="76"/>
      <c r="BA460" s="76"/>
    </row>
    <row r="461" spans="1:53" s="85" customFormat="1" x14ac:dyDescent="0.2">
      <c r="A461" s="79">
        <v>454</v>
      </c>
      <c r="B461" s="76" t="str">
        <f>IF(ISBLANK(Catalog!E1064),"",Catalog!E1064)</f>
        <v/>
      </c>
      <c r="C461" s="76"/>
      <c r="D461" s="76" t="str">
        <f>IF($B461="","",(VLOOKUP($B461,'Price List'!$C:BB,2,FALSE)))</f>
        <v/>
      </c>
      <c r="E461" s="77" t="str">
        <f>IF($B461="","",(VLOOKUP($B461,'Price List'!$C:BA,3,FALSE)))</f>
        <v/>
      </c>
      <c r="F461" s="78" t="str">
        <f>IF($B461="","",IF(ISBLANK(VLOOKUP($B461,'Price List'!$C:BB,5,FALSE)),VLOOKUP($B461,'Price List'!$C:BB,7,FALSE),VLOOKUP($B461,'Price List'!$C:BB,5,FALSE)))</f>
        <v/>
      </c>
      <c r="G461" s="76"/>
      <c r="H461" s="76"/>
      <c r="I461" s="77" t="str">
        <f>IF($B461="","",(VLOOKUP($B461,'Price List'!$C:BE,6,FALSE)))</f>
        <v/>
      </c>
      <c r="J461" s="76" t="str">
        <f>IF($B461="","",(VLOOKUP($B461,'Price List'!$C:BF,8,FALSE)))</f>
        <v/>
      </c>
      <c r="K461" s="76" t="str">
        <f>IF($B461="","",(VLOOKUP($B461,'Price List'!$C:BG,9,FALSE)))</f>
        <v/>
      </c>
      <c r="L461" s="79" t="str">
        <f>IF($B461="","",(VLOOKUP($B461,'Price List'!$C:BH,10,FALSE)))</f>
        <v/>
      </c>
      <c r="M461" s="80" t="str">
        <f>IF($B461="","",(VLOOKUP($B461,'Price List'!$C:BI,11,FALSE)))</f>
        <v/>
      </c>
      <c r="N461" s="81" t="str">
        <f>IF($B461="","",(VLOOKUP($B461,'Price List'!$C:BI,12,FALSE)))</f>
        <v/>
      </c>
      <c r="O461" s="82" t="str">
        <f>IF($B461="","",(VLOOKUP($B461,'Price List'!$C:AS,13,FALSE)))</f>
        <v/>
      </c>
      <c r="P461" s="83" t="str">
        <f>IF($B461="","",(VLOOKUP($B461,'Price List'!$C:AS,14,FALSE)))</f>
        <v/>
      </c>
      <c r="Q461" s="83" t="str">
        <f>IF($B461="","",(VLOOKUP($B461,'Price List'!$C:AS,15,FALSE)))</f>
        <v/>
      </c>
      <c r="R461" s="125" t="str">
        <f>IF($B461="","",(VLOOKUP($B461,'Price List'!$C:AS,16,FALSE)))</f>
        <v/>
      </c>
      <c r="S461" s="125" t="str">
        <f>IF($B461="","",(VLOOKUP($B461,'Price List'!$C:AS,17,FALSE)))</f>
        <v/>
      </c>
      <c r="T461" s="84" t="str">
        <f>IF($B461="","",(VLOOKUP($B461,'Price List'!$C:AS,18,FALSE)))</f>
        <v/>
      </c>
      <c r="U461" s="83" t="str">
        <f>IF($B461="","",(VLOOKUP($B461,'Price List'!$C:AS,19,FALSE)))</f>
        <v/>
      </c>
      <c r="V461" s="83" t="str">
        <f>IF($B461="","",(VLOOKUP($B461,'Price List'!$C:AS,20,FALSE)))</f>
        <v/>
      </c>
      <c r="W461" s="125" t="str">
        <f>IF($B461="","",(VLOOKUP($B461,'Price List'!$C:AS,21,FALSE)))</f>
        <v/>
      </c>
      <c r="X461" s="130" t="str">
        <f>IF($B461="","",(VLOOKUP($B461,'Price List'!$C:AS,22,FALSE)))</f>
        <v/>
      </c>
      <c r="Y461" s="83" t="str">
        <f>IF($B461="","",(VLOOKUP($B461,'Price List'!$C:AS,23,FALSE)))</f>
        <v/>
      </c>
      <c r="Z461" s="83" t="str">
        <f>IF($B461="","",(VLOOKUP($B461,'Price List'!$C:AS,24,FALSE)))</f>
        <v/>
      </c>
      <c r="AA461" s="83" t="str">
        <f>IF($B461="","",(VLOOKUP($B461,'Price List'!$C:AS,25,FALSE)))</f>
        <v/>
      </c>
      <c r="AB461" s="125" t="str">
        <f>IF($B461="","",(VLOOKUP($B461,'Price List'!$C:AS,26,FALSE)))</f>
        <v/>
      </c>
      <c r="AC461" s="125" t="str">
        <f>IF($B461="","",(VLOOKUP($B461,'Price List'!$C:AS,27,FALSE)))</f>
        <v/>
      </c>
      <c r="AD461" s="82" t="str">
        <f>IF($B461="","",(VLOOKUP($B461,'Price List'!$C:AS,28,FALSE)))</f>
        <v/>
      </c>
      <c r="AE461" s="83" t="str">
        <f>IF($B461="","",(VLOOKUP($B461,'Price List'!$C:AS,29,FALSE)))</f>
        <v/>
      </c>
      <c r="AF461" s="83" t="str">
        <f>IF($B461="","",(VLOOKUP($B461,'Price List'!$C:AS,30,FALSE)))</f>
        <v/>
      </c>
      <c r="AG461" s="125" t="str">
        <f>IF($B461="","",(VLOOKUP($B461,'Price List'!$C:AS,31,FALSE)))</f>
        <v/>
      </c>
      <c r="AH461" s="125" t="str">
        <f>IF($B461="","",(VLOOKUP($B461,'Price List'!$C:AS,32,FALSE)))</f>
        <v/>
      </c>
      <c r="AI461" s="84" t="str">
        <f>IF($B461="","",(VLOOKUP($B461,'Price List'!$C:AS,33,FALSE)))</f>
        <v/>
      </c>
      <c r="AJ461" s="83" t="str">
        <f>IF($B461="","",(VLOOKUP($B461,'Price List'!$C:AS,34,FALSE)))</f>
        <v/>
      </c>
      <c r="AK461" s="83" t="str">
        <f>IF($B461="","",(VLOOKUP($B461,'Price List'!$C:AS,35,FALSE)))</f>
        <v/>
      </c>
      <c r="AL461" s="125" t="str">
        <f>IF($B461="","",(VLOOKUP($B461,'Price List'!$C:AS,36,FALSE)))</f>
        <v/>
      </c>
      <c r="AM461" s="130" t="str">
        <f>IF($B461="","",(VLOOKUP($B461,'Price List'!$C:AS,37,FALSE)))</f>
        <v/>
      </c>
      <c r="AN461" s="83" t="str">
        <f>IF($B461="","",(VLOOKUP($B461,'Price List'!$C:AS,38,FALSE)))</f>
        <v/>
      </c>
      <c r="AO461" s="83" t="str">
        <f>IF($B461="","",(VLOOKUP($B461,'Price List'!$C:AS,39,FALSE)))</f>
        <v/>
      </c>
      <c r="AP461" s="83" t="str">
        <f>IF($B461="","",(VLOOKUP($B461,'Price List'!$C:AS,40,FALSE)))</f>
        <v/>
      </c>
      <c r="AQ461" s="125" t="str">
        <f>IF($B461="","",(VLOOKUP($B461,'Price List'!$C:AS,41,FALSE)))</f>
        <v/>
      </c>
      <c r="AR461" s="135" t="str">
        <f>IF($B461="","",(VLOOKUP($B461,'Price List'!$C:AS,42,FALSE)))</f>
        <v/>
      </c>
      <c r="AS461" s="76" t="str">
        <f>IF($B461="","",(VLOOKUP($B461,'Price List'!$C:CO,43,FALSE)))</f>
        <v/>
      </c>
      <c r="AT461" s="151" t="str">
        <f t="shared" si="7"/>
        <v/>
      </c>
      <c r="AU461" s="76"/>
      <c r="AV461" s="76"/>
      <c r="AW461" s="76"/>
      <c r="AX461" s="76"/>
      <c r="AY461" s="76"/>
      <c r="AZ461" s="76"/>
      <c r="BA461" s="76"/>
    </row>
    <row r="462" spans="1:53" s="93" customFormat="1" ht="15.75" thickBot="1" x14ac:dyDescent="0.25">
      <c r="A462" s="87">
        <v>455</v>
      </c>
      <c r="B462" s="137" t="str">
        <f>IF(ISBLANK(Catalog!I1064),"",Catalog!I1064)</f>
        <v/>
      </c>
      <c r="C462" s="137"/>
      <c r="D462" s="137" t="str">
        <f>IF($B462="","",(VLOOKUP($B462,'Price List'!$C:BB,2,FALSE)))</f>
        <v/>
      </c>
      <c r="E462" s="146" t="str">
        <f>IF($B462="","",(VLOOKUP($B462,'Price List'!$C:BA,3,FALSE)))</f>
        <v/>
      </c>
      <c r="F462" s="147" t="str">
        <f>IF($B462="","",IF(ISBLANK(VLOOKUP($B462,'Price List'!$C:BB,5,FALSE)),VLOOKUP($B462,'Price List'!$C:BB,7,FALSE),VLOOKUP($B462,'Price List'!$C:BB,5,FALSE)))</f>
        <v/>
      </c>
      <c r="G462" s="137"/>
      <c r="H462" s="137"/>
      <c r="I462" s="146" t="str">
        <f>IF($B462="","",(VLOOKUP($B462,'Price List'!$C:BE,6,FALSE)))</f>
        <v/>
      </c>
      <c r="J462" s="137" t="str">
        <f>IF($B462="","",(VLOOKUP($B462,'Price List'!$C:BF,8,FALSE)))</f>
        <v/>
      </c>
      <c r="K462" s="138" t="str">
        <f>IF($B462="","",(VLOOKUP($B462,'Price List'!$C:BG,9,FALSE)))</f>
        <v/>
      </c>
      <c r="L462" s="87" t="str">
        <f>IF($B462="","",(VLOOKUP($B462,'Price List'!$C:BH,10,FALSE)))</f>
        <v/>
      </c>
      <c r="M462" s="88" t="str">
        <f>IF($B462="","",(VLOOKUP($B462,'Price List'!$C:BI,11,FALSE)))</f>
        <v/>
      </c>
      <c r="N462" s="89" t="str">
        <f>IF($B462="","",(VLOOKUP($B462,'Price List'!$C:BI,12,FALSE)))</f>
        <v/>
      </c>
      <c r="O462" s="90" t="str">
        <f>IF($B462="","",(VLOOKUP($B462,'Price List'!$C:AS,13,FALSE)))</f>
        <v/>
      </c>
      <c r="P462" s="91" t="str">
        <f>IF($B462="","",(VLOOKUP($B462,'Price List'!$C:AS,14,FALSE)))</f>
        <v/>
      </c>
      <c r="Q462" s="91" t="str">
        <f>IF($B462="","",(VLOOKUP($B462,'Price List'!$C:AS,15,FALSE)))</f>
        <v/>
      </c>
      <c r="R462" s="126" t="str">
        <f>IF($B462="","",(VLOOKUP($B462,'Price List'!$C:AS,16,FALSE)))</f>
        <v/>
      </c>
      <c r="S462" s="126" t="str">
        <f>IF($B462="","",(VLOOKUP($B462,'Price List'!$C:AS,17,FALSE)))</f>
        <v/>
      </c>
      <c r="T462" s="92" t="str">
        <f>IF($B462="","",(VLOOKUP($B462,'Price List'!$C:AS,18,FALSE)))</f>
        <v/>
      </c>
      <c r="U462" s="91" t="str">
        <f>IF($B462="","",(VLOOKUP($B462,'Price List'!$C:AS,19,FALSE)))</f>
        <v/>
      </c>
      <c r="V462" s="91" t="str">
        <f>IF($B462="","",(VLOOKUP($B462,'Price List'!$C:AS,20,FALSE)))</f>
        <v/>
      </c>
      <c r="W462" s="126" t="str">
        <f>IF($B462="","",(VLOOKUP($B462,'Price List'!$C:AS,21,FALSE)))</f>
        <v/>
      </c>
      <c r="X462" s="131" t="str">
        <f>IF($B462="","",(VLOOKUP($B462,'Price List'!$C:AS,22,FALSE)))</f>
        <v/>
      </c>
      <c r="Y462" s="91" t="str">
        <f>IF($B462="","",(VLOOKUP($B462,'Price List'!$C:AS,23,FALSE)))</f>
        <v/>
      </c>
      <c r="Z462" s="91" t="str">
        <f>IF($B462="","",(VLOOKUP($B462,'Price List'!$C:AS,24,FALSE)))</f>
        <v/>
      </c>
      <c r="AA462" s="91" t="str">
        <f>IF($B462="","",(VLOOKUP($B462,'Price List'!$C:AS,25,FALSE)))</f>
        <v/>
      </c>
      <c r="AB462" s="126" t="str">
        <f>IF($B462="","",(VLOOKUP($B462,'Price List'!$C:AS,26,FALSE)))</f>
        <v/>
      </c>
      <c r="AC462" s="126" t="str">
        <f>IF($B462="","",(VLOOKUP($B462,'Price List'!$C:AS,27,FALSE)))</f>
        <v/>
      </c>
      <c r="AD462" s="90" t="str">
        <f>IF($B462="","",(VLOOKUP($B462,'Price List'!$C:AS,28,FALSE)))</f>
        <v/>
      </c>
      <c r="AE462" s="91" t="str">
        <f>IF($B462="","",(VLOOKUP($B462,'Price List'!$C:AS,29,FALSE)))</f>
        <v/>
      </c>
      <c r="AF462" s="91" t="str">
        <f>IF($B462="","",(VLOOKUP($B462,'Price List'!$C:AS,30,FALSE)))</f>
        <v/>
      </c>
      <c r="AG462" s="126" t="str">
        <f>IF($B462="","",(VLOOKUP($B462,'Price List'!$C:AS,31,FALSE)))</f>
        <v/>
      </c>
      <c r="AH462" s="126" t="str">
        <f>IF($B462="","",(VLOOKUP($B462,'Price List'!$C:AS,32,FALSE)))</f>
        <v/>
      </c>
      <c r="AI462" s="92" t="str">
        <f>IF($B462="","",(VLOOKUP($B462,'Price List'!$C:AS,33,FALSE)))</f>
        <v/>
      </c>
      <c r="AJ462" s="91" t="str">
        <f>IF($B462="","",(VLOOKUP($B462,'Price List'!$C:AS,34,FALSE)))</f>
        <v/>
      </c>
      <c r="AK462" s="91" t="str">
        <f>IF($B462="","",(VLOOKUP($B462,'Price List'!$C:AS,35,FALSE)))</f>
        <v/>
      </c>
      <c r="AL462" s="126" t="str">
        <f>IF($B462="","",(VLOOKUP($B462,'Price List'!$C:AS,36,FALSE)))</f>
        <v/>
      </c>
      <c r="AM462" s="131" t="str">
        <f>IF($B462="","",(VLOOKUP($B462,'Price List'!$C:AS,37,FALSE)))</f>
        <v/>
      </c>
      <c r="AN462" s="91" t="str">
        <f>IF($B462="","",(VLOOKUP($B462,'Price List'!$C:AS,38,FALSE)))</f>
        <v/>
      </c>
      <c r="AO462" s="91" t="str">
        <f>IF($B462="","",(VLOOKUP($B462,'Price List'!$C:AS,39,FALSE)))</f>
        <v/>
      </c>
      <c r="AP462" s="91" t="str">
        <f>IF($B462="","",(VLOOKUP($B462,'Price List'!$C:AS,40,FALSE)))</f>
        <v/>
      </c>
      <c r="AQ462" s="126" t="str">
        <f>IF($B462="","",(VLOOKUP($B462,'Price List'!$C:AS,41,FALSE)))</f>
        <v/>
      </c>
      <c r="AR462" s="136" t="str">
        <f>IF($B462="","",(VLOOKUP($B462,'Price List'!$C:AS,42,FALSE)))</f>
        <v/>
      </c>
      <c r="AS462" s="137" t="str">
        <f>IF($B462="","",(VLOOKUP($B462,'Price List'!$C:CO,43,FALSE)))</f>
        <v/>
      </c>
      <c r="AT462" s="152" t="str">
        <f t="shared" si="7"/>
        <v/>
      </c>
      <c r="AU462" s="86"/>
      <c r="AV462" s="86"/>
      <c r="AW462" s="86"/>
      <c r="AX462" s="86"/>
      <c r="AY462" s="86"/>
      <c r="AZ462" s="86"/>
      <c r="BA462" s="86"/>
    </row>
    <row r="463" spans="1:53" ht="15.75" thickTop="1" x14ac:dyDescent="0.2">
      <c r="I463" s="41"/>
      <c r="AN463" s="41"/>
      <c r="AO463" s="41"/>
      <c r="AP463" s="41"/>
    </row>
  </sheetData>
  <mergeCells count="16">
    <mergeCell ref="O1:AC1"/>
    <mergeCell ref="O2:AC2"/>
    <mergeCell ref="AD2:AR2"/>
    <mergeCell ref="O4:S4"/>
    <mergeCell ref="L4:N4"/>
    <mergeCell ref="AN3:AR3"/>
    <mergeCell ref="AI3:AM3"/>
    <mergeCell ref="AD3:AH3"/>
    <mergeCell ref="Y3:AC3"/>
    <mergeCell ref="T3:X3"/>
    <mergeCell ref="O3:S3"/>
    <mergeCell ref="AN4:AR4"/>
    <mergeCell ref="AI4:AM4"/>
    <mergeCell ref="AD4:AH4"/>
    <mergeCell ref="Y4:AC4"/>
    <mergeCell ref="T4:X4"/>
  </mergeCells>
  <phoneticPr fontId="30" type="noConversion"/>
  <pageMargins left="0.51181102362204722" right="0.23622047244094491" top="0.98425196850393704" bottom="0" header="0.51181102362204722" footer="0.23622047244094491"/>
  <pageSetup scale="75" orientation="landscape" r:id="rId1"/>
  <headerFooter alignWithMargins="0"/>
  <ignoredErrors>
    <ignoredError sqref="G9:H9 AT9" formula="1"/>
  </ignoredErrors>
  <legacyDrawingHF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6"/>
  <dimension ref="A1:AT13"/>
  <sheetViews>
    <sheetView topLeftCell="C1" workbookViewId="0">
      <selection activeCell="C4" sqref="C4:C13"/>
    </sheetView>
  </sheetViews>
  <sheetFormatPr defaultColWidth="11.42578125" defaultRowHeight="12.75" x14ac:dyDescent="0.2"/>
  <cols>
    <col min="1" max="1" width="11.42578125" style="118" hidden="1" customWidth="1"/>
    <col min="2" max="2" width="19.85546875" style="118" hidden="1" customWidth="1"/>
    <col min="3" max="3" width="9.140625" style="118" customWidth="1"/>
    <col min="4" max="4" width="33" style="118" customWidth="1"/>
    <col min="5" max="5" width="8.85546875" style="118" customWidth="1"/>
    <col min="6" max="6" width="9" style="103" customWidth="1"/>
    <col min="7" max="7" width="10.42578125" style="103" customWidth="1"/>
    <col min="8" max="8" width="13.85546875" style="103" bestFit="1" customWidth="1"/>
    <col min="9" max="9" width="9.140625" style="103" hidden="1" customWidth="1"/>
    <col min="10" max="11" width="9.140625" style="103" customWidth="1"/>
    <col min="12" max="12" width="15.28515625" style="103" customWidth="1"/>
    <col min="13" max="13" width="15" style="103" bestFit="1" customWidth="1"/>
    <col min="14" max="14" width="17.7109375" style="103" bestFit="1" customWidth="1"/>
    <col min="15" max="15" width="7.42578125" style="103" bestFit="1" customWidth="1"/>
    <col min="16" max="16" width="8.5703125" style="103" bestFit="1" customWidth="1"/>
    <col min="17" max="17" width="7.5703125" style="103" bestFit="1" customWidth="1"/>
    <col min="18" max="18" width="11.5703125" style="103" bestFit="1" customWidth="1"/>
    <col min="19" max="19" width="14.85546875" style="103" bestFit="1" customWidth="1"/>
    <col min="20" max="23" width="11.42578125" style="103"/>
    <col min="24" max="24" width="11.42578125" style="119"/>
    <col min="25" max="28" width="11.42578125" style="103"/>
    <col min="29" max="29" width="11.42578125" style="119"/>
    <col min="30" max="33" width="11.42578125" style="103"/>
    <col min="34" max="34" width="11.42578125" style="119"/>
    <col min="35" max="44" width="11.42578125" style="103"/>
    <col min="45" max="45" width="13.140625" style="103" customWidth="1"/>
    <col min="46" max="46" width="14.28515625" style="103" bestFit="1" customWidth="1"/>
    <col min="47" max="16384" width="11.42578125" style="118"/>
  </cols>
  <sheetData>
    <row r="1" spans="1:46" ht="15" customHeight="1" x14ac:dyDescent="0.2">
      <c r="A1"/>
      <c r="B1"/>
      <c r="C1" s="14"/>
      <c r="D1"/>
      <c r="E1"/>
      <c r="F1" s="38"/>
      <c r="G1" s="97"/>
      <c r="H1" s="97"/>
      <c r="I1" s="38"/>
      <c r="J1" s="38"/>
      <c r="K1" s="154"/>
      <c r="L1" s="38"/>
      <c r="M1" s="38"/>
      <c r="N1" s="38"/>
      <c r="O1" s="98"/>
      <c r="P1" s="99"/>
      <c r="Q1" s="99"/>
      <c r="R1" s="100"/>
      <c r="S1" s="98"/>
      <c r="T1" s="99"/>
      <c r="U1" s="99"/>
      <c r="V1" s="100"/>
      <c r="W1" s="98"/>
      <c r="X1" s="101"/>
      <c r="Y1" s="99"/>
      <c r="Z1" s="100"/>
      <c r="AA1" s="98"/>
      <c r="AB1" s="99"/>
      <c r="AC1" s="101"/>
      <c r="AD1" s="100"/>
      <c r="AE1" s="98"/>
      <c r="AF1" s="99"/>
      <c r="AG1" s="99"/>
      <c r="AH1" s="102"/>
      <c r="AI1" s="98"/>
      <c r="AJ1" s="99"/>
      <c r="AK1" s="99"/>
      <c r="AL1" s="100"/>
      <c r="AM1" s="38"/>
    </row>
    <row r="2" spans="1:46" ht="15.75" customHeight="1" x14ac:dyDescent="0.25">
      <c r="A2"/>
      <c r="B2"/>
      <c r="C2" s="14"/>
      <c r="D2"/>
      <c r="E2"/>
      <c r="F2" s="38"/>
      <c r="G2" s="97"/>
      <c r="H2" s="97"/>
      <c r="I2" s="38"/>
      <c r="J2" s="38"/>
      <c r="K2" s="154"/>
      <c r="L2" s="38"/>
      <c r="M2" s="38"/>
      <c r="N2" s="38"/>
      <c r="O2" s="188" t="s">
        <v>57</v>
      </c>
      <c r="P2" s="186"/>
      <c r="Q2" s="186"/>
      <c r="R2" s="186"/>
      <c r="S2" s="187"/>
      <c r="T2" s="188" t="s">
        <v>58</v>
      </c>
      <c r="U2" s="186"/>
      <c r="V2" s="186"/>
      <c r="W2" s="186"/>
      <c r="X2" s="187"/>
      <c r="Y2" s="188" t="s">
        <v>59</v>
      </c>
      <c r="Z2" s="186"/>
      <c r="AA2" s="186"/>
      <c r="AB2" s="186"/>
      <c r="AC2" s="187"/>
      <c r="AD2" s="188" t="s">
        <v>60</v>
      </c>
      <c r="AE2" s="186"/>
      <c r="AF2" s="186"/>
      <c r="AG2" s="186"/>
      <c r="AH2" s="187"/>
      <c r="AI2" s="188" t="s">
        <v>61</v>
      </c>
      <c r="AJ2" s="186"/>
      <c r="AK2" s="186"/>
      <c r="AL2" s="186"/>
      <c r="AM2" s="186"/>
      <c r="AN2" s="186" t="s">
        <v>62</v>
      </c>
      <c r="AO2" s="186"/>
      <c r="AP2" s="186"/>
      <c r="AQ2" s="186"/>
      <c r="AR2" s="187"/>
      <c r="AS2" s="38"/>
    </row>
    <row r="3" spans="1:46" ht="15.75" customHeight="1" x14ac:dyDescent="0.2">
      <c r="A3" s="104"/>
      <c r="B3" s="104"/>
      <c r="C3" s="104" t="s">
        <v>30</v>
      </c>
      <c r="D3" s="104" t="s">
        <v>26</v>
      </c>
      <c r="E3" s="104" t="s">
        <v>39</v>
      </c>
      <c r="F3" s="105" t="s">
        <v>40</v>
      </c>
      <c r="G3" s="106" t="s">
        <v>63</v>
      </c>
      <c r="H3" s="106" t="s">
        <v>77</v>
      </c>
      <c r="I3" s="105"/>
      <c r="J3" s="105" t="s">
        <v>41</v>
      </c>
      <c r="K3" s="105" t="s">
        <v>42</v>
      </c>
      <c r="L3" s="105" t="s">
        <v>43</v>
      </c>
      <c r="M3" s="105" t="s">
        <v>44</v>
      </c>
      <c r="N3" s="105" t="s">
        <v>45</v>
      </c>
      <c r="O3" s="107" t="s">
        <v>46</v>
      </c>
      <c r="P3" s="108" t="s">
        <v>47</v>
      </c>
      <c r="Q3" s="108" t="s">
        <v>48</v>
      </c>
      <c r="R3" s="109" t="s">
        <v>49</v>
      </c>
      <c r="S3" s="110" t="s">
        <v>50</v>
      </c>
      <c r="T3" s="107" t="s">
        <v>46</v>
      </c>
      <c r="U3" s="108" t="s">
        <v>47</v>
      </c>
      <c r="V3" s="108" t="s">
        <v>48</v>
      </c>
      <c r="W3" s="109" t="s">
        <v>49</v>
      </c>
      <c r="X3" s="111" t="s">
        <v>50</v>
      </c>
      <c r="Y3" s="107" t="s">
        <v>46</v>
      </c>
      <c r="Z3" s="108" t="s">
        <v>47</v>
      </c>
      <c r="AA3" s="108" t="s">
        <v>48</v>
      </c>
      <c r="AB3" s="109" t="s">
        <v>49</v>
      </c>
      <c r="AC3" s="111" t="s">
        <v>50</v>
      </c>
      <c r="AD3" s="107" t="s">
        <v>51</v>
      </c>
      <c r="AE3" s="108" t="s">
        <v>52</v>
      </c>
      <c r="AF3" s="108" t="s">
        <v>53</v>
      </c>
      <c r="AG3" s="109" t="s">
        <v>54</v>
      </c>
      <c r="AH3" s="111" t="s">
        <v>55</v>
      </c>
      <c r="AI3" s="107" t="s">
        <v>51</v>
      </c>
      <c r="AJ3" s="108" t="s">
        <v>52</v>
      </c>
      <c r="AK3" s="108" t="s">
        <v>53</v>
      </c>
      <c r="AL3" s="109" t="s">
        <v>54</v>
      </c>
      <c r="AM3" s="110" t="s">
        <v>55</v>
      </c>
      <c r="AN3" s="107" t="s">
        <v>51</v>
      </c>
      <c r="AO3" s="108" t="s">
        <v>52</v>
      </c>
      <c r="AP3" s="108" t="s">
        <v>53</v>
      </c>
      <c r="AQ3" s="109" t="s">
        <v>54</v>
      </c>
      <c r="AR3" s="110" t="s">
        <v>55</v>
      </c>
      <c r="AS3" s="105" t="s">
        <v>56</v>
      </c>
    </row>
    <row r="4" spans="1:46" s="122" customFormat="1" ht="15.75" customHeight="1" x14ac:dyDescent="0.2">
      <c r="A4" s="120"/>
      <c r="B4" s="120"/>
      <c r="C4" s="112">
        <v>2</v>
      </c>
      <c r="D4" s="33" t="s">
        <v>67</v>
      </c>
      <c r="E4" s="33" t="s">
        <v>6</v>
      </c>
      <c r="F4"/>
      <c r="G4" s="113">
        <v>5</v>
      </c>
      <c r="H4" s="113">
        <v>10</v>
      </c>
      <c r="I4"/>
      <c r="J4">
        <v>48</v>
      </c>
      <c r="K4" s="154">
        <v>576</v>
      </c>
      <c r="L4" s="36">
        <v>12345678911</v>
      </c>
      <c r="M4" s="36">
        <v>30012345678911</v>
      </c>
      <c r="N4" s="37">
        <v>50012345678911</v>
      </c>
      <c r="O4" s="114">
        <v>3.2</v>
      </c>
      <c r="P4" s="115">
        <v>0.51</v>
      </c>
      <c r="Q4" s="115">
        <v>30.51</v>
      </c>
      <c r="R4" s="116">
        <v>4.3402777777777769E-2</v>
      </c>
      <c r="S4" s="117">
        <v>4.9792320000000002E-5</v>
      </c>
      <c r="T4" s="114">
        <v>26</v>
      </c>
      <c r="U4" s="115">
        <v>5.21</v>
      </c>
      <c r="V4" s="115">
        <v>31.5</v>
      </c>
      <c r="W4" s="116">
        <v>2.083333333333333</v>
      </c>
      <c r="X4" s="117">
        <v>4.26699E-3</v>
      </c>
      <c r="Y4" s="114">
        <v>27.51</v>
      </c>
      <c r="Z4" s="115">
        <v>18.010000000000002</v>
      </c>
      <c r="AA4" s="115">
        <v>33.5</v>
      </c>
      <c r="AB4" s="116">
        <v>25</v>
      </c>
      <c r="AC4" s="117">
        <v>1.6597745850000001E-2</v>
      </c>
      <c r="AD4" s="114">
        <v>1.2598400000000001</v>
      </c>
      <c r="AE4" s="115">
        <v>0.20078699999999999</v>
      </c>
      <c r="AF4" s="115">
        <v>12.011787</v>
      </c>
      <c r="AG4" s="116">
        <v>9.5486111111111105E-2</v>
      </c>
      <c r="AH4" s="117">
        <v>1.7584486437312E-3</v>
      </c>
      <c r="AI4" s="114">
        <v>10.2362</v>
      </c>
      <c r="AJ4" s="115">
        <v>2.051177</v>
      </c>
      <c r="AK4" s="115">
        <v>12.40155</v>
      </c>
      <c r="AL4" s="116">
        <v>4.583333333333333</v>
      </c>
      <c r="AM4" s="117">
        <v>0.15069156806340001</v>
      </c>
      <c r="AN4" s="114">
        <v>10.830686999999999</v>
      </c>
      <c r="AO4" s="115">
        <v>7.0905370000000003</v>
      </c>
      <c r="AP4" s="115">
        <v>13.18895</v>
      </c>
      <c r="AQ4" s="116">
        <v>55</v>
      </c>
      <c r="AR4" s="117">
        <v>0.58616034920501103</v>
      </c>
      <c r="AS4" t="s">
        <v>27</v>
      </c>
      <c r="AT4" s="121"/>
    </row>
    <row r="5" spans="1:46" s="122" customFormat="1" ht="15.75" customHeight="1" x14ac:dyDescent="0.2">
      <c r="A5" s="120"/>
      <c r="B5" s="120"/>
      <c r="C5" s="112">
        <v>40</v>
      </c>
      <c r="D5" s="33" t="s">
        <v>68</v>
      </c>
      <c r="E5" s="33" t="s">
        <v>6</v>
      </c>
      <c r="F5"/>
      <c r="G5" s="113">
        <v>1.5</v>
      </c>
      <c r="H5" s="113">
        <v>3</v>
      </c>
      <c r="I5"/>
      <c r="J5">
        <v>12</v>
      </c>
      <c r="K5" s="154">
        <v>288</v>
      </c>
      <c r="L5" s="36">
        <v>12345678913</v>
      </c>
      <c r="M5" s="36">
        <v>30012345678913</v>
      </c>
      <c r="N5" s="37">
        <v>50012345678913</v>
      </c>
      <c r="O5" s="114">
        <v>7.59</v>
      </c>
      <c r="P5" s="115">
        <v>1.19</v>
      </c>
      <c r="Q5" s="115">
        <v>17.7</v>
      </c>
      <c r="R5" s="116">
        <v>0.1111111111111111</v>
      </c>
      <c r="S5" s="117">
        <v>1.5986816999999999E-4</v>
      </c>
      <c r="T5" s="114">
        <v>14.5</v>
      </c>
      <c r="U5" s="115">
        <v>8</v>
      </c>
      <c r="V5" s="115">
        <v>18.010000000000002</v>
      </c>
      <c r="W5" s="116">
        <v>1.333333333333333</v>
      </c>
      <c r="X5" s="117">
        <v>2.0891600000000001E-3</v>
      </c>
      <c r="Y5" s="114">
        <v>44</v>
      </c>
      <c r="Z5" s="115">
        <v>37.200000000000003</v>
      </c>
      <c r="AA5" s="115">
        <v>33.700000000000003</v>
      </c>
      <c r="AB5" s="116">
        <v>11.2</v>
      </c>
      <c r="AC5" s="117">
        <v>5.516016E-2</v>
      </c>
      <c r="AD5" s="114">
        <v>2.9881829999999998</v>
      </c>
      <c r="AE5" s="115">
        <v>0.468503</v>
      </c>
      <c r="AF5" s="115">
        <v>6.9684900000000001</v>
      </c>
      <c r="AG5" s="116">
        <v>0.24444444444444441</v>
      </c>
      <c r="AH5" s="117">
        <v>5.6458499365422002E-3</v>
      </c>
      <c r="AI5" s="114">
        <v>5.7086499999999996</v>
      </c>
      <c r="AJ5" s="115">
        <v>3.1496</v>
      </c>
      <c r="AK5" s="115">
        <v>7.0905370000000003</v>
      </c>
      <c r="AL5" s="116">
        <v>2.9333333333333331</v>
      </c>
      <c r="AM5" s="117">
        <v>7.3780064245600005E-2</v>
      </c>
      <c r="AN5" s="114">
        <v>17.322800000000001</v>
      </c>
      <c r="AO5" s="115">
        <v>14.64564</v>
      </c>
      <c r="AP5" s="115">
        <v>13.26769</v>
      </c>
      <c r="AQ5" s="116">
        <v>24.64</v>
      </c>
      <c r="AR5" s="117">
        <v>1.9480174561056001</v>
      </c>
      <c r="AS5" t="s">
        <v>27</v>
      </c>
      <c r="AT5" s="121"/>
    </row>
    <row r="6" spans="1:46" s="122" customFormat="1" ht="15.75" customHeight="1" x14ac:dyDescent="0.2">
      <c r="A6" s="120"/>
      <c r="B6" s="120"/>
      <c r="C6" s="112">
        <v>42</v>
      </c>
      <c r="D6" s="33" t="s">
        <v>69</v>
      </c>
      <c r="E6" s="33" t="s">
        <v>6</v>
      </c>
      <c r="F6"/>
      <c r="G6" s="113">
        <v>3</v>
      </c>
      <c r="H6" s="113">
        <v>6</v>
      </c>
      <c r="I6"/>
      <c r="J6">
        <v>12</v>
      </c>
      <c r="K6" s="154">
        <v>168</v>
      </c>
      <c r="L6" s="36">
        <v>12345678915</v>
      </c>
      <c r="M6" s="36">
        <v>30012345678911</v>
      </c>
      <c r="N6" s="37">
        <v>50012345678915</v>
      </c>
      <c r="O6" s="114">
        <v>9.19</v>
      </c>
      <c r="P6" s="115">
        <v>1.19</v>
      </c>
      <c r="Q6" s="115">
        <v>20.29</v>
      </c>
      <c r="R6" s="116">
        <v>6.9642857142857145E-2</v>
      </c>
      <c r="S6" s="117">
        <v>2.2189346899999999E-4</v>
      </c>
      <c r="T6" s="114">
        <v>16.510000000000002</v>
      </c>
      <c r="U6" s="115">
        <v>9.6999999999999993</v>
      </c>
      <c r="V6" s="115">
        <v>21.01</v>
      </c>
      <c r="W6" s="116">
        <v>0.83571428571428574</v>
      </c>
      <c r="X6" s="117">
        <v>3.3646884700000001E-3</v>
      </c>
      <c r="Y6" s="114">
        <v>34.01</v>
      </c>
      <c r="Z6" s="115">
        <v>40.01</v>
      </c>
      <c r="AA6" s="115">
        <v>43.99</v>
      </c>
      <c r="AB6" s="116">
        <v>11.7</v>
      </c>
      <c r="AC6" s="117">
        <v>5.9858956998999999E-2</v>
      </c>
      <c r="AD6" s="114">
        <v>3.6181030000000001</v>
      </c>
      <c r="AE6" s="115">
        <v>0.468503</v>
      </c>
      <c r="AF6" s="115">
        <v>7.9881729999999997</v>
      </c>
      <c r="AG6" s="116">
        <v>0.15321428571428569</v>
      </c>
      <c r="AH6" s="117">
        <v>7.8363143074245394E-3</v>
      </c>
      <c r="AI6" s="114">
        <v>6.499987</v>
      </c>
      <c r="AJ6" s="115">
        <v>3.8188900000000001</v>
      </c>
      <c r="AK6" s="115">
        <v>8.2716370000000001</v>
      </c>
      <c r="AL6" s="116">
        <v>1.8385714285714281</v>
      </c>
      <c r="AM6" s="117">
        <v>0.1188261940124402</v>
      </c>
      <c r="AN6" s="114">
        <v>13.389737</v>
      </c>
      <c r="AO6" s="115">
        <v>15.751937</v>
      </c>
      <c r="AP6" s="115">
        <v>17.318863</v>
      </c>
      <c r="AQ6" s="116">
        <v>25.74</v>
      </c>
      <c r="AR6" s="117">
        <v>2.113958573331304</v>
      </c>
      <c r="AS6" t="s">
        <v>27</v>
      </c>
      <c r="AT6" s="121"/>
    </row>
    <row r="7" spans="1:46" s="122" customFormat="1" ht="15.75" customHeight="1" x14ac:dyDescent="0.2">
      <c r="A7" s="120"/>
      <c r="B7" s="120"/>
      <c r="C7" s="112">
        <v>45</v>
      </c>
      <c r="D7" s="33" t="s">
        <v>70</v>
      </c>
      <c r="E7" t="s">
        <v>12</v>
      </c>
      <c r="F7"/>
      <c r="G7" s="113">
        <v>0.1</v>
      </c>
      <c r="H7" s="113">
        <v>0.2</v>
      </c>
      <c r="I7"/>
      <c r="J7">
        <v>12</v>
      </c>
      <c r="K7" s="154">
        <v>2160</v>
      </c>
      <c r="L7" s="36">
        <v>12345678917</v>
      </c>
      <c r="M7" s="36">
        <v>30012345678911</v>
      </c>
      <c r="N7" s="37">
        <v>50012345678917</v>
      </c>
      <c r="O7" s="114">
        <v>13.41</v>
      </c>
      <c r="P7" s="115">
        <v>0.2</v>
      </c>
      <c r="Q7" s="115">
        <v>6.71</v>
      </c>
      <c r="R7" s="116">
        <v>6.0185185185185177E-3</v>
      </c>
      <c r="S7" s="117">
        <v>1.799622E-5</v>
      </c>
      <c r="T7" s="114">
        <v>10</v>
      </c>
      <c r="U7" s="115">
        <v>4</v>
      </c>
      <c r="V7" s="115">
        <v>10</v>
      </c>
      <c r="W7" s="116">
        <v>0.21666666666666659</v>
      </c>
      <c r="X7" s="117">
        <v>4.0000000000000002E-4</v>
      </c>
      <c r="Y7" s="114">
        <v>30.5</v>
      </c>
      <c r="Z7" s="115">
        <v>21</v>
      </c>
      <c r="AA7" s="115">
        <v>41</v>
      </c>
      <c r="AB7" s="116">
        <v>15.3</v>
      </c>
      <c r="AC7" s="117">
        <v>2.6260499999999999E-2</v>
      </c>
      <c r="AD7" s="114">
        <v>5.2795170000000002</v>
      </c>
      <c r="AE7" s="115">
        <v>7.8740000000000004E-2</v>
      </c>
      <c r="AF7" s="115">
        <v>2.6417269999999999</v>
      </c>
      <c r="AG7" s="116">
        <v>1.324074074074074E-2</v>
      </c>
      <c r="AH7" s="117">
        <v>6.3554838680519995E-4</v>
      </c>
      <c r="AI7" s="114">
        <v>3.9369999999999998</v>
      </c>
      <c r="AJ7" s="115">
        <v>1.5748</v>
      </c>
      <c r="AK7" s="115">
        <v>3.9369999999999998</v>
      </c>
      <c r="AL7" s="116">
        <v>0.47666666666666663</v>
      </c>
      <c r="AM7" s="117">
        <v>1.4126263999999999E-2</v>
      </c>
      <c r="AN7" s="114">
        <v>12.007849999999999</v>
      </c>
      <c r="AO7" s="115">
        <v>8.2676999999999996</v>
      </c>
      <c r="AP7" s="115">
        <v>16.1417</v>
      </c>
      <c r="AQ7" s="116">
        <v>33.659999999999997</v>
      </c>
      <c r="AR7" s="117">
        <v>0.92740688943000005</v>
      </c>
      <c r="AS7" t="s">
        <v>27</v>
      </c>
      <c r="AT7" s="121"/>
    </row>
    <row r="8" spans="1:46" s="122" customFormat="1" ht="15.75" customHeight="1" x14ac:dyDescent="0.2">
      <c r="A8" s="120"/>
      <c r="B8" s="120"/>
      <c r="C8" s="112">
        <v>58</v>
      </c>
      <c r="D8" s="33" t="s">
        <v>71</v>
      </c>
      <c r="E8" t="s">
        <v>11</v>
      </c>
      <c r="F8"/>
      <c r="G8" s="113">
        <v>1.6</v>
      </c>
      <c r="H8" s="113">
        <v>3.2</v>
      </c>
      <c r="I8"/>
      <c r="J8">
        <v>12</v>
      </c>
      <c r="K8" s="154">
        <v>144</v>
      </c>
      <c r="L8" s="36">
        <v>12345678919</v>
      </c>
      <c r="M8" s="36">
        <v>30012345678911</v>
      </c>
      <c r="N8" s="37">
        <v>50012345678919</v>
      </c>
      <c r="O8" s="114">
        <v>8.89</v>
      </c>
      <c r="P8" s="115">
        <v>2.54</v>
      </c>
      <c r="Q8" s="115">
        <v>19.3</v>
      </c>
      <c r="R8" s="116">
        <v>0.1381944444444444</v>
      </c>
      <c r="S8" s="117">
        <v>4.3580558000000001E-4</v>
      </c>
      <c r="T8" s="114">
        <v>0</v>
      </c>
      <c r="U8" s="115">
        <v>0</v>
      </c>
      <c r="V8" s="115">
        <v>0</v>
      </c>
      <c r="W8" s="116">
        <v>1.658333333333333</v>
      </c>
      <c r="X8" s="117">
        <v>0</v>
      </c>
      <c r="Y8" s="114">
        <v>40.01</v>
      </c>
      <c r="Z8" s="115">
        <v>32.51</v>
      </c>
      <c r="AA8" s="115">
        <v>57.99</v>
      </c>
      <c r="AB8" s="116">
        <v>19.899999999999999</v>
      </c>
      <c r="AC8" s="117">
        <v>7.5429048548999997E-2</v>
      </c>
      <c r="AD8" s="114">
        <v>3.4999929999999999</v>
      </c>
      <c r="AE8" s="115">
        <v>0.99999800000000005</v>
      </c>
      <c r="AF8" s="115">
        <v>7.5984100000000003</v>
      </c>
      <c r="AG8" s="116">
        <v>0.30402777777777767</v>
      </c>
      <c r="AH8" s="117">
        <v>1.53907616893828E-2</v>
      </c>
      <c r="AI8" s="114">
        <v>0</v>
      </c>
      <c r="AJ8" s="115">
        <v>0</v>
      </c>
      <c r="AK8" s="115">
        <v>0</v>
      </c>
      <c r="AL8" s="116">
        <v>3.648333333333333</v>
      </c>
      <c r="AM8" s="117">
        <v>0</v>
      </c>
      <c r="AN8" s="114">
        <v>15.751937</v>
      </c>
      <c r="AO8" s="115">
        <v>12.799187</v>
      </c>
      <c r="AP8" s="115">
        <v>22.830663000000001</v>
      </c>
      <c r="AQ8" s="116">
        <v>43.78</v>
      </c>
      <c r="AR8" s="117">
        <v>2.6638266326799771</v>
      </c>
      <c r="AS8" t="s">
        <v>27</v>
      </c>
      <c r="AT8" s="121"/>
    </row>
    <row r="9" spans="1:46" s="122" customFormat="1" ht="15.75" customHeight="1" x14ac:dyDescent="0.2">
      <c r="A9" s="120"/>
      <c r="B9" s="120"/>
      <c r="C9" s="112">
        <v>60</v>
      </c>
      <c r="D9" s="33" t="s">
        <v>72</v>
      </c>
      <c r="E9" t="s">
        <v>12</v>
      </c>
      <c r="F9"/>
      <c r="G9" s="113">
        <v>0.11</v>
      </c>
      <c r="H9" s="113">
        <v>0.22</v>
      </c>
      <c r="I9"/>
      <c r="J9">
        <v>12</v>
      </c>
      <c r="K9" s="154">
        <v>2160</v>
      </c>
      <c r="L9" s="36">
        <v>12345678921</v>
      </c>
      <c r="M9" s="36">
        <v>30012345678911</v>
      </c>
      <c r="N9" s="37">
        <v>50012345678921</v>
      </c>
      <c r="O9" s="114">
        <v>14.71</v>
      </c>
      <c r="P9" s="115">
        <v>0.2</v>
      </c>
      <c r="Q9" s="115">
        <v>6.3</v>
      </c>
      <c r="R9" s="116">
        <v>6.4814814814814813E-3</v>
      </c>
      <c r="S9" s="117">
        <v>1.85346E-5</v>
      </c>
      <c r="T9" s="114">
        <v>8</v>
      </c>
      <c r="U9" s="115">
        <v>4</v>
      </c>
      <c r="V9" s="115">
        <v>13</v>
      </c>
      <c r="W9" s="116">
        <v>0.23333333333333331</v>
      </c>
      <c r="X9" s="117">
        <v>4.1599999999999997E-4</v>
      </c>
      <c r="Y9" s="114">
        <v>26.7</v>
      </c>
      <c r="Z9" s="115">
        <v>24.5</v>
      </c>
      <c r="AA9" s="115">
        <v>39.700000000000003</v>
      </c>
      <c r="AB9" s="116">
        <v>16.5</v>
      </c>
      <c r="AC9" s="117">
        <v>2.5969755000000001E-2</v>
      </c>
      <c r="AD9" s="114">
        <v>5.7913269999999999</v>
      </c>
      <c r="AE9" s="115">
        <v>7.8740000000000004E-2</v>
      </c>
      <c r="AF9" s="115">
        <v>2.4803099999999998</v>
      </c>
      <c r="AG9" s="116">
        <v>1.4259259259259249E-2</v>
      </c>
      <c r="AH9" s="117">
        <v>6.5456163183599998E-4</v>
      </c>
      <c r="AI9" s="114">
        <v>3.1496</v>
      </c>
      <c r="AJ9" s="115">
        <v>1.5748</v>
      </c>
      <c r="AK9" s="115">
        <v>5.1181000000000001</v>
      </c>
      <c r="AL9" s="116">
        <v>0.51333333333333331</v>
      </c>
      <c r="AM9" s="117">
        <v>1.469131456E-2</v>
      </c>
      <c r="AN9" s="114">
        <v>10.51179</v>
      </c>
      <c r="AO9" s="115">
        <v>9.6456499999999998</v>
      </c>
      <c r="AP9" s="115">
        <v>15.62989</v>
      </c>
      <c r="AQ9" s="116">
        <v>36.299999999999997</v>
      </c>
      <c r="AR9" s="117">
        <v>0.91713903786329998</v>
      </c>
      <c r="AS9" t="s">
        <v>27</v>
      </c>
      <c r="AT9" s="121"/>
    </row>
    <row r="10" spans="1:46" s="122" customFormat="1" ht="15.75" customHeight="1" x14ac:dyDescent="0.2">
      <c r="A10" s="120"/>
      <c r="B10" s="120"/>
      <c r="C10" s="112">
        <v>89</v>
      </c>
      <c r="D10" s="33" t="s">
        <v>73</v>
      </c>
      <c r="E10" t="s">
        <v>11</v>
      </c>
      <c r="F10"/>
      <c r="G10" s="113">
        <v>0.3</v>
      </c>
      <c r="H10" s="113">
        <v>0.6</v>
      </c>
      <c r="I10"/>
      <c r="J10">
        <v>12</v>
      </c>
      <c r="K10" s="154">
        <v>288</v>
      </c>
      <c r="L10" s="36">
        <v>12345678923</v>
      </c>
      <c r="M10" s="36">
        <v>30012345678911</v>
      </c>
      <c r="N10" s="37">
        <v>50012345678923</v>
      </c>
      <c r="O10" s="114">
        <v>9.14</v>
      </c>
      <c r="P10" s="115">
        <v>1.27</v>
      </c>
      <c r="Q10" s="115">
        <v>14.22</v>
      </c>
      <c r="R10" s="116">
        <v>3.125E-2</v>
      </c>
      <c r="S10" s="117">
        <v>1.65062916E-4</v>
      </c>
      <c r="T10" s="114">
        <v>14.61</v>
      </c>
      <c r="U10" s="115">
        <v>10.16</v>
      </c>
      <c r="V10" s="115">
        <v>7.62</v>
      </c>
      <c r="W10" s="116">
        <v>0.375</v>
      </c>
      <c r="X10" s="117">
        <v>1.1310945119999999E-3</v>
      </c>
      <c r="Y10" s="114">
        <v>46.36</v>
      </c>
      <c r="Z10" s="115">
        <v>41.91</v>
      </c>
      <c r="AA10" s="115">
        <v>36.83</v>
      </c>
      <c r="AB10" s="116">
        <v>9</v>
      </c>
      <c r="AC10" s="117">
        <v>7.1558760107999997E-2</v>
      </c>
      <c r="AD10" s="114">
        <v>3.5984180000000001</v>
      </c>
      <c r="AE10" s="115">
        <v>0.49999900000000003</v>
      </c>
      <c r="AF10" s="115">
        <v>5.598414</v>
      </c>
      <c r="AG10" s="116">
        <v>6.8750000000000006E-2</v>
      </c>
      <c r="AH10" s="117">
        <v>5.8293058200645604E-3</v>
      </c>
      <c r="AI10" s="114">
        <v>5.751957</v>
      </c>
      <c r="AJ10" s="115">
        <v>3.9999920000000002</v>
      </c>
      <c r="AK10" s="115">
        <v>2.999994</v>
      </c>
      <c r="AL10" s="116">
        <v>0.82499999999999996</v>
      </c>
      <c r="AM10" s="117">
        <v>3.9945349213657923E-2</v>
      </c>
      <c r="AN10" s="114">
        <v>18.251932</v>
      </c>
      <c r="AO10" s="115">
        <v>16.499967000000002</v>
      </c>
      <c r="AP10" s="115">
        <v>14.499971</v>
      </c>
      <c r="AQ10" s="116">
        <v>19.8</v>
      </c>
      <c r="AR10" s="117">
        <v>2.5271448419956908</v>
      </c>
      <c r="AS10" t="s">
        <v>28</v>
      </c>
      <c r="AT10" s="121"/>
    </row>
    <row r="11" spans="1:46" s="122" customFormat="1" ht="15.75" customHeight="1" x14ac:dyDescent="0.2">
      <c r="A11" s="120"/>
      <c r="B11" s="120"/>
      <c r="C11" s="112">
        <v>90</v>
      </c>
      <c r="D11" s="33" t="s">
        <v>74</v>
      </c>
      <c r="E11" t="s">
        <v>11</v>
      </c>
      <c r="F11"/>
      <c r="G11" s="113">
        <v>1.35</v>
      </c>
      <c r="H11" s="113">
        <v>2.7</v>
      </c>
      <c r="I11"/>
      <c r="J11">
        <v>12</v>
      </c>
      <c r="K11" s="154">
        <v>96</v>
      </c>
      <c r="L11" s="36">
        <v>12345678925</v>
      </c>
      <c r="M11" s="36">
        <v>30012345678911</v>
      </c>
      <c r="N11" s="37">
        <v>50012345678925</v>
      </c>
      <c r="O11" s="114">
        <v>9.5299999999999994</v>
      </c>
      <c r="P11" s="115">
        <v>1.27</v>
      </c>
      <c r="Q11" s="115">
        <v>13.34</v>
      </c>
      <c r="R11" s="116">
        <v>2.2916666666666662E-2</v>
      </c>
      <c r="S11" s="117">
        <v>1.6145535399999999E-4</v>
      </c>
      <c r="T11" s="114">
        <v>13.97</v>
      </c>
      <c r="U11" s="115">
        <v>10.16</v>
      </c>
      <c r="V11" s="115">
        <v>7.62</v>
      </c>
      <c r="W11" s="116">
        <v>0.27500000000000002</v>
      </c>
      <c r="X11" s="117">
        <v>1.081546224E-3</v>
      </c>
      <c r="Y11" s="114">
        <v>23</v>
      </c>
      <c r="Z11" s="115">
        <v>31</v>
      </c>
      <c r="AA11" s="115">
        <v>19</v>
      </c>
      <c r="AB11" s="116">
        <v>2.2000000000000002</v>
      </c>
      <c r="AC11" s="117">
        <v>1.3547E-2</v>
      </c>
      <c r="AD11" s="114">
        <v>3.7519610000000001</v>
      </c>
      <c r="AE11" s="115">
        <v>0.49999900000000003</v>
      </c>
      <c r="AF11" s="115">
        <v>5.2519580000000001</v>
      </c>
      <c r="AG11" s="116">
        <v>5.0416666666666658E-2</v>
      </c>
      <c r="AH11" s="117">
        <v>5.7019023870436402E-3</v>
      </c>
      <c r="AI11" s="114">
        <v>5.4999890000000002</v>
      </c>
      <c r="AJ11" s="115">
        <v>3.9999920000000002</v>
      </c>
      <c r="AK11" s="115">
        <v>2.999994</v>
      </c>
      <c r="AL11" s="116">
        <v>0.60499999999999998</v>
      </c>
      <c r="AM11" s="117">
        <v>3.8195518721067842E-2</v>
      </c>
      <c r="AN11" s="114">
        <v>9.0550999999999995</v>
      </c>
      <c r="AO11" s="115">
        <v>12.204700000000001</v>
      </c>
      <c r="AP11" s="115">
        <v>7.4802999999999997</v>
      </c>
      <c r="AQ11" s="116">
        <v>4.84</v>
      </c>
      <c r="AR11" s="117">
        <v>0.47842124602000002</v>
      </c>
      <c r="AS11" t="s">
        <v>27</v>
      </c>
      <c r="AT11" s="121"/>
    </row>
    <row r="12" spans="1:46" s="122" customFormat="1" ht="15.75" customHeight="1" x14ac:dyDescent="0.2">
      <c r="A12" s="120"/>
      <c r="B12" s="120"/>
      <c r="C12" s="112">
        <v>200</v>
      </c>
      <c r="D12" s="33" t="s">
        <v>75</v>
      </c>
      <c r="E12" t="s">
        <v>11</v>
      </c>
      <c r="F12"/>
      <c r="G12" s="113">
        <v>1.55</v>
      </c>
      <c r="H12" s="113">
        <v>3.1</v>
      </c>
      <c r="I12"/>
      <c r="J12">
        <v>24</v>
      </c>
      <c r="K12" s="154">
        <v>3600</v>
      </c>
      <c r="L12" s="36">
        <v>12345678927</v>
      </c>
      <c r="M12" s="36">
        <v>30012345678911</v>
      </c>
      <c r="N12" s="37">
        <v>50012345678927</v>
      </c>
      <c r="O12" s="114">
        <v>1.6</v>
      </c>
      <c r="P12" s="115">
        <v>1.0900000000000001</v>
      </c>
      <c r="Q12" s="115">
        <v>2.59</v>
      </c>
      <c r="R12" s="116">
        <v>7.9861111111111105E-3</v>
      </c>
      <c r="S12" s="117">
        <v>4.5169599999999999E-6</v>
      </c>
      <c r="T12" s="114">
        <v>10.49</v>
      </c>
      <c r="U12" s="115">
        <v>1.3</v>
      </c>
      <c r="V12" s="115">
        <v>11.51</v>
      </c>
      <c r="W12" s="116">
        <v>0.1916666666666666</v>
      </c>
      <c r="X12" s="117">
        <v>1.5696187E-4</v>
      </c>
      <c r="Y12" s="114">
        <v>41.61</v>
      </c>
      <c r="Z12" s="115">
        <v>26.49</v>
      </c>
      <c r="AA12" s="115">
        <v>33.5</v>
      </c>
      <c r="AB12" s="116">
        <v>28.75</v>
      </c>
      <c r="AC12" s="117">
        <v>3.6925338150000001E-2</v>
      </c>
      <c r="AD12" s="114">
        <v>0.62992000000000004</v>
      </c>
      <c r="AE12" s="115">
        <v>0.42913299999999999</v>
      </c>
      <c r="AF12" s="115">
        <v>1.0196829999999999</v>
      </c>
      <c r="AG12" s="116">
        <v>1.756944444444444E-2</v>
      </c>
      <c r="AH12" s="117">
        <v>1.595194235936E-4</v>
      </c>
      <c r="AI12" s="114">
        <v>4.1299130000000002</v>
      </c>
      <c r="AJ12" s="115">
        <v>0.51180999999999999</v>
      </c>
      <c r="AK12" s="115">
        <v>4.5314870000000003</v>
      </c>
      <c r="AL12" s="116">
        <v>0.42166666666666658</v>
      </c>
      <c r="AM12" s="117">
        <v>5.5432120338841998E-3</v>
      </c>
      <c r="AN12" s="114">
        <v>16.381857</v>
      </c>
      <c r="AO12" s="115">
        <v>10.429112999999999</v>
      </c>
      <c r="AP12" s="115">
        <v>13.18895</v>
      </c>
      <c r="AQ12" s="116">
        <v>63.25</v>
      </c>
      <c r="AR12" s="117">
        <v>1.304042687490429</v>
      </c>
      <c r="AS12" t="s">
        <v>29</v>
      </c>
      <c r="AT12" s="121"/>
    </row>
    <row r="13" spans="1:46" s="122" customFormat="1" ht="15.75" customHeight="1" x14ac:dyDescent="0.2">
      <c r="A13" s="120"/>
      <c r="B13" s="120"/>
      <c r="C13" s="112">
        <v>204</v>
      </c>
      <c r="D13" s="33" t="s">
        <v>76</v>
      </c>
      <c r="E13" t="s">
        <v>11</v>
      </c>
      <c r="F13"/>
      <c r="G13" s="113">
        <v>2.85</v>
      </c>
      <c r="H13" s="113">
        <v>5.7</v>
      </c>
      <c r="I13"/>
      <c r="J13">
        <v>24</v>
      </c>
      <c r="K13" s="154">
        <v>1440</v>
      </c>
      <c r="L13" s="36">
        <v>12345678929</v>
      </c>
      <c r="M13" s="36">
        <v>30012345678911</v>
      </c>
      <c r="N13" s="37">
        <v>50012345678929</v>
      </c>
      <c r="O13" s="114">
        <v>1.6</v>
      </c>
      <c r="P13" s="115">
        <v>0.99</v>
      </c>
      <c r="Q13" s="115">
        <v>2.59</v>
      </c>
      <c r="R13" s="116">
        <v>1.076388888888888E-2</v>
      </c>
      <c r="S13" s="117">
        <v>4.1025600000000001E-6</v>
      </c>
      <c r="T13" s="114">
        <v>13</v>
      </c>
      <c r="U13" s="115">
        <v>1.5</v>
      </c>
      <c r="V13" s="115">
        <v>8</v>
      </c>
      <c r="W13" s="116">
        <v>0.2583333333333333</v>
      </c>
      <c r="X13" s="117">
        <v>1.56E-4</v>
      </c>
      <c r="Y13" s="114">
        <v>27</v>
      </c>
      <c r="Z13" s="115">
        <v>16.989999999999998</v>
      </c>
      <c r="AA13" s="115">
        <v>19.989999999999998</v>
      </c>
      <c r="AB13" s="116">
        <v>15.5</v>
      </c>
      <c r="AC13" s="117">
        <v>9.1700127000000006E-3</v>
      </c>
      <c r="AD13" s="114">
        <v>0.62992000000000004</v>
      </c>
      <c r="AE13" s="115">
        <v>0.38976300000000003</v>
      </c>
      <c r="AF13" s="115">
        <v>1.0196829999999999</v>
      </c>
      <c r="AG13" s="116">
        <v>2.3680555555555548E-2</v>
      </c>
      <c r="AH13" s="117">
        <v>1.4488461408959999E-4</v>
      </c>
      <c r="AI13" s="114">
        <v>5.1181000000000001</v>
      </c>
      <c r="AJ13" s="115">
        <v>0.59055000000000002</v>
      </c>
      <c r="AK13" s="115">
        <v>3.1496</v>
      </c>
      <c r="AL13" s="116">
        <v>0.56833333333333325</v>
      </c>
      <c r="AM13" s="117">
        <v>5.5092429599999998E-3</v>
      </c>
      <c r="AN13" s="114">
        <v>10.629899999999999</v>
      </c>
      <c r="AO13" s="115">
        <v>6.6889630000000002</v>
      </c>
      <c r="AP13" s="115">
        <v>7.870063</v>
      </c>
      <c r="AQ13" s="116">
        <v>34.1</v>
      </c>
      <c r="AR13" s="117">
        <v>0.32384505070888198</v>
      </c>
      <c r="AS13" t="s">
        <v>27</v>
      </c>
      <c r="AT13" s="121"/>
    </row>
  </sheetData>
  <mergeCells count="6">
    <mergeCell ref="AN2:AR2"/>
    <mergeCell ref="O2:S2"/>
    <mergeCell ref="T2:X2"/>
    <mergeCell ref="Y2:AC2"/>
    <mergeCell ref="AD2:AH2"/>
    <mergeCell ref="AI2:AM2"/>
  </mergeCells>
  <pageMargins left="0.75" right="0.75" top="1" bottom="1" header="0.5" footer="0.5"/>
  <pageSetup orientation="portrait" r:id="rId1"/>
  <headerFooter alignWithMargins="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3"/>
  <dimension ref="A1:L7"/>
  <sheetViews>
    <sheetView zoomScale="40" zoomScaleNormal="40" workbookViewId="0">
      <selection activeCell="T4" sqref="T4"/>
    </sheetView>
  </sheetViews>
  <sheetFormatPr defaultColWidth="9.140625" defaultRowHeight="12.75" x14ac:dyDescent="0.2"/>
  <cols>
    <col min="1" max="1" width="9.140625" customWidth="1"/>
    <col min="2" max="2" width="10.140625" style="27" bestFit="1" customWidth="1"/>
    <col min="3" max="3" width="12.28515625" style="27" bestFit="1" customWidth="1"/>
    <col min="4" max="7" width="9.140625" customWidth="1"/>
    <col min="8" max="8" width="10.42578125" style="30" bestFit="1" customWidth="1"/>
    <col min="9" max="9" width="11.42578125" style="30" bestFit="1" customWidth="1"/>
    <col min="10" max="12" width="9.140625" style="23" customWidth="1"/>
  </cols>
  <sheetData>
    <row r="1" spans="1:10" ht="201" customHeight="1" x14ac:dyDescent="0.3">
      <c r="A1" s="28" t="s">
        <v>36</v>
      </c>
      <c r="H1" s="29" t="s">
        <v>35</v>
      </c>
    </row>
    <row r="2" spans="1:10" ht="201" customHeight="1" x14ac:dyDescent="0.25">
      <c r="B2" s="31" t="s">
        <v>37</v>
      </c>
      <c r="C2" s="31" t="s">
        <v>38</v>
      </c>
      <c r="H2" s="32" t="s">
        <v>37</v>
      </c>
      <c r="I2" s="32" t="s">
        <v>38</v>
      </c>
    </row>
    <row r="3" spans="1:10" ht="201" customHeight="1" x14ac:dyDescent="0.2">
      <c r="B3" s="27">
        <v>2</v>
      </c>
      <c r="C3" s="35" t="s">
        <v>78</v>
      </c>
      <c r="G3" t="str">
        <f>IF(COUNTIF(H:H,H3)&gt;1,"OUI","")</f>
        <v/>
      </c>
      <c r="H3" s="30">
        <v>45</v>
      </c>
      <c r="I3" s="34" t="s">
        <v>78</v>
      </c>
      <c r="J3" s="23" t="str">
        <f>IF(COUNTIF(I:I,I3)&gt;1,"OUI","")</f>
        <v/>
      </c>
    </row>
    <row r="4" spans="1:10" ht="201" customHeight="1" x14ac:dyDescent="0.2">
      <c r="B4" s="27">
        <v>40</v>
      </c>
      <c r="C4" s="35" t="s">
        <v>79</v>
      </c>
      <c r="G4" t="str">
        <f>IF(COUNTIF(H:H,H4)&gt;1,"OUI","")</f>
        <v/>
      </c>
      <c r="H4" s="30">
        <v>60</v>
      </c>
      <c r="I4" s="34" t="s">
        <v>79</v>
      </c>
      <c r="J4" s="23" t="str">
        <f>IF(COUNTIF(I:I,I4)&gt;1,"OUI","")</f>
        <v/>
      </c>
    </row>
    <row r="5" spans="1:10" ht="201" customHeight="1" x14ac:dyDescent="0.2">
      <c r="B5" s="27">
        <v>42</v>
      </c>
      <c r="C5" s="35" t="s">
        <v>80</v>
      </c>
      <c r="G5" t="str">
        <f>IF(COUNTIF(H:H,H5)&gt;1,"OUI","")</f>
        <v/>
      </c>
      <c r="H5" s="30">
        <v>353</v>
      </c>
      <c r="I5" s="34" t="s">
        <v>80</v>
      </c>
      <c r="J5" s="23" t="str">
        <f>IF(COUNTIF(I:I,I5)&gt;1,"OUI","")</f>
        <v/>
      </c>
    </row>
    <row r="6" spans="1:10" ht="201" customHeight="1" x14ac:dyDescent="0.2">
      <c r="B6" s="27">
        <v>45</v>
      </c>
      <c r="C6" s="35" t="s">
        <v>34</v>
      </c>
      <c r="G6" t="str">
        <f>IF(COUNTIF(H:H,H6)&gt;1,"OUI","")</f>
        <v/>
      </c>
      <c r="H6" s="30">
        <v>601</v>
      </c>
      <c r="I6" s="30" t="s">
        <v>34</v>
      </c>
      <c r="J6" s="23" t="str">
        <f>IF(COUNTIF(I:I,I6)&gt;1,"OUI","")</f>
        <v/>
      </c>
    </row>
    <row r="7" spans="1:10" ht="102" customHeight="1" x14ac:dyDescent="0.2">
      <c r="B7" s="35"/>
      <c r="C7" s="35"/>
      <c r="H7" s="34"/>
      <c r="I7" s="34"/>
    </row>
  </sheetData>
  <phoneticPr fontId="0" type="noConversion"/>
  <pageMargins left="0.74803149606299213" right="0.74803149606299213" top="0.98425196850393704" bottom="0.98425196850393704" header="0.51181102362204722" footer="0.51181102362204722"/>
  <pageSetup paperSize="9" scale="30" orientation="portrait" r:id="rId1"/>
  <headerFooter alignWithMargins="0"/>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4</vt:i4>
      </vt:variant>
      <vt:variant>
        <vt:lpstr>Named Ranges</vt:lpstr>
      </vt:variant>
      <vt:variant>
        <vt:i4>3</vt:i4>
      </vt:variant>
    </vt:vector>
  </HeadingPairs>
  <TitlesOfParts>
    <vt:vector size="7" baseType="lpstr">
      <vt:lpstr>Catalog</vt:lpstr>
      <vt:lpstr>Dimensions</vt:lpstr>
      <vt:lpstr>Price List</vt:lpstr>
      <vt:lpstr>Pix</vt:lpstr>
      <vt:lpstr>PicTable</vt:lpstr>
      <vt:lpstr>Catalog!Print_Titles</vt:lpstr>
      <vt:lpstr>Dimensions!Print_Titles</vt:lpstr>
    </vt:vector>
  </TitlesOfParts>
  <Company>B</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sharon paul</dc:creator>
  <cp:lastModifiedBy>Dell</cp:lastModifiedBy>
  <cp:lastPrinted>2016-09-22T22:48:28Z</cp:lastPrinted>
  <dcterms:created xsi:type="dcterms:W3CDTF">2010-07-14T14:08:32Z</dcterms:created>
  <dcterms:modified xsi:type="dcterms:W3CDTF">2016-09-22T22:48:41Z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NeedsREVERT">
    <vt:lpwstr>FALSE</vt:lpwstr>
  </property>
  <property fmtid="{D5CDD505-2E9C-101B-9397-08002B2CF9AE}" pid="3" name="Jet Reports Drill Button Active">
    <vt:bool>false</vt:bool>
  </property>
</Properties>
</file>