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tables/table12.xml" ContentType="application/vnd.openxmlformats-officedocument.spreadsheetml.table+xml"/>
  <Override PartName="/xl/comments1.xml" ContentType="application/vnd.openxmlformats-officedocument.spreadsheetml.comments+xml"/>
  <Override PartName="/xl/drawings/drawing2.xml" ContentType="application/vnd.openxmlformats-officedocument.drawing+xml"/>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tables/table13.xml" ContentType="application/vnd.openxmlformats-officedocument.spreadsheetml.table+xml"/>
  <Override PartName="/xl/comments2.xml" ContentType="application/vnd.openxmlformats-officedocument.spreadsheetml.comments+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hidePivotFieldList="1" defaultThemeVersion="164011"/>
  <mc:AlternateContent xmlns:mc="http://schemas.openxmlformats.org/markup-compatibility/2006">
    <mc:Choice Requires="x15">
      <x15ac:absPath xmlns:x15ac="http://schemas.microsoft.com/office/spreadsheetml/2010/11/ac" url="C:\Users\n.renault.GROUPEBLONDEL\Downloads\"/>
    </mc:Choice>
  </mc:AlternateContent>
  <bookViews>
    <workbookView xWindow="-120" yWindow="-120" windowWidth="20736" windowHeight="11040" tabRatio="601"/>
  </bookViews>
  <sheets>
    <sheet name="HEURES" sheetId="13" r:id="rId1"/>
    <sheet name="Requête" sheetId="21" r:id="rId2"/>
    <sheet name="VHL" sheetId="17" state="hidden" r:id="rId3"/>
    <sheet name="CLIENTS" sheetId="18" state="hidden" r:id="rId4"/>
    <sheet name="EXTRAC SOCIAL JOUR" sheetId="15" state="hidden" r:id="rId5"/>
    <sheet name="KMS &amp; TPS SERVICE-Mois" sheetId="20" state="hidden" r:id="rId6"/>
    <sheet name="LISTES" sheetId="16" r:id="rId7"/>
  </sheets>
  <externalReferences>
    <externalReference r:id="rId8"/>
    <externalReference r:id="rId9"/>
  </externalReferences>
  <definedNames>
    <definedName name="_année" localSheetId="5">[1]LISTES!$N$1</definedName>
    <definedName name="_année">[2]LISTES!$N$1</definedName>
    <definedName name="_xlnm._FilterDatabase" localSheetId="0" hidden="1">HEURES!$A$5:$CB$5</definedName>
    <definedName name="valuevx">42.314159</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KM4" i="13" l="1"/>
  <c r="AJN4" i="13"/>
  <c r="AJH4" i="13"/>
  <c r="AII4" i="13"/>
  <c r="AIC4" i="13"/>
  <c r="AHD4" i="13"/>
  <c r="AGX4" i="13"/>
  <c r="AFY4" i="13"/>
  <c r="AFS4" i="13"/>
  <c r="AET4" i="13"/>
  <c r="AEN4" i="13"/>
  <c r="ADO4" i="13"/>
  <c r="ADI4" i="13"/>
  <c r="ACJ4" i="13"/>
  <c r="ACD4" i="13"/>
  <c r="ABE4" i="13"/>
  <c r="AAY4" i="13"/>
  <c r="ZT4" i="13"/>
  <c r="ZZ4" i="13"/>
  <c r="YU4" i="13"/>
  <c r="YO4" i="13"/>
  <c r="XP4" i="13"/>
  <c r="XJ4" i="13"/>
  <c r="WK4" i="13"/>
  <c r="WE4" i="13"/>
  <c r="VF4" i="13"/>
  <c r="UZ4" i="13"/>
  <c r="UA4" i="13"/>
  <c r="TU4" i="13"/>
  <c r="SV4" i="13"/>
  <c r="SP4" i="13"/>
  <c r="RQ4" i="13"/>
  <c r="RK4" i="13"/>
  <c r="QL4" i="13"/>
  <c r="QF4" i="13"/>
  <c r="PG4" i="13"/>
  <c r="PA4" i="13"/>
  <c r="OB4" i="13"/>
  <c r="NV4" i="13"/>
  <c r="MW4" i="13"/>
  <c r="MQ4" i="13"/>
  <c r="LR4" i="13"/>
  <c r="LL4" i="13"/>
  <c r="KM4" i="13"/>
  <c r="KG4" i="13"/>
  <c r="JH4" i="13"/>
  <c r="JB4" i="13"/>
  <c r="IC4" i="13"/>
  <c r="HW4" i="13"/>
  <c r="GX4" i="13"/>
  <c r="GR4" i="13"/>
  <c r="FS4" i="13"/>
  <c r="FM4" i="13"/>
  <c r="EN4" i="13"/>
  <c r="EH4" i="13"/>
  <c r="DI4" i="13"/>
  <c r="VE7" i="13" l="1"/>
  <c r="VE8" i="13"/>
  <c r="VE9" i="13"/>
  <c r="VE10" i="13"/>
  <c r="VE11" i="13"/>
  <c r="VG7" i="13"/>
  <c r="VG8" i="13"/>
  <c r="VG9" i="13"/>
  <c r="VG10" i="13"/>
  <c r="VG11" i="13"/>
  <c r="VH7" i="13"/>
  <c r="VH8" i="13"/>
  <c r="VH9" i="13"/>
  <c r="VH10" i="13"/>
  <c r="VH11" i="13"/>
  <c r="TZ7" i="13"/>
  <c r="TZ8" i="13"/>
  <c r="TZ9" i="13"/>
  <c r="TZ10" i="13"/>
  <c r="TZ11" i="13"/>
  <c r="UB7" i="13"/>
  <c r="UB8" i="13"/>
  <c r="UB9" i="13"/>
  <c r="UB10" i="13"/>
  <c r="UB11" i="13"/>
  <c r="UC7" i="13"/>
  <c r="UC8" i="13"/>
  <c r="UC9" i="13"/>
  <c r="UC10" i="13"/>
  <c r="UC11" i="13"/>
  <c r="SU7" i="13"/>
  <c r="SU8" i="13"/>
  <c r="SU9" i="13"/>
  <c r="SU10" i="13"/>
  <c r="SU11" i="13"/>
  <c r="SW7" i="13"/>
  <c r="SW8" i="13"/>
  <c r="SW9" i="13"/>
  <c r="SW10" i="13"/>
  <c r="SW11" i="13"/>
  <c r="SX7" i="13"/>
  <c r="SX8" i="13"/>
  <c r="SX9" i="13"/>
  <c r="SX10" i="13"/>
  <c r="SX11" i="13"/>
  <c r="C8" i="13"/>
  <c r="C9" i="13"/>
  <c r="C10" i="13"/>
  <c r="C11" i="13"/>
  <c r="G8" i="13"/>
  <c r="G9" i="13"/>
  <c r="G10" i="13"/>
  <c r="G11" i="13"/>
  <c r="H11" i="13" s="1"/>
  <c r="S8" i="13"/>
  <c r="S9" i="13"/>
  <c r="S10" i="13"/>
  <c r="S11" i="13"/>
  <c r="U8" i="13"/>
  <c r="U9" i="13"/>
  <c r="U10" i="13"/>
  <c r="U11" i="13"/>
  <c r="V8" i="13"/>
  <c r="V9" i="13"/>
  <c r="V10" i="13"/>
  <c r="V11" i="13"/>
  <c r="X8" i="13"/>
  <c r="X9" i="13"/>
  <c r="X10" i="13"/>
  <c r="X11" i="13"/>
  <c r="AX8" i="13"/>
  <c r="AX9" i="13"/>
  <c r="AX10" i="13"/>
  <c r="AX11" i="13"/>
  <c r="AZ8" i="13"/>
  <c r="AZ9" i="13"/>
  <c r="AZ10" i="13"/>
  <c r="AZ11" i="13"/>
  <c r="BA8" i="13"/>
  <c r="BA9" i="13"/>
  <c r="BA10" i="13"/>
  <c r="BA11" i="13"/>
  <c r="BC8" i="13"/>
  <c r="BC9" i="13"/>
  <c r="BC10" i="13"/>
  <c r="BC11" i="13"/>
  <c r="CC8" i="13"/>
  <c r="CC9" i="13"/>
  <c r="CC10" i="13"/>
  <c r="CC11" i="13"/>
  <c r="CE8" i="13"/>
  <c r="CE9" i="13"/>
  <c r="CE10" i="13"/>
  <c r="CE11" i="13"/>
  <c r="CF8" i="13"/>
  <c r="CF9" i="13"/>
  <c r="CF10" i="13"/>
  <c r="CF11" i="13"/>
  <c r="CG8" i="13"/>
  <c r="CG9" i="13"/>
  <c r="CG10" i="13"/>
  <c r="CG11" i="13"/>
  <c r="CH8" i="13"/>
  <c r="CH9" i="13"/>
  <c r="CH10" i="13"/>
  <c r="CH11" i="13"/>
  <c r="DH8" i="13"/>
  <c r="DH9" i="13"/>
  <c r="DH10" i="13"/>
  <c r="DH11" i="13"/>
  <c r="DJ8" i="13"/>
  <c r="DJ9" i="13"/>
  <c r="DJ10" i="13"/>
  <c r="DJ11" i="13"/>
  <c r="DK8" i="13"/>
  <c r="DK9" i="13"/>
  <c r="DK10" i="13"/>
  <c r="DK11" i="13"/>
  <c r="DM8" i="13"/>
  <c r="DM9" i="13"/>
  <c r="DM10" i="13"/>
  <c r="DM11" i="13"/>
  <c r="EM8" i="13"/>
  <c r="EM9" i="13"/>
  <c r="EM10" i="13"/>
  <c r="EM11" i="13"/>
  <c r="EO8" i="13"/>
  <c r="EO9" i="13"/>
  <c r="EO10" i="13"/>
  <c r="EO11" i="13"/>
  <c r="EP8" i="13"/>
  <c r="EP9" i="13"/>
  <c r="EP10" i="13"/>
  <c r="EP11" i="13"/>
  <c r="ER8" i="13"/>
  <c r="ER9" i="13"/>
  <c r="ER10" i="13"/>
  <c r="ER11" i="13"/>
  <c r="FR8" i="13"/>
  <c r="FR9" i="13"/>
  <c r="FR10" i="13"/>
  <c r="FR11" i="13"/>
  <c r="FT8" i="13"/>
  <c r="FT9" i="13"/>
  <c r="FT10" i="13"/>
  <c r="FT11" i="13"/>
  <c r="FU8" i="13"/>
  <c r="FU9" i="13"/>
  <c r="FU10" i="13"/>
  <c r="FU11" i="13"/>
  <c r="FW8" i="13"/>
  <c r="FW9" i="13"/>
  <c r="FW10" i="13"/>
  <c r="FW11" i="13"/>
  <c r="GW8" i="13"/>
  <c r="GW9" i="13"/>
  <c r="GW10" i="13"/>
  <c r="GW11" i="13"/>
  <c r="GY8" i="13"/>
  <c r="GY9" i="13"/>
  <c r="GY10" i="13"/>
  <c r="GY11" i="13"/>
  <c r="GZ8" i="13"/>
  <c r="GZ9" i="13"/>
  <c r="GZ10" i="13"/>
  <c r="GZ11" i="13"/>
  <c r="HA8" i="13"/>
  <c r="HA9" i="13"/>
  <c r="HA10" i="13"/>
  <c r="HA11" i="13"/>
  <c r="HB8" i="13"/>
  <c r="HB9" i="13"/>
  <c r="HB10" i="13"/>
  <c r="HB11" i="13"/>
  <c r="IB8" i="13"/>
  <c r="IB9" i="13"/>
  <c r="IB10" i="13"/>
  <c r="IB11" i="13"/>
  <c r="ID8" i="13"/>
  <c r="ID9" i="13"/>
  <c r="ID10" i="13"/>
  <c r="ID11" i="13"/>
  <c r="IE8" i="13"/>
  <c r="IE9" i="13"/>
  <c r="IE10" i="13"/>
  <c r="IE11" i="13"/>
  <c r="IG8" i="13"/>
  <c r="IG9" i="13"/>
  <c r="IG10" i="13"/>
  <c r="IG11" i="13"/>
  <c r="JG8" i="13"/>
  <c r="JG9" i="13"/>
  <c r="JG10" i="13"/>
  <c r="JG11" i="13"/>
  <c r="JI8" i="13"/>
  <c r="JI9" i="13"/>
  <c r="JI10" i="13"/>
  <c r="JI11" i="13"/>
  <c r="JJ8" i="13"/>
  <c r="JJ9" i="13"/>
  <c r="JJ10" i="13"/>
  <c r="JJ11" i="13"/>
  <c r="JL8" i="13"/>
  <c r="JL9" i="13"/>
  <c r="JL10" i="13"/>
  <c r="JL11" i="13"/>
  <c r="KL8" i="13"/>
  <c r="KL9" i="13"/>
  <c r="KL10" i="13"/>
  <c r="KL11" i="13"/>
  <c r="KN8" i="13"/>
  <c r="KN9" i="13"/>
  <c r="KN10" i="13"/>
  <c r="KN11" i="13"/>
  <c r="KO8" i="13"/>
  <c r="KO9" i="13"/>
  <c r="KO10" i="13"/>
  <c r="KO11" i="13"/>
  <c r="KQ8" i="13"/>
  <c r="KQ9" i="13"/>
  <c r="KQ10" i="13"/>
  <c r="KQ11" i="13"/>
  <c r="LQ8" i="13"/>
  <c r="LQ9" i="13"/>
  <c r="LQ10" i="13"/>
  <c r="LQ11" i="13"/>
  <c r="LS8" i="13"/>
  <c r="LS9" i="13"/>
  <c r="LS10" i="13"/>
  <c r="LS11" i="13"/>
  <c r="LT8" i="13"/>
  <c r="LT9" i="13"/>
  <c r="LT10" i="13"/>
  <c r="LT11" i="13"/>
  <c r="LV8" i="13"/>
  <c r="LV9" i="13"/>
  <c r="LV10" i="13"/>
  <c r="LV11" i="13"/>
  <c r="MV8" i="13"/>
  <c r="MV9" i="13"/>
  <c r="MV10" i="13"/>
  <c r="MV11" i="13"/>
  <c r="MX8" i="13"/>
  <c r="MX9" i="13"/>
  <c r="MX10" i="13"/>
  <c r="MX11" i="13"/>
  <c r="MY8" i="13"/>
  <c r="MY9" i="13"/>
  <c r="MY10" i="13"/>
  <c r="MY11" i="13"/>
  <c r="NA8" i="13"/>
  <c r="NA9" i="13"/>
  <c r="NA10" i="13"/>
  <c r="NA11" i="13"/>
  <c r="OA8" i="13"/>
  <c r="OA9" i="13"/>
  <c r="OA10" i="13"/>
  <c r="OA11" i="13"/>
  <c r="OC8" i="13"/>
  <c r="OC9" i="13"/>
  <c r="OC10" i="13"/>
  <c r="OC11" i="13"/>
  <c r="OD8" i="13"/>
  <c r="OD9" i="13"/>
  <c r="OD10" i="13"/>
  <c r="OD11" i="13"/>
  <c r="OE8" i="13"/>
  <c r="OE9" i="13"/>
  <c r="OE10" i="13"/>
  <c r="OE11" i="13"/>
  <c r="OF8" i="13"/>
  <c r="OF9" i="13"/>
  <c r="OF10" i="13"/>
  <c r="OF11" i="13"/>
  <c r="PF8" i="13"/>
  <c r="PF9" i="13"/>
  <c r="PF10" i="13"/>
  <c r="PF11" i="13"/>
  <c r="PH8" i="13"/>
  <c r="PH9" i="13"/>
  <c r="PH10" i="13"/>
  <c r="PH11" i="13"/>
  <c r="PI8" i="13"/>
  <c r="PI9" i="13"/>
  <c r="PI10" i="13"/>
  <c r="PI11" i="13"/>
  <c r="PJ8" i="13"/>
  <c r="PJ9" i="13"/>
  <c r="PJ10" i="13"/>
  <c r="PJ11" i="13"/>
  <c r="PK8" i="13"/>
  <c r="PK9" i="13"/>
  <c r="PK10" i="13"/>
  <c r="PK11" i="13"/>
  <c r="QK8" i="13"/>
  <c r="QK9" i="13"/>
  <c r="QK10" i="13"/>
  <c r="QK11" i="13"/>
  <c r="QM8" i="13"/>
  <c r="QM9" i="13"/>
  <c r="QM10" i="13"/>
  <c r="QM11" i="13"/>
  <c r="QN8" i="13"/>
  <c r="QN9" i="13"/>
  <c r="QN10" i="13"/>
  <c r="QN11" i="13"/>
  <c r="QO8" i="13"/>
  <c r="QO9" i="13"/>
  <c r="QO10" i="13"/>
  <c r="QO11" i="13"/>
  <c r="QP8" i="13"/>
  <c r="QP9" i="13"/>
  <c r="QP10" i="13"/>
  <c r="QP11" i="13"/>
  <c r="RP8" i="13"/>
  <c r="RP9" i="13"/>
  <c r="RP10" i="13"/>
  <c r="RP11" i="13"/>
  <c r="RR8" i="13"/>
  <c r="RR9" i="13"/>
  <c r="RR10" i="13"/>
  <c r="RR11" i="13"/>
  <c r="RS8" i="13"/>
  <c r="RS9" i="13"/>
  <c r="RS10" i="13"/>
  <c r="RS11" i="13"/>
  <c r="RT8" i="13"/>
  <c r="RT9" i="13"/>
  <c r="RT10" i="13"/>
  <c r="RT11" i="13"/>
  <c r="RU8" i="13"/>
  <c r="RU9" i="13"/>
  <c r="RU10" i="13"/>
  <c r="RU11" i="13"/>
  <c r="SY8" i="13"/>
  <c r="SY9" i="13"/>
  <c r="SY10" i="13"/>
  <c r="SY11" i="13"/>
  <c r="SZ8" i="13"/>
  <c r="SZ9" i="13"/>
  <c r="SZ10" i="13"/>
  <c r="SZ11" i="13"/>
  <c r="UD8" i="13"/>
  <c r="UD9" i="13"/>
  <c r="UD10" i="13"/>
  <c r="UD11" i="13"/>
  <c r="UE8" i="13"/>
  <c r="UE9" i="13"/>
  <c r="UE10" i="13"/>
  <c r="UE11" i="13"/>
  <c r="VJ8" i="13"/>
  <c r="VJ9" i="13"/>
  <c r="VJ10" i="13"/>
  <c r="VJ11" i="13"/>
  <c r="WJ8" i="13"/>
  <c r="WJ9" i="13"/>
  <c r="WJ10" i="13"/>
  <c r="WJ11" i="13"/>
  <c r="WL8" i="13"/>
  <c r="WL9" i="13"/>
  <c r="WL10" i="13"/>
  <c r="WL11" i="13"/>
  <c r="WM8" i="13"/>
  <c r="WM9" i="13"/>
  <c r="WM10" i="13"/>
  <c r="WM11" i="13"/>
  <c r="WO8" i="13"/>
  <c r="WO9" i="13"/>
  <c r="WO10" i="13"/>
  <c r="WO11" i="13"/>
  <c r="XO8" i="13"/>
  <c r="XO9" i="13"/>
  <c r="XO10" i="13"/>
  <c r="XO11" i="13"/>
  <c r="XQ8" i="13"/>
  <c r="XQ9" i="13"/>
  <c r="XQ10" i="13"/>
  <c r="XQ11" i="13"/>
  <c r="XR8" i="13"/>
  <c r="XR9" i="13"/>
  <c r="XR10" i="13"/>
  <c r="XR11" i="13"/>
  <c r="XS8" i="13"/>
  <c r="XS9" i="13"/>
  <c r="XS10" i="13"/>
  <c r="XS11" i="13"/>
  <c r="XT8" i="13"/>
  <c r="XT9" i="13"/>
  <c r="XT10" i="13"/>
  <c r="XT11" i="13"/>
  <c r="YT8" i="13"/>
  <c r="YT9" i="13"/>
  <c r="YT10" i="13"/>
  <c r="YT11" i="13"/>
  <c r="YV8" i="13"/>
  <c r="YV9" i="13"/>
  <c r="YV10" i="13"/>
  <c r="YV11" i="13"/>
  <c r="YW8" i="13"/>
  <c r="YW9" i="13"/>
  <c r="YW10" i="13"/>
  <c r="YW11" i="13"/>
  <c r="YX8" i="13"/>
  <c r="YX9" i="13"/>
  <c r="YX10" i="13"/>
  <c r="YX11" i="13"/>
  <c r="YY8" i="13"/>
  <c r="YY9" i="13"/>
  <c r="YY10" i="13"/>
  <c r="YY11" i="13"/>
  <c r="ZY8" i="13"/>
  <c r="ZY9" i="13"/>
  <c r="ZY10" i="13"/>
  <c r="ZY11" i="13"/>
  <c r="AAA8" i="13"/>
  <c r="AAA9" i="13"/>
  <c r="AAA10" i="13"/>
  <c r="AAA11" i="13"/>
  <c r="AAB8" i="13"/>
  <c r="AAB9" i="13"/>
  <c r="AAB10" i="13"/>
  <c r="AAB11" i="13"/>
  <c r="AAC8" i="13"/>
  <c r="AAC9" i="13"/>
  <c r="AAC10" i="13"/>
  <c r="AAC11" i="13"/>
  <c r="AAD8" i="13"/>
  <c r="AAD9" i="13"/>
  <c r="AAD10" i="13"/>
  <c r="AAD11" i="13"/>
  <c r="ABD8" i="13"/>
  <c r="ABD9" i="13"/>
  <c r="ABD10" i="13"/>
  <c r="ABD11" i="13"/>
  <c r="ABF8" i="13"/>
  <c r="ABF9" i="13"/>
  <c r="ABF10" i="13"/>
  <c r="ABF11" i="13"/>
  <c r="ABG8" i="13"/>
  <c r="ABG9" i="13"/>
  <c r="ABG10" i="13"/>
  <c r="ABG11" i="13"/>
  <c r="ABI8" i="13"/>
  <c r="ABI9" i="13"/>
  <c r="ABI10" i="13"/>
  <c r="ABI11" i="13"/>
  <c r="ACI8" i="13"/>
  <c r="ACI9" i="13"/>
  <c r="ACI10" i="13"/>
  <c r="ACI11" i="13"/>
  <c r="ACK8" i="13"/>
  <c r="ACK9" i="13"/>
  <c r="ACK10" i="13"/>
  <c r="ACK11" i="13"/>
  <c r="ACL8" i="13"/>
  <c r="ACL9" i="13"/>
  <c r="ACL10" i="13"/>
  <c r="ACL11" i="13"/>
  <c r="ACN8" i="13"/>
  <c r="ACN9" i="13"/>
  <c r="ACN10" i="13"/>
  <c r="ACN11" i="13"/>
  <c r="ADN8" i="13"/>
  <c r="ADN9" i="13"/>
  <c r="ADN10" i="13"/>
  <c r="ADN11" i="13"/>
  <c r="ADP8" i="13"/>
  <c r="ADP9" i="13"/>
  <c r="ADP10" i="13"/>
  <c r="ADP11" i="13"/>
  <c r="ADQ8" i="13"/>
  <c r="ADQ9" i="13"/>
  <c r="ADQ10" i="13"/>
  <c r="ADQ11" i="13"/>
  <c r="ADS8" i="13"/>
  <c r="ADS9" i="13"/>
  <c r="ADS10" i="13"/>
  <c r="ADS11" i="13"/>
  <c r="AES8" i="13"/>
  <c r="AES9" i="13"/>
  <c r="AES10" i="13"/>
  <c r="AES11" i="13"/>
  <c r="AEU8" i="13"/>
  <c r="AEU9" i="13"/>
  <c r="AEU10" i="13"/>
  <c r="AEU11" i="13"/>
  <c r="AEV8" i="13"/>
  <c r="AEV9" i="13"/>
  <c r="AEV10" i="13"/>
  <c r="AEV11" i="13"/>
  <c r="AEX8" i="13"/>
  <c r="AEX9" i="13"/>
  <c r="AEX10" i="13"/>
  <c r="AEX11" i="13"/>
  <c r="AFX8" i="13"/>
  <c r="AFX9" i="13"/>
  <c r="AFX10" i="13"/>
  <c r="AFX11" i="13"/>
  <c r="AFZ8" i="13"/>
  <c r="AFZ9" i="13"/>
  <c r="AFZ10" i="13"/>
  <c r="AFZ11" i="13"/>
  <c r="AGA8" i="13"/>
  <c r="AGA9" i="13"/>
  <c r="AGA10" i="13"/>
  <c r="AGA11" i="13"/>
  <c r="AGC8" i="13"/>
  <c r="AGC9" i="13"/>
  <c r="AGC10" i="13"/>
  <c r="AGC11" i="13"/>
  <c r="AHC8" i="13"/>
  <c r="AHC9" i="13"/>
  <c r="AHC10" i="13"/>
  <c r="AHC11" i="13"/>
  <c r="AHE8" i="13"/>
  <c r="AHE9" i="13"/>
  <c r="AHE10" i="13"/>
  <c r="AHE11" i="13"/>
  <c r="AHF8" i="13"/>
  <c r="AHF9" i="13"/>
  <c r="AHF10" i="13"/>
  <c r="AHF11" i="13"/>
  <c r="AIH8" i="13"/>
  <c r="AIH9" i="13"/>
  <c r="AIH10" i="13"/>
  <c r="AIH11" i="13"/>
  <c r="AIJ8" i="13"/>
  <c r="AIJ9" i="13"/>
  <c r="AIJ10" i="13"/>
  <c r="AIJ11" i="13"/>
  <c r="AIK8" i="13"/>
  <c r="AIK9" i="13"/>
  <c r="AIK10" i="13"/>
  <c r="AIK11" i="13"/>
  <c r="AIL8" i="13"/>
  <c r="AIL9" i="13"/>
  <c r="AIL10" i="13"/>
  <c r="AIL11" i="13"/>
  <c r="AJM8" i="13"/>
  <c r="AJM9" i="13"/>
  <c r="AJM10" i="13"/>
  <c r="AJM11" i="13"/>
  <c r="AJO8" i="13"/>
  <c r="AJO9" i="13"/>
  <c r="AJO10" i="13"/>
  <c r="AJO11" i="13"/>
  <c r="AJP8" i="13"/>
  <c r="AJP9" i="13"/>
  <c r="AJP10" i="13"/>
  <c r="AJP11" i="13"/>
  <c r="AJQ8" i="13"/>
  <c r="AJQ9" i="13"/>
  <c r="AJQ10" i="13"/>
  <c r="AJQ11" i="13"/>
  <c r="I10" i="13" l="1"/>
  <c r="H10" i="13"/>
  <c r="H9" i="13"/>
  <c r="I9" i="13"/>
  <c r="I8" i="13"/>
  <c r="H8" i="13"/>
  <c r="I11" i="13"/>
  <c r="AJQ7" i="13"/>
  <c r="AIL7" i="13"/>
  <c r="AAC7" i="13"/>
  <c r="YX7" i="13"/>
  <c r="XS7" i="13"/>
  <c r="UD7" i="13"/>
  <c r="SY7" i="13"/>
  <c r="RT7" i="13"/>
  <c r="QO7" i="13"/>
  <c r="PJ7" i="13"/>
  <c r="OE7" i="13"/>
  <c r="HA7" i="13"/>
  <c r="CG7" i="13"/>
  <c r="W7" i="13"/>
  <c r="D3" i="15" l="1"/>
  <c r="C3" i="15"/>
  <c r="B3" i="15"/>
  <c r="AGC7" i="13" l="1"/>
  <c r="AEX7" i="13"/>
  <c r="ADS7" i="13"/>
  <c r="ACN7" i="13"/>
  <c r="ABI7" i="13"/>
  <c r="AAD7" i="13"/>
  <c r="YY7" i="13"/>
  <c r="XT7" i="13"/>
  <c r="WO7" i="13"/>
  <c r="VJ7" i="13"/>
  <c r="UE7" i="13"/>
  <c r="SZ7" i="13"/>
  <c r="RU7" i="13"/>
  <c r="QP7" i="13"/>
  <c r="PK7" i="13"/>
  <c r="OF7" i="13"/>
  <c r="NA7" i="13"/>
  <c r="LV7" i="13"/>
  <c r="KQ7" i="13"/>
  <c r="JL7" i="13"/>
  <c r="IG7" i="13"/>
  <c r="HB7" i="13"/>
  <c r="FW7" i="13"/>
  <c r="ER7" i="13"/>
  <c r="DM7" i="13"/>
  <c r="CH7" i="13"/>
  <c r="BC7" i="13"/>
  <c r="X7" i="13"/>
  <c r="C7" i="13" l="1"/>
  <c r="C3" i="16" l="1"/>
  <c r="C12" i="16" l="1"/>
  <c r="C11" i="16"/>
  <c r="C10" i="16"/>
  <c r="C9" i="16"/>
  <c r="C8" i="16"/>
  <c r="C5" i="16"/>
  <c r="C4" i="16"/>
  <c r="C2" i="16"/>
  <c r="B3" i="13" l="1"/>
  <c r="A5" i="20" l="1"/>
  <c r="AJP7" i="13" l="1"/>
  <c r="AJO7" i="13"/>
  <c r="AJM7" i="13"/>
  <c r="AIK7" i="13"/>
  <c r="AIJ7" i="13"/>
  <c r="AIH7" i="13"/>
  <c r="AHF7" i="13"/>
  <c r="AHE7" i="13"/>
  <c r="AHC7" i="13"/>
  <c r="AGA7" i="13"/>
  <c r="AFZ7" i="13"/>
  <c r="AFX7" i="13"/>
  <c r="AEV7" i="13"/>
  <c r="AEU7" i="13"/>
  <c r="AES7" i="13"/>
  <c r="ADQ7" i="13"/>
  <c r="ADP7" i="13"/>
  <c r="ADN7" i="13"/>
  <c r="ACL7" i="13"/>
  <c r="ACK7" i="13"/>
  <c r="ACI7" i="13"/>
  <c r="ABG7" i="13"/>
  <c r="ABF7" i="13"/>
  <c r="ABD7" i="13"/>
  <c r="AAB7" i="13"/>
  <c r="AAA7" i="13"/>
  <c r="ZY7" i="13"/>
  <c r="YW7" i="13"/>
  <c r="YV7" i="13"/>
  <c r="YT7" i="13"/>
  <c r="XR7" i="13"/>
  <c r="XQ7" i="13"/>
  <c r="XO7" i="13"/>
  <c r="WM7" i="13"/>
  <c r="WL7" i="13"/>
  <c r="WJ7" i="13"/>
  <c r="RS7" i="13"/>
  <c r="RR7" i="13"/>
  <c r="RP7" i="13"/>
  <c r="QN7" i="13"/>
  <c r="QM7" i="13"/>
  <c r="QK7" i="13"/>
  <c r="PI7" i="13"/>
  <c r="PH7" i="13"/>
  <c r="PF7" i="13"/>
  <c r="OD7" i="13"/>
  <c r="OC7" i="13"/>
  <c r="OA7" i="13"/>
  <c r="MY7" i="13"/>
  <c r="MX7" i="13"/>
  <c r="MV7" i="13"/>
  <c r="LT7" i="13"/>
  <c r="LS7" i="13"/>
  <c r="LQ7" i="13"/>
  <c r="KO7" i="13"/>
  <c r="KN7" i="13"/>
  <c r="KL7" i="13"/>
  <c r="JJ7" i="13"/>
  <c r="JI7" i="13"/>
  <c r="JG7" i="13"/>
  <c r="IE7" i="13"/>
  <c r="ID7" i="13"/>
  <c r="IB7" i="13"/>
  <c r="GZ7" i="13"/>
  <c r="GY7" i="13"/>
  <c r="GW7" i="13"/>
  <c r="FU7" i="13"/>
  <c r="FT7" i="13"/>
  <c r="FR7" i="13"/>
  <c r="EP7" i="13"/>
  <c r="EO7" i="13"/>
  <c r="EM7" i="13"/>
  <c r="DK7" i="13"/>
  <c r="DJ7" i="13"/>
  <c r="DH7" i="13"/>
  <c r="CF7" i="13"/>
  <c r="CE7" i="13"/>
  <c r="CC7" i="13"/>
  <c r="BA7" i="13"/>
  <c r="AZ7" i="13"/>
  <c r="AX7" i="13"/>
  <c r="V7" i="13"/>
  <c r="U7" i="13"/>
  <c r="A3" i="15" l="1"/>
  <c r="E3" i="15" s="1"/>
  <c r="S7" i="13" l="1"/>
  <c r="S3" i="13" l="1"/>
  <c r="H2" i="16"/>
  <c r="G2" i="16" s="1"/>
  <c r="H3" i="16"/>
  <c r="G3" i="16" s="1"/>
  <c r="H4" i="16"/>
  <c r="G4" i="16" s="1"/>
  <c r="H5" i="16"/>
  <c r="G5" i="16" s="1"/>
  <c r="H6" i="16"/>
  <c r="G6" i="16" s="1"/>
  <c r="H7" i="16"/>
  <c r="L7" i="16" s="1"/>
  <c r="H8" i="16"/>
  <c r="L8" i="16" s="1"/>
  <c r="H9" i="16"/>
  <c r="L9" i="16" s="1"/>
  <c r="H10" i="16"/>
  <c r="L10" i="16" s="1"/>
  <c r="H11" i="16"/>
  <c r="G11" i="16" s="1"/>
  <c r="H12" i="16"/>
  <c r="G12" i="16" s="1"/>
  <c r="H13" i="16"/>
  <c r="G13" i="16" s="1"/>
  <c r="C6" i="16"/>
  <c r="AS4" i="13" l="1"/>
  <c r="T4" i="13"/>
  <c r="X4" i="13"/>
  <c r="AR4" i="13"/>
  <c r="AL4" i="13"/>
  <c r="AF4" i="13"/>
  <c r="Z4" i="13"/>
  <c r="Y4" i="13"/>
  <c r="AV4" i="13"/>
  <c r="AP4" i="13"/>
  <c r="AK4" i="13"/>
  <c r="AE4" i="13"/>
  <c r="AC4" i="13"/>
  <c r="AN4" i="13"/>
  <c r="AA4" i="13"/>
  <c r="AO4" i="13"/>
  <c r="AM4" i="13"/>
  <c r="W4" i="13"/>
  <c r="AI4" i="13"/>
  <c r="V4" i="13"/>
  <c r="AH4" i="13"/>
  <c r="U4" i="13"/>
  <c r="AB4" i="13"/>
  <c r="AG4" i="13"/>
  <c r="S4" i="13"/>
  <c r="AD4" i="13"/>
  <c r="AX3" i="13"/>
  <c r="AQ4" i="13"/>
  <c r="AJ4" i="13"/>
  <c r="I6" i="16"/>
  <c r="I12" i="16"/>
  <c r="I5" i="16"/>
  <c r="J5" i="16" s="1"/>
  <c r="I4" i="16"/>
  <c r="L13" i="16"/>
  <c r="L12" i="16"/>
  <c r="I13" i="16"/>
  <c r="AT4" i="13"/>
  <c r="AU4" i="13"/>
  <c r="AW4" i="13"/>
  <c r="G8" i="16"/>
  <c r="I11" i="16"/>
  <c r="J11" i="16" s="1"/>
  <c r="I3" i="16"/>
  <c r="L11" i="16"/>
  <c r="G7" i="16"/>
  <c r="I10" i="16"/>
  <c r="I2" i="16"/>
  <c r="I8" i="16"/>
  <c r="G10" i="16"/>
  <c r="G9" i="16"/>
  <c r="I9" i="16"/>
  <c r="I7" i="16"/>
  <c r="C7" i="16"/>
  <c r="L6" i="16" s="1"/>
  <c r="AY4" i="13" l="1"/>
  <c r="BX4" i="13"/>
  <c r="AV8" i="13"/>
  <c r="AV9" i="13"/>
  <c r="AV10" i="13"/>
  <c r="AV11" i="13"/>
  <c r="AN8" i="13"/>
  <c r="AN10" i="13"/>
  <c r="AN11" i="13"/>
  <c r="AN9" i="13"/>
  <c r="AM8" i="13"/>
  <c r="AM9" i="13"/>
  <c r="AM10" i="13"/>
  <c r="AM11" i="13"/>
  <c r="AO8" i="13"/>
  <c r="AO11" i="13"/>
  <c r="AO9" i="13"/>
  <c r="AO10" i="13"/>
  <c r="AU11" i="13"/>
  <c r="AU10" i="13"/>
  <c r="AU8" i="13"/>
  <c r="AU9" i="13"/>
  <c r="AT8" i="13"/>
  <c r="AT11" i="13"/>
  <c r="AT9" i="13"/>
  <c r="AT10" i="13"/>
  <c r="CA4" i="13"/>
  <c r="BR4" i="13"/>
  <c r="BJ4" i="13"/>
  <c r="BB4" i="13"/>
  <c r="BY4" i="13"/>
  <c r="BP4" i="13"/>
  <c r="BH4" i="13"/>
  <c r="AZ4" i="13"/>
  <c r="BO4" i="13"/>
  <c r="AX4" i="13"/>
  <c r="BF4" i="13"/>
  <c r="BU4" i="13"/>
  <c r="BW4" i="13"/>
  <c r="BG4" i="13"/>
  <c r="BV4" i="13"/>
  <c r="BM4" i="13"/>
  <c r="BN4" i="13"/>
  <c r="BE4" i="13"/>
  <c r="BT4" i="13"/>
  <c r="BA4" i="13"/>
  <c r="BL4" i="13"/>
  <c r="CB4" i="13"/>
  <c r="BZ4" i="13"/>
  <c r="BS4" i="13"/>
  <c r="BQ4" i="13"/>
  <c r="BK4" i="13"/>
  <c r="BC4" i="13"/>
  <c r="BI4" i="13"/>
  <c r="BD4" i="13"/>
  <c r="CC3" i="13"/>
  <c r="K8" i="16"/>
  <c r="K7" i="16"/>
  <c r="K12" i="16"/>
  <c r="K5" i="16"/>
  <c r="L5" i="16" s="1"/>
  <c r="K9" i="16"/>
  <c r="K4" i="16"/>
  <c r="L4" i="16" s="1"/>
  <c r="K3" i="16"/>
  <c r="L3" i="16" s="1"/>
  <c r="K6" i="16"/>
  <c r="K13" i="16"/>
  <c r="K2" i="16"/>
  <c r="L2" i="16" s="1"/>
  <c r="K10" i="16"/>
  <c r="J4" i="16"/>
  <c r="K11" i="16"/>
  <c r="J2" i="16"/>
  <c r="J9" i="16"/>
  <c r="J8" i="16"/>
  <c r="J6" i="16"/>
  <c r="J13" i="16"/>
  <c r="J12" i="16"/>
  <c r="J10" i="16"/>
  <c r="J3" i="16"/>
  <c r="J7" i="16"/>
  <c r="DC4" i="13" l="1"/>
  <c r="CD4" i="13"/>
  <c r="AW10" i="13"/>
  <c r="AP10" i="13" s="1"/>
  <c r="AW9" i="13"/>
  <c r="AP9" i="13" s="1"/>
  <c r="BT11" i="13"/>
  <c r="BT8" i="13"/>
  <c r="BT9" i="13"/>
  <c r="BT10" i="13"/>
  <c r="AW8" i="13"/>
  <c r="AP8" i="13" s="1"/>
  <c r="BY11" i="13"/>
  <c r="BY8" i="13"/>
  <c r="BY10" i="13"/>
  <c r="BY9" i="13"/>
  <c r="BR9" i="13"/>
  <c r="BR8" i="13"/>
  <c r="BR10" i="13"/>
  <c r="BR11" i="13"/>
  <c r="CA11" i="13"/>
  <c r="CA8" i="13"/>
  <c r="CA10" i="13"/>
  <c r="CA9" i="13"/>
  <c r="AW11" i="13"/>
  <c r="AP11" i="13" s="1"/>
  <c r="BS8" i="13"/>
  <c r="BS9" i="13"/>
  <c r="BS10" i="13"/>
  <c r="BS11" i="13"/>
  <c r="BZ9" i="13"/>
  <c r="BZ8" i="13"/>
  <c r="BZ10" i="13"/>
  <c r="BZ11" i="13"/>
  <c r="CZ4" i="13"/>
  <c r="CR4" i="13"/>
  <c r="CJ4" i="13"/>
  <c r="DG4" i="13"/>
  <c r="CX4" i="13"/>
  <c r="CP4" i="13"/>
  <c r="CH4" i="13"/>
  <c r="CO4" i="13"/>
  <c r="CG4" i="13"/>
  <c r="CF4" i="13"/>
  <c r="CU4" i="13"/>
  <c r="DF4" i="13"/>
  <c r="CW4" i="13"/>
  <c r="CV4" i="13"/>
  <c r="CM4" i="13"/>
  <c r="DE4" i="13"/>
  <c r="CN4" i="13"/>
  <c r="DD4" i="13"/>
  <c r="CE4" i="13"/>
  <c r="CS4" i="13"/>
  <c r="CL4" i="13"/>
  <c r="DA4" i="13"/>
  <c r="CQ4" i="13"/>
  <c r="CK4" i="13"/>
  <c r="DB4" i="13"/>
  <c r="CC4" i="13"/>
  <c r="CT4" i="13"/>
  <c r="CI4" i="13"/>
  <c r="CY4" i="13"/>
  <c r="DH3" i="13"/>
  <c r="CB10" i="13" l="1"/>
  <c r="BU10" i="13" s="1"/>
  <c r="DD8" i="13"/>
  <c r="DD10" i="13"/>
  <c r="DD9" i="13"/>
  <c r="DD11" i="13"/>
  <c r="DE8" i="13"/>
  <c r="DE10" i="13"/>
  <c r="DE9" i="13"/>
  <c r="DE11" i="13"/>
  <c r="CB11" i="13"/>
  <c r="BU11" i="13" s="1"/>
  <c r="CB9" i="13"/>
  <c r="BU9" i="13" s="1"/>
  <c r="CB8" i="13"/>
  <c r="BU8" i="13" s="1"/>
  <c r="CY9" i="13"/>
  <c r="CY10" i="13"/>
  <c r="CY8" i="13"/>
  <c r="CY11" i="13"/>
  <c r="CW8" i="13"/>
  <c r="CW9" i="13"/>
  <c r="CW10" i="13"/>
  <c r="CW11" i="13"/>
  <c r="CX10" i="13"/>
  <c r="CX8" i="13"/>
  <c r="CX9" i="13"/>
  <c r="CX11" i="13"/>
  <c r="DF8" i="13"/>
  <c r="DF9" i="13"/>
  <c r="DF10" i="13"/>
  <c r="DF11" i="13"/>
  <c r="AV7" i="13"/>
  <c r="G7" i="13"/>
  <c r="I7" i="13" s="1"/>
  <c r="EI4" i="13"/>
  <c r="DZ4" i="13"/>
  <c r="DR4" i="13"/>
  <c r="DJ4" i="13"/>
  <c r="EF4" i="13"/>
  <c r="DX4" i="13"/>
  <c r="DP4" i="13"/>
  <c r="DN4" i="13"/>
  <c r="DU4" i="13"/>
  <c r="EE4" i="13"/>
  <c r="DW4" i="13"/>
  <c r="DO4" i="13"/>
  <c r="DV4" i="13"/>
  <c r="EC4" i="13"/>
  <c r="ED4" i="13"/>
  <c r="ED7" i="13" s="1"/>
  <c r="EL4" i="13"/>
  <c r="DM4" i="13"/>
  <c r="EK4" i="13"/>
  <c r="DQ4" i="13"/>
  <c r="EG4" i="13"/>
  <c r="DH4" i="13"/>
  <c r="DT4" i="13"/>
  <c r="EJ4" i="13"/>
  <c r="DL4" i="13"/>
  <c r="DK4" i="13"/>
  <c r="EB4" i="13"/>
  <c r="EA4" i="13"/>
  <c r="DY4" i="13"/>
  <c r="DS4" i="13"/>
  <c r="EM3" i="13"/>
  <c r="FR3" i="13" s="1"/>
  <c r="CA7" i="13"/>
  <c r="DF7" i="13"/>
  <c r="DE7" i="13"/>
  <c r="DD7" i="13"/>
  <c r="CY7" i="13"/>
  <c r="CW7" i="13"/>
  <c r="CX7" i="13"/>
  <c r="EI7" i="13"/>
  <c r="BS7" i="13"/>
  <c r="BT7" i="13"/>
  <c r="BY7" i="13"/>
  <c r="BR7" i="13"/>
  <c r="BZ7" i="13"/>
  <c r="AM7" i="13"/>
  <c r="AN7" i="13"/>
  <c r="AO7" i="13"/>
  <c r="AU7" i="13"/>
  <c r="AT7" i="13"/>
  <c r="DG11" i="13" l="1"/>
  <c r="CZ11" i="13" s="1"/>
  <c r="EI9" i="13"/>
  <c r="EI10" i="13"/>
  <c r="EI11" i="13"/>
  <c r="EI8" i="13"/>
  <c r="DG9" i="13"/>
  <c r="CZ9" i="13" s="1"/>
  <c r="EC8" i="13"/>
  <c r="EC11" i="13"/>
  <c r="EC9" i="13"/>
  <c r="EC10" i="13"/>
  <c r="EJ11" i="13"/>
  <c r="EJ8" i="13"/>
  <c r="EJ10" i="13"/>
  <c r="EJ9" i="13"/>
  <c r="EB8" i="13"/>
  <c r="EB10" i="13"/>
  <c r="EB11" i="13"/>
  <c r="EB9" i="13"/>
  <c r="EK11" i="13"/>
  <c r="EK8" i="13"/>
  <c r="EK10" i="13"/>
  <c r="EK9" i="13"/>
  <c r="ED8" i="13"/>
  <c r="ED10" i="13"/>
  <c r="ED11" i="13"/>
  <c r="ED9" i="13"/>
  <c r="DG10" i="13"/>
  <c r="CZ10" i="13" s="1"/>
  <c r="DG8" i="13"/>
  <c r="CZ8" i="13" s="1"/>
  <c r="EJ7" i="13"/>
  <c r="EC7" i="13"/>
  <c r="EB7" i="13"/>
  <c r="CB7" i="13"/>
  <c r="BU7" i="13" s="1"/>
  <c r="AW7" i="13"/>
  <c r="AP7" i="13" s="1"/>
  <c r="DG7" i="13"/>
  <c r="CZ7" i="13" s="1"/>
  <c r="GQ4" i="13"/>
  <c r="GI4" i="13"/>
  <c r="GA4" i="13"/>
  <c r="FR4" i="13"/>
  <c r="GP4" i="13"/>
  <c r="GH4" i="13"/>
  <c r="FZ4" i="13"/>
  <c r="GO4" i="13"/>
  <c r="GG4" i="13"/>
  <c r="FY4" i="13"/>
  <c r="GU4" i="13"/>
  <c r="GL4" i="13"/>
  <c r="GD4" i="13"/>
  <c r="FV4" i="13"/>
  <c r="GK4" i="13"/>
  <c r="FU4" i="13"/>
  <c r="GF4" i="13"/>
  <c r="GB4" i="13"/>
  <c r="GV4" i="13"/>
  <c r="GE4" i="13"/>
  <c r="GS4" i="13"/>
  <c r="GT4" i="13"/>
  <c r="GC4" i="13"/>
  <c r="FW4" i="13"/>
  <c r="GM4" i="13"/>
  <c r="FX4" i="13"/>
  <c r="FT4" i="13"/>
  <c r="GN4" i="13"/>
  <c r="GJ4" i="13"/>
  <c r="FI4" i="13"/>
  <c r="FA4" i="13"/>
  <c r="FQ4" i="13"/>
  <c r="FH4" i="13"/>
  <c r="FP4" i="13"/>
  <c r="FG4" i="13"/>
  <c r="EY4" i="13"/>
  <c r="FL4" i="13"/>
  <c r="FD4" i="13"/>
  <c r="EV4" i="13"/>
  <c r="FC4" i="13"/>
  <c r="ER4" i="13"/>
  <c r="FO4" i="13"/>
  <c r="EZ4" i="13"/>
  <c r="EP4" i="13"/>
  <c r="EM4" i="13"/>
  <c r="EU4" i="13"/>
  <c r="FN4" i="13"/>
  <c r="EX4" i="13"/>
  <c r="EO4" i="13"/>
  <c r="FK4" i="13"/>
  <c r="EW4" i="13"/>
  <c r="FJ4" i="13"/>
  <c r="FF4" i="13"/>
  <c r="FE4" i="13"/>
  <c r="FB4" i="13"/>
  <c r="ET4" i="13"/>
  <c r="ES4" i="13"/>
  <c r="EQ4" i="13"/>
  <c r="EK7" i="13"/>
  <c r="H7" i="13"/>
  <c r="GW3" i="13"/>
  <c r="FI7" i="13"/>
  <c r="EL10" i="13" l="1"/>
  <c r="EE10" i="13" s="1"/>
  <c r="FI9" i="13"/>
  <c r="FI10" i="13"/>
  <c r="FI11" i="13"/>
  <c r="FI8" i="13"/>
  <c r="GT8" i="13"/>
  <c r="GT9" i="13"/>
  <c r="GT10" i="13"/>
  <c r="GT11" i="13"/>
  <c r="FN7" i="13"/>
  <c r="FN11" i="13"/>
  <c r="FN8" i="13"/>
  <c r="FN9" i="13"/>
  <c r="FN10" i="13"/>
  <c r="GN9" i="13"/>
  <c r="GN10" i="13"/>
  <c r="GN11" i="13"/>
  <c r="GN8" i="13"/>
  <c r="GL9" i="13"/>
  <c r="GL10" i="13"/>
  <c r="GL11" i="13"/>
  <c r="GL8" i="13"/>
  <c r="EL11" i="13"/>
  <c r="EE11" i="13" s="1"/>
  <c r="GS8" i="13"/>
  <c r="GS9" i="13"/>
  <c r="GS10" i="13"/>
  <c r="GS11" i="13"/>
  <c r="FG8" i="13"/>
  <c r="FG9" i="13"/>
  <c r="FG10" i="13"/>
  <c r="FG11" i="13"/>
  <c r="EL9" i="13"/>
  <c r="EE9" i="13" s="1"/>
  <c r="GU10" i="13"/>
  <c r="GU8" i="13"/>
  <c r="GU9" i="13"/>
  <c r="GU11" i="13"/>
  <c r="FO8" i="13"/>
  <c r="FO9" i="13"/>
  <c r="FO10" i="13"/>
  <c r="FO11" i="13"/>
  <c r="FP8" i="13"/>
  <c r="FP9" i="13"/>
  <c r="FP10" i="13"/>
  <c r="FP11" i="13"/>
  <c r="EL8" i="13"/>
  <c r="EE8" i="13" s="1"/>
  <c r="FH9" i="13"/>
  <c r="FQ9" i="13" s="1"/>
  <c r="FJ9" i="13" s="1"/>
  <c r="FH10" i="13"/>
  <c r="FH11" i="13"/>
  <c r="FH8" i="13"/>
  <c r="GM11" i="13"/>
  <c r="GM8" i="13"/>
  <c r="GM10" i="13"/>
  <c r="GM9" i="13"/>
  <c r="FO7" i="13"/>
  <c r="FP7" i="13"/>
  <c r="EL7" i="13"/>
  <c r="EE7" i="13" s="1"/>
  <c r="FH7" i="13"/>
  <c r="FG7" i="13"/>
  <c r="HZ4" i="13"/>
  <c r="HQ4" i="13"/>
  <c r="HI4" i="13"/>
  <c r="HA4" i="13"/>
  <c r="HY4" i="13"/>
  <c r="HP4" i="13"/>
  <c r="HH4" i="13"/>
  <c r="GZ4" i="13"/>
  <c r="HX4" i="13"/>
  <c r="HO4" i="13"/>
  <c r="HG4" i="13"/>
  <c r="GY4" i="13"/>
  <c r="HT4" i="13"/>
  <c r="HL4" i="13"/>
  <c r="HD4" i="13"/>
  <c r="HS4" i="13"/>
  <c r="HC4" i="13"/>
  <c r="HN4" i="13"/>
  <c r="GW4" i="13"/>
  <c r="IA4" i="13"/>
  <c r="HM4" i="13"/>
  <c r="HK4" i="13"/>
  <c r="HJ4" i="13"/>
  <c r="HR4" i="13"/>
  <c r="HE4" i="13"/>
  <c r="HB4" i="13"/>
  <c r="HV4" i="13"/>
  <c r="HF4" i="13"/>
  <c r="HU4" i="13"/>
  <c r="GU7" i="13"/>
  <c r="GM7" i="13"/>
  <c r="GT7" i="13"/>
  <c r="GN7" i="13"/>
  <c r="GL7" i="13"/>
  <c r="GS7" i="13"/>
  <c r="IB3" i="13"/>
  <c r="GV10" i="13" l="1"/>
  <c r="GO10" i="13" s="1"/>
  <c r="GV8" i="13"/>
  <c r="GO8" i="13" s="1"/>
  <c r="HX8" i="13"/>
  <c r="HX9" i="13"/>
  <c r="HX10" i="13"/>
  <c r="HX11" i="13"/>
  <c r="HZ8" i="13"/>
  <c r="HZ9" i="13"/>
  <c r="HZ10" i="13"/>
  <c r="HZ11" i="13"/>
  <c r="HQ11" i="13"/>
  <c r="HQ8" i="13"/>
  <c r="HQ10" i="13"/>
  <c r="HQ9" i="13"/>
  <c r="HR9" i="13"/>
  <c r="HR10" i="13"/>
  <c r="HR11" i="13"/>
  <c r="HR8" i="13"/>
  <c r="HS8" i="13"/>
  <c r="HS9" i="13"/>
  <c r="HS10" i="13"/>
  <c r="HS11" i="13"/>
  <c r="FQ8" i="13"/>
  <c r="FJ8" i="13" s="1"/>
  <c r="FQ10" i="13"/>
  <c r="FJ10" i="13" s="1"/>
  <c r="HY9" i="13"/>
  <c r="HY10" i="13"/>
  <c r="HY11" i="13"/>
  <c r="HY8" i="13"/>
  <c r="FQ11" i="13"/>
  <c r="FJ11" i="13"/>
  <c r="GV9" i="13"/>
  <c r="GO9" i="13" s="1"/>
  <c r="GV11" i="13"/>
  <c r="GO11" i="13" s="1"/>
  <c r="FQ7" i="13"/>
  <c r="FJ7" i="13" s="1"/>
  <c r="GV7" i="13"/>
  <c r="GO7" i="13" s="1"/>
  <c r="IY4" i="13"/>
  <c r="IQ4" i="13"/>
  <c r="II4" i="13"/>
  <c r="IX4" i="13"/>
  <c r="IP4" i="13"/>
  <c r="IH4" i="13"/>
  <c r="JF4" i="13"/>
  <c r="IW4" i="13"/>
  <c r="IO4" i="13"/>
  <c r="IG4" i="13"/>
  <c r="JC4" i="13"/>
  <c r="IT4" i="13"/>
  <c r="IL4" i="13"/>
  <c r="ID4" i="13"/>
  <c r="JA4" i="13"/>
  <c r="IK4" i="13"/>
  <c r="IV4" i="13"/>
  <c r="IF4" i="13"/>
  <c r="IU4" i="13"/>
  <c r="IE4" i="13"/>
  <c r="IS4" i="13"/>
  <c r="IB4" i="13"/>
  <c r="IR4" i="13"/>
  <c r="JE4" i="13"/>
  <c r="IZ4" i="13"/>
  <c r="JD4" i="13"/>
  <c r="IN4" i="13"/>
  <c r="IJ4" i="13"/>
  <c r="IM4" i="13"/>
  <c r="HZ7" i="13"/>
  <c r="H3" i="13"/>
  <c r="JG3" i="13"/>
  <c r="HQ7" i="13"/>
  <c r="HS7" i="13"/>
  <c r="HX7" i="13"/>
  <c r="HY7" i="13"/>
  <c r="HR7" i="13"/>
  <c r="JD8" i="13" l="1"/>
  <c r="JD9" i="13"/>
  <c r="JD10" i="13"/>
  <c r="JD11" i="13"/>
  <c r="JC8" i="13"/>
  <c r="JC9" i="13"/>
  <c r="JC10" i="13"/>
  <c r="JC11" i="13"/>
  <c r="IV8" i="13"/>
  <c r="IV9" i="13"/>
  <c r="IV10" i="13"/>
  <c r="IV11" i="13"/>
  <c r="JE10" i="13"/>
  <c r="JE9" i="13"/>
  <c r="JE11" i="13"/>
  <c r="JE8" i="13"/>
  <c r="IA10" i="13"/>
  <c r="HT10" i="13" s="1"/>
  <c r="IA8" i="13"/>
  <c r="HT8" i="13" s="1"/>
  <c r="IA9" i="13"/>
  <c r="HT9" i="13" s="1"/>
  <c r="IW10" i="13"/>
  <c r="IW11" i="13"/>
  <c r="IW8" i="13"/>
  <c r="IW9" i="13"/>
  <c r="IX8" i="13"/>
  <c r="IX9" i="13"/>
  <c r="IX10" i="13"/>
  <c r="IX11" i="13"/>
  <c r="IA11" i="13"/>
  <c r="HT11" i="13" s="1"/>
  <c r="IA7" i="13"/>
  <c r="HT7" i="13" s="1"/>
  <c r="KH4" i="13"/>
  <c r="JY4" i="13"/>
  <c r="JQ4" i="13"/>
  <c r="JI4" i="13"/>
  <c r="KF4" i="13"/>
  <c r="JX4" i="13"/>
  <c r="JP4" i="13"/>
  <c r="JG4" i="13"/>
  <c r="KE4" i="13"/>
  <c r="JW4" i="13"/>
  <c r="JO4" i="13"/>
  <c r="KK4" i="13"/>
  <c r="KB4" i="13"/>
  <c r="JT4" i="13"/>
  <c r="JL4" i="13"/>
  <c r="KJ4" i="13"/>
  <c r="JS4" i="13"/>
  <c r="KD4" i="13"/>
  <c r="JN4" i="13"/>
  <c r="JZ4" i="13"/>
  <c r="KC4" i="13"/>
  <c r="JM4" i="13"/>
  <c r="JJ4" i="13"/>
  <c r="KA4" i="13"/>
  <c r="JK4" i="13"/>
  <c r="JR4" i="13"/>
  <c r="KI4" i="13"/>
  <c r="JV4" i="13"/>
  <c r="JU4" i="13"/>
  <c r="JE7" i="13"/>
  <c r="IV7" i="13"/>
  <c r="JD7" i="13"/>
  <c r="IW7" i="13"/>
  <c r="KL3" i="13"/>
  <c r="IX7" i="13"/>
  <c r="JC7" i="13"/>
  <c r="KC9" i="13" l="1"/>
  <c r="KC10" i="13"/>
  <c r="KC11" i="13"/>
  <c r="KC8" i="13"/>
  <c r="KB9" i="13"/>
  <c r="KB10" i="13"/>
  <c r="KB11" i="13"/>
  <c r="KB8" i="13"/>
  <c r="KI8" i="13"/>
  <c r="KI9" i="13"/>
  <c r="KI10" i="13"/>
  <c r="KI11" i="13"/>
  <c r="JF10" i="13"/>
  <c r="IY10" i="13" s="1"/>
  <c r="JF11" i="13"/>
  <c r="IY11" i="13" s="1"/>
  <c r="JF9" i="13"/>
  <c r="IY9" i="13" s="1"/>
  <c r="JF8" i="13"/>
  <c r="IY8" i="13" s="1"/>
  <c r="KH11" i="13"/>
  <c r="KH8" i="13"/>
  <c r="KH10" i="13"/>
  <c r="KH9" i="13"/>
  <c r="KA8" i="13"/>
  <c r="KA10" i="13"/>
  <c r="KA9" i="13"/>
  <c r="KA11" i="13"/>
  <c r="KJ8" i="13"/>
  <c r="KJ9" i="13"/>
  <c r="KJ10" i="13"/>
  <c r="KJ11" i="13"/>
  <c r="JF7" i="13"/>
  <c r="IY7" i="13" s="1"/>
  <c r="LP4" i="13"/>
  <c r="LG4" i="13"/>
  <c r="KY4" i="13"/>
  <c r="KQ4" i="13"/>
  <c r="LO4" i="13"/>
  <c r="LF4" i="13"/>
  <c r="KX4" i="13"/>
  <c r="KP4" i="13"/>
  <c r="LN4" i="13"/>
  <c r="LE4" i="13"/>
  <c r="KW4" i="13"/>
  <c r="KO4" i="13"/>
  <c r="LJ4" i="13"/>
  <c r="LB4" i="13"/>
  <c r="KT4" i="13"/>
  <c r="LA4" i="13"/>
  <c r="LM4" i="13"/>
  <c r="KV4" i="13"/>
  <c r="LH4" i="13"/>
  <c r="LK4" i="13"/>
  <c r="KU4" i="13"/>
  <c r="LI4" i="13"/>
  <c r="KS4" i="13"/>
  <c r="KR4" i="13"/>
  <c r="LC4" i="13"/>
  <c r="KL4" i="13"/>
  <c r="KZ4" i="13"/>
  <c r="KN4" i="13"/>
  <c r="LD4" i="13"/>
  <c r="KJ7" i="13"/>
  <c r="KI7" i="13"/>
  <c r="KB7" i="13"/>
  <c r="LQ3" i="13"/>
  <c r="KH7" i="13"/>
  <c r="KC7" i="13"/>
  <c r="KA7" i="13"/>
  <c r="KK11" i="13" l="1"/>
  <c r="KD11" i="13" s="1"/>
  <c r="LG8" i="13"/>
  <c r="LG9" i="13"/>
  <c r="LG10" i="13"/>
  <c r="LG11" i="13"/>
  <c r="KK10" i="13"/>
  <c r="KD10" i="13" s="1"/>
  <c r="KK8" i="13"/>
  <c r="KD8" i="13" s="1"/>
  <c r="LN9" i="13"/>
  <c r="LN10" i="13"/>
  <c r="LN11" i="13"/>
  <c r="LN8" i="13"/>
  <c r="LM8" i="13"/>
  <c r="LM11" i="13"/>
  <c r="LM10" i="13"/>
  <c r="LM9" i="13"/>
  <c r="LF8" i="13"/>
  <c r="LF9" i="13"/>
  <c r="LF10" i="13"/>
  <c r="LF11" i="13"/>
  <c r="LO8" i="13"/>
  <c r="LO9" i="13"/>
  <c r="LO10" i="13"/>
  <c r="LO11" i="13"/>
  <c r="KK9" i="13"/>
  <c r="KD9" i="13" s="1"/>
  <c r="LH10" i="13"/>
  <c r="LH11" i="13"/>
  <c r="LH9" i="13"/>
  <c r="LH8" i="13"/>
  <c r="KK7" i="13"/>
  <c r="KD7" i="13" s="1"/>
  <c r="MO4" i="13"/>
  <c r="MG4" i="13"/>
  <c r="LY4" i="13"/>
  <c r="MN4" i="13"/>
  <c r="MF4" i="13"/>
  <c r="LX4" i="13"/>
  <c r="MM4" i="13"/>
  <c r="ME4" i="13"/>
  <c r="LW4" i="13"/>
  <c r="MS4" i="13"/>
  <c r="MJ4" i="13"/>
  <c r="MB4" i="13"/>
  <c r="LT4" i="13"/>
  <c r="MI4" i="13"/>
  <c r="LS4" i="13"/>
  <c r="MH4" i="13"/>
  <c r="LQ4" i="13"/>
  <c r="MU4" i="13"/>
  <c r="MD4" i="13"/>
  <c r="MT4" i="13"/>
  <c r="MC4" i="13"/>
  <c r="MP4" i="13"/>
  <c r="MR4" i="13"/>
  <c r="MA4" i="13"/>
  <c r="LZ4" i="13"/>
  <c r="LV4" i="13"/>
  <c r="ML4" i="13"/>
  <c r="LU4" i="13"/>
  <c r="MK4" i="13"/>
  <c r="LO7" i="13"/>
  <c r="LG7" i="13"/>
  <c r="LM7" i="13"/>
  <c r="MV3" i="13"/>
  <c r="LH7" i="13"/>
  <c r="LN7" i="13"/>
  <c r="LF7" i="13"/>
  <c r="LP11" i="13" l="1"/>
  <c r="LI11" i="13" s="1"/>
  <c r="MK8" i="13"/>
  <c r="MK9" i="13"/>
  <c r="MK10" i="13"/>
  <c r="MK11" i="13"/>
  <c r="MT8" i="13"/>
  <c r="MT9" i="13"/>
  <c r="MT11" i="13"/>
  <c r="MT10" i="13"/>
  <c r="ML8" i="13"/>
  <c r="ML9" i="13"/>
  <c r="ML10" i="13"/>
  <c r="ML11" i="13"/>
  <c r="MS8" i="13"/>
  <c r="MS9" i="13"/>
  <c r="MS10" i="13"/>
  <c r="MS11" i="13"/>
  <c r="MR10" i="13"/>
  <c r="MR11" i="13"/>
  <c r="MR9" i="13"/>
  <c r="MR8" i="13"/>
  <c r="MM10" i="13"/>
  <c r="MM11" i="13"/>
  <c r="MM9" i="13"/>
  <c r="MM8" i="13"/>
  <c r="LP10" i="13"/>
  <c r="LI10" i="13" s="1"/>
  <c r="LP9" i="13"/>
  <c r="LI9" i="13" s="1"/>
  <c r="LP8" i="13"/>
  <c r="LI8" i="13" s="1"/>
  <c r="LP7" i="13"/>
  <c r="LI7" i="13" s="1"/>
  <c r="NX4" i="13"/>
  <c r="NO4" i="13"/>
  <c r="NG4" i="13"/>
  <c r="MY4" i="13"/>
  <c r="NW4" i="13"/>
  <c r="NN4" i="13"/>
  <c r="NF4" i="13"/>
  <c r="MX4" i="13"/>
  <c r="NU4" i="13"/>
  <c r="NM4" i="13"/>
  <c r="NE4" i="13"/>
  <c r="MV4" i="13"/>
  <c r="NR4" i="13"/>
  <c r="NJ4" i="13"/>
  <c r="NB4" i="13"/>
  <c r="NQ4" i="13"/>
  <c r="NA4" i="13"/>
  <c r="MZ4" i="13"/>
  <c r="NP4" i="13"/>
  <c r="NL4" i="13"/>
  <c r="NH4" i="13"/>
  <c r="NK4" i="13"/>
  <c r="NZ4" i="13"/>
  <c r="NI4" i="13"/>
  <c r="NY4" i="13"/>
  <c r="NS4" i="13"/>
  <c r="NC4" i="13"/>
  <c r="NT4" i="13"/>
  <c r="ND4" i="13"/>
  <c r="MT7" i="13"/>
  <c r="MM7" i="13"/>
  <c r="MK7" i="13"/>
  <c r="MR7" i="13"/>
  <c r="ML7" i="13"/>
  <c r="OA3" i="13"/>
  <c r="MS7" i="13"/>
  <c r="NR11" i="13" l="1"/>
  <c r="NR8" i="13"/>
  <c r="NR10" i="13"/>
  <c r="NR9" i="13"/>
  <c r="NW9" i="13"/>
  <c r="NW10" i="13"/>
  <c r="NW11" i="13"/>
  <c r="NW8" i="13"/>
  <c r="NP8" i="13"/>
  <c r="NP9" i="13"/>
  <c r="NP10" i="13"/>
  <c r="NP11" i="13"/>
  <c r="NY11" i="13"/>
  <c r="NY8" i="13"/>
  <c r="NY10" i="13"/>
  <c r="NY9" i="13"/>
  <c r="NX8" i="13"/>
  <c r="NX9" i="13"/>
  <c r="NX10" i="13"/>
  <c r="NX11" i="13"/>
  <c r="MU9" i="13"/>
  <c r="MN9" i="13" s="1"/>
  <c r="NQ8" i="13"/>
  <c r="NQ9" i="13"/>
  <c r="NQ10" i="13"/>
  <c r="NQ11" i="13"/>
  <c r="MU11" i="13"/>
  <c r="MN11" i="13" s="1"/>
  <c r="MU10" i="13"/>
  <c r="MN10" i="13" s="1"/>
  <c r="MU8" i="13"/>
  <c r="MN8" i="13" s="1"/>
  <c r="MU7" i="13"/>
  <c r="MN7" i="13" s="1"/>
  <c r="OW4" i="13"/>
  <c r="OO4" i="13"/>
  <c r="OG4" i="13"/>
  <c r="PE4" i="13"/>
  <c r="OV4" i="13"/>
  <c r="ON4" i="13"/>
  <c r="OF4" i="13"/>
  <c r="PD4" i="13"/>
  <c r="OU4" i="13"/>
  <c r="OM4" i="13"/>
  <c r="OE4" i="13"/>
  <c r="OZ4" i="13"/>
  <c r="OR4" i="13"/>
  <c r="OJ4" i="13"/>
  <c r="OA4" i="13"/>
  <c r="OY4" i="13"/>
  <c r="OI4" i="13"/>
  <c r="OX4" i="13"/>
  <c r="OH4" i="13"/>
  <c r="OT4" i="13"/>
  <c r="OD4" i="13"/>
  <c r="OP4" i="13"/>
  <c r="OS4" i="13"/>
  <c r="OC4" i="13"/>
  <c r="OQ4" i="13"/>
  <c r="PC4" i="13"/>
  <c r="OK4" i="13"/>
  <c r="OL4" i="13"/>
  <c r="PB4" i="13"/>
  <c r="NY7" i="13"/>
  <c r="NR7" i="13"/>
  <c r="NP7" i="13"/>
  <c r="NW7" i="13"/>
  <c r="NX7" i="13"/>
  <c r="NQ7" i="13"/>
  <c r="PF3" i="13"/>
  <c r="NZ11" i="13" l="1"/>
  <c r="NS11" i="13" s="1"/>
  <c r="NZ10" i="13"/>
  <c r="NS10" i="13" s="1"/>
  <c r="PC8" i="13"/>
  <c r="PC9" i="13"/>
  <c r="PC10" i="13"/>
  <c r="PC11" i="13"/>
  <c r="PB9" i="13"/>
  <c r="PB10" i="13"/>
  <c r="PB11" i="13"/>
  <c r="PB8" i="13"/>
  <c r="OV11" i="13"/>
  <c r="OV8" i="13"/>
  <c r="OV9" i="13"/>
  <c r="OV10" i="13"/>
  <c r="NZ9" i="13"/>
  <c r="NS9" i="13" s="1"/>
  <c r="NZ8" i="13"/>
  <c r="NS8" i="13" s="1"/>
  <c r="OW8" i="13"/>
  <c r="OW9" i="13"/>
  <c r="OW10" i="13"/>
  <c r="OW11" i="13"/>
  <c r="PD9" i="13"/>
  <c r="PD11" i="13"/>
  <c r="PD10" i="13"/>
  <c r="PD8" i="13"/>
  <c r="OU8" i="13"/>
  <c r="OU9" i="13"/>
  <c r="OU10" i="13"/>
  <c r="OU11" i="13"/>
  <c r="NZ7" i="13"/>
  <c r="NS7" i="13" s="1"/>
  <c r="QE4" i="13"/>
  <c r="PW4" i="13"/>
  <c r="PO4" i="13"/>
  <c r="PF4" i="13"/>
  <c r="QD4" i="13"/>
  <c r="PV4" i="13"/>
  <c r="PN4" i="13"/>
  <c r="QC4" i="13"/>
  <c r="PU4" i="13"/>
  <c r="PM4" i="13"/>
  <c r="QI4" i="13"/>
  <c r="PZ4" i="13"/>
  <c r="PR4" i="13"/>
  <c r="PJ4" i="13"/>
  <c r="QH4" i="13"/>
  <c r="PQ4" i="13"/>
  <c r="QG4" i="13"/>
  <c r="PP4" i="13"/>
  <c r="QB4" i="13"/>
  <c r="PL4" i="13"/>
  <c r="QA4" i="13"/>
  <c r="PK4" i="13"/>
  <c r="PX4" i="13"/>
  <c r="PY4" i="13"/>
  <c r="PI4" i="13"/>
  <c r="PH4" i="13"/>
  <c r="QJ4" i="13"/>
  <c r="PT4" i="13"/>
  <c r="PS4" i="13"/>
  <c r="PD7" i="13"/>
  <c r="OU7" i="13"/>
  <c r="PC7" i="13"/>
  <c r="QK3" i="13"/>
  <c r="PB7" i="13"/>
  <c r="OV7" i="13"/>
  <c r="OW7" i="13"/>
  <c r="PE9" i="13" l="1"/>
  <c r="OX9" i="13" s="1"/>
  <c r="QH9" i="13"/>
  <c r="QH10" i="13"/>
  <c r="QH11" i="13"/>
  <c r="QH8" i="13"/>
  <c r="QA9" i="13"/>
  <c r="QA8" i="13"/>
  <c r="QA11" i="13"/>
  <c r="QA10" i="13"/>
  <c r="PZ8" i="13"/>
  <c r="PZ9" i="13"/>
  <c r="PZ11" i="13"/>
  <c r="PZ10" i="13"/>
  <c r="QB8" i="13"/>
  <c r="QB9" i="13"/>
  <c r="QB11" i="13"/>
  <c r="QB10" i="13"/>
  <c r="QI8" i="13"/>
  <c r="QI9" i="13"/>
  <c r="QI11" i="13"/>
  <c r="QI10" i="13"/>
  <c r="PE11" i="13"/>
  <c r="OX11" i="13" s="1"/>
  <c r="PE8" i="13"/>
  <c r="OX8" i="13" s="1"/>
  <c r="PE10" i="13"/>
  <c r="OX10" i="13" s="1"/>
  <c r="QG10" i="13"/>
  <c r="QG9" i="13"/>
  <c r="QG8" i="13"/>
  <c r="QG11" i="13"/>
  <c r="RN4" i="13"/>
  <c r="RE4" i="13"/>
  <c r="QW4" i="13"/>
  <c r="QO4" i="13"/>
  <c r="RM4" i="13"/>
  <c r="RD4" i="13"/>
  <c r="QV4" i="13"/>
  <c r="QN4" i="13"/>
  <c r="RL4" i="13"/>
  <c r="RC4" i="13"/>
  <c r="QU4" i="13"/>
  <c r="QM4" i="13"/>
  <c r="RH4" i="13"/>
  <c r="QZ4" i="13"/>
  <c r="QR4" i="13"/>
  <c r="QY4" i="13"/>
  <c r="QX4" i="13"/>
  <c r="RO4" i="13"/>
  <c r="RJ4" i="13"/>
  <c r="QT4" i="13"/>
  <c r="QP4" i="13"/>
  <c r="RI4" i="13"/>
  <c r="QS4" i="13"/>
  <c r="RG4" i="13"/>
  <c r="QQ4" i="13"/>
  <c r="RF4" i="13"/>
  <c r="QK4" i="13"/>
  <c r="RB4" i="13"/>
  <c r="RA4" i="13"/>
  <c r="QI7" i="13"/>
  <c r="PE7" i="13"/>
  <c r="OX7" i="13" s="1"/>
  <c r="QB7" i="13"/>
  <c r="PZ7" i="13"/>
  <c r="QG7" i="13"/>
  <c r="QA7" i="13"/>
  <c r="QH7" i="13"/>
  <c r="RP3" i="13"/>
  <c r="QJ11" i="13" l="1"/>
  <c r="QC11" i="13" s="1"/>
  <c r="RM8" i="13"/>
  <c r="RM9" i="13"/>
  <c r="RM10" i="13"/>
  <c r="RM11" i="13"/>
  <c r="RF8" i="13"/>
  <c r="RF10" i="13"/>
  <c r="RF9" i="13"/>
  <c r="RF11" i="13"/>
  <c r="RE8" i="13"/>
  <c r="RE10" i="13"/>
  <c r="RE11" i="13"/>
  <c r="RE9" i="13"/>
  <c r="RL10" i="13"/>
  <c r="RL11" i="13"/>
  <c r="RL8" i="13"/>
  <c r="RL9" i="13"/>
  <c r="RN8" i="13"/>
  <c r="RN9" i="13"/>
  <c r="RN10" i="13"/>
  <c r="RN11" i="13"/>
  <c r="RG9" i="13"/>
  <c r="RG10" i="13"/>
  <c r="RG11" i="13"/>
  <c r="RG8" i="13"/>
  <c r="QJ9" i="13"/>
  <c r="QC9" i="13" s="1"/>
  <c r="QJ8" i="13"/>
  <c r="QC8" i="13" s="1"/>
  <c r="QJ10" i="13"/>
  <c r="QC10" i="13" s="1"/>
  <c r="SQ4" i="13"/>
  <c r="SM4" i="13"/>
  <c r="SE4" i="13"/>
  <c r="RW4" i="13"/>
  <c r="SL4" i="13"/>
  <c r="SD4" i="13"/>
  <c r="RV4" i="13"/>
  <c r="SK4" i="13"/>
  <c r="SC4" i="13"/>
  <c r="RU4" i="13"/>
  <c r="SR4" i="13"/>
  <c r="SH4" i="13"/>
  <c r="RZ4" i="13"/>
  <c r="RR4" i="13"/>
  <c r="SG4" i="13"/>
  <c r="RP4" i="13"/>
  <c r="SF4" i="13"/>
  <c r="ST4" i="13"/>
  <c r="SB4" i="13"/>
  <c r="RX4" i="13"/>
  <c r="SS4" i="13"/>
  <c r="SA4" i="13"/>
  <c r="SN4" i="13"/>
  <c r="SO4" i="13"/>
  <c r="RY4" i="13"/>
  <c r="SJ4" i="13"/>
  <c r="SI4" i="13"/>
  <c r="RT4" i="13"/>
  <c r="RS4" i="13"/>
  <c r="RN7" i="13"/>
  <c r="QJ7" i="13"/>
  <c r="QC7" i="13" s="1"/>
  <c r="RM7" i="13"/>
  <c r="RF7" i="13"/>
  <c r="RG7" i="13"/>
  <c r="SU3" i="13"/>
  <c r="RE7" i="13"/>
  <c r="RL7" i="13"/>
  <c r="RO11" i="13" l="1"/>
  <c r="RH11" i="13" s="1"/>
  <c r="RO8" i="13"/>
  <c r="RH8" i="13" s="1"/>
  <c r="SS9" i="13"/>
  <c r="SS10" i="13"/>
  <c r="SS11" i="13"/>
  <c r="SS8" i="13"/>
  <c r="SR8" i="13"/>
  <c r="SR9" i="13"/>
  <c r="SR11" i="13"/>
  <c r="SR10" i="13"/>
  <c r="RO10" i="13"/>
  <c r="RH10" i="13" s="1"/>
  <c r="SQ9" i="13"/>
  <c r="SQ11" i="13"/>
  <c r="SQ8" i="13"/>
  <c r="SQ10" i="13"/>
  <c r="RO9" i="13"/>
  <c r="RH9" i="13" s="1"/>
  <c r="SK8" i="13"/>
  <c r="SK10" i="13"/>
  <c r="SK11" i="13"/>
  <c r="SK9" i="13"/>
  <c r="SJ11" i="13"/>
  <c r="SM11" i="13" s="1"/>
  <c r="SJ8" i="13"/>
  <c r="SM8" i="13" s="1"/>
  <c r="SJ9" i="13"/>
  <c r="SM9" i="13" s="1"/>
  <c r="SJ10" i="13"/>
  <c r="SM10" i="13" s="1"/>
  <c r="SL9" i="13"/>
  <c r="SL11" i="13"/>
  <c r="SL10" i="13"/>
  <c r="SL8" i="13"/>
  <c r="TT4" i="13"/>
  <c r="TL4" i="13"/>
  <c r="TD4" i="13"/>
  <c r="SU4" i="13"/>
  <c r="TS4" i="13"/>
  <c r="TK4" i="13"/>
  <c r="TY4" i="13"/>
  <c r="TP4" i="13"/>
  <c r="TH4" i="13"/>
  <c r="SZ4" i="13"/>
  <c r="TX4" i="13"/>
  <c r="TJ4" i="13"/>
  <c r="SY4" i="13"/>
  <c r="TW4" i="13"/>
  <c r="TI4" i="13"/>
  <c r="SX4" i="13"/>
  <c r="TV4" i="13"/>
  <c r="TG4" i="13"/>
  <c r="SW4" i="13"/>
  <c r="TO4" i="13"/>
  <c r="TC4" i="13"/>
  <c r="TB4" i="13"/>
  <c r="TA4" i="13"/>
  <c r="TR4" i="13"/>
  <c r="TQ4" i="13"/>
  <c r="TN4" i="13"/>
  <c r="TM4" i="13"/>
  <c r="TE4" i="13"/>
  <c r="TF4" i="13"/>
  <c r="SS7" i="13"/>
  <c r="RO7" i="13"/>
  <c r="RH7" i="13" s="1"/>
  <c r="SQ7" i="13"/>
  <c r="SK7" i="13"/>
  <c r="SL7" i="13"/>
  <c r="SR7" i="13"/>
  <c r="SJ7" i="13"/>
  <c r="SM7" i="13" s="1"/>
  <c r="TZ3" i="13"/>
  <c r="TO8" i="13" l="1"/>
  <c r="TO9" i="13"/>
  <c r="TO10" i="13"/>
  <c r="TO11" i="13"/>
  <c r="TX9" i="13"/>
  <c r="TX11" i="13"/>
  <c r="TX8" i="13"/>
  <c r="TX10" i="13"/>
  <c r="TQ10" i="13"/>
  <c r="TQ11" i="13"/>
  <c r="TQ9" i="13"/>
  <c r="TQ8" i="13"/>
  <c r="TV11" i="13"/>
  <c r="TV8" i="13"/>
  <c r="TV9" i="13"/>
  <c r="TV10" i="13"/>
  <c r="TP9" i="13"/>
  <c r="TP8" i="13"/>
  <c r="TP10" i="13"/>
  <c r="TP11" i="13"/>
  <c r="TW8" i="13"/>
  <c r="TW9" i="13"/>
  <c r="TW10" i="13"/>
  <c r="TW11" i="13"/>
  <c r="VC4" i="13"/>
  <c r="UT4" i="13"/>
  <c r="UL4" i="13"/>
  <c r="UD4" i="13"/>
  <c r="VB4" i="13"/>
  <c r="US4" i="13"/>
  <c r="UK4" i="13"/>
  <c r="UC4" i="13"/>
  <c r="UX4" i="13"/>
  <c r="UP4" i="13"/>
  <c r="UH4" i="13"/>
  <c r="UY4" i="13"/>
  <c r="UM4" i="13"/>
  <c r="UW4" i="13"/>
  <c r="UJ4" i="13"/>
  <c r="UV4" i="13"/>
  <c r="UI4" i="13"/>
  <c r="UQ4" i="13"/>
  <c r="UE4" i="13"/>
  <c r="VD4" i="13"/>
  <c r="UB4" i="13"/>
  <c r="VA4" i="13"/>
  <c r="TZ4" i="13"/>
  <c r="UU4" i="13"/>
  <c r="UN4" i="13"/>
  <c r="UR4" i="13"/>
  <c r="UO4" i="13"/>
  <c r="UG4" i="13"/>
  <c r="UF4" i="13"/>
  <c r="TX7" i="13"/>
  <c r="TQ7" i="13"/>
  <c r="TW7" i="13"/>
  <c r="VE3" i="13"/>
  <c r="TO7" i="13"/>
  <c r="TV7" i="13"/>
  <c r="TP7" i="13"/>
  <c r="UU8" i="13" l="1"/>
  <c r="UU10" i="13"/>
  <c r="UU11" i="13"/>
  <c r="UU9" i="13"/>
  <c r="VB9" i="13"/>
  <c r="VB10" i="13"/>
  <c r="VB11" i="13"/>
  <c r="VB8" i="13"/>
  <c r="UV8" i="13"/>
  <c r="UV9" i="13"/>
  <c r="UV10" i="13"/>
  <c r="UV11" i="13"/>
  <c r="VA8" i="13"/>
  <c r="VA9" i="13"/>
  <c r="VA11" i="13"/>
  <c r="VA10" i="13"/>
  <c r="UT10" i="13"/>
  <c r="UT11" i="13"/>
  <c r="UT8" i="13"/>
  <c r="UT9" i="13"/>
  <c r="VC10" i="13"/>
  <c r="VC11" i="13"/>
  <c r="VC8" i="13"/>
  <c r="VC9" i="13"/>
  <c r="TY11" i="13"/>
  <c r="TR11" i="13" s="1"/>
  <c r="TY10" i="13"/>
  <c r="TR10" i="13" s="1"/>
  <c r="TY9" i="13"/>
  <c r="TR9" i="13" s="1"/>
  <c r="TY8" i="13"/>
  <c r="TR8" i="13"/>
  <c r="TY7" i="13"/>
  <c r="TR7" i="13" s="1"/>
  <c r="WB4" i="13"/>
  <c r="VT4" i="13"/>
  <c r="VL4" i="13"/>
  <c r="WA4" i="13"/>
  <c r="VS4" i="13"/>
  <c r="VK4" i="13"/>
  <c r="WG4" i="13"/>
  <c r="VX4" i="13"/>
  <c r="VP4" i="13"/>
  <c r="VH4" i="13"/>
  <c r="VZ4" i="13"/>
  <c r="VN4" i="13"/>
  <c r="VY4" i="13"/>
  <c r="VM4" i="13"/>
  <c r="VW4" i="13"/>
  <c r="VJ4" i="13"/>
  <c r="WF4" i="13"/>
  <c r="VR4" i="13"/>
  <c r="VE4" i="13"/>
  <c r="WD4" i="13"/>
  <c r="WC4" i="13"/>
  <c r="VV4" i="13"/>
  <c r="VU4" i="13"/>
  <c r="VQ4" i="13"/>
  <c r="VO4" i="13"/>
  <c r="WH4" i="13"/>
  <c r="VI4" i="13"/>
  <c r="WI4" i="13"/>
  <c r="VG4" i="13"/>
  <c r="VC7" i="13"/>
  <c r="UT7" i="13"/>
  <c r="VB7" i="13"/>
  <c r="VA7" i="13"/>
  <c r="WJ3" i="13"/>
  <c r="UU7" i="13"/>
  <c r="UV7" i="13"/>
  <c r="VD11" i="13" l="1"/>
  <c r="UW11" i="13" s="1"/>
  <c r="VD10" i="13"/>
  <c r="UW10" i="13" s="1"/>
  <c r="VD9" i="13"/>
  <c r="UW9" i="13" s="1"/>
  <c r="WG10" i="13"/>
  <c r="WG11" i="13"/>
  <c r="WG8" i="13"/>
  <c r="WG9" i="13"/>
  <c r="WF8" i="13"/>
  <c r="WF9" i="13"/>
  <c r="WF10" i="13"/>
  <c r="WF11" i="13"/>
  <c r="VY11" i="13"/>
  <c r="VY8" i="13"/>
  <c r="VY9" i="13"/>
  <c r="VY10" i="13"/>
  <c r="WA8" i="13"/>
  <c r="WA10" i="13"/>
  <c r="WA11" i="13"/>
  <c r="WA9" i="13"/>
  <c r="VZ10" i="13"/>
  <c r="VZ11" i="13"/>
  <c r="VZ8" i="13"/>
  <c r="VZ9" i="13"/>
  <c r="WH8" i="13"/>
  <c r="WH9" i="13"/>
  <c r="WH10" i="13"/>
  <c r="WH11" i="13"/>
  <c r="VD8" i="13"/>
  <c r="UW8" i="13" s="1"/>
  <c r="XK4" i="13"/>
  <c r="XB4" i="13"/>
  <c r="WT4" i="13"/>
  <c r="WL4" i="13"/>
  <c r="XI4" i="13"/>
  <c r="XA4" i="13"/>
  <c r="WS4" i="13"/>
  <c r="WJ4" i="13"/>
  <c r="XF4" i="13"/>
  <c r="WX4" i="13"/>
  <c r="WP4" i="13"/>
  <c r="XC4" i="13"/>
  <c r="WO4" i="13"/>
  <c r="XN4" i="13"/>
  <c r="WZ4" i="13"/>
  <c r="WN4" i="13"/>
  <c r="XM4" i="13"/>
  <c r="WY4" i="13"/>
  <c r="WM4" i="13"/>
  <c r="XG4" i="13"/>
  <c r="WU4" i="13"/>
  <c r="XE4" i="13"/>
  <c r="XD4" i="13"/>
  <c r="WW4" i="13"/>
  <c r="WV4" i="13"/>
  <c r="WQ4" i="13"/>
  <c r="WR4" i="13"/>
  <c r="XH4" i="13"/>
  <c r="XL4" i="13"/>
  <c r="WH7" i="13"/>
  <c r="VD7" i="13"/>
  <c r="UW7" i="13" s="1"/>
  <c r="WF7" i="13"/>
  <c r="WG7" i="13"/>
  <c r="VZ7" i="13"/>
  <c r="XO3" i="13"/>
  <c r="VY7" i="13"/>
  <c r="WA7" i="13"/>
  <c r="WI10" i="13" l="1"/>
  <c r="WB10" i="13" s="1"/>
  <c r="XK8" i="13"/>
  <c r="XK9" i="13"/>
  <c r="XK10" i="13"/>
  <c r="XK11" i="13"/>
  <c r="XD8" i="13"/>
  <c r="XD9" i="13"/>
  <c r="XD10" i="13"/>
  <c r="XD11" i="13"/>
  <c r="XM9" i="13"/>
  <c r="XM10" i="13"/>
  <c r="XM11" i="13"/>
  <c r="XM8" i="13"/>
  <c r="XE8" i="13"/>
  <c r="XE9" i="13"/>
  <c r="XE10" i="13"/>
  <c r="XE11" i="13"/>
  <c r="XL8" i="13"/>
  <c r="XL9" i="13"/>
  <c r="XL10" i="13"/>
  <c r="XL11" i="13"/>
  <c r="WI11" i="13"/>
  <c r="WB11" i="13" s="1"/>
  <c r="WI9" i="13"/>
  <c r="WB9" i="13" s="1"/>
  <c r="XF9" i="13"/>
  <c r="XN9" i="13" s="1"/>
  <c r="XG9" i="13" s="1"/>
  <c r="XF10" i="13"/>
  <c r="XF11" i="13"/>
  <c r="XF8" i="13"/>
  <c r="WI8" i="13"/>
  <c r="WB8" i="13" s="1"/>
  <c r="YS4" i="13"/>
  <c r="YJ4" i="13"/>
  <c r="YB4" i="13"/>
  <c r="XT4" i="13"/>
  <c r="YR4" i="13"/>
  <c r="YI4" i="13"/>
  <c r="YA4" i="13"/>
  <c r="XS4" i="13"/>
  <c r="YN4" i="13"/>
  <c r="YF4" i="13"/>
  <c r="XX4" i="13"/>
  <c r="XO4" i="13"/>
  <c r="YQ4" i="13"/>
  <c r="YD4" i="13"/>
  <c r="XQ4" i="13"/>
  <c r="YP4" i="13"/>
  <c r="YC4" i="13"/>
  <c r="YM4" i="13"/>
  <c r="XZ4" i="13"/>
  <c r="YH4" i="13"/>
  <c r="XV4" i="13"/>
  <c r="YG4" i="13"/>
  <c r="YE4" i="13"/>
  <c r="XY4" i="13"/>
  <c r="XR4" i="13"/>
  <c r="XW4" i="13"/>
  <c r="XU4" i="13"/>
  <c r="YL4" i="13"/>
  <c r="YK4" i="13"/>
  <c r="XM7" i="13"/>
  <c r="WI7" i="13"/>
  <c r="WB7" i="13" s="1"/>
  <c r="XD7" i="13"/>
  <c r="XL7" i="13"/>
  <c r="XF7" i="13"/>
  <c r="XE7" i="13"/>
  <c r="XK7" i="13"/>
  <c r="YT3" i="13"/>
  <c r="YK8" i="13" l="1"/>
  <c r="YK9" i="13"/>
  <c r="YK10" i="13"/>
  <c r="YK11" i="13"/>
  <c r="YQ10" i="13"/>
  <c r="YQ11" i="13"/>
  <c r="YQ8" i="13"/>
  <c r="YQ9" i="13"/>
  <c r="YJ8" i="13"/>
  <c r="YJ9" i="13"/>
  <c r="YJ10" i="13"/>
  <c r="YJ11" i="13"/>
  <c r="YP8" i="13"/>
  <c r="YP9" i="13"/>
  <c r="YP10" i="13"/>
  <c r="YP11" i="13"/>
  <c r="YI10" i="13"/>
  <c r="YI11" i="13"/>
  <c r="YI8" i="13"/>
  <c r="YI9" i="13"/>
  <c r="YR8" i="13"/>
  <c r="YR9" i="13"/>
  <c r="YR10" i="13"/>
  <c r="YR11" i="13"/>
  <c r="XN11" i="13"/>
  <c r="XG11" i="13" s="1"/>
  <c r="XN10" i="13"/>
  <c r="XG10" i="13" s="1"/>
  <c r="XN8" i="13"/>
  <c r="XG8" i="13" s="1"/>
  <c r="ZR4" i="13"/>
  <c r="ZJ4" i="13"/>
  <c r="ZB4" i="13"/>
  <c r="ZQ4" i="13"/>
  <c r="ZI4" i="13"/>
  <c r="ZA4" i="13"/>
  <c r="ZW4" i="13"/>
  <c r="ZN4" i="13"/>
  <c r="ZF4" i="13"/>
  <c r="YX4" i="13"/>
  <c r="ZS4" i="13"/>
  <c r="ZE4" i="13"/>
  <c r="ZP4" i="13"/>
  <c r="ZD4" i="13"/>
  <c r="ZO4" i="13"/>
  <c r="ZC4" i="13"/>
  <c r="ZX4" i="13"/>
  <c r="ZK4" i="13"/>
  <c r="YW4" i="13"/>
  <c r="ZH4" i="13"/>
  <c r="ZG4" i="13"/>
  <c r="YZ4" i="13"/>
  <c r="ZU4" i="13"/>
  <c r="YY4" i="13"/>
  <c r="ZV4" i="13"/>
  <c r="YV4" i="13"/>
  <c r="YT4" i="13"/>
  <c r="ZM4" i="13"/>
  <c r="ZL4" i="13"/>
  <c r="YR7" i="13"/>
  <c r="XN7" i="13"/>
  <c r="XG7" i="13" s="1"/>
  <c r="YP7" i="13"/>
  <c r="YK7" i="13"/>
  <c r="ZY3" i="13"/>
  <c r="YJ7" i="13"/>
  <c r="YI7" i="13"/>
  <c r="YQ7" i="13"/>
  <c r="YS9" i="13" l="1"/>
  <c r="YL9" i="13" s="1"/>
  <c r="YS8" i="13"/>
  <c r="YL8" i="13" s="1"/>
  <c r="YS10" i="13"/>
  <c r="YL10" i="13" s="1"/>
  <c r="ZN10" i="13"/>
  <c r="ZN8" i="13"/>
  <c r="ZN11" i="13"/>
  <c r="ZN9" i="13"/>
  <c r="YS11" i="13"/>
  <c r="YL11" i="13" s="1"/>
  <c r="ZV8" i="13"/>
  <c r="ZV9" i="13"/>
  <c r="ZV10" i="13"/>
  <c r="ZV11" i="13"/>
  <c r="ZU9" i="13"/>
  <c r="ZU10" i="13"/>
  <c r="ZU11" i="13"/>
  <c r="ZU8" i="13"/>
  <c r="ZO9" i="13"/>
  <c r="ZO11" i="13"/>
  <c r="ZO8" i="13"/>
  <c r="ZO10" i="13"/>
  <c r="ZW11" i="13"/>
  <c r="ZW8" i="13"/>
  <c r="ZW9" i="13"/>
  <c r="ZW10" i="13"/>
  <c r="ZP8" i="13"/>
  <c r="ZP9" i="13"/>
  <c r="ZP10" i="13"/>
  <c r="ZP11" i="13"/>
  <c r="ABA4" i="13"/>
  <c r="AAR4" i="13"/>
  <c r="AAJ4" i="13"/>
  <c r="AAB4" i="13"/>
  <c r="AAZ4" i="13"/>
  <c r="AAQ4" i="13"/>
  <c r="AAI4" i="13"/>
  <c r="AAA4" i="13"/>
  <c r="AAV4" i="13"/>
  <c r="AAN4" i="13"/>
  <c r="AAF4" i="13"/>
  <c r="AAT4" i="13"/>
  <c r="AAG4" i="13"/>
  <c r="AAS4" i="13"/>
  <c r="AAE4" i="13"/>
  <c r="AAP4" i="13"/>
  <c r="AAD4" i="13"/>
  <c r="AAX4" i="13"/>
  <c r="AAL4" i="13"/>
  <c r="AAK4" i="13"/>
  <c r="AAH4" i="13"/>
  <c r="ABC4" i="13"/>
  <c r="AAC4" i="13"/>
  <c r="ABB4" i="13"/>
  <c r="ZY4" i="13"/>
  <c r="AAU4" i="13"/>
  <c r="AAW4" i="13"/>
  <c r="AAO4" i="13"/>
  <c r="AAM4" i="13"/>
  <c r="ZW7" i="13"/>
  <c r="YS7" i="13"/>
  <c r="YL7" i="13" s="1"/>
  <c r="ZP7" i="13"/>
  <c r="ZV7" i="13"/>
  <c r="ZU7" i="13"/>
  <c r="ZO7" i="13"/>
  <c r="ZN7" i="13"/>
  <c r="ABD3" i="13"/>
  <c r="AAZ8" i="13" l="1"/>
  <c r="AAZ9" i="13"/>
  <c r="AAZ10" i="13"/>
  <c r="AAZ11" i="13"/>
  <c r="ABB9" i="13"/>
  <c r="ABB10" i="13"/>
  <c r="ABB11" i="13"/>
  <c r="ABB8" i="13"/>
  <c r="AAS8" i="13"/>
  <c r="AAS9" i="13"/>
  <c r="AAS10" i="13"/>
  <c r="AAS11" i="13"/>
  <c r="AAT9" i="13"/>
  <c r="AAT10" i="13"/>
  <c r="AAT11" i="13"/>
  <c r="AAT8" i="13"/>
  <c r="ZX8" i="13"/>
  <c r="ZQ8" i="13" s="1"/>
  <c r="ABA8" i="13"/>
  <c r="ABA9" i="13"/>
  <c r="ABA10" i="13"/>
  <c r="ABA11" i="13"/>
  <c r="ZX9" i="13"/>
  <c r="ZQ9" i="13" s="1"/>
  <c r="AAU8" i="13"/>
  <c r="AAU9" i="13"/>
  <c r="AAU10" i="13"/>
  <c r="AAU11" i="13"/>
  <c r="ZX11" i="13"/>
  <c r="ZQ11" i="13" s="1"/>
  <c r="ZX10" i="13"/>
  <c r="ZQ10" i="13" s="1"/>
  <c r="ABZ4" i="13"/>
  <c r="ABR4" i="13"/>
  <c r="ABJ4" i="13"/>
  <c r="ACH4" i="13"/>
  <c r="ABY4" i="13"/>
  <c r="ABQ4" i="13"/>
  <c r="ABI4" i="13"/>
  <c r="ACE4" i="13"/>
  <c r="ABV4" i="13"/>
  <c r="ABN4" i="13"/>
  <c r="ABF4" i="13"/>
  <c r="ABU4" i="13"/>
  <c r="ABH4" i="13"/>
  <c r="ACG4" i="13"/>
  <c r="ABT4" i="13"/>
  <c r="ABG4" i="13"/>
  <c r="ACF4" i="13"/>
  <c r="ABS4" i="13"/>
  <c r="ABD4" i="13"/>
  <c r="ACA4" i="13"/>
  <c r="ABM4" i="13"/>
  <c r="ABL4" i="13"/>
  <c r="ABK4" i="13"/>
  <c r="ACC4" i="13"/>
  <c r="ABW4" i="13"/>
  <c r="ACB4" i="13"/>
  <c r="ABX4" i="13"/>
  <c r="ABO4" i="13"/>
  <c r="ABP4" i="13"/>
  <c r="ABB7" i="13"/>
  <c r="ZX7" i="13"/>
  <c r="ZQ7" i="13" s="1"/>
  <c r="AAZ7" i="13"/>
  <c r="AAT7" i="13"/>
  <c r="ACI3" i="13"/>
  <c r="AAS7" i="13"/>
  <c r="ABA7" i="13"/>
  <c r="AAU7" i="13"/>
  <c r="ABY8" i="13" l="1"/>
  <c r="ABY9" i="13"/>
  <c r="ABY11" i="13"/>
  <c r="ABY10" i="13"/>
  <c r="ABX11" i="13"/>
  <c r="ABX8" i="13"/>
  <c r="ABX9" i="13"/>
  <c r="ABX10" i="13"/>
  <c r="ABC11" i="13"/>
  <c r="AAV11" i="13" s="1"/>
  <c r="ABC10" i="13"/>
  <c r="AAV10" i="13" s="1"/>
  <c r="ABC9" i="13"/>
  <c r="AAV9" i="13" s="1"/>
  <c r="ABC8" i="13"/>
  <c r="AAV8" i="13" s="1"/>
  <c r="ACF8" i="13"/>
  <c r="ACF10" i="13"/>
  <c r="ACF11" i="13"/>
  <c r="ACF9" i="13"/>
  <c r="ABZ8" i="13"/>
  <c r="ABZ9" i="13"/>
  <c r="ABZ10" i="13"/>
  <c r="ABZ11" i="13"/>
  <c r="ACE10" i="13"/>
  <c r="ACE11" i="13"/>
  <c r="ACE8" i="13"/>
  <c r="ACE9" i="13"/>
  <c r="ACG8" i="13"/>
  <c r="ACG9" i="13"/>
  <c r="ACG10" i="13"/>
  <c r="ACG11" i="13"/>
  <c r="ADH4" i="13"/>
  <c r="ACZ4" i="13"/>
  <c r="ACR4" i="13"/>
  <c r="ACI4" i="13"/>
  <c r="ADG4" i="13"/>
  <c r="ACY4" i="13"/>
  <c r="ACQ4" i="13"/>
  <c r="ADM4" i="13"/>
  <c r="ADD4" i="13"/>
  <c r="ACV4" i="13"/>
  <c r="ACN4" i="13"/>
  <c r="ADK4" i="13"/>
  <c r="ACW4" i="13"/>
  <c r="ACK4" i="13"/>
  <c r="ADJ4" i="13"/>
  <c r="ACU4" i="13"/>
  <c r="ADF4" i="13"/>
  <c r="ACT4" i="13"/>
  <c r="ADB4" i="13"/>
  <c r="ACO4" i="13"/>
  <c r="ACM4" i="13"/>
  <c r="ADL4" i="13"/>
  <c r="ACL4" i="13"/>
  <c r="ADE4" i="13"/>
  <c r="ADC4" i="13"/>
  <c r="ADA4" i="13"/>
  <c r="ACX4" i="13"/>
  <c r="ACS4" i="13"/>
  <c r="ACP4" i="13"/>
  <c r="ACG7" i="13"/>
  <c r="ABC7" i="13"/>
  <c r="AAV7" i="13" s="1"/>
  <c r="ACE7" i="13"/>
  <c r="ADN3" i="13"/>
  <c r="ABX7" i="13"/>
  <c r="ABZ7" i="13"/>
  <c r="ACF7" i="13"/>
  <c r="ABY7" i="13"/>
  <c r="ADE10" i="13" l="1"/>
  <c r="ADE11" i="13"/>
  <c r="ADE8" i="13"/>
  <c r="ADE9" i="13"/>
  <c r="ADJ9" i="13"/>
  <c r="ADJ10" i="13"/>
  <c r="ADJ11" i="13"/>
  <c r="ADJ8" i="13"/>
  <c r="ACH11" i="13"/>
  <c r="ACA11" i="13" s="1"/>
  <c r="ADK8" i="13"/>
  <c r="ADK9" i="13"/>
  <c r="ADK10" i="13"/>
  <c r="ADK11" i="13"/>
  <c r="ACH8" i="13"/>
  <c r="ACA8" i="13" s="1"/>
  <c r="ADL11" i="13"/>
  <c r="ADL8" i="13"/>
  <c r="ADL9" i="13"/>
  <c r="ADL10" i="13"/>
  <c r="ACH10" i="13"/>
  <c r="ACA10" i="13" s="1"/>
  <c r="ACH9" i="13"/>
  <c r="ACA9" i="13"/>
  <c r="ADC8" i="13"/>
  <c r="ADC9" i="13"/>
  <c r="ADC11" i="13"/>
  <c r="ADC10" i="13"/>
  <c r="ADD9" i="13"/>
  <c r="ADD10" i="13"/>
  <c r="ADD11" i="13"/>
  <c r="ADD8" i="13"/>
  <c r="AEQ4" i="13"/>
  <c r="AEH4" i="13"/>
  <c r="ADZ4" i="13"/>
  <c r="ADR4" i="13"/>
  <c r="AEP4" i="13"/>
  <c r="AEG4" i="13"/>
  <c r="ADY4" i="13"/>
  <c r="ADQ4" i="13"/>
  <c r="AEL4" i="13"/>
  <c r="AED4" i="13"/>
  <c r="ADV4" i="13"/>
  <c r="AEK4" i="13"/>
  <c r="ADX4" i="13"/>
  <c r="AEJ4" i="13"/>
  <c r="ADW4" i="13"/>
  <c r="AEI4" i="13"/>
  <c r="ADU4" i="13"/>
  <c r="AER4" i="13"/>
  <c r="AEC4" i="13"/>
  <c r="ADP4" i="13"/>
  <c r="AEO4" i="13"/>
  <c r="ADN4" i="13"/>
  <c r="AEM4" i="13"/>
  <c r="AEF4" i="13"/>
  <c r="AEE4" i="13"/>
  <c r="AEA4" i="13"/>
  <c r="AEB4" i="13"/>
  <c r="ADT4" i="13"/>
  <c r="ADS4" i="13"/>
  <c r="ADL7" i="13"/>
  <c r="ACH7" i="13"/>
  <c r="ACA7" i="13" s="1"/>
  <c r="ADE7" i="13"/>
  <c r="ADK7" i="13"/>
  <c r="ADJ7" i="13"/>
  <c r="ADC7" i="13"/>
  <c r="ADD7" i="13"/>
  <c r="AES3" i="13"/>
  <c r="AEJ8" i="13" l="1"/>
  <c r="AEJ9" i="13"/>
  <c r="AEJ11" i="13"/>
  <c r="AEJ10" i="13"/>
  <c r="ADM10" i="13"/>
  <c r="ADF10" i="13" s="1"/>
  <c r="AEO9" i="13"/>
  <c r="AEO10" i="13"/>
  <c r="AEO11" i="13"/>
  <c r="AEO8" i="13"/>
  <c r="AEP11" i="13"/>
  <c r="AEP8" i="13"/>
  <c r="AEP9" i="13"/>
  <c r="AEP10" i="13"/>
  <c r="ADM9" i="13"/>
  <c r="ADF9" i="13" s="1"/>
  <c r="ADM8" i="13"/>
  <c r="ADF8" i="13" s="1"/>
  <c r="AEH9" i="13"/>
  <c r="AEH10" i="13"/>
  <c r="AEH11" i="13"/>
  <c r="AEH8" i="13"/>
  <c r="AEI11" i="13"/>
  <c r="AEI8" i="13"/>
  <c r="AEI9" i="13"/>
  <c r="AEI10" i="13"/>
  <c r="AEQ8" i="13"/>
  <c r="AEQ9" i="13"/>
  <c r="AEQ11" i="13"/>
  <c r="AEQ10" i="13"/>
  <c r="ADM11" i="13"/>
  <c r="ADF11" i="13" s="1"/>
  <c r="AFP4" i="13"/>
  <c r="AFH4" i="13"/>
  <c r="AEZ4" i="13"/>
  <c r="AFO4" i="13"/>
  <c r="AFG4" i="13"/>
  <c r="AEY4" i="13"/>
  <c r="AFU4" i="13"/>
  <c r="AFL4" i="13"/>
  <c r="AFD4" i="13"/>
  <c r="AEV4" i="13"/>
  <c r="AFM4" i="13"/>
  <c r="AFA4" i="13"/>
  <c r="AFK4" i="13"/>
  <c r="AEX4" i="13"/>
  <c r="AFW4" i="13"/>
  <c r="AFJ4" i="13"/>
  <c r="AEW4" i="13"/>
  <c r="AFR4" i="13"/>
  <c r="AFE4" i="13"/>
  <c r="AFQ4" i="13"/>
  <c r="AFN4" i="13"/>
  <c r="AFI4" i="13"/>
  <c r="AFF4" i="13"/>
  <c r="AFC4" i="13"/>
  <c r="AFB4" i="13"/>
  <c r="AFT4" i="13"/>
  <c r="AEU4" i="13"/>
  <c r="AES4" i="13"/>
  <c r="AFV4" i="13"/>
  <c r="AEQ7" i="13"/>
  <c r="ADM7" i="13"/>
  <c r="ADF7" i="13" s="1"/>
  <c r="AEH7" i="13"/>
  <c r="AEP7" i="13"/>
  <c r="AEJ7" i="13"/>
  <c r="AEO7" i="13"/>
  <c r="AEI7" i="13"/>
  <c r="AFX3" i="13"/>
  <c r="AER11" i="13" l="1"/>
  <c r="AEK11" i="13" s="1"/>
  <c r="AFN8" i="13"/>
  <c r="AFN9" i="13"/>
  <c r="AFN11" i="13"/>
  <c r="AFN10" i="13"/>
  <c r="AFM11" i="13"/>
  <c r="AFM8" i="13"/>
  <c r="AFM9" i="13"/>
  <c r="AFM10" i="13"/>
  <c r="AFV9" i="13"/>
  <c r="AFV10" i="13"/>
  <c r="AFV11" i="13"/>
  <c r="AFV8" i="13"/>
  <c r="AFO8" i="13"/>
  <c r="AFO9" i="13"/>
  <c r="AFO10" i="13"/>
  <c r="AFO11" i="13"/>
  <c r="AFT8" i="13"/>
  <c r="AFT9" i="13"/>
  <c r="AFT10" i="13"/>
  <c r="AFT11" i="13"/>
  <c r="AER8" i="13"/>
  <c r="AEK8" i="13" s="1"/>
  <c r="AER10" i="13"/>
  <c r="AEK10" i="13" s="1"/>
  <c r="AER9" i="13"/>
  <c r="AEK9" i="13" s="1"/>
  <c r="AFU9" i="13"/>
  <c r="AFU10" i="13"/>
  <c r="AFU8" i="13"/>
  <c r="AFU11" i="13"/>
  <c r="AHC3" i="13"/>
  <c r="N30" i="16"/>
  <c r="AGY4" i="13"/>
  <c r="AGP4" i="13"/>
  <c r="AGH4" i="13"/>
  <c r="AFZ4" i="13"/>
  <c r="AGW4" i="13"/>
  <c r="AGO4" i="13"/>
  <c r="AGG4" i="13"/>
  <c r="AFX4" i="13"/>
  <c r="AGT4" i="13"/>
  <c r="AGL4" i="13"/>
  <c r="AGD4" i="13"/>
  <c r="AHB4" i="13"/>
  <c r="AGN4" i="13"/>
  <c r="AGB4" i="13"/>
  <c r="AHA4" i="13"/>
  <c r="AGM4" i="13"/>
  <c r="AGA4" i="13"/>
  <c r="AGZ4" i="13"/>
  <c r="AGK4" i="13"/>
  <c r="AGS4" i="13"/>
  <c r="AGF4" i="13"/>
  <c r="AGR4" i="13"/>
  <c r="AGQ4" i="13"/>
  <c r="AGJ4" i="13"/>
  <c r="AGC4" i="13"/>
  <c r="AGI4" i="13"/>
  <c r="AGE4" i="13"/>
  <c r="AGU4" i="13"/>
  <c r="AGV4" i="13"/>
  <c r="AFV7" i="13"/>
  <c r="AER7" i="13"/>
  <c r="AEK7" i="13" s="1"/>
  <c r="AFO7" i="13"/>
  <c r="AFT7" i="13"/>
  <c r="AFU7" i="13"/>
  <c r="AFN7" i="13"/>
  <c r="AFM7" i="13"/>
  <c r="AGZ8" i="13" l="1"/>
  <c r="AGZ9" i="13"/>
  <c r="AGZ10" i="13"/>
  <c r="AGZ11" i="13"/>
  <c r="AFW10" i="13"/>
  <c r="AFP10" i="13" s="1"/>
  <c r="AFW8" i="13"/>
  <c r="AFP8" i="13" s="1"/>
  <c r="AGS8" i="13"/>
  <c r="AGS9" i="13"/>
  <c r="AGS10" i="13"/>
  <c r="AGS11" i="13"/>
  <c r="AGY11" i="13"/>
  <c r="AGY8" i="13"/>
  <c r="AGY9" i="13"/>
  <c r="AGY10" i="13"/>
  <c r="AHH8" i="13"/>
  <c r="AHH9" i="13"/>
  <c r="AHH10" i="13"/>
  <c r="AHH11" i="13"/>
  <c r="AGR8" i="13"/>
  <c r="AGR11" i="13"/>
  <c r="AGR9" i="13"/>
  <c r="AGR10" i="13"/>
  <c r="AFW11" i="13"/>
  <c r="AFP11" i="13" s="1"/>
  <c r="AGT8" i="13"/>
  <c r="AGT9" i="13"/>
  <c r="AGT10" i="13"/>
  <c r="AGT11" i="13"/>
  <c r="AHA8" i="13"/>
  <c r="AHA9" i="13"/>
  <c r="AHA10" i="13"/>
  <c r="AHA11" i="13"/>
  <c r="AFW9" i="13"/>
  <c r="AFP9" i="13" s="1"/>
  <c r="AHC4" i="13"/>
  <c r="N31" i="16"/>
  <c r="AIG4" i="13"/>
  <c r="AHX4" i="13"/>
  <c r="AHP4" i="13"/>
  <c r="AHH4" i="13"/>
  <c r="AIF4" i="13"/>
  <c r="AHW4" i="13"/>
  <c r="AHO4" i="13"/>
  <c r="AHG4" i="13"/>
  <c r="AIB4" i="13"/>
  <c r="AHT4" i="13"/>
  <c r="AHL4" i="13"/>
  <c r="AID4" i="13"/>
  <c r="AHQ4" i="13"/>
  <c r="AIA4" i="13"/>
  <c r="AHN4" i="13"/>
  <c r="AHZ4" i="13"/>
  <c r="AHM4" i="13"/>
  <c r="AHU4" i="13"/>
  <c r="AHI4" i="13"/>
  <c r="AHS4" i="13"/>
  <c r="AHR4" i="13"/>
  <c r="AHK4" i="13"/>
  <c r="AHJ4" i="13"/>
  <c r="AIE4" i="13"/>
  <c r="AHF4" i="13"/>
  <c r="AHE4" i="13"/>
  <c r="AHY4" i="13"/>
  <c r="AHV4" i="13"/>
  <c r="AHH7" i="13"/>
  <c r="AHA7" i="13"/>
  <c r="AIH3" i="13"/>
  <c r="AFW7" i="13"/>
  <c r="AFP7" i="13" s="1"/>
  <c r="AGZ7" i="13"/>
  <c r="AGS7" i="13"/>
  <c r="AGR7" i="13"/>
  <c r="AGT7" i="13"/>
  <c r="AGY7" i="13"/>
  <c r="AHB9" i="13" l="1"/>
  <c r="AHY11" i="13"/>
  <c r="AHY8" i="13"/>
  <c r="AHY9" i="13"/>
  <c r="AHY10" i="13"/>
  <c r="AIF11" i="13"/>
  <c r="AIF8" i="13"/>
  <c r="AIF9" i="13"/>
  <c r="AIF10" i="13"/>
  <c r="AGU9" i="13"/>
  <c r="AHB11" i="13"/>
  <c r="AGU11" i="13" s="1"/>
  <c r="AHB8" i="13"/>
  <c r="AGU8" i="13" s="1"/>
  <c r="AIM10" i="13"/>
  <c r="AIM11" i="13"/>
  <c r="AIM8" i="13"/>
  <c r="AIM9" i="13"/>
  <c r="AID9" i="13"/>
  <c r="AID10" i="13"/>
  <c r="AID8" i="13"/>
  <c r="AID11" i="13"/>
  <c r="AHX9" i="13"/>
  <c r="AHX10" i="13"/>
  <c r="AHX11" i="13"/>
  <c r="AHX8" i="13"/>
  <c r="AIE9" i="13"/>
  <c r="AIE10" i="13"/>
  <c r="AIE11" i="13"/>
  <c r="AIE8" i="13"/>
  <c r="AHB10" i="13"/>
  <c r="AGU10" i="13" s="1"/>
  <c r="AHW9" i="13"/>
  <c r="AHW10" i="13"/>
  <c r="AHW8" i="13"/>
  <c r="AHW11" i="13"/>
  <c r="N32" i="16"/>
  <c r="AJF4" i="13"/>
  <c r="AIX4" i="13"/>
  <c r="AIP4" i="13"/>
  <c r="AJE4" i="13"/>
  <c r="AIW4" i="13"/>
  <c r="AIO4" i="13"/>
  <c r="AJK4" i="13"/>
  <c r="AJB4" i="13"/>
  <c r="AIT4" i="13"/>
  <c r="AIL4" i="13"/>
  <c r="AJD4" i="13"/>
  <c r="AIR4" i="13"/>
  <c r="AJC4" i="13"/>
  <c r="AIQ4" i="13"/>
  <c r="AJA4" i="13"/>
  <c r="AIN4" i="13"/>
  <c r="AJJ4" i="13"/>
  <c r="AIV4" i="13"/>
  <c r="AIJ4" i="13"/>
  <c r="AIU4" i="13"/>
  <c r="AIS4" i="13"/>
  <c r="AIM4" i="13"/>
  <c r="AJL4" i="13"/>
  <c r="AIK4" i="13"/>
  <c r="AJI4" i="13"/>
  <c r="AIH4" i="13"/>
  <c r="AJG4" i="13"/>
  <c r="AIZ4" i="13"/>
  <c r="AIY4" i="13"/>
  <c r="AIM7" i="13"/>
  <c r="AIF7" i="13"/>
  <c r="AJM3" i="13"/>
  <c r="AHB7" i="13"/>
  <c r="AGU7" i="13" s="1"/>
  <c r="AHX7" i="13"/>
  <c r="AIE7" i="13"/>
  <c r="AID7" i="13"/>
  <c r="AHW7" i="13"/>
  <c r="AHY7" i="13"/>
  <c r="AJI10" i="13" l="1"/>
  <c r="AJI8" i="13"/>
  <c r="AJI9" i="13"/>
  <c r="AJI11" i="13"/>
  <c r="AJR8" i="13"/>
  <c r="AJR9" i="13"/>
  <c r="AJR10" i="13"/>
  <c r="AJR11" i="13"/>
  <c r="AJB8" i="13"/>
  <c r="AJB9" i="13"/>
  <c r="AJB10" i="13"/>
  <c r="AJB11" i="13"/>
  <c r="AJJ10" i="13"/>
  <c r="AJJ11" i="13"/>
  <c r="AJJ9" i="13"/>
  <c r="AJJ8" i="13"/>
  <c r="AJK9" i="13"/>
  <c r="AJK8" i="13"/>
  <c r="AJK10" i="13"/>
  <c r="AJK11" i="13"/>
  <c r="AJC9" i="13"/>
  <c r="AJC8" i="13"/>
  <c r="AJC10" i="13"/>
  <c r="AJC11" i="13"/>
  <c r="AIG9" i="13"/>
  <c r="AHZ9" i="13" s="1"/>
  <c r="AIG11" i="13"/>
  <c r="AHZ11" i="13" s="1"/>
  <c r="AIG10" i="13"/>
  <c r="AHZ10" i="13" s="1"/>
  <c r="AIG8" i="13"/>
  <c r="AHZ8" i="13" s="1"/>
  <c r="AJD9" i="13"/>
  <c r="AJD11" i="13"/>
  <c r="AJD8" i="13"/>
  <c r="AJD10" i="13"/>
  <c r="AKO4" i="13"/>
  <c r="AKF4" i="13"/>
  <c r="AJX4" i="13"/>
  <c r="AJP4" i="13"/>
  <c r="AKN4" i="13"/>
  <c r="AKE4" i="13"/>
  <c r="AJW4" i="13"/>
  <c r="AJO4" i="13"/>
  <c r="AKJ4" i="13"/>
  <c r="AKB4" i="13"/>
  <c r="AJT4" i="13"/>
  <c r="AKG4" i="13"/>
  <c r="AJS4" i="13"/>
  <c r="AKD4" i="13"/>
  <c r="AJR4" i="13"/>
  <c r="AKQ4" i="13"/>
  <c r="AKC4" i="13"/>
  <c r="AJQ4" i="13"/>
  <c r="AKK4" i="13"/>
  <c r="AJY4" i="13"/>
  <c r="AJV4" i="13"/>
  <c r="AJU4" i="13"/>
  <c r="AKP4" i="13"/>
  <c r="AJM4" i="13"/>
  <c r="AKL4" i="13"/>
  <c r="AKI4" i="13"/>
  <c r="AKH4" i="13"/>
  <c r="AJZ4" i="13"/>
  <c r="AKA4" i="13"/>
  <c r="AJR7" i="13"/>
  <c r="AJK7" i="13"/>
  <c r="AIG7" i="13"/>
  <c r="AHZ7" i="13" s="1"/>
  <c r="AJI7" i="13"/>
  <c r="AJB7" i="13"/>
  <c r="AJJ7" i="13"/>
  <c r="AJC7" i="13"/>
  <c r="AJD7" i="13"/>
  <c r="AJL11" i="13" l="1"/>
  <c r="AJE11" i="13" s="1"/>
  <c r="AKO9" i="13"/>
  <c r="AKO10" i="13"/>
  <c r="AKO11" i="13"/>
  <c r="AKO8" i="13"/>
  <c r="AKI8" i="13"/>
  <c r="AKI9" i="13"/>
  <c r="AKI10" i="13"/>
  <c r="AKI11" i="13"/>
  <c r="AKP8" i="13"/>
  <c r="AKP9" i="13"/>
  <c r="AKP10" i="13"/>
  <c r="AKP11" i="13"/>
  <c r="AKN11" i="13"/>
  <c r="AKN8" i="13"/>
  <c r="AKN9" i="13"/>
  <c r="AKN10" i="13"/>
  <c r="AKG8" i="13"/>
  <c r="AKG9" i="13"/>
  <c r="AKG10" i="13"/>
  <c r="AKG11" i="13"/>
  <c r="AKH10" i="13"/>
  <c r="AKH11" i="13"/>
  <c r="AKH8" i="13"/>
  <c r="AKH9" i="13"/>
  <c r="AJL10" i="13"/>
  <c r="AJE10" i="13" s="1"/>
  <c r="AJL9" i="13"/>
  <c r="AJE9" i="13" s="1"/>
  <c r="AJL8" i="13"/>
  <c r="AJE8" i="13" s="1"/>
  <c r="AKP7" i="13"/>
  <c r="AJL7" i="13"/>
  <c r="AJE7" i="13" s="1"/>
  <c r="AKN7" i="13"/>
  <c r="AKO7" i="13"/>
  <c r="AKI7" i="13"/>
  <c r="AKH7" i="13"/>
  <c r="AKG7" i="13"/>
  <c r="AKQ11" i="13" l="1"/>
  <c r="AKJ11" i="13" s="1"/>
  <c r="AKQ8" i="13"/>
  <c r="AKJ8" i="13" s="1"/>
  <c r="AKQ10" i="13"/>
  <c r="AKJ10" i="13" s="1"/>
  <c r="AKQ9" i="13"/>
  <c r="AKJ9" i="13" s="1"/>
  <c r="AKQ7" i="13"/>
  <c r="AKJ7" i="13" s="1"/>
</calcChain>
</file>

<file path=xl/comments1.xml><?xml version="1.0" encoding="utf-8"?>
<comments xmlns="http://schemas.openxmlformats.org/spreadsheetml/2006/main">
  <authors>
    <author>Nicolas RENAULT</author>
  </authors>
  <commentList>
    <comment ref="F2" authorId="0" shapeId="0">
      <text>
        <r>
          <rPr>
            <b/>
            <sz val="9"/>
            <color indexed="81"/>
            <rFont val="Tahoma"/>
            <family val="2"/>
          </rPr>
          <t>Nicolas RENAULT:</t>
        </r>
        <r>
          <rPr>
            <sz val="9"/>
            <color indexed="81"/>
            <rFont val="Tahoma"/>
            <family val="2"/>
          </rPr>
          <t xml:space="preserve">
Coller les données depuis TX SOCIAL dans cette colonne en valeurs.</t>
        </r>
      </text>
    </comment>
  </commentList>
</comments>
</file>

<file path=xl/comments2.xml><?xml version="1.0" encoding="utf-8"?>
<comments xmlns="http://schemas.openxmlformats.org/spreadsheetml/2006/main">
  <authors>
    <author>n.renault</author>
  </authors>
  <commentList>
    <comment ref="A1" authorId="0" shapeId="0">
      <text>
        <r>
          <rPr>
            <b/>
            <sz val="10"/>
            <color indexed="81"/>
            <rFont val="Tahoma"/>
            <family val="2"/>
          </rPr>
          <t xml:space="preserve">n.renault:
Pour l'extraction depuis TX SOCIAL cocher :
Édition de rapport
Rapport d'activité conducteur - Résumé
Correction d'activité - Détail
</t>
        </r>
        <r>
          <rPr>
            <sz val="10"/>
            <color indexed="81"/>
            <rFont val="Tahoma"/>
            <family val="2"/>
          </rPr>
          <t xml:space="preserve">
1 - Vider le tableau avec la macro
2 - Coller depuis TX SOCIAL export KMS totaux et matricules sous format XLS en B5.
Formule en A5 → =SI([@Matricule]&lt;&gt;"";DROITE("000000000" &amp; [@Matricule];9);DROITE("000000000" &amp; [@[Code externe]];9))</t>
        </r>
      </text>
    </comment>
    <comment ref="B4" authorId="0" shapeId="0">
      <text>
        <r>
          <rPr>
            <b/>
            <sz val="10"/>
            <color indexed="81"/>
            <rFont val="Tahoma"/>
            <family val="2"/>
          </rPr>
          <t>n.renault:</t>
        </r>
        <r>
          <rPr>
            <sz val="10"/>
            <color indexed="81"/>
            <rFont val="Tahoma"/>
            <family val="2"/>
          </rPr>
          <t xml:space="preserve">
Coller en B5.</t>
        </r>
      </text>
    </comment>
  </commentList>
</comments>
</file>

<file path=xl/sharedStrings.xml><?xml version="1.0" encoding="utf-8"?>
<sst xmlns="http://schemas.openxmlformats.org/spreadsheetml/2006/main" count="2225" uniqueCount="1136">
  <si>
    <t>GRIMONPREZ</t>
  </si>
  <si>
    <t>Société conducteur</t>
  </si>
  <si>
    <t>Immatriculation tracteur</t>
  </si>
  <si>
    <t>Société tracteur</t>
  </si>
  <si>
    <t>Affectation  Tournée</t>
  </si>
  <si>
    <t>Contrat client</t>
  </si>
  <si>
    <t>Immatriculation SEMI</t>
  </si>
  <si>
    <t>Société semi</t>
  </si>
  <si>
    <t>Matricule</t>
  </si>
  <si>
    <t>Exploitant</t>
  </si>
  <si>
    <t>Nom</t>
  </si>
  <si>
    <t>Prénom</t>
  </si>
  <si>
    <t>Code externe</t>
  </si>
  <si>
    <t>Début édition</t>
  </si>
  <si>
    <t>Fin édition</t>
  </si>
  <si>
    <t>Départ</t>
  </si>
  <si>
    <t>Arrivée</t>
  </si>
  <si>
    <t>Conduite</t>
  </si>
  <si>
    <t>Travail</t>
  </si>
  <si>
    <t>Dispo</t>
  </si>
  <si>
    <t>Dispo double</t>
  </si>
  <si>
    <t>Repos</t>
  </si>
  <si>
    <t>effectif</t>
  </si>
  <si>
    <t>Service</t>
  </si>
  <si>
    <t>Service (ext)</t>
  </si>
  <si>
    <t>Service AN</t>
  </si>
  <si>
    <t>Amplitude</t>
  </si>
  <si>
    <t>Jours</t>
  </si>
  <si>
    <t>Kilomètres</t>
  </si>
  <si>
    <t>Date remake</t>
  </si>
  <si>
    <t>Départ remake</t>
  </si>
  <si>
    <t>Arrivée remake</t>
  </si>
  <si>
    <t>Date &amp; Matricule perso</t>
  </si>
  <si>
    <t>Matricule perso</t>
  </si>
  <si>
    <t>Moteur</t>
  </si>
  <si>
    <t>Remorque</t>
  </si>
  <si>
    <t>Heure départ</t>
  </si>
  <si>
    <t>Heure arrivée</t>
  </si>
  <si>
    <t>Ratio</t>
  </si>
  <si>
    <t>Année :</t>
  </si>
  <si>
    <t>Mois :</t>
  </si>
  <si>
    <t>années</t>
  </si>
  <si>
    <t>Dates</t>
  </si>
  <si>
    <t>mois</t>
  </si>
  <si>
    <t>N°</t>
  </si>
  <si>
    <t>nb jours</t>
  </si>
  <si>
    <t>Début mois</t>
  </si>
  <si>
    <t>Fin mois</t>
  </si>
  <si>
    <t>Nb jours ouvrés</t>
  </si>
  <si>
    <t>Avec JF</t>
  </si>
  <si>
    <t>nb ouvré - aujourd'hui</t>
  </si>
  <si>
    <t>Janvier</t>
  </si>
  <si>
    <t>Février</t>
  </si>
  <si>
    <t>Mars</t>
  </si>
  <si>
    <t>Avril</t>
  </si>
  <si>
    <t>Mai</t>
  </si>
  <si>
    <t>Juin</t>
  </si>
  <si>
    <t>Juillet</t>
  </si>
  <si>
    <t>Août</t>
  </si>
  <si>
    <t>Septembre</t>
  </si>
  <si>
    <t>Octobre</t>
  </si>
  <si>
    <t>Novembre</t>
  </si>
  <si>
    <t>Décembre</t>
  </si>
  <si>
    <t>Site/Ville</t>
  </si>
  <si>
    <t>Base contrat</t>
  </si>
  <si>
    <t>Heures &gt; base contrat</t>
  </si>
  <si>
    <t>% heures &gt; base contrat</t>
  </si>
  <si>
    <t>Client affecté</t>
  </si>
  <si>
    <t/>
  </si>
  <si>
    <t>Ton&amp;Jor</t>
  </si>
  <si>
    <t>MOTEURS</t>
  </si>
  <si>
    <t>REMORQUES</t>
  </si>
  <si>
    <t>Moteur2</t>
  </si>
  <si>
    <t>Remorque3</t>
  </si>
  <si>
    <t>EXPLOITANTS</t>
  </si>
  <si>
    <t>Total heures</t>
  </si>
  <si>
    <t>Statut chauffeur</t>
  </si>
  <si>
    <t>statuts</t>
  </si>
  <si>
    <t>FORMATION</t>
  </si>
  <si>
    <t>MALADIE</t>
  </si>
  <si>
    <t>CONGÉS</t>
  </si>
  <si>
    <t>CONDUITE</t>
  </si>
  <si>
    <t>AUTRE</t>
  </si>
  <si>
    <t>Remorque87</t>
  </si>
  <si>
    <t>Moteur242</t>
  </si>
  <si>
    <t>sociétés</t>
  </si>
  <si>
    <t>Horaire mensuel</t>
  </si>
  <si>
    <t>152:00</t>
  </si>
  <si>
    <t>heures</t>
  </si>
  <si>
    <t>Colonne1</t>
  </si>
  <si>
    <t>Colonne2</t>
  </si>
  <si>
    <t>Colonne3</t>
  </si>
  <si>
    <t>Colonne4</t>
  </si>
  <si>
    <t>Moteur1</t>
  </si>
  <si>
    <t>Moteur3</t>
  </si>
  <si>
    <t>Remorque1</t>
  </si>
  <si>
    <t>Remorque2</t>
  </si>
  <si>
    <t>Colonne5</t>
  </si>
  <si>
    <t>Client réel3</t>
  </si>
  <si>
    <t>Client réel1</t>
  </si>
  <si>
    <t>Client réel2</t>
  </si>
  <si>
    <t>Colonne7</t>
  </si>
  <si>
    <t>Site/Ville1</t>
  </si>
  <si>
    <t>Site/Ville2</t>
  </si>
  <si>
    <t>Site/Ville3</t>
  </si>
  <si>
    <t>Colonne22</t>
  </si>
  <si>
    <t>Colonne23</t>
  </si>
  <si>
    <t>Colonne8</t>
  </si>
  <si>
    <t>Colonne9</t>
  </si>
  <si>
    <t>Colonne10</t>
  </si>
  <si>
    <t>Colonne11</t>
  </si>
  <si>
    <t>Colonne24</t>
  </si>
  <si>
    <t>Colonne235</t>
  </si>
  <si>
    <t>Colonne226</t>
  </si>
  <si>
    <t>Colonne17</t>
  </si>
  <si>
    <t>Remorque8</t>
  </si>
  <si>
    <t>Colonne89</t>
  </si>
  <si>
    <t>Colonne710</t>
  </si>
  <si>
    <t>Colonne411</t>
  </si>
  <si>
    <t>Colonne312</t>
  </si>
  <si>
    <t>Colonne513</t>
  </si>
  <si>
    <t>Site/Ville14</t>
  </si>
  <si>
    <t>Colonne1115</t>
  </si>
  <si>
    <t>Colonne1016</t>
  </si>
  <si>
    <t>Colonne917</t>
  </si>
  <si>
    <t>Statut chauffeur19</t>
  </si>
  <si>
    <t>Heure départ20</t>
  </si>
  <si>
    <t>Heure arrivée21</t>
  </si>
  <si>
    <t>Total heures22</t>
  </si>
  <si>
    <t>Moteur22</t>
  </si>
  <si>
    <t>Colonne243</t>
  </si>
  <si>
    <t>Colonne2354</t>
  </si>
  <si>
    <t>Colonne2265</t>
  </si>
  <si>
    <t>Colonne176</t>
  </si>
  <si>
    <t>Colonne898</t>
  </si>
  <si>
    <t>Colonne7109</t>
  </si>
  <si>
    <t>Colonne41110</t>
  </si>
  <si>
    <t>Colonne31211</t>
  </si>
  <si>
    <t>Colonne51312</t>
  </si>
  <si>
    <t>Site/Ville1413</t>
  </si>
  <si>
    <t>Colonne111514</t>
  </si>
  <si>
    <t>Colonne101615</t>
  </si>
  <si>
    <t>Colonne91716</t>
  </si>
  <si>
    <t>Statut chauffeur1918</t>
  </si>
  <si>
    <t>Heure départ2019</t>
  </si>
  <si>
    <t>Heure arrivée2120</t>
  </si>
  <si>
    <t>Total heures2221</t>
  </si>
  <si>
    <t>Moteur222</t>
  </si>
  <si>
    <t>Colonne2423</t>
  </si>
  <si>
    <t>Colonne23524</t>
  </si>
  <si>
    <t>Colonne22625</t>
  </si>
  <si>
    <t>Colonne1726</t>
  </si>
  <si>
    <t>Remorque827</t>
  </si>
  <si>
    <t>Colonne8928</t>
  </si>
  <si>
    <t>Colonne71029</t>
  </si>
  <si>
    <t>Colonne41130</t>
  </si>
  <si>
    <t>Colonne31231</t>
  </si>
  <si>
    <t>Colonne51332</t>
  </si>
  <si>
    <t>Site/Ville1433</t>
  </si>
  <si>
    <t>Colonne111534</t>
  </si>
  <si>
    <t>Colonne101635</t>
  </si>
  <si>
    <t>Colonne91736</t>
  </si>
  <si>
    <t>Statut chauffeur1938</t>
  </si>
  <si>
    <t>Heure départ2039</t>
  </si>
  <si>
    <t>Heure arrivée2140</t>
  </si>
  <si>
    <t>Total heures2241</t>
  </si>
  <si>
    <t>Colonne2443</t>
  </si>
  <si>
    <t>Colonne23544</t>
  </si>
  <si>
    <t>Colonne22645</t>
  </si>
  <si>
    <t>Colonne1746</t>
  </si>
  <si>
    <t>Remorque847</t>
  </si>
  <si>
    <t>Colonne8948</t>
  </si>
  <si>
    <t>Colonne71049</t>
  </si>
  <si>
    <t>Colonne41150</t>
  </si>
  <si>
    <t>Colonne31251</t>
  </si>
  <si>
    <t>Colonne51352</t>
  </si>
  <si>
    <t>Site/Ville1453</t>
  </si>
  <si>
    <t>Colonne111554</t>
  </si>
  <si>
    <t>Colonne101655</t>
  </si>
  <si>
    <t>Colonne91756</t>
  </si>
  <si>
    <t>Statut chauffeur1958</t>
  </si>
  <si>
    <t>Heure départ2059</t>
  </si>
  <si>
    <t>Heure arrivée2160</t>
  </si>
  <si>
    <t>Total heures2261</t>
  </si>
  <si>
    <t>Moteur262</t>
  </si>
  <si>
    <t>Colonne2463</t>
  </si>
  <si>
    <t>Colonne23564</t>
  </si>
  <si>
    <t>Colonne22665</t>
  </si>
  <si>
    <t>Colonne1766</t>
  </si>
  <si>
    <t>Remorque867</t>
  </si>
  <si>
    <t>Colonne8968</t>
  </si>
  <si>
    <t>Colonne71069</t>
  </si>
  <si>
    <t>Colonne41170</t>
  </si>
  <si>
    <t>Colonne31271</t>
  </si>
  <si>
    <t>Colonne51372</t>
  </si>
  <si>
    <t>Site/Ville1473</t>
  </si>
  <si>
    <t>Colonne111574</t>
  </si>
  <si>
    <t>Colonne101675</t>
  </si>
  <si>
    <t>Colonne91776</t>
  </si>
  <si>
    <t>Statut chauffeur1978</t>
  </si>
  <si>
    <t>Heure départ2079</t>
  </si>
  <si>
    <t>Heure arrivée2180</t>
  </si>
  <si>
    <t>Total heures2281</t>
  </si>
  <si>
    <t>Moteur282</t>
  </si>
  <si>
    <t>Colonne2483</t>
  </si>
  <si>
    <t>Colonne23584</t>
  </si>
  <si>
    <t>Colonne22685</t>
  </si>
  <si>
    <t>Colonne1786</t>
  </si>
  <si>
    <t>Remorque887</t>
  </si>
  <si>
    <t>Colonne8988</t>
  </si>
  <si>
    <t>Colonne71089</t>
  </si>
  <si>
    <t>Colonne41190</t>
  </si>
  <si>
    <t>Colonne31291</t>
  </si>
  <si>
    <t>Colonne51392</t>
  </si>
  <si>
    <t>Site/Ville1493</t>
  </si>
  <si>
    <t>Colonne111594</t>
  </si>
  <si>
    <t>Colonne101695</t>
  </si>
  <si>
    <t>Colonne91796</t>
  </si>
  <si>
    <t>Statut chauffeur1998</t>
  </si>
  <si>
    <t>Heure départ2099</t>
  </si>
  <si>
    <t>Heure arrivée21100</t>
  </si>
  <si>
    <t>Total heures22101</t>
  </si>
  <si>
    <t>Moteur2102</t>
  </si>
  <si>
    <t>Colonne24103</t>
  </si>
  <si>
    <t>Colonne235104</t>
  </si>
  <si>
    <t>Colonne226105</t>
  </si>
  <si>
    <t>Colonne17106</t>
  </si>
  <si>
    <t>Remorque8107</t>
  </si>
  <si>
    <t>Colonne89108</t>
  </si>
  <si>
    <t>Colonne710109</t>
  </si>
  <si>
    <t>Colonne411110</t>
  </si>
  <si>
    <t>Colonne312111</t>
  </si>
  <si>
    <t>Colonne513112</t>
  </si>
  <si>
    <t>Site/Ville14113</t>
  </si>
  <si>
    <t>Colonne1115114</t>
  </si>
  <si>
    <t>Colonne1016115</t>
  </si>
  <si>
    <t>Colonne917116</t>
  </si>
  <si>
    <t>Statut chauffeur19118</t>
  </si>
  <si>
    <t>Heure départ20119</t>
  </si>
  <si>
    <t>Heure arrivée21120</t>
  </si>
  <si>
    <t>Total heures22121</t>
  </si>
  <si>
    <t>Moteur2122</t>
  </si>
  <si>
    <t>Colonne24123</t>
  </si>
  <si>
    <t>Colonne235124</t>
  </si>
  <si>
    <t>Colonne226125</t>
  </si>
  <si>
    <t>Colonne17126</t>
  </si>
  <si>
    <t>Remorque8127</t>
  </si>
  <si>
    <t>Colonne89128</t>
  </si>
  <si>
    <t>Colonne710129</t>
  </si>
  <si>
    <t>Colonne411130</t>
  </si>
  <si>
    <t>Colonne312131</t>
  </si>
  <si>
    <t>Colonne513132</t>
  </si>
  <si>
    <t>Site/Ville14133</t>
  </si>
  <si>
    <t>Colonne1115134</t>
  </si>
  <si>
    <t>Colonne1016135</t>
  </si>
  <si>
    <t>Colonne917136</t>
  </si>
  <si>
    <t>Statut chauffeur19138</t>
  </si>
  <si>
    <t>Heure départ20139</t>
  </si>
  <si>
    <t>Heure arrivée21140</t>
  </si>
  <si>
    <t>Total heures22141</t>
  </si>
  <si>
    <t>Moteur2142</t>
  </si>
  <si>
    <t>Colonne24143</t>
  </si>
  <si>
    <t>Colonne235144</t>
  </si>
  <si>
    <t>Colonne226145</t>
  </si>
  <si>
    <t>Colonne17146</t>
  </si>
  <si>
    <t>Remorque8147</t>
  </si>
  <si>
    <t>Colonne89148</t>
  </si>
  <si>
    <t>Colonne710149</t>
  </si>
  <si>
    <t>Colonne411150</t>
  </si>
  <si>
    <t>Colonne312151</t>
  </si>
  <si>
    <t>Colonne513152</t>
  </si>
  <si>
    <t>Site/Ville14153</t>
  </si>
  <si>
    <t>Colonne1115154</t>
  </si>
  <si>
    <t>Colonne1016155</t>
  </si>
  <si>
    <t>Colonne917156</t>
  </si>
  <si>
    <t>Statut chauffeur19158</t>
  </si>
  <si>
    <t>Heure départ20159</t>
  </si>
  <si>
    <t>Heure arrivée21160</t>
  </si>
  <si>
    <t>Total heures22161</t>
  </si>
  <si>
    <t>Moteur2162</t>
  </si>
  <si>
    <t>Colonne24163</t>
  </si>
  <si>
    <t>Colonne235164</t>
  </si>
  <si>
    <t>Colonne226165</t>
  </si>
  <si>
    <t>Colonne17166</t>
  </si>
  <si>
    <t>Remorque8167</t>
  </si>
  <si>
    <t>Colonne89168</t>
  </si>
  <si>
    <t>Colonne710169</t>
  </si>
  <si>
    <t>Colonne411170</t>
  </si>
  <si>
    <t>Colonne312171</t>
  </si>
  <si>
    <t>Colonne513172</t>
  </si>
  <si>
    <t>Site/Ville14173</t>
  </si>
  <si>
    <t>Colonne1115174</t>
  </si>
  <si>
    <t>Colonne1016175</t>
  </si>
  <si>
    <t>Colonne917176</t>
  </si>
  <si>
    <t>Statut chauffeur19178</t>
  </si>
  <si>
    <t>Heure départ20179</t>
  </si>
  <si>
    <t>Heure arrivée21180</t>
  </si>
  <si>
    <t>Total heures22181</t>
  </si>
  <si>
    <t>Moteur2182</t>
  </si>
  <si>
    <t>Colonne24183</t>
  </si>
  <si>
    <t>Colonne235184</t>
  </si>
  <si>
    <t>Colonne226185</t>
  </si>
  <si>
    <t>Colonne17186</t>
  </si>
  <si>
    <t>Remorque8187</t>
  </si>
  <si>
    <t>Colonne89188</t>
  </si>
  <si>
    <t>Colonne710189</t>
  </si>
  <si>
    <t>Colonne411190</t>
  </si>
  <si>
    <t>Colonne312191</t>
  </si>
  <si>
    <t>Colonne513192</t>
  </si>
  <si>
    <t>Site/Ville14193</t>
  </si>
  <si>
    <t>Colonne1115194</t>
  </si>
  <si>
    <t>Colonne1016195</t>
  </si>
  <si>
    <t>Colonne917196</t>
  </si>
  <si>
    <t>Statut chauffeur19198</t>
  </si>
  <si>
    <t>Heure départ20199</t>
  </si>
  <si>
    <t>Heure arrivée21200</t>
  </si>
  <si>
    <t>Total heures22201</t>
  </si>
  <si>
    <t>Moteur2202</t>
  </si>
  <si>
    <t>Colonne24203</t>
  </si>
  <si>
    <t>Colonne235204</t>
  </si>
  <si>
    <t>Colonne226205</t>
  </si>
  <si>
    <t>Colonne17206</t>
  </si>
  <si>
    <t>Remorque8207</t>
  </si>
  <si>
    <t>Colonne89208</t>
  </si>
  <si>
    <t>Colonne710209</t>
  </si>
  <si>
    <t>Colonne411210</t>
  </si>
  <si>
    <t>Colonne312211</t>
  </si>
  <si>
    <t>Colonne513212</t>
  </si>
  <si>
    <t>Site/Ville14213</t>
  </si>
  <si>
    <t>Colonne1115214</t>
  </si>
  <si>
    <t>Colonne1016215</t>
  </si>
  <si>
    <t>Colonne917216</t>
  </si>
  <si>
    <t>Statut chauffeur19218</t>
  </si>
  <si>
    <t>Heure départ20219</t>
  </si>
  <si>
    <t>Heure arrivée21220</t>
  </si>
  <si>
    <t>Total heures22221</t>
  </si>
  <si>
    <t>Moteur2222</t>
  </si>
  <si>
    <t>Colonne24223</t>
  </si>
  <si>
    <t>Colonne235224</t>
  </si>
  <si>
    <t>Colonne226225</t>
  </si>
  <si>
    <t>Colonne17226</t>
  </si>
  <si>
    <t>Remorque8227</t>
  </si>
  <si>
    <t>Colonne89228</t>
  </si>
  <si>
    <t>Colonne710229</t>
  </si>
  <si>
    <t>Colonne411230</t>
  </si>
  <si>
    <t>Colonne312231</t>
  </si>
  <si>
    <t>Colonne513232</t>
  </si>
  <si>
    <t>Site/Ville14233</t>
  </si>
  <si>
    <t>Colonne1115234</t>
  </si>
  <si>
    <t>Colonne1016235</t>
  </si>
  <si>
    <t>Colonne917236</t>
  </si>
  <si>
    <t>Statut chauffeur19238</t>
  </si>
  <si>
    <t>Heure départ20239</t>
  </si>
  <si>
    <t>Heure arrivée21240</t>
  </si>
  <si>
    <t>Total heures22241</t>
  </si>
  <si>
    <t>Moteur2242</t>
  </si>
  <si>
    <t>Colonne24243</t>
  </si>
  <si>
    <t>Colonne235244</t>
  </si>
  <si>
    <t>Colonne226245</t>
  </si>
  <si>
    <t>Colonne17246</t>
  </si>
  <si>
    <t>Remorque8247</t>
  </si>
  <si>
    <t>Colonne89248</t>
  </si>
  <si>
    <t>Colonne710249</t>
  </si>
  <si>
    <t>Colonne411250</t>
  </si>
  <si>
    <t>Colonne312251</t>
  </si>
  <si>
    <t>Colonne513252</t>
  </si>
  <si>
    <t>Site/Ville14253</t>
  </si>
  <si>
    <t>Colonne1115254</t>
  </si>
  <si>
    <t>Colonne1016255</t>
  </si>
  <si>
    <t>Colonne917256</t>
  </si>
  <si>
    <t>Statut chauffeur19258</t>
  </si>
  <si>
    <t>Heure départ20259</t>
  </si>
  <si>
    <t>Heure arrivée21260</t>
  </si>
  <si>
    <t>Total heures22261</t>
  </si>
  <si>
    <t>Moteur2262</t>
  </si>
  <si>
    <t>Colonne24263</t>
  </si>
  <si>
    <t>Colonne235264</t>
  </si>
  <si>
    <t>Colonne226265</t>
  </si>
  <si>
    <t>Colonne17266</t>
  </si>
  <si>
    <t>Remorque8267</t>
  </si>
  <si>
    <t>Colonne89268</t>
  </si>
  <si>
    <t>Colonne710269</t>
  </si>
  <si>
    <t>Colonne411270</t>
  </si>
  <si>
    <t>Colonne312271</t>
  </si>
  <si>
    <t>Colonne513272</t>
  </si>
  <si>
    <t>Site/Ville14273</t>
  </si>
  <si>
    <t>Colonne1115274</t>
  </si>
  <si>
    <t>Colonne1016275</t>
  </si>
  <si>
    <t>Colonne917276</t>
  </si>
  <si>
    <t>Statut chauffeur19278</t>
  </si>
  <si>
    <t>Heure départ20279</t>
  </si>
  <si>
    <t>Heure arrivée21280</t>
  </si>
  <si>
    <t>Total heures22281</t>
  </si>
  <si>
    <t>Moteur2282</t>
  </si>
  <si>
    <t>Colonne24283</t>
  </si>
  <si>
    <t>Colonne235284</t>
  </si>
  <si>
    <t>Colonne226285</t>
  </si>
  <si>
    <t>Colonne17286</t>
  </si>
  <si>
    <t>Remorque8287</t>
  </si>
  <si>
    <t>Colonne89288</t>
  </si>
  <si>
    <t>Colonne710289</t>
  </si>
  <si>
    <t>Colonne411290</t>
  </si>
  <si>
    <t>Colonne312291</t>
  </si>
  <si>
    <t>Colonne513292</t>
  </si>
  <si>
    <t>Site/Ville14293</t>
  </si>
  <si>
    <t>Colonne1115294</t>
  </si>
  <si>
    <t>Colonne1016295</t>
  </si>
  <si>
    <t>Colonne917296</t>
  </si>
  <si>
    <t>Statut chauffeur19298</t>
  </si>
  <si>
    <t>Heure départ20299</t>
  </si>
  <si>
    <t>Heure arrivée21300</t>
  </si>
  <si>
    <t>Total heures22301</t>
  </si>
  <si>
    <t>Moteur2302</t>
  </si>
  <si>
    <t>Colonne24303</t>
  </si>
  <si>
    <t>Colonne235304</t>
  </si>
  <si>
    <t>Colonne226305</t>
  </si>
  <si>
    <t>Colonne17306</t>
  </si>
  <si>
    <t>Remorque8307</t>
  </si>
  <si>
    <t>Colonne89308</t>
  </si>
  <si>
    <t>Colonne710309</t>
  </si>
  <si>
    <t>Colonne411310</t>
  </si>
  <si>
    <t>Colonne312311</t>
  </si>
  <si>
    <t>Colonne513312</t>
  </si>
  <si>
    <t>Site/Ville14313</t>
  </si>
  <si>
    <t>Colonne1115314</t>
  </si>
  <si>
    <t>Colonne1016315</t>
  </si>
  <si>
    <t>Colonne917316</t>
  </si>
  <si>
    <t>Statut chauffeur19318</t>
  </si>
  <si>
    <t>Heure départ20319</t>
  </si>
  <si>
    <t>Heure arrivée21320</t>
  </si>
  <si>
    <t>Total heures22321</t>
  </si>
  <si>
    <t>Moteur2322</t>
  </si>
  <si>
    <t>Colonne24323</t>
  </si>
  <si>
    <t>Colonne235324</t>
  </si>
  <si>
    <t>Colonne226325</t>
  </si>
  <si>
    <t>Colonne17326</t>
  </si>
  <si>
    <t>Remorque8327</t>
  </si>
  <si>
    <t>Colonne89328</t>
  </si>
  <si>
    <t>Colonne710329</t>
  </si>
  <si>
    <t>Colonne411330</t>
  </si>
  <si>
    <t>Colonne312331</t>
  </si>
  <si>
    <t>Colonne513332</t>
  </si>
  <si>
    <t>Site/Ville14333</t>
  </si>
  <si>
    <t>Colonne1115334</t>
  </si>
  <si>
    <t>Colonne1016335</t>
  </si>
  <si>
    <t>Colonne917336</t>
  </si>
  <si>
    <t>Statut chauffeur19338</t>
  </si>
  <si>
    <t>Heure départ20339</t>
  </si>
  <si>
    <t>Heure arrivée21340</t>
  </si>
  <si>
    <t>Total heures22341</t>
  </si>
  <si>
    <t>Moteur2342</t>
  </si>
  <si>
    <t>Colonne24343</t>
  </si>
  <si>
    <t>Colonne235344</t>
  </si>
  <si>
    <t>Colonne226345</t>
  </si>
  <si>
    <t>Colonne17346</t>
  </si>
  <si>
    <t>Remorque8347</t>
  </si>
  <si>
    <t>Colonne89348</t>
  </si>
  <si>
    <t>Colonne710349</t>
  </si>
  <si>
    <t>Colonne411350</t>
  </si>
  <si>
    <t>Colonne312351</t>
  </si>
  <si>
    <t>Colonne513352</t>
  </si>
  <si>
    <t>Site/Ville14353</t>
  </si>
  <si>
    <t>Colonne1115354</t>
  </si>
  <si>
    <t>Colonne1016355</t>
  </si>
  <si>
    <t>Colonne917356</t>
  </si>
  <si>
    <t>Statut chauffeur19358</t>
  </si>
  <si>
    <t>Heure départ20359</t>
  </si>
  <si>
    <t>Heure arrivée21360</t>
  </si>
  <si>
    <t>Total heures22361</t>
  </si>
  <si>
    <t>Moteur2362</t>
  </si>
  <si>
    <t>Colonne24363</t>
  </si>
  <si>
    <t>Colonne235364</t>
  </si>
  <si>
    <t>Colonne226365</t>
  </si>
  <si>
    <t>Colonne17366</t>
  </si>
  <si>
    <t>Remorque8367</t>
  </si>
  <si>
    <t>Colonne89368</t>
  </si>
  <si>
    <t>Colonne710369</t>
  </si>
  <si>
    <t>Colonne411370</t>
  </si>
  <si>
    <t>Colonne312371</t>
  </si>
  <si>
    <t>Colonne513372</t>
  </si>
  <si>
    <t>Site/Ville14373</t>
  </si>
  <si>
    <t>Colonne1115374</t>
  </si>
  <si>
    <t>Colonne1016375</t>
  </si>
  <si>
    <t>Colonne917376</t>
  </si>
  <si>
    <t>Statut chauffeur19378</t>
  </si>
  <si>
    <t>Heure départ20379</t>
  </si>
  <si>
    <t>Heure arrivée21380</t>
  </si>
  <si>
    <t>Total heures22381</t>
  </si>
  <si>
    <t>Moteur2382</t>
  </si>
  <si>
    <t>Colonne24383</t>
  </si>
  <si>
    <t>Colonne235384</t>
  </si>
  <si>
    <t>Colonne226385</t>
  </si>
  <si>
    <t>Colonne17386</t>
  </si>
  <si>
    <t>Remorque8387</t>
  </si>
  <si>
    <t>Colonne89388</t>
  </si>
  <si>
    <t>Colonne710389</t>
  </si>
  <si>
    <t>Colonne411390</t>
  </si>
  <si>
    <t>Colonne312391</t>
  </si>
  <si>
    <t>Colonne513392</t>
  </si>
  <si>
    <t>Site/Ville14393</t>
  </si>
  <si>
    <t>Colonne1115394</t>
  </si>
  <si>
    <t>Colonne1016395</t>
  </si>
  <si>
    <t>Colonne917396</t>
  </si>
  <si>
    <t>Statut chauffeur19398</t>
  </si>
  <si>
    <t>Heure départ20399</t>
  </si>
  <si>
    <t>Heure arrivée21400</t>
  </si>
  <si>
    <t>Total heures22401</t>
  </si>
  <si>
    <t>Moteur2402</t>
  </si>
  <si>
    <t>Colonne24403</t>
  </si>
  <si>
    <t>Colonne235404</t>
  </si>
  <si>
    <t>Colonne226405</t>
  </si>
  <si>
    <t>Colonne17406</t>
  </si>
  <si>
    <t>Remorque8407</t>
  </si>
  <si>
    <t>Colonne89408</t>
  </si>
  <si>
    <t>Colonne710409</t>
  </si>
  <si>
    <t>Colonne411410</t>
  </si>
  <si>
    <t>Colonne312411</t>
  </si>
  <si>
    <t>Colonne513412</t>
  </si>
  <si>
    <t>Site/Ville14413</t>
  </si>
  <si>
    <t>Colonne1115414</t>
  </si>
  <si>
    <t>Colonne1016415</t>
  </si>
  <si>
    <t>Colonne917416</t>
  </si>
  <si>
    <t>Statut chauffeur19418</t>
  </si>
  <si>
    <t>Heure départ20419</t>
  </si>
  <si>
    <t>Heure arrivée21420</t>
  </si>
  <si>
    <t>Total heures22421</t>
  </si>
  <si>
    <t>Moteur2422</t>
  </si>
  <si>
    <t>Colonne24423</t>
  </si>
  <si>
    <t>Colonne235424</t>
  </si>
  <si>
    <t>Colonne226425</t>
  </si>
  <si>
    <t>Colonne17426</t>
  </si>
  <si>
    <t>Remorque8427</t>
  </si>
  <si>
    <t>Colonne89428</t>
  </si>
  <si>
    <t>Colonne710429</t>
  </si>
  <si>
    <t>Colonne411430</t>
  </si>
  <si>
    <t>Colonne312431</t>
  </si>
  <si>
    <t>Colonne513432</t>
  </si>
  <si>
    <t>Site/Ville14433</t>
  </si>
  <si>
    <t>Colonne1115434</t>
  </si>
  <si>
    <t>Colonne1016435</t>
  </si>
  <si>
    <t>Colonne917436</t>
  </si>
  <si>
    <t>Statut chauffeur19438</t>
  </si>
  <si>
    <t>Heure départ20439</t>
  </si>
  <si>
    <t>Heure arrivée21440</t>
  </si>
  <si>
    <t>Total heures22441</t>
  </si>
  <si>
    <t>Moteur2442</t>
  </si>
  <si>
    <t>Colonne24443</t>
  </si>
  <si>
    <t>Colonne235444</t>
  </si>
  <si>
    <t>Colonne226445</t>
  </si>
  <si>
    <t>Colonne17446</t>
  </si>
  <si>
    <t>Remorque8447</t>
  </si>
  <si>
    <t>Colonne89448</t>
  </si>
  <si>
    <t>Colonne710449</t>
  </si>
  <si>
    <t>Colonne411450</t>
  </si>
  <si>
    <t>Colonne312451</t>
  </si>
  <si>
    <t>Colonne513452</t>
  </si>
  <si>
    <t>Site/Ville14453</t>
  </si>
  <si>
    <t>Colonne1115454</t>
  </si>
  <si>
    <t>Colonne1016455</t>
  </si>
  <si>
    <t>Colonne917456</t>
  </si>
  <si>
    <t>Statut chauffeur19458</t>
  </si>
  <si>
    <t>Heure départ20459</t>
  </si>
  <si>
    <t>Heure arrivée21460</t>
  </si>
  <si>
    <t>Total heures22461</t>
  </si>
  <si>
    <t>Moteur2462</t>
  </si>
  <si>
    <t>Colonne24463</t>
  </si>
  <si>
    <t>Colonne235464</t>
  </si>
  <si>
    <t>Colonne226465</t>
  </si>
  <si>
    <t>Colonne17466</t>
  </si>
  <si>
    <t>Remorque8467</t>
  </si>
  <si>
    <t>Colonne89468</t>
  </si>
  <si>
    <t>Colonne710469</t>
  </si>
  <si>
    <t>Colonne411470</t>
  </si>
  <si>
    <t>Colonne312471</t>
  </si>
  <si>
    <t>Colonne513472</t>
  </si>
  <si>
    <t>Site/Ville14473</t>
  </si>
  <si>
    <t>Colonne1115474</t>
  </si>
  <si>
    <t>Colonne1016475</t>
  </si>
  <si>
    <t>Colonne917476</t>
  </si>
  <si>
    <t>Statut chauffeur19478</t>
  </si>
  <si>
    <t>Heure départ20479</t>
  </si>
  <si>
    <t>Heure arrivée21480</t>
  </si>
  <si>
    <t>Total heures22481</t>
  </si>
  <si>
    <t>Moteur2482</t>
  </si>
  <si>
    <t>Colonne24483</t>
  </si>
  <si>
    <t>Colonne235484</t>
  </si>
  <si>
    <t>Colonne226485</t>
  </si>
  <si>
    <t>Colonne17486</t>
  </si>
  <si>
    <t>Remorque8487</t>
  </si>
  <si>
    <t>Colonne89488</t>
  </si>
  <si>
    <t>Colonne710489</t>
  </si>
  <si>
    <t>Colonne411490</t>
  </si>
  <si>
    <t>Colonne312491</t>
  </si>
  <si>
    <t>Colonne513492</t>
  </si>
  <si>
    <t>Site/Ville14493</t>
  </si>
  <si>
    <t>Colonne1115494</t>
  </si>
  <si>
    <t>Colonne1016495</t>
  </si>
  <si>
    <t>Colonne917496</t>
  </si>
  <si>
    <t>Statut chauffeur19498</t>
  </si>
  <si>
    <t>Heure départ20499</t>
  </si>
  <si>
    <t>Heure arrivée21500</t>
  </si>
  <si>
    <t>Total heures22501</t>
  </si>
  <si>
    <t>Moteur2502</t>
  </si>
  <si>
    <t>Colonne24503</t>
  </si>
  <si>
    <t>Colonne235504</t>
  </si>
  <si>
    <t>Colonne226505</t>
  </si>
  <si>
    <t>Colonne17506</t>
  </si>
  <si>
    <t>Remorque8507</t>
  </si>
  <si>
    <t>Colonne89508</t>
  </si>
  <si>
    <t>Colonne710509</t>
  </si>
  <si>
    <t>Colonne411510</t>
  </si>
  <si>
    <t>Colonne312511</t>
  </si>
  <si>
    <t>Colonne513512</t>
  </si>
  <si>
    <t>Site/Ville14513</t>
  </si>
  <si>
    <t>Colonne1115514</t>
  </si>
  <si>
    <t>Colonne1016515</t>
  </si>
  <si>
    <t>Colonne917516</t>
  </si>
  <si>
    <t>Statut chauffeur19518</t>
  </si>
  <si>
    <t>Heure départ20519</t>
  </si>
  <si>
    <t>Heure arrivée21520</t>
  </si>
  <si>
    <t>Total heures22521</t>
  </si>
  <si>
    <t>Moteur2522</t>
  </si>
  <si>
    <t>Colonne24523</t>
  </si>
  <si>
    <t>Colonne235524</t>
  </si>
  <si>
    <t>Colonne226525</t>
  </si>
  <si>
    <t>Colonne17526</t>
  </si>
  <si>
    <t>Remorque8527</t>
  </si>
  <si>
    <t>Colonne89528</t>
  </si>
  <si>
    <t>Colonne710529</t>
  </si>
  <si>
    <t>Colonne411530</t>
  </si>
  <si>
    <t>Colonne312531</t>
  </si>
  <si>
    <t>Colonne513532</t>
  </si>
  <si>
    <t>Site/Ville14533</t>
  </si>
  <si>
    <t>Colonne1115534</t>
  </si>
  <si>
    <t>Colonne1016535</t>
  </si>
  <si>
    <t>Colonne917536</t>
  </si>
  <si>
    <t>Statut chauffeur19538</t>
  </si>
  <si>
    <t>Heure départ20539</t>
  </si>
  <si>
    <t>Heure arrivée21540</t>
  </si>
  <si>
    <t>Total heures22541</t>
  </si>
  <si>
    <t>Moteur2542</t>
  </si>
  <si>
    <t>Colonne24543</t>
  </si>
  <si>
    <t>Colonne235544</t>
  </si>
  <si>
    <t>Colonne226545</t>
  </si>
  <si>
    <t>Colonne17546</t>
  </si>
  <si>
    <t>Remorque8547</t>
  </si>
  <si>
    <t>Colonne89548</t>
  </si>
  <si>
    <t>Colonne710549</t>
  </si>
  <si>
    <t>Colonne411550</t>
  </si>
  <si>
    <t>Colonne312551</t>
  </si>
  <si>
    <t>Colonne513552</t>
  </si>
  <si>
    <t>Site/Ville14553</t>
  </si>
  <si>
    <t>Colonne1115554</t>
  </si>
  <si>
    <t>Colonne1016555</t>
  </si>
  <si>
    <t>Colonne917556</t>
  </si>
  <si>
    <t>Statut chauffeur19558</t>
  </si>
  <si>
    <t>Heure départ20559</t>
  </si>
  <si>
    <t>Heure arrivée21560</t>
  </si>
  <si>
    <t>Total heures22561</t>
  </si>
  <si>
    <t>Moteur2562</t>
  </si>
  <si>
    <t>Colonne24563</t>
  </si>
  <si>
    <t>Colonne235564</t>
  </si>
  <si>
    <t>Colonne226565</t>
  </si>
  <si>
    <t>Colonne17566</t>
  </si>
  <si>
    <t>Remorque8567</t>
  </si>
  <si>
    <t>Colonne89568</t>
  </si>
  <si>
    <t>Colonne710569</t>
  </si>
  <si>
    <t>Colonne411570</t>
  </si>
  <si>
    <t>Colonne312571</t>
  </si>
  <si>
    <t>Colonne513572</t>
  </si>
  <si>
    <t>Site/Ville14573</t>
  </si>
  <si>
    <t>Colonne1115574</t>
  </si>
  <si>
    <t>Colonne1016575</t>
  </si>
  <si>
    <t>Colonne917576</t>
  </si>
  <si>
    <t>Statut chauffeur19578</t>
  </si>
  <si>
    <t>Heure départ20579</t>
  </si>
  <si>
    <t>Heure arrivée21580</t>
  </si>
  <si>
    <t>Total heures22581</t>
  </si>
  <si>
    <t>PROCESS</t>
  </si>
  <si>
    <t>TX SOCIAL</t>
  </si>
  <si>
    <t>MOIS</t>
  </si>
  <si>
    <t>MATRICULE PERSO</t>
  </si>
  <si>
    <t>Début Edition</t>
  </si>
  <si>
    <t>Fin Edition</t>
  </si>
  <si>
    <t>Effectif</t>
  </si>
  <si>
    <t>Service (Ext)</t>
  </si>
  <si>
    <t>Colonne12</t>
  </si>
  <si>
    <t>Total mois</t>
  </si>
  <si>
    <t>Colonne72</t>
  </si>
  <si>
    <t>Colonne13</t>
  </si>
  <si>
    <t>Colonne62</t>
  </si>
  <si>
    <t>Colonne14</t>
  </si>
  <si>
    <t>Colonne711</t>
  </si>
  <si>
    <t>Site/Ville15</t>
  </si>
  <si>
    <t>Colonne619</t>
  </si>
  <si>
    <t>Heure arrivée22</t>
  </si>
  <si>
    <t>Colonne7110</t>
  </si>
  <si>
    <t>Site/Ville1414</t>
  </si>
  <si>
    <t>Colonne61818</t>
  </si>
  <si>
    <t>Heure arrivée2121</t>
  </si>
  <si>
    <t>Colonne71030</t>
  </si>
  <si>
    <t>Site/Ville1434</t>
  </si>
  <si>
    <t>Heure arrivée2141</t>
  </si>
  <si>
    <t>Colonne61838</t>
  </si>
  <si>
    <t>Colonne71050</t>
  </si>
  <si>
    <t>Site/Ville1454</t>
  </si>
  <si>
    <t>Colonne61858</t>
  </si>
  <si>
    <t>Heure arrivée2161</t>
  </si>
  <si>
    <t>Colonne71070</t>
  </si>
  <si>
    <t>Site/Ville1474</t>
  </si>
  <si>
    <t>Colonne61878</t>
  </si>
  <si>
    <t>Heure arrivée2181</t>
  </si>
  <si>
    <t>Colonne71090</t>
  </si>
  <si>
    <t>Site/Ville1494</t>
  </si>
  <si>
    <t>Colonne61898</t>
  </si>
  <si>
    <t>Heure arrivée21101</t>
  </si>
  <si>
    <t>Colonne710110</t>
  </si>
  <si>
    <t>Site/Ville14114</t>
  </si>
  <si>
    <t>Colonne618118</t>
  </si>
  <si>
    <t>Heure arrivée21121</t>
  </si>
  <si>
    <t>Colonne710130</t>
  </si>
  <si>
    <t>Site/Ville14134</t>
  </si>
  <si>
    <t>Colonne618138</t>
  </si>
  <si>
    <t>Heure arrivée21141</t>
  </si>
  <si>
    <t>Colonne710150</t>
  </si>
  <si>
    <t>Site/Ville14154</t>
  </si>
  <si>
    <t>Colonne618158</t>
  </si>
  <si>
    <t>Heure arrivée21161</t>
  </si>
  <si>
    <t>Colonne710170</t>
  </si>
  <si>
    <t>Site/Ville14174</t>
  </si>
  <si>
    <t>Colonne618178</t>
  </si>
  <si>
    <t>Heure arrivée21181</t>
  </si>
  <si>
    <t>Colonne710190</t>
  </si>
  <si>
    <t>Site/Ville14194</t>
  </si>
  <si>
    <t>Colonne618198</t>
  </si>
  <si>
    <t>Heure arrivée21201</t>
  </si>
  <si>
    <t>Colonne710210</t>
  </si>
  <si>
    <t>Site/Ville14214</t>
  </si>
  <si>
    <t>Colonne618218</t>
  </si>
  <si>
    <t>Heure arrivée21221</t>
  </si>
  <si>
    <t>Colonne710230</t>
  </si>
  <si>
    <t>Site/Ville14234</t>
  </si>
  <si>
    <t>Colonne618238</t>
  </si>
  <si>
    <t>Heure arrivée21241</t>
  </si>
  <si>
    <t>Colonne710250</t>
  </si>
  <si>
    <t>Site/Ville14254</t>
  </si>
  <si>
    <t>Colonne618258</t>
  </si>
  <si>
    <t>Heure arrivée21261</t>
  </si>
  <si>
    <t>Colonne710270</t>
  </si>
  <si>
    <t>Site/Ville14274</t>
  </si>
  <si>
    <t>Colonne618278</t>
  </si>
  <si>
    <t>Heure arrivée21281</t>
  </si>
  <si>
    <t>Colonne710290</t>
  </si>
  <si>
    <t>Site/Ville14294</t>
  </si>
  <si>
    <t>Colonne618298</t>
  </si>
  <si>
    <t>Heure arrivée21301</t>
  </si>
  <si>
    <t>Colonne710310</t>
  </si>
  <si>
    <t>Site/Ville14314</t>
  </si>
  <si>
    <t>Colonne618318</t>
  </si>
  <si>
    <t>Heure arrivée21321</t>
  </si>
  <si>
    <t>Colonne710330</t>
  </si>
  <si>
    <t>Site/Ville14334</t>
  </si>
  <si>
    <t>Colonne618338</t>
  </si>
  <si>
    <t>Heure arrivée21341</t>
  </si>
  <si>
    <t>Colonne710350</t>
  </si>
  <si>
    <t>Site/Ville14354</t>
  </si>
  <si>
    <t>Colonne618358</t>
  </si>
  <si>
    <t>Heure arrivée21361</t>
  </si>
  <si>
    <t>Colonne710370</t>
  </si>
  <si>
    <t>Site/Ville14374</t>
  </si>
  <si>
    <t>Colonne618378</t>
  </si>
  <si>
    <t>Heure arrivée21381</t>
  </si>
  <si>
    <t>Colonne710390</t>
  </si>
  <si>
    <t>Site/Ville14394</t>
  </si>
  <si>
    <t>Colonne618398</t>
  </si>
  <si>
    <t>Heure arrivée21401</t>
  </si>
  <si>
    <t>Colonne710410</t>
  </si>
  <si>
    <t>Site/Ville14414</t>
  </si>
  <si>
    <t>Colonne618418</t>
  </si>
  <si>
    <t>Heure arrivée21421</t>
  </si>
  <si>
    <t>Colonne710430</t>
  </si>
  <si>
    <t>Site/Ville14434</t>
  </si>
  <si>
    <t>Colonne618438</t>
  </si>
  <si>
    <t>Heure arrivée21441</t>
  </si>
  <si>
    <t>Colonne710450</t>
  </si>
  <si>
    <t>Site/Ville14454</t>
  </si>
  <si>
    <t>Colonne618458</t>
  </si>
  <si>
    <t>Heure arrivée21461</t>
  </si>
  <si>
    <t>Colonne710470</t>
  </si>
  <si>
    <t>Site/Ville14474</t>
  </si>
  <si>
    <t>Colonne618478</t>
  </si>
  <si>
    <t>Heure arrivée21481</t>
  </si>
  <si>
    <t>Colonne710490</t>
  </si>
  <si>
    <t>Site/Ville14494</t>
  </si>
  <si>
    <t>Colonne618498</t>
  </si>
  <si>
    <t>Heure arrivée21501</t>
  </si>
  <si>
    <t>Colonne710510</t>
  </si>
  <si>
    <t>Site/Ville14514</t>
  </si>
  <si>
    <t>Colonne618518</t>
  </si>
  <si>
    <t>Heure arrivée21521</t>
  </si>
  <si>
    <t>Colonne710530</t>
  </si>
  <si>
    <t>Site/Ville14534</t>
  </si>
  <si>
    <t>Colonne618538</t>
  </si>
  <si>
    <t>Heure arrivée21541</t>
  </si>
  <si>
    <t>Colonne710550</t>
  </si>
  <si>
    <t>Site/Ville14554</t>
  </si>
  <si>
    <t>Colonne618558</t>
  </si>
  <si>
    <t>Heure arrivée21561</t>
  </si>
  <si>
    <t>Colonne710570</t>
  </si>
  <si>
    <t>Site/Ville14574</t>
  </si>
  <si>
    <t>Colonne618578</t>
  </si>
  <si>
    <t>Heure arrivée21581</t>
  </si>
  <si>
    <t>Kms2</t>
  </si>
  <si>
    <t>Kms3</t>
  </si>
  <si>
    <t>Kms jour</t>
  </si>
  <si>
    <t>REPOS</t>
  </si>
  <si>
    <t>BUREAU</t>
  </si>
  <si>
    <t>Colonne710231</t>
  </si>
  <si>
    <t>Site/Ville14235</t>
  </si>
  <si>
    <t>Colonne710251</t>
  </si>
  <si>
    <t>Site/Ville14255</t>
  </si>
  <si>
    <t>Colonne710271</t>
  </si>
  <si>
    <t>Site/Ville14275</t>
  </si>
  <si>
    <t>Colonne710291</t>
  </si>
  <si>
    <t>Site/Ville14295</t>
  </si>
  <si>
    <t>Colonne710311</t>
  </si>
  <si>
    <t>Site/Ville14315</t>
  </si>
  <si>
    <t>Colonne710331</t>
  </si>
  <si>
    <t>Site/Ville14335</t>
  </si>
  <si>
    <t>Colonne710351</t>
  </si>
  <si>
    <t>Site/Ville14355</t>
  </si>
  <si>
    <t>Colonne710371</t>
  </si>
  <si>
    <t>Site/Ville14375</t>
  </si>
  <si>
    <t>Colonne710391</t>
  </si>
  <si>
    <t>Site/Ville14395</t>
  </si>
  <si>
    <t>Colonne710411</t>
  </si>
  <si>
    <t>Site/Ville14415</t>
  </si>
  <si>
    <t>Colonne710431</t>
  </si>
  <si>
    <t>Site/Ville14435</t>
  </si>
  <si>
    <t>Colonne710451</t>
  </si>
  <si>
    <t>Site/Ville14455</t>
  </si>
  <si>
    <t>Colonne710471</t>
  </si>
  <si>
    <t>Site/Ville14475</t>
  </si>
  <si>
    <t>Colonne710491</t>
  </si>
  <si>
    <t>Site/Ville14495</t>
  </si>
  <si>
    <t>Colonne710511</t>
  </si>
  <si>
    <t>Site/Ville14515</t>
  </si>
  <si>
    <t>Colonne710531</t>
  </si>
  <si>
    <t>Site/Ville14535</t>
  </si>
  <si>
    <t>Colonne710551</t>
  </si>
  <si>
    <t>Site/Ville14555</t>
  </si>
  <si>
    <t>Colonne710571</t>
  </si>
  <si>
    <t>Site/Ville14575</t>
  </si>
  <si>
    <t>Colonne73</t>
  </si>
  <si>
    <t>Colonne132</t>
  </si>
  <si>
    <t>Colonne712</t>
  </si>
  <si>
    <t>Site/Ville16</t>
  </si>
  <si>
    <t>Colonne227</t>
  </si>
  <si>
    <t>kms1</t>
  </si>
  <si>
    <t>Colonne228</t>
  </si>
  <si>
    <t>Heures1</t>
  </si>
  <si>
    <t>Heures2</t>
  </si>
  <si>
    <t>Heures3</t>
  </si>
  <si>
    <t>Colonne222</t>
  </si>
  <si>
    <t>Colonne223</t>
  </si>
  <si>
    <t>Colonne2266</t>
  </si>
  <si>
    <t>Colonne22652</t>
  </si>
  <si>
    <t>Colonne7111</t>
  </si>
  <si>
    <t>Site/Ville1415</t>
  </si>
  <si>
    <t>Colonne22626</t>
  </si>
  <si>
    <t>Colonne226252</t>
  </si>
  <si>
    <t>Colonne71031</t>
  </si>
  <si>
    <t>Colonne22646</t>
  </si>
  <si>
    <t>Colonne226452</t>
  </si>
  <si>
    <t>Colonne71051</t>
  </si>
  <si>
    <t>Site/Ville1455</t>
  </si>
  <si>
    <t>Site/Ville1435</t>
  </si>
  <si>
    <t>Colonne22666</t>
  </si>
  <si>
    <t>Colonne226652</t>
  </si>
  <si>
    <t>Colonne71071</t>
  </si>
  <si>
    <t>Site/Ville1475</t>
  </si>
  <si>
    <t>Colonne22686</t>
  </si>
  <si>
    <t>Colonne226852</t>
  </si>
  <si>
    <t>Colonne71091</t>
  </si>
  <si>
    <t>Site/Ville1495</t>
  </si>
  <si>
    <t>Colonne226106</t>
  </si>
  <si>
    <t>Colonne2261052</t>
  </si>
  <si>
    <t>Colonne710111</t>
  </si>
  <si>
    <t>Site/Ville14115</t>
  </si>
  <si>
    <t>Colonne226126</t>
  </si>
  <si>
    <t>Colonne2261252</t>
  </si>
  <si>
    <t>Colonne710131</t>
  </si>
  <si>
    <t>Site/Ville14135</t>
  </si>
  <si>
    <t>Colonne226146</t>
  </si>
  <si>
    <t>Colonne2261452</t>
  </si>
  <si>
    <t>Colonne710151</t>
  </si>
  <si>
    <t>Site/Ville14155</t>
  </si>
  <si>
    <t>Colonne226166</t>
  </si>
  <si>
    <t>Colonne2261652</t>
  </si>
  <si>
    <t>Colonne710171</t>
  </si>
  <si>
    <t>Site/Ville14175</t>
  </si>
  <si>
    <t>Colonne226186</t>
  </si>
  <si>
    <t>Colonne2261852</t>
  </si>
  <si>
    <t>Colonne710191</t>
  </si>
  <si>
    <t>Site/Ville14195</t>
  </si>
  <si>
    <t>Colonne226206</t>
  </si>
  <si>
    <t>Colonne2262052</t>
  </si>
  <si>
    <t>Colonne710211</t>
  </si>
  <si>
    <t>Site/Ville14215</t>
  </si>
  <si>
    <t>Colonne226226</t>
  </si>
  <si>
    <t>Colonne2262252</t>
  </si>
  <si>
    <t>Colonne226246</t>
  </si>
  <si>
    <t>Colonne2262452</t>
  </si>
  <si>
    <t>Colonne226266</t>
  </si>
  <si>
    <t>Colonne2262652</t>
  </si>
  <si>
    <t>Colonne226286</t>
  </si>
  <si>
    <t>Colonne2262852</t>
  </si>
  <si>
    <t>Colonne226306</t>
  </si>
  <si>
    <t>Colonne2263052</t>
  </si>
  <si>
    <t>Colonne226326</t>
  </si>
  <si>
    <t>Colonne2263252</t>
  </si>
  <si>
    <t>Colonne226346</t>
  </si>
  <si>
    <t>Colonne2263452</t>
  </si>
  <si>
    <t>Colonne226366</t>
  </si>
  <si>
    <t>Colonne2263652</t>
  </si>
  <si>
    <t>Colonne226386</t>
  </si>
  <si>
    <t>Colonne2263852</t>
  </si>
  <si>
    <t>Colonne226406</t>
  </si>
  <si>
    <t>Colonne2264052</t>
  </si>
  <si>
    <t>Colonne226426</t>
  </si>
  <si>
    <t>Colonne2264252</t>
  </si>
  <si>
    <t>Colonne226446</t>
  </si>
  <si>
    <t>Colonne2264452</t>
  </si>
  <si>
    <t>Colonne226466</t>
  </si>
  <si>
    <t>Colonne2264652</t>
  </si>
  <si>
    <t>Colonne226486</t>
  </si>
  <si>
    <t>Colonne2264852</t>
  </si>
  <si>
    <t>Colonne226506</t>
  </si>
  <si>
    <t>Colonne2265052</t>
  </si>
  <si>
    <t>Colonne226526</t>
  </si>
  <si>
    <t>Colonne2265252</t>
  </si>
  <si>
    <t>Colonne226546</t>
  </si>
  <si>
    <t>Colonne2265452</t>
  </si>
  <si>
    <t>Colonne226566</t>
  </si>
  <si>
    <t>Colonne2265652</t>
  </si>
  <si>
    <t>Société utilisatrice tracteur</t>
  </si>
  <si>
    <t>Société utilisatrice semi</t>
  </si>
  <si>
    <t>Colonne6</t>
  </si>
  <si>
    <r>
      <t xml:space="preserve">!!!!
Sté
</t>
    </r>
    <r>
      <rPr>
        <b/>
        <sz val="9"/>
        <color theme="9" tint="-0.249977111117893"/>
        <rFont val="Calibri"/>
        <family val="2"/>
      </rPr>
      <t>≠</t>
    </r>
  </si>
  <si>
    <t>Colonne63</t>
  </si>
  <si>
    <t>Contrat loc OK ?</t>
  </si>
  <si>
    <t>choix</t>
  </si>
  <si>
    <t>Yes</t>
  </si>
  <si>
    <t>No</t>
  </si>
  <si>
    <t>Colonne15</t>
  </si>
  <si>
    <t>Colonne224</t>
  </si>
  <si>
    <t>Multi client ?</t>
  </si>
  <si>
    <t>Colonne2262</t>
  </si>
  <si>
    <t>Colonne22653</t>
  </si>
  <si>
    <t>Colonne226253</t>
  </si>
  <si>
    <t>Colonne226453</t>
  </si>
  <si>
    <t>Colonne226653</t>
  </si>
  <si>
    <t>Colonne226853</t>
  </si>
  <si>
    <t>Colonne2261053</t>
  </si>
  <si>
    <t>Colonne2261253</t>
  </si>
  <si>
    <t>Colonne2261453</t>
  </si>
  <si>
    <t>Colonne2261653</t>
  </si>
  <si>
    <t>Colonne2261853</t>
  </si>
  <si>
    <t>Colonne2262053</t>
  </si>
  <si>
    <t>Colonne2262253</t>
  </si>
  <si>
    <t>Colonne2262453</t>
  </si>
  <si>
    <t>Colonne2262653</t>
  </si>
  <si>
    <t>Colonne2262853</t>
  </si>
  <si>
    <t>Colonne2263053</t>
  </si>
  <si>
    <t>Colonne2263253</t>
  </si>
  <si>
    <t>Colonne2263453</t>
  </si>
  <si>
    <t>Colonne2263653</t>
  </si>
  <si>
    <t>Colonne2263853</t>
  </si>
  <si>
    <t>Colonne2264053</t>
  </si>
  <si>
    <t>Colonne2264253</t>
  </si>
  <si>
    <t>Colonne2264453</t>
  </si>
  <si>
    <t>Colonne2264653</t>
  </si>
  <si>
    <t>Colonne2264853</t>
  </si>
  <si>
    <t>Colonne2265053</t>
  </si>
  <si>
    <t>Colonne2265253</t>
  </si>
  <si>
    <t>Colonne2265453</t>
  </si>
  <si>
    <t>Colonne2265653</t>
  </si>
  <si>
    <t>Ordre mise en route</t>
  </si>
  <si>
    <t>Statut chauffeur20</t>
  </si>
  <si>
    <t>Statut chauffeur1919</t>
  </si>
  <si>
    <t>Statut chauffeur1939</t>
  </si>
  <si>
    <t>Statut chauffeur1959</t>
  </si>
  <si>
    <t>Statut chauffeur1979</t>
  </si>
  <si>
    <t>Statut chauffeur1999</t>
  </si>
  <si>
    <t>Statut chauffeur19119</t>
  </si>
  <si>
    <t>Statut chauffeur19139</t>
  </si>
  <si>
    <t>Statut chauffeur19159</t>
  </si>
  <si>
    <t>Statut chauffeur19179</t>
  </si>
  <si>
    <t>Statut chauffeur19199</t>
  </si>
  <si>
    <t>Statut chauffeur19219</t>
  </si>
  <si>
    <t>Statut chauffeur19239</t>
  </si>
  <si>
    <t>Statut chauffeur19259</t>
  </si>
  <si>
    <t>Statut chauffeur19279</t>
  </si>
  <si>
    <t>Statut chauffeur19299</t>
  </si>
  <si>
    <t>Statut chauffeur19319</t>
  </si>
  <si>
    <t>Statut chauffeur19339</t>
  </si>
  <si>
    <t>Statut chauffeur19359</t>
  </si>
  <si>
    <t>Statut chauffeur19379</t>
  </si>
  <si>
    <t>Statut chauffeur19399</t>
  </si>
  <si>
    <t>Statut chauffeur19419</t>
  </si>
  <si>
    <t>Statut chauffeur19439</t>
  </si>
  <si>
    <t>Statut chauffeur19459</t>
  </si>
  <si>
    <t>Statut chauffeur19479</t>
  </si>
  <si>
    <t>Statut chauffeur19499</t>
  </si>
  <si>
    <t>Statut chauffeur19519</t>
  </si>
  <si>
    <t>Statut chauffeur19539</t>
  </si>
  <si>
    <t>Statut chauffeur19559</t>
  </si>
  <si>
    <t>Statut chauffeur19579</t>
  </si>
  <si>
    <t>FIN</t>
  </si>
  <si>
    <t>AT</t>
  </si>
  <si>
    <t>AA</t>
  </si>
  <si>
    <t>KIABI DOURGES</t>
  </si>
  <si>
    <t>EARTHMINDED DOUVRIN</t>
  </si>
  <si>
    <t>ISOMO HEULE</t>
  </si>
  <si>
    <t>DASSAULT LESQUIN</t>
  </si>
  <si>
    <t>jours</t>
  </si>
  <si>
    <t>DEL</t>
  </si>
  <si>
    <t>DECOUCHE</t>
  </si>
  <si>
    <t>AI</t>
  </si>
  <si>
    <t>Tony D</t>
  </si>
  <si>
    <t>Jordan</t>
  </si>
  <si>
    <t>RC</t>
  </si>
  <si>
    <t>ARTEMBAL</t>
  </si>
  <si>
    <t>clients</t>
  </si>
  <si>
    <t>PARC</t>
  </si>
  <si>
    <t>L&amp;O</t>
  </si>
  <si>
    <t xml:space="preserve">NEUVILLE EN FERRAIN </t>
  </si>
  <si>
    <t>JOHANN</t>
  </si>
  <si>
    <t>DOUBLE</t>
  </si>
  <si>
    <t xml:space="preserve">Conducteurs </t>
  </si>
  <si>
    <t>Conducteurs</t>
  </si>
  <si>
    <t>Guillaume</t>
  </si>
  <si>
    <t>Fabrice</t>
  </si>
  <si>
    <t>Site/ville</t>
  </si>
  <si>
    <t>Colonne16</t>
  </si>
  <si>
    <t>Statut chauffeur21</t>
  </si>
  <si>
    <t>Statut chauffeur1920</t>
  </si>
  <si>
    <t>Statut chauffeur1940</t>
  </si>
  <si>
    <t>Statut chauffeur1960</t>
  </si>
  <si>
    <t>Statut chauffeur1980</t>
  </si>
  <si>
    <t>Statut chauffeur2000</t>
  </si>
  <si>
    <t>Statut chauffeur19120</t>
  </si>
  <si>
    <t>Statut chauffeur19140</t>
  </si>
  <si>
    <t>Statut chauffeur19160</t>
  </si>
  <si>
    <t>Statut chauffeur19180</t>
  </si>
  <si>
    <t>Statut chauffeur19200</t>
  </si>
  <si>
    <t>Statut chauffeur19220</t>
  </si>
  <si>
    <t>Statut chauffeur19240</t>
  </si>
  <si>
    <t>Statut chauffeur19260</t>
  </si>
  <si>
    <t>Statut chauffeur19280</t>
  </si>
  <si>
    <t>Statut chauffeur19320</t>
  </si>
  <si>
    <t>Statut chauffeur19340</t>
  </si>
  <si>
    <t>Statut chauffeur19360</t>
  </si>
  <si>
    <t>Statut chauffeur19380</t>
  </si>
  <si>
    <t>Statut chauffeur19400</t>
  </si>
  <si>
    <t>Statut chauffeur19420</t>
  </si>
  <si>
    <t>Statut chauffeur19440</t>
  </si>
  <si>
    <t>Statut chauffeur19460</t>
  </si>
  <si>
    <t>Statut chauffeur19480</t>
  </si>
  <si>
    <t>Statut chauffeur19500</t>
  </si>
  <si>
    <t>Statut chauffeur19520</t>
  </si>
  <si>
    <t>Statut chauffeur19540</t>
  </si>
  <si>
    <t>Statut chauffeur19560</t>
  </si>
  <si>
    <t>Statut chauffeur19580</t>
  </si>
  <si>
    <t>Colonne18</t>
  </si>
  <si>
    <t>Moteur23</t>
  </si>
  <si>
    <t>Moteur223</t>
  </si>
  <si>
    <t>Moteur243</t>
  </si>
  <si>
    <t>Moteur263</t>
  </si>
  <si>
    <t>Moteur283</t>
  </si>
  <si>
    <t>Moteur2103</t>
  </si>
  <si>
    <t>Moteur2123</t>
  </si>
  <si>
    <t>Moteur2143</t>
  </si>
  <si>
    <t>Moteur2163</t>
  </si>
  <si>
    <t>Moteur2183</t>
  </si>
  <si>
    <t>Moteur2203</t>
  </si>
  <si>
    <t>Moteur2223</t>
  </si>
  <si>
    <t>Moteur2243</t>
  </si>
  <si>
    <t>Moteur2263</t>
  </si>
  <si>
    <t>Moteur2283</t>
  </si>
  <si>
    <t>Moteur2303</t>
  </si>
  <si>
    <t>Moteur2323</t>
  </si>
  <si>
    <t>Moteur2343</t>
  </si>
  <si>
    <t>Moteur2363</t>
  </si>
  <si>
    <t>Moteur2383</t>
  </si>
  <si>
    <t>Moteur2403</t>
  </si>
  <si>
    <t>Moteur2443</t>
  </si>
  <si>
    <t>Moteur2463</t>
  </si>
  <si>
    <t>Moteur2483</t>
  </si>
  <si>
    <t>Moteur2503</t>
  </si>
  <si>
    <t>Moteur2523</t>
  </si>
  <si>
    <t>Moteur2543</t>
  </si>
  <si>
    <t>Moteur2563</t>
  </si>
  <si>
    <t>Précision contrat</t>
  </si>
  <si>
    <t>Moteur2423</t>
  </si>
  <si>
    <t>Horaire client</t>
  </si>
  <si>
    <t>Statut chauffeur19300</t>
  </si>
  <si>
    <t>Dédié</t>
  </si>
  <si>
    <t>DASSAULT SECLIN</t>
  </si>
  <si>
    <t>aaa</t>
  </si>
  <si>
    <t>bbb</t>
  </si>
  <si>
    <t>ccc</t>
  </si>
  <si>
    <t>Jean</t>
  </si>
  <si>
    <t>Benoit</t>
  </si>
  <si>
    <t>Eric</t>
  </si>
  <si>
    <t>SOCIETE 1</t>
  </si>
  <si>
    <t>SOCIETE 2</t>
  </si>
  <si>
    <t>SOCIETE 3</t>
  </si>
  <si>
    <t>ddd</t>
  </si>
  <si>
    <t>eee</t>
  </si>
  <si>
    <t>fff</t>
  </si>
  <si>
    <t>VHL 1</t>
  </si>
  <si>
    <t>RMQ 1</t>
  </si>
  <si>
    <t>VHL 2</t>
  </si>
  <si>
    <t>VHL 3</t>
  </si>
  <si>
    <t>VHL 4</t>
  </si>
  <si>
    <t>VHL 5</t>
  </si>
  <si>
    <t>VHL 6</t>
  </si>
  <si>
    <t>VHL 7</t>
  </si>
  <si>
    <t>RMQ 2</t>
  </si>
  <si>
    <t>RMQ 3</t>
  </si>
  <si>
    <t>RMQ 4</t>
  </si>
  <si>
    <t>RMQ 5</t>
  </si>
  <si>
    <t>RMQ 6</t>
  </si>
  <si>
    <t>RMQ 7</t>
  </si>
  <si>
    <t>Date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</si>
</sst>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8">
    <numFmt numFmtId="164" formatCode="_-* #,##0.00\ &quot;F&quot;_-;\-* #,##0.00\ &quot;F&quot;_-;_-* &quot;-&quot;??\ &quot;F&quot;_-;_-@_-"/>
    <numFmt numFmtId="165" formatCode="[h]:mm"/>
    <numFmt numFmtId="166" formatCode="[$-F800]dddd\,\ mmmm\ dd\,\ yyyy"/>
    <numFmt numFmtId="167" formatCode="ddd\ dd\ mmm"/>
    <numFmt numFmtId="168" formatCode="dd/mm/yy"/>
    <numFmt numFmtId="169" formatCode="[$-F400]h:mm:ss\ AM/PM"/>
    <numFmt numFmtId="170" formatCode="0.0%"/>
    <numFmt numFmtId="171" formatCode="0&quot; kms&quot;"/>
  </numFmts>
  <fonts count="46" x14ac:knownFonts="1">
    <font>
      <sz val="11"/>
      <color theme="1"/>
      <name val="Calibri"/>
      <family val="2"/>
      <scheme val="minor"/>
    </font>
    <font>
      <sz val="11"/>
      <color theme="1"/>
      <name val="Calibri"/>
      <family val="2"/>
      <scheme val="minor"/>
    </font>
    <font>
      <sz val="10"/>
      <name val="Arial"/>
      <family val="2"/>
    </font>
    <font>
      <u/>
      <sz val="10"/>
      <color theme="10"/>
      <name val="Arial"/>
      <family val="2"/>
    </font>
    <font>
      <sz val="10"/>
      <color theme="1"/>
      <name val="Century Gothic"/>
      <family val="2"/>
    </font>
    <font>
      <sz val="9"/>
      <color theme="1"/>
      <name val="Century Gothic"/>
      <family val="2"/>
    </font>
    <font>
      <sz val="9"/>
      <color theme="1"/>
      <name val="Calibri"/>
      <family val="2"/>
      <scheme val="minor"/>
    </font>
    <font>
      <b/>
      <sz val="9"/>
      <color theme="9" tint="-0.249977111117893"/>
      <name val="Calibri"/>
      <family val="2"/>
      <scheme val="minor"/>
    </font>
    <font>
      <sz val="9"/>
      <color theme="9" tint="-0.249977111117893"/>
      <name val="Calibri"/>
      <family val="2"/>
      <scheme val="minor"/>
    </font>
    <font>
      <sz val="8"/>
      <color theme="1"/>
      <name val="Calibri"/>
      <family val="2"/>
      <scheme val="minor"/>
    </font>
    <font>
      <b/>
      <sz val="9"/>
      <color theme="1"/>
      <name val="Calibri"/>
      <family val="2"/>
      <scheme val="minor"/>
    </font>
    <font>
      <b/>
      <sz val="22"/>
      <color theme="1"/>
      <name val="Calibri"/>
      <family val="2"/>
      <scheme val="minor"/>
    </font>
    <font>
      <sz val="9"/>
      <color theme="0"/>
      <name val="Calibri"/>
      <family val="2"/>
    </font>
    <font>
      <sz val="9"/>
      <name val="Calibri"/>
      <family val="2"/>
    </font>
    <font>
      <sz val="10"/>
      <color theme="1"/>
      <name val="Calibri"/>
      <family val="2"/>
      <scheme val="minor"/>
    </font>
    <font>
      <b/>
      <i/>
      <sz val="11"/>
      <color theme="1"/>
      <name val="Calibri"/>
      <family val="2"/>
      <scheme val="minor"/>
    </font>
    <font>
      <b/>
      <sz val="10"/>
      <color theme="1"/>
      <name val="Calibri"/>
      <family val="2"/>
      <scheme val="minor"/>
    </font>
    <font>
      <b/>
      <i/>
      <sz val="8"/>
      <color theme="1"/>
      <name val="Calibri"/>
      <family val="2"/>
      <scheme val="minor"/>
    </font>
    <font>
      <i/>
      <sz val="9"/>
      <color theme="1"/>
      <name val="Calibri"/>
      <family val="2"/>
      <scheme val="minor"/>
    </font>
    <font>
      <b/>
      <sz val="12"/>
      <color theme="1"/>
      <name val="Calibri"/>
      <family val="2"/>
      <scheme val="minor"/>
    </font>
    <font>
      <sz val="9"/>
      <color theme="1"/>
      <name val="Calibri"/>
      <family val="2"/>
      <scheme val="minor"/>
    </font>
    <font>
      <b/>
      <sz val="9"/>
      <color theme="0"/>
      <name val="Calibri"/>
      <family val="2"/>
      <scheme val="minor"/>
    </font>
    <font>
      <sz val="9"/>
      <color rgb="FFFF0000"/>
      <name val="Calibri"/>
      <family val="2"/>
      <scheme val="minor"/>
    </font>
    <font>
      <sz val="9"/>
      <color theme="0"/>
      <name val="Calibri"/>
      <family val="2"/>
      <scheme val="minor"/>
    </font>
    <font>
      <sz val="9"/>
      <color indexed="81"/>
      <name val="Tahoma"/>
      <family val="2"/>
    </font>
    <font>
      <b/>
      <sz val="9"/>
      <color indexed="81"/>
      <name val="Tahoma"/>
      <family val="2"/>
    </font>
    <font>
      <b/>
      <sz val="10"/>
      <color theme="1"/>
      <name val="Century Gothic"/>
      <family val="2"/>
    </font>
    <font>
      <b/>
      <sz val="9"/>
      <color theme="1"/>
      <name val="Century Gothic"/>
      <family val="2"/>
    </font>
    <font>
      <b/>
      <sz val="10"/>
      <color indexed="81"/>
      <name val="Tahoma"/>
      <family val="2"/>
    </font>
    <font>
      <sz val="10"/>
      <color indexed="81"/>
      <name val="Tahoma"/>
      <family val="2"/>
    </font>
    <font>
      <b/>
      <sz val="9"/>
      <name val="Century Gothic"/>
      <family val="2"/>
    </font>
    <font>
      <b/>
      <i/>
      <u/>
      <sz val="10"/>
      <color theme="5"/>
      <name val="Calibri"/>
      <family val="2"/>
      <scheme val="minor"/>
    </font>
    <font>
      <b/>
      <sz val="9"/>
      <color theme="9" tint="-0.249977111117893"/>
      <name val="Calibri"/>
      <family val="2"/>
    </font>
    <font>
      <b/>
      <sz val="6"/>
      <color theme="9" tint="-0.249977111117893"/>
      <name val="Calibri"/>
      <family val="2"/>
      <scheme val="minor"/>
    </font>
    <font>
      <b/>
      <sz val="9"/>
      <color rgb="FFFF0000"/>
      <name val="Calibri"/>
      <family val="2"/>
      <scheme val="minor"/>
    </font>
    <font>
      <b/>
      <sz val="16"/>
      <color theme="1"/>
      <name val="Calibri"/>
      <family val="2"/>
      <scheme val="minor"/>
    </font>
    <font>
      <sz val="9"/>
      <color theme="1"/>
      <name val="Calibri"/>
      <family val="2"/>
      <scheme val="minor"/>
    </font>
    <font>
      <i/>
      <u/>
      <sz val="9"/>
      <color theme="1"/>
      <name val="Calibri"/>
      <family val="2"/>
      <scheme val="minor"/>
    </font>
    <font>
      <u/>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s>
  <fills count="11">
    <fill>
      <patternFill patternType="none"/>
    </fill>
    <fill>
      <patternFill patternType="gray125"/>
    </fill>
    <fill>
      <patternFill patternType="solid">
        <fgColor theme="7"/>
        <bgColor indexed="64"/>
      </patternFill>
    </fill>
    <fill>
      <patternFill patternType="solid">
        <fgColor rgb="FF92D050"/>
        <bgColor indexed="64"/>
      </patternFill>
    </fill>
    <fill>
      <patternFill patternType="solid">
        <fgColor rgb="FF00B0F0"/>
        <bgColor indexed="64"/>
      </patternFill>
    </fill>
    <fill>
      <patternFill patternType="solid">
        <fgColor theme="5" tint="0.59999389629810485"/>
        <bgColor indexed="64"/>
      </patternFill>
    </fill>
    <fill>
      <patternFill patternType="solid">
        <fgColor theme="9" tint="0.39997558519241921"/>
        <bgColor indexed="64"/>
      </patternFill>
    </fill>
    <fill>
      <patternFill patternType="solid">
        <fgColor theme="9" tint="0.59999389629810485"/>
        <bgColor indexed="64"/>
      </patternFill>
    </fill>
    <fill>
      <patternFill patternType="solid">
        <fgColor theme="9" tint="-0.249977111117893"/>
        <bgColor indexed="64"/>
      </patternFill>
    </fill>
    <fill>
      <patternFill patternType="solid">
        <fgColor rgb="FF99FF66"/>
        <bgColor indexed="64"/>
      </patternFill>
    </fill>
    <fill>
      <patternFill patternType="solid">
        <fgColor theme="3" tint="0.59999389629810485"/>
        <bgColor indexed="64"/>
      </patternFill>
    </fill>
  </fills>
  <borders count="28">
    <border>
      <left/>
      <right/>
      <top/>
      <bottom/>
      <diagonal/>
    </border>
    <border>
      <left/>
      <right/>
      <top style="thin">
        <color theme="9"/>
      </top>
      <bottom style="thin">
        <color theme="9"/>
      </bottom>
      <diagonal/>
    </border>
    <border>
      <left style="thick">
        <color theme="9" tint="-0.499984740745262"/>
      </left>
      <right/>
      <top/>
      <bottom/>
      <diagonal/>
    </border>
    <border>
      <left/>
      <right style="thick">
        <color theme="9" tint="-0.499984740745262"/>
      </right>
      <top/>
      <bottom/>
      <diagonal/>
    </border>
    <border>
      <left style="medium">
        <color auto="1"/>
      </left>
      <right style="thin">
        <color auto="1"/>
      </right>
      <top style="medium">
        <color auto="1"/>
      </top>
      <bottom style="thin">
        <color auto="1"/>
      </bottom>
      <diagonal/>
    </border>
    <border>
      <left style="medium">
        <color auto="1"/>
      </left>
      <right style="thin">
        <color auto="1"/>
      </right>
      <top style="thin">
        <color auto="1"/>
      </top>
      <bottom style="medium">
        <color auto="1"/>
      </bottom>
      <diagonal/>
    </border>
    <border>
      <left style="medium">
        <color auto="1"/>
      </left>
      <right/>
      <top/>
      <bottom/>
      <diagonal/>
    </border>
    <border>
      <left style="thin">
        <color auto="1"/>
      </left>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thin">
        <color auto="1"/>
      </left>
      <right/>
      <top style="thin">
        <color auto="1"/>
      </top>
      <bottom style="medium">
        <color auto="1"/>
      </bottom>
      <diagonal/>
    </border>
    <border>
      <left/>
      <right/>
      <top style="thin">
        <color auto="1"/>
      </top>
      <bottom style="medium">
        <color auto="1"/>
      </bottom>
      <diagonal/>
    </border>
    <border>
      <left/>
      <right style="medium">
        <color auto="1"/>
      </right>
      <top style="thin">
        <color auto="1"/>
      </top>
      <bottom style="medium">
        <color auto="1"/>
      </bottom>
      <diagonal/>
    </border>
    <border>
      <left style="thick">
        <color theme="6"/>
      </left>
      <right/>
      <top style="thick">
        <color theme="6"/>
      </top>
      <bottom style="thin">
        <color theme="9"/>
      </bottom>
      <diagonal/>
    </border>
    <border>
      <left/>
      <right/>
      <top style="thick">
        <color theme="6"/>
      </top>
      <bottom style="thin">
        <color theme="9"/>
      </bottom>
      <diagonal/>
    </border>
    <border>
      <left/>
      <right style="thick">
        <color theme="6"/>
      </right>
      <top style="thick">
        <color theme="6"/>
      </top>
      <bottom style="thin">
        <color theme="9"/>
      </bottom>
      <diagonal/>
    </border>
    <border>
      <left style="thick">
        <color theme="6"/>
      </left>
      <right/>
      <top/>
      <bottom/>
      <diagonal/>
    </border>
    <border>
      <left/>
      <right style="thick">
        <color theme="6"/>
      </right>
      <top/>
      <bottom/>
      <diagonal/>
    </border>
    <border>
      <left/>
      <right style="thick">
        <color theme="0" tint="-0.34998626667073579"/>
      </right>
      <top/>
      <bottom/>
      <diagonal/>
    </border>
    <border>
      <left style="thick">
        <color theme="9" tint="-0.499984740745262"/>
      </left>
      <right/>
      <top style="thick">
        <color theme="9" tint="-0.499984740745262"/>
      </top>
      <bottom style="thick">
        <color theme="9" tint="-0.499984740745262"/>
      </bottom>
      <diagonal/>
    </border>
    <border>
      <left/>
      <right/>
      <top style="thick">
        <color theme="9" tint="-0.499984740745262"/>
      </top>
      <bottom style="thick">
        <color theme="9" tint="-0.499984740745262"/>
      </bottom>
      <diagonal/>
    </border>
    <border>
      <left/>
      <right style="thick">
        <color theme="9" tint="-0.499984740745262"/>
      </right>
      <top style="thick">
        <color theme="9" tint="-0.499984740745262"/>
      </top>
      <bottom style="thick">
        <color theme="9" tint="-0.499984740745262"/>
      </bottom>
      <diagonal/>
    </border>
    <border>
      <left/>
      <right style="thick">
        <color theme="9" tint="-0.499984740745262"/>
      </right>
      <top style="thick">
        <color theme="9" tint="-0.499984740745262"/>
      </top>
      <bottom/>
      <diagonal/>
    </border>
    <border>
      <left style="thick">
        <color rgb="FF002060"/>
      </left>
      <right/>
      <top style="thick">
        <color rgb="FF002060"/>
      </top>
      <bottom/>
      <diagonal/>
    </border>
    <border>
      <left/>
      <right/>
      <top style="thick">
        <color rgb="FF002060"/>
      </top>
      <bottom/>
      <diagonal/>
    </border>
    <border>
      <left/>
      <right style="thick">
        <color rgb="FF002060"/>
      </right>
      <top style="thick">
        <color rgb="FF002060"/>
      </top>
      <bottom/>
      <diagonal/>
    </border>
    <border>
      <left style="thick">
        <color rgb="FF002060"/>
      </left>
      <right/>
      <top/>
      <bottom/>
      <diagonal/>
    </border>
    <border>
      <left/>
      <right style="thick">
        <color rgb="FF002060"/>
      </right>
      <top/>
      <bottom/>
      <diagonal/>
    </border>
  </borders>
  <cellStyleXfs count="8">
    <xf numFmtId="0" fontId="0" fillId="0" borderId="0"/>
    <xf numFmtId="0" fontId="1" fillId="0" borderId="0"/>
    <xf numFmtId="0" fontId="1" fillId="0" borderId="0"/>
    <xf numFmtId="0" fontId="3" fillId="0" borderId="0" applyNumberFormat="0" applyFill="0" applyBorder="0" applyAlignment="0" applyProtection="0"/>
    <xf numFmtId="164" fontId="2" fillId="0" borderId="0" applyFont="0" applyFill="0" applyBorder="0" applyAlignment="0" applyProtection="0"/>
    <xf numFmtId="0" fontId="2" fillId="0" borderId="0"/>
    <xf numFmtId="0" fontId="4" fillId="0" borderId="0"/>
    <xf numFmtId="9" fontId="1" fillId="0" borderId="0" applyFont="0" applyFill="0" applyBorder="0" applyAlignment="0" applyProtection="0"/>
  </cellStyleXfs>
  <cellXfs count="132">
    <xf numFmtId="0" fontId="0" fillId="0" borderId="0" xfId="0"/>
    <xf numFmtId="0" fontId="5" fillId="0" borderId="0" xfId="6" applyFont="1" applyAlignment="1">
      <alignment horizontal="center" vertical="center"/>
    </xf>
    <xf numFmtId="14" fontId="6" fillId="0" borderId="0" xfId="0" applyNumberFormat="1" applyFont="1" applyAlignment="1">
      <alignment horizontal="center" vertical="center"/>
    </xf>
    <xf numFmtId="0" fontId="6" fillId="0" borderId="0" xfId="0" applyFont="1" applyAlignment="1">
      <alignment horizontal="center" vertical="center"/>
    </xf>
    <xf numFmtId="165" fontId="6" fillId="0" borderId="0" xfId="0" applyNumberFormat="1" applyFont="1" applyAlignment="1">
      <alignment horizontal="center" vertical="center"/>
    </xf>
    <xf numFmtId="0" fontId="8" fillId="0" borderId="0" xfId="0" applyFont="1" applyAlignment="1">
      <alignment horizontal="center" vertical="center"/>
    </xf>
    <xf numFmtId="14" fontId="6" fillId="0" borderId="0" xfId="0" applyNumberFormat="1" applyFont="1" applyAlignment="1">
      <alignment horizontal="center" vertical="top" wrapText="1"/>
    </xf>
    <xf numFmtId="0" fontId="6" fillId="0" borderId="0" xfId="0" applyFont="1" applyAlignment="1">
      <alignment horizontal="center" vertical="top" wrapText="1"/>
    </xf>
    <xf numFmtId="165" fontId="6" fillId="0" borderId="0" xfId="0" applyNumberFormat="1" applyFont="1" applyAlignment="1">
      <alignment horizontal="center" vertical="top" wrapText="1"/>
    </xf>
    <xf numFmtId="0" fontId="7" fillId="0" borderId="1" xfId="0" applyFont="1" applyBorder="1" applyAlignment="1">
      <alignment horizontal="center" vertical="top" wrapText="1"/>
    </xf>
    <xf numFmtId="0" fontId="6" fillId="0" borderId="0" xfId="0" applyFont="1" applyAlignment="1">
      <alignment horizontal="left" vertical="center"/>
    </xf>
    <xf numFmtId="0" fontId="8" fillId="0" borderId="0" xfId="0" applyFont="1" applyAlignment="1">
      <alignment horizontal="left" vertical="center"/>
    </xf>
    <xf numFmtId="0" fontId="6" fillId="0" borderId="0" xfId="0" applyFont="1" applyAlignment="1">
      <alignment horizontal="center" vertical="center" wrapText="1"/>
    </xf>
    <xf numFmtId="0" fontId="6" fillId="0" borderId="2" xfId="0" applyFont="1" applyBorder="1" applyAlignment="1">
      <alignment horizontal="center" vertical="center"/>
    </xf>
    <xf numFmtId="0" fontId="6" fillId="3" borderId="4" xfId="0" applyFont="1" applyFill="1" applyBorder="1" applyAlignment="1">
      <alignment horizontal="center" vertical="center"/>
    </xf>
    <xf numFmtId="0" fontId="6" fillId="3" borderId="5" xfId="0" applyFont="1" applyFill="1" applyBorder="1" applyAlignment="1">
      <alignment horizontal="center" vertical="center"/>
    </xf>
    <xf numFmtId="0" fontId="10" fillId="0" borderId="6" xfId="0" applyFont="1" applyBorder="1" applyAlignment="1">
      <alignment horizontal="right" vertical="center"/>
    </xf>
    <xf numFmtId="0" fontId="6" fillId="0" borderId="0" xfId="0" applyFont="1" applyAlignment="1">
      <alignment horizontal="center" vertical="top"/>
    </xf>
    <xf numFmtId="0" fontId="11" fillId="0" borderId="0" xfId="0" applyFont="1" applyAlignment="1">
      <alignment vertical="center"/>
    </xf>
    <xf numFmtId="14" fontId="12" fillId="0" borderId="0" xfId="0" applyNumberFormat="1" applyFont="1" applyAlignment="1" applyProtection="1">
      <alignment horizontal="center" vertical="top"/>
      <protection hidden="1"/>
    </xf>
    <xf numFmtId="0" fontId="13" fillId="0" borderId="0" xfId="0" applyFont="1"/>
    <xf numFmtId="0" fontId="13" fillId="0" borderId="0" xfId="0" applyFont="1" applyAlignment="1">
      <alignment horizontal="center" vertical="top" wrapText="1"/>
    </xf>
    <xf numFmtId="0" fontId="14" fillId="0" borderId="0" xfId="0" applyFont="1" applyAlignment="1">
      <alignment horizontal="center" vertical="center"/>
    </xf>
    <xf numFmtId="166" fontId="13" fillId="0" borderId="0" xfId="0" applyNumberFormat="1" applyFont="1" applyAlignment="1" applyProtection="1">
      <alignment horizontal="left"/>
      <protection hidden="1"/>
    </xf>
    <xf numFmtId="0" fontId="13" fillId="0" borderId="0" xfId="0" applyFont="1" applyAlignment="1">
      <alignment horizontal="center" vertical="center" wrapText="1"/>
    </xf>
    <xf numFmtId="14" fontId="13" fillId="0" borderId="0" xfId="0" applyNumberFormat="1" applyFont="1" applyAlignment="1">
      <alignment horizontal="center" vertical="center" wrapText="1"/>
    </xf>
    <xf numFmtId="0" fontId="13" fillId="0" borderId="0" xfId="0" quotePrefix="1" applyFont="1" applyAlignment="1">
      <alignment horizontal="center" vertical="center" wrapText="1"/>
    </xf>
    <xf numFmtId="0" fontId="15" fillId="0" borderId="0" xfId="0" applyFont="1" applyAlignment="1">
      <alignment vertical="center"/>
    </xf>
    <xf numFmtId="0" fontId="16" fillId="0" borderId="0" xfId="0" applyFont="1" applyAlignment="1">
      <alignment horizontal="center" vertical="center"/>
    </xf>
    <xf numFmtId="167" fontId="17" fillId="0" borderId="0" xfId="0" applyNumberFormat="1" applyFont="1" applyAlignment="1">
      <alignment horizontal="center" vertical="center"/>
    </xf>
    <xf numFmtId="0" fontId="10" fillId="0" borderId="0" xfId="0" applyFont="1" applyAlignment="1">
      <alignment horizontal="center" vertical="center"/>
    </xf>
    <xf numFmtId="166" fontId="13" fillId="0" borderId="0" xfId="0" applyNumberFormat="1" applyFont="1" applyAlignment="1">
      <alignment horizontal="left"/>
    </xf>
    <xf numFmtId="167" fontId="18" fillId="0" borderId="0" xfId="0" applyNumberFormat="1" applyFont="1" applyAlignment="1">
      <alignment horizontal="center" vertical="center"/>
    </xf>
    <xf numFmtId="168" fontId="9" fillId="0" borderId="2" xfId="0" applyNumberFormat="1" applyFont="1" applyBorder="1" applyAlignment="1">
      <alignment horizontal="center" vertical="center"/>
    </xf>
    <xf numFmtId="168" fontId="9" fillId="0" borderId="0" xfId="0" applyNumberFormat="1" applyFont="1" applyAlignment="1">
      <alignment horizontal="center" vertical="center"/>
    </xf>
    <xf numFmtId="168" fontId="9" fillId="0" borderId="3" xfId="0" applyNumberFormat="1" applyFont="1" applyBorder="1" applyAlignment="1">
      <alignment horizontal="center" vertical="center"/>
    </xf>
    <xf numFmtId="0" fontId="7" fillId="0" borderId="2" xfId="0" applyFont="1" applyBorder="1" applyAlignment="1">
      <alignment horizontal="center" vertical="center" wrapText="1"/>
    </xf>
    <xf numFmtId="0" fontId="7" fillId="0" borderId="0" xfId="0" applyFont="1" applyAlignment="1">
      <alignment horizontal="center" vertical="center" wrapText="1"/>
    </xf>
    <xf numFmtId="14" fontId="7" fillId="0" borderId="0" xfId="0" applyNumberFormat="1" applyFont="1" applyAlignment="1">
      <alignment horizontal="center" vertical="center" wrapText="1"/>
    </xf>
    <xf numFmtId="0" fontId="7" fillId="0" borderId="3" xfId="0" applyFont="1" applyBorder="1" applyAlignment="1">
      <alignment horizontal="center" vertical="center" wrapText="1"/>
    </xf>
    <xf numFmtId="0" fontId="6" fillId="0" borderId="0" xfId="0" applyFont="1"/>
    <xf numFmtId="165" fontId="6" fillId="0" borderId="3" xfId="0" applyNumberFormat="1" applyFont="1" applyBorder="1" applyAlignment="1">
      <alignment horizontal="center" vertical="center"/>
    </xf>
    <xf numFmtId="0" fontId="20" fillId="0" borderId="0" xfId="0" applyFont="1" applyAlignment="1">
      <alignment horizontal="center" vertical="center"/>
    </xf>
    <xf numFmtId="0" fontId="22" fillId="0" borderId="0" xfId="0" applyFont="1" applyAlignment="1">
      <alignment horizontal="center" vertical="center" wrapText="1"/>
    </xf>
    <xf numFmtId="0" fontId="23" fillId="0" borderId="0" xfId="0" applyFont="1" applyAlignment="1">
      <alignment horizontal="center" vertical="top" wrapText="1"/>
    </xf>
    <xf numFmtId="0" fontId="23" fillId="0" borderId="16" xfId="0" applyFont="1" applyBorder="1" applyAlignment="1">
      <alignment horizontal="center" vertical="top" wrapText="1"/>
    </xf>
    <xf numFmtId="0" fontId="23" fillId="0" borderId="17" xfId="0" applyFont="1" applyBorder="1" applyAlignment="1">
      <alignment horizontal="center" vertical="top" wrapText="1"/>
    </xf>
    <xf numFmtId="0" fontId="23" fillId="0" borderId="2" xfId="0" applyFont="1" applyBorder="1" applyAlignment="1">
      <alignment horizontal="center" vertical="top" wrapText="1"/>
    </xf>
    <xf numFmtId="0" fontId="21" fillId="0" borderId="0" xfId="0" applyFont="1" applyAlignment="1">
      <alignment horizontal="center" vertical="center" wrapText="1"/>
    </xf>
    <xf numFmtId="0" fontId="23" fillId="0" borderId="3" xfId="0" applyFont="1" applyBorder="1" applyAlignment="1">
      <alignment horizontal="center" vertical="top" wrapText="1"/>
    </xf>
    <xf numFmtId="0" fontId="23" fillId="0" borderId="0" xfId="0" applyFont="1" applyAlignment="1">
      <alignment horizontal="center" vertical="center"/>
    </xf>
    <xf numFmtId="14" fontId="6" fillId="2" borderId="0" xfId="0" applyNumberFormat="1" applyFont="1" applyFill="1" applyAlignment="1">
      <alignment horizontal="center" vertical="top" wrapText="1"/>
    </xf>
    <xf numFmtId="169" fontId="8" fillId="0" borderId="16" xfId="0" applyNumberFormat="1" applyFont="1" applyBorder="1" applyAlignment="1">
      <alignment horizontal="center" vertical="center"/>
    </xf>
    <xf numFmtId="0" fontId="6" fillId="0" borderId="0" xfId="0" applyFont="1" applyAlignment="1">
      <alignment vertical="center"/>
    </xf>
    <xf numFmtId="0" fontId="21" fillId="4" borderId="0" xfId="0" applyFont="1" applyFill="1" applyAlignment="1">
      <alignment horizontal="center" vertical="center" wrapText="1"/>
    </xf>
    <xf numFmtId="0" fontId="10" fillId="6" borderId="0" xfId="0" applyFont="1" applyFill="1" applyAlignment="1">
      <alignment horizontal="center" vertical="center" wrapText="1"/>
    </xf>
    <xf numFmtId="0" fontId="10" fillId="5" borderId="0" xfId="0" applyFont="1" applyFill="1" applyAlignment="1">
      <alignment horizontal="center" vertical="center" wrapText="1"/>
    </xf>
    <xf numFmtId="0" fontId="21" fillId="0" borderId="3" xfId="0" applyFont="1" applyBorder="1" applyAlignment="1">
      <alignment horizontal="center" vertical="center" wrapText="1"/>
    </xf>
    <xf numFmtId="0" fontId="5" fillId="6" borderId="0" xfId="6" applyFont="1" applyFill="1" applyAlignment="1">
      <alignment horizontal="center" vertical="center"/>
    </xf>
    <xf numFmtId="165" fontId="5" fillId="0" borderId="0" xfId="6" applyNumberFormat="1" applyFont="1" applyAlignment="1">
      <alignment horizontal="center" vertical="center"/>
    </xf>
    <xf numFmtId="0" fontId="5" fillId="8" borderId="0" xfId="6" applyFont="1" applyFill="1" applyAlignment="1">
      <alignment horizontal="center" vertical="center"/>
    </xf>
    <xf numFmtId="0" fontId="27" fillId="0" borderId="0" xfId="6" applyFont="1" applyAlignment="1">
      <alignment horizontal="center" vertical="top" wrapText="1"/>
    </xf>
    <xf numFmtId="165" fontId="27" fillId="0" borderId="0" xfId="6" applyNumberFormat="1" applyFont="1" applyAlignment="1">
      <alignment horizontal="center" vertical="top" wrapText="1"/>
    </xf>
    <xf numFmtId="165" fontId="5" fillId="0" borderId="0" xfId="6" applyNumberFormat="1" applyFont="1" applyAlignment="1">
      <alignment horizontal="center" vertical="top" wrapText="1"/>
    </xf>
    <xf numFmtId="0" fontId="5" fillId="0" borderId="0" xfId="6" applyFont="1" applyAlignment="1">
      <alignment horizontal="center" vertical="top" wrapText="1"/>
    </xf>
    <xf numFmtId="0" fontId="30" fillId="2" borderId="0" xfId="6" applyFont="1" applyFill="1" applyAlignment="1">
      <alignment horizontal="center" vertical="top" wrapText="1"/>
    </xf>
    <xf numFmtId="165" fontId="16" fillId="7" borderId="0" xfId="0" applyNumberFormat="1" applyFont="1" applyFill="1" applyAlignment="1">
      <alignment horizontal="center" vertical="center"/>
    </xf>
    <xf numFmtId="0" fontId="31" fillId="0" borderId="0" xfId="0" applyFont="1" applyAlignment="1">
      <alignment horizontal="center" vertical="center"/>
    </xf>
    <xf numFmtId="0" fontId="6" fillId="2" borderId="0" xfId="0" applyFont="1" applyFill="1" applyAlignment="1">
      <alignment horizontal="center" vertical="center"/>
    </xf>
    <xf numFmtId="171" fontId="6" fillId="0" borderId="0" xfId="0" applyNumberFormat="1" applyFont="1" applyAlignment="1">
      <alignment horizontal="center" vertical="center"/>
    </xf>
    <xf numFmtId="171" fontId="6" fillId="0" borderId="3" xfId="0" applyNumberFormat="1" applyFont="1" applyBorder="1" applyAlignment="1">
      <alignment horizontal="center" vertical="center"/>
    </xf>
    <xf numFmtId="0" fontId="7" fillId="9" borderId="0" xfId="0" applyFont="1" applyFill="1" applyAlignment="1">
      <alignment horizontal="center" vertical="center" wrapText="1"/>
    </xf>
    <xf numFmtId="0" fontId="33" fillId="0" borderId="0" xfId="0" applyFont="1" applyAlignment="1">
      <alignment horizontal="center" vertical="center" wrapText="1"/>
    </xf>
    <xf numFmtId="0" fontId="34" fillId="10" borderId="13" xfId="0" applyFont="1" applyFill="1" applyBorder="1" applyAlignment="1">
      <alignment horizontal="center" vertical="top" wrapText="1"/>
    </xf>
    <xf numFmtId="0" fontId="34" fillId="10" borderId="14" xfId="0" applyFont="1" applyFill="1" applyBorder="1" applyAlignment="1">
      <alignment horizontal="center" vertical="top" wrapText="1"/>
    </xf>
    <xf numFmtId="0" fontId="34" fillId="10" borderId="15" xfId="0" applyFont="1" applyFill="1" applyBorder="1" applyAlignment="1">
      <alignment horizontal="center" vertical="top" wrapText="1"/>
    </xf>
    <xf numFmtId="0" fontId="36" fillId="0" borderId="0" xfId="0" applyFont="1" applyAlignment="1">
      <alignment horizontal="center" vertical="center"/>
    </xf>
    <xf numFmtId="0" fontId="38" fillId="0" borderId="0" xfId="0" applyFont="1" applyAlignment="1">
      <alignment horizontal="center" vertical="center"/>
    </xf>
    <xf numFmtId="165" fontId="10" fillId="0" borderId="0" xfId="0" applyNumberFormat="1" applyFont="1" applyAlignment="1">
      <alignment horizontal="center" vertical="center"/>
    </xf>
    <xf numFmtId="0" fontId="39" fillId="0" borderId="0" xfId="0" applyFont="1" applyAlignment="1">
      <alignment horizontal="center" vertical="center"/>
    </xf>
    <xf numFmtId="0" fontId="40" fillId="0" borderId="0" xfId="0" applyFont="1" applyAlignment="1">
      <alignment horizontal="center" vertical="center"/>
    </xf>
    <xf numFmtId="0" fontId="41" fillId="0" borderId="0" xfId="0" applyFont="1" applyAlignment="1">
      <alignment horizontal="center" vertical="center"/>
    </xf>
    <xf numFmtId="0" fontId="42" fillId="0" borderId="0" xfId="0" applyFont="1" applyAlignment="1">
      <alignment horizontal="center" vertical="center"/>
    </xf>
    <xf numFmtId="0" fontId="43" fillId="0" borderId="0" xfId="0" applyFont="1" applyAlignment="1">
      <alignment horizontal="center" vertical="center"/>
    </xf>
    <xf numFmtId="0" fontId="44" fillId="0" borderId="0" xfId="0" applyFont="1" applyAlignment="1">
      <alignment horizontal="center" vertical="center"/>
    </xf>
    <xf numFmtId="0" fontId="45" fillId="0" borderId="0" xfId="0" applyFont="1" applyAlignment="1">
      <alignment horizontal="center" vertical="center"/>
    </xf>
    <xf numFmtId="0" fontId="10" fillId="0" borderId="0" xfId="0" applyFont="1" applyBorder="1" applyAlignment="1">
      <alignment horizontal="right" vertical="center"/>
    </xf>
    <xf numFmtId="168" fontId="9" fillId="0" borderId="0" xfId="0" applyNumberFormat="1" applyFont="1" applyBorder="1" applyAlignment="1">
      <alignment horizontal="center" vertical="center"/>
    </xf>
    <xf numFmtId="0" fontId="7" fillId="0" borderId="0" xfId="0" applyFont="1" applyBorder="1" applyAlignment="1">
      <alignment horizontal="center" vertical="center" wrapText="1"/>
    </xf>
    <xf numFmtId="0" fontId="23" fillId="0" borderId="0" xfId="0" applyFont="1" applyBorder="1" applyAlignment="1">
      <alignment horizontal="center" vertical="top" wrapText="1"/>
    </xf>
    <xf numFmtId="0" fontId="6" fillId="0" borderId="0" xfId="0" applyFont="1" applyBorder="1" applyAlignment="1">
      <alignment horizontal="center" vertical="center"/>
    </xf>
    <xf numFmtId="165" fontId="0" fillId="0" borderId="3" xfId="0" applyNumberFormat="1" applyFont="1" applyBorder="1" applyAlignment="1">
      <alignment horizontal="center" vertical="center"/>
    </xf>
    <xf numFmtId="0" fontId="8" fillId="0" borderId="0" xfId="0" applyFont="1" applyFill="1" applyAlignment="1">
      <alignment horizontal="left" vertical="center"/>
    </xf>
    <xf numFmtId="0" fontId="8" fillId="0" borderId="0" xfId="0" applyNumberFormat="1" applyFont="1" applyAlignment="1">
      <alignment horizontal="center" vertical="center"/>
    </xf>
    <xf numFmtId="0" fontId="8" fillId="0" borderId="17" xfId="0" applyNumberFormat="1" applyFont="1" applyBorder="1" applyAlignment="1">
      <alignment horizontal="center" vertical="center"/>
    </xf>
    <xf numFmtId="0" fontId="6" fillId="0" borderId="0" xfId="0" applyFont="1" applyFill="1" applyAlignment="1">
      <alignment horizontal="center" vertical="center"/>
    </xf>
    <xf numFmtId="0" fontId="6" fillId="0" borderId="2" xfId="0" applyNumberFormat="1" applyFont="1" applyBorder="1" applyAlignment="1">
      <alignment horizontal="center" vertical="center"/>
    </xf>
    <xf numFmtId="0" fontId="6" fillId="0" borderId="0" xfId="0" applyNumberFormat="1" applyFont="1" applyAlignment="1">
      <alignment horizontal="center" vertical="center"/>
    </xf>
    <xf numFmtId="165" fontId="6" fillId="0" borderId="0" xfId="0" applyNumberFormat="1" applyFont="1" applyFill="1" applyAlignment="1">
      <alignment horizontal="center" vertical="center"/>
    </xf>
    <xf numFmtId="171" fontId="6" fillId="0" borderId="0" xfId="0" applyNumberFormat="1" applyFont="1" applyFill="1" applyAlignment="1">
      <alignment horizontal="center" vertical="center"/>
    </xf>
    <xf numFmtId="0" fontId="6" fillId="0" borderId="2" xfId="0" applyNumberFormat="1" applyFont="1" applyFill="1" applyBorder="1" applyAlignment="1">
      <alignment horizontal="center" vertical="center"/>
    </xf>
    <xf numFmtId="165" fontId="6" fillId="0" borderId="2" xfId="0" applyNumberFormat="1" applyFont="1" applyFill="1" applyBorder="1" applyAlignment="1">
      <alignment horizontal="center" vertical="center"/>
    </xf>
    <xf numFmtId="165" fontId="6" fillId="0" borderId="3" xfId="0" applyNumberFormat="1" applyFont="1" applyFill="1" applyBorder="1" applyAlignment="1">
      <alignment horizontal="center" vertical="center"/>
    </xf>
    <xf numFmtId="171" fontId="6" fillId="0" borderId="3" xfId="0" applyNumberFormat="1" applyFont="1" applyFill="1" applyBorder="1" applyAlignment="1">
      <alignment horizontal="center" vertical="center"/>
    </xf>
    <xf numFmtId="165" fontId="8" fillId="0" borderId="0" xfId="0" applyNumberFormat="1" applyFont="1" applyBorder="1" applyAlignment="1">
      <alignment horizontal="center" vertical="center"/>
    </xf>
    <xf numFmtId="0" fontId="8" fillId="0" borderId="0" xfId="0" applyFont="1" applyBorder="1" applyAlignment="1">
      <alignment horizontal="center" vertical="center"/>
    </xf>
    <xf numFmtId="170" fontId="8" fillId="0" borderId="18" xfId="7" applyNumberFormat="1" applyFont="1" applyBorder="1" applyAlignment="1">
      <alignment horizontal="center" vertical="center"/>
    </xf>
    <xf numFmtId="171" fontId="6" fillId="0" borderId="0" xfId="0" applyNumberFormat="1" applyFont="1" applyBorder="1" applyAlignment="1">
      <alignment horizontal="center" vertical="center"/>
    </xf>
    <xf numFmtId="165" fontId="6" fillId="0" borderId="0" xfId="0" applyNumberFormat="1" applyFont="1" applyBorder="1" applyAlignment="1">
      <alignment horizontal="center" vertical="center"/>
    </xf>
    <xf numFmtId="0" fontId="6" fillId="0" borderId="0" xfId="0" applyNumberFormat="1" applyFont="1" applyFill="1" applyBorder="1" applyAlignment="1">
      <alignment horizontal="center" vertical="center"/>
    </xf>
    <xf numFmtId="165" fontId="6" fillId="0" borderId="0" xfId="0" applyNumberFormat="1" applyFont="1" applyFill="1" applyBorder="1" applyAlignment="1">
      <alignment horizontal="center" vertical="center"/>
    </xf>
    <xf numFmtId="0" fontId="6" fillId="0" borderId="0" xfId="0" applyNumberFormat="1" applyFont="1" applyBorder="1" applyAlignment="1">
      <alignment horizontal="center" vertical="center"/>
    </xf>
    <xf numFmtId="171" fontId="6" fillId="0" borderId="0" xfId="0" applyNumberFormat="1" applyFont="1" applyFill="1" applyBorder="1" applyAlignment="1">
      <alignment horizontal="center" vertical="center"/>
    </xf>
    <xf numFmtId="166" fontId="35" fillId="2" borderId="19" xfId="0" applyNumberFormat="1" applyFont="1" applyFill="1" applyBorder="1" applyAlignment="1">
      <alignment horizontal="center" vertical="center"/>
    </xf>
    <xf numFmtId="166" fontId="35" fillId="2" borderId="20" xfId="0" applyNumberFormat="1" applyFont="1" applyFill="1" applyBorder="1" applyAlignment="1">
      <alignment horizontal="center" vertical="center"/>
    </xf>
    <xf numFmtId="166" fontId="35" fillId="2" borderId="21" xfId="0" applyNumberFormat="1" applyFont="1" applyFill="1" applyBorder="1" applyAlignment="1">
      <alignment horizontal="center" vertical="center"/>
    </xf>
    <xf numFmtId="0" fontId="19" fillId="0" borderId="7" xfId="0" applyFont="1" applyBorder="1" applyAlignment="1">
      <alignment horizontal="center" vertical="center"/>
    </xf>
    <xf numFmtId="0" fontId="19" fillId="0" borderId="8" xfId="0" applyFont="1" applyBorder="1" applyAlignment="1">
      <alignment horizontal="center" vertical="center"/>
    </xf>
    <xf numFmtId="0" fontId="19" fillId="0" borderId="9" xfId="0" applyFont="1" applyBorder="1" applyAlignment="1">
      <alignment horizontal="center" vertical="center"/>
    </xf>
    <xf numFmtId="0" fontId="19" fillId="0" borderId="10" xfId="0" applyFont="1" applyBorder="1" applyAlignment="1">
      <alignment horizontal="center" vertical="center"/>
    </xf>
    <xf numFmtId="0" fontId="19" fillId="0" borderId="11" xfId="0" applyFont="1" applyBorder="1" applyAlignment="1">
      <alignment horizontal="center" vertical="center"/>
    </xf>
    <xf numFmtId="0" fontId="19" fillId="0" borderId="12" xfId="0" applyFont="1" applyBorder="1" applyAlignment="1">
      <alignment horizontal="center" vertical="center"/>
    </xf>
    <xf numFmtId="14" fontId="26" fillId="7" borderId="0" xfId="6" applyNumberFormat="1" applyFont="1" applyFill="1" applyAlignment="1">
      <alignment horizontal="center" vertical="center"/>
    </xf>
    <xf numFmtId="168" fontId="9" fillId="0" borderId="22" xfId="0" applyNumberFormat="1" applyFont="1" applyBorder="1" applyAlignment="1">
      <alignment horizontal="center" vertical="center"/>
    </xf>
    <xf numFmtId="0" fontId="37" fillId="0" borderId="6" xfId="0" applyFont="1" applyFill="1" applyBorder="1" applyAlignment="1">
      <alignment horizontal="right" vertical="center"/>
    </xf>
    <xf numFmtId="0" fontId="37" fillId="0" borderId="0" xfId="0" applyFont="1" applyFill="1" applyBorder="1" applyAlignment="1">
      <alignment horizontal="right" vertical="center"/>
    </xf>
    <xf numFmtId="0" fontId="6" fillId="0" borderId="23" xfId="0" applyFont="1" applyBorder="1" applyAlignment="1">
      <alignment horizontal="center" vertical="center" wrapText="1"/>
    </xf>
    <xf numFmtId="0" fontId="6" fillId="0" borderId="24" xfId="0" applyFont="1" applyBorder="1" applyAlignment="1">
      <alignment horizontal="center" vertical="center" wrapText="1"/>
    </xf>
    <xf numFmtId="0" fontId="6" fillId="0" borderId="25" xfId="0" applyFont="1" applyBorder="1" applyAlignment="1">
      <alignment horizontal="center" vertical="center" wrapText="1"/>
    </xf>
    <xf numFmtId="0" fontId="6" fillId="0" borderId="26" xfId="0" applyFont="1" applyBorder="1" applyAlignment="1">
      <alignment horizontal="center" vertical="center" wrapText="1"/>
    </xf>
    <xf numFmtId="0" fontId="6" fillId="0" borderId="0" xfId="0" applyFont="1" applyBorder="1" applyAlignment="1">
      <alignment horizontal="center" vertical="center" wrapText="1"/>
    </xf>
    <xf numFmtId="0" fontId="6" fillId="0" borderId="27" xfId="0" applyFont="1" applyBorder="1" applyAlignment="1">
      <alignment horizontal="center" vertical="center" wrapText="1"/>
    </xf>
  </cellXfs>
  <cellStyles count="8">
    <cellStyle name="Lien hypertexte 2" xfId="3"/>
    <cellStyle name="Monétaire 2" xfId="4"/>
    <cellStyle name="Normal" xfId="0" builtinId="0"/>
    <cellStyle name="Normal 2" xfId="2"/>
    <cellStyle name="Normal 2 2" xfId="5"/>
    <cellStyle name="Normal 3" xfId="6"/>
    <cellStyle name="Normal 5" xfId="1"/>
    <cellStyle name="Pourcentage" xfId="7" builtinId="5"/>
  </cellStyles>
  <dxfs count="1249">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border diagonalUp="0" diagonalDown="0">
        <left/>
        <right style="thick">
          <color rgb="FF002060"/>
        </right>
        <top/>
        <bottom/>
        <vertical/>
        <horizontal/>
      </border>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border diagonalUp="0" diagonalDown="0">
        <left style="thick">
          <color rgb="FF002060"/>
        </left>
        <right/>
        <top/>
        <bottom/>
        <vertical/>
        <horizontal/>
      </border>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1" indent="0" justifyLastLine="0" shrinkToFit="0" readingOrder="0"/>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ill>
        <patternFill>
          <bgColor rgb="FFC00000"/>
        </patternFill>
      </fill>
    </dxf>
    <dxf>
      <font>
        <b/>
        <i/>
        <color theme="1"/>
      </font>
    </dxf>
    <dxf>
      <font>
        <b/>
        <i/>
        <color theme="1"/>
      </font>
    </dxf>
    <dxf>
      <font>
        <b/>
        <i/>
        <color theme="1"/>
      </font>
    </dxf>
    <dxf>
      <font>
        <b/>
        <i/>
        <color theme="1"/>
      </font>
    </dxf>
    <dxf>
      <font>
        <b/>
        <i/>
        <color theme="1"/>
      </font>
    </dxf>
    <dxf>
      <font>
        <b/>
        <i/>
        <color theme="1"/>
      </font>
    </dxf>
    <dxf>
      <font>
        <b/>
        <i/>
        <color theme="1"/>
      </font>
    </dxf>
    <dxf>
      <font>
        <b/>
        <i/>
        <color theme="1"/>
      </font>
    </dxf>
    <dxf>
      <font>
        <b/>
        <i/>
        <color theme="1"/>
      </font>
    </dxf>
    <dxf>
      <font>
        <b/>
        <i/>
        <color theme="1"/>
      </font>
    </dxf>
    <dxf>
      <font>
        <b/>
        <i/>
        <color theme="1"/>
      </font>
    </dxf>
    <dxf>
      <font>
        <b/>
        <i/>
        <color theme="1"/>
      </font>
    </dxf>
    <dxf>
      <font>
        <b/>
        <i/>
        <color theme="1"/>
      </font>
    </dxf>
    <dxf>
      <font>
        <b/>
        <i/>
        <color rgb="FFFF0000"/>
      </font>
    </dxf>
    <dxf>
      <font>
        <color theme="1" tint="0.24994659260841701"/>
      </font>
      <fill>
        <patternFill>
          <bgColor theme="1" tint="0.24994659260841701"/>
        </patternFill>
      </fill>
    </dxf>
    <dxf>
      <fill>
        <patternFill>
          <bgColor rgb="FF00B0F0"/>
        </patternFill>
      </fill>
    </dxf>
    <dxf>
      <font>
        <b/>
        <i/>
        <color rgb="FFFF0000"/>
      </font>
    </dxf>
    <dxf>
      <font>
        <color theme="1" tint="0.24994659260841701"/>
      </font>
      <fill>
        <patternFill>
          <bgColor theme="1" tint="0.24994659260841701"/>
        </patternFill>
      </fill>
    </dxf>
    <dxf>
      <font>
        <color theme="1" tint="0.24994659260841701"/>
      </font>
      <fill>
        <patternFill>
          <bgColor theme="1" tint="0.24994659260841701"/>
        </patternFill>
      </fill>
    </dxf>
    <dxf>
      <font>
        <color theme="1" tint="0.24994659260841701"/>
      </font>
      <fill>
        <patternFill>
          <bgColor theme="1" tint="0.24994659260841701"/>
        </patternFill>
      </fill>
    </dxf>
    <dxf>
      <font>
        <b/>
        <i/>
        <color theme="1"/>
      </font>
    </dxf>
    <dxf>
      <font>
        <b/>
        <i/>
        <color theme="1"/>
      </font>
    </dxf>
    <dxf>
      <font>
        <b/>
        <i/>
        <color theme="1"/>
      </font>
    </dxf>
    <dxf>
      <fill>
        <patternFill>
          <bgColor rgb="FF00B0F0"/>
        </patternFill>
      </fill>
    </dxf>
    <dxf>
      <font>
        <b/>
        <i val="0"/>
        <color rgb="FFC00000"/>
      </font>
    </dxf>
    <dxf>
      <font>
        <b/>
        <i val="0"/>
        <color rgb="FF00B050"/>
      </font>
    </dxf>
    <dxf>
      <font>
        <color theme="1"/>
      </font>
      <fill>
        <patternFill>
          <bgColor theme="7" tint="0.59996337778862885"/>
        </patternFill>
      </fill>
    </dxf>
    <dxf>
      <font>
        <color theme="1"/>
      </font>
      <fill>
        <patternFill>
          <bgColor theme="8" tint="0.59996337778862885"/>
        </patternFill>
      </fill>
    </dxf>
    <dxf>
      <font>
        <color theme="1"/>
      </font>
      <fill>
        <patternFill>
          <bgColor rgb="FFFFCCFF"/>
        </patternFill>
      </fill>
    </dxf>
    <dxf>
      <font>
        <b/>
        <i val="0"/>
        <color theme="0"/>
      </font>
      <fill>
        <patternFill>
          <bgColor rgb="FFFF0000"/>
        </patternFill>
      </fill>
    </dxf>
    <dxf>
      <font>
        <color theme="1"/>
      </font>
      <fill>
        <patternFill>
          <bgColor theme="0" tint="-0.14996795556505021"/>
        </patternFill>
      </fill>
    </dxf>
    <dxf>
      <font>
        <b/>
        <i val="0"/>
        <color theme="0"/>
      </font>
      <fill>
        <patternFill>
          <bgColor rgb="FFC00000"/>
        </patternFill>
      </fill>
    </dxf>
    <dxf>
      <font>
        <b/>
        <i val="0"/>
        <color theme="0"/>
      </font>
      <fill>
        <patternFill>
          <bgColor theme="5" tint="-0.24994659260841701"/>
        </patternFill>
      </fill>
    </dxf>
    <dxf>
      <font>
        <color theme="1"/>
      </font>
      <fill>
        <patternFill>
          <bgColor rgb="FF92D050"/>
        </patternFill>
      </fill>
    </dxf>
    <dxf>
      <font>
        <b/>
        <i val="0"/>
        <color theme="0"/>
      </font>
      <fill>
        <patternFill>
          <bgColor theme="1" tint="0.34998626667073579"/>
        </patternFill>
      </fill>
    </dxf>
    <dxf>
      <fill>
        <patternFill>
          <bgColor rgb="FF66FFFF"/>
        </patternFill>
      </fill>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0"/>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auto="1"/>
        <name val="Calibri"/>
        <scheme val="none"/>
      </font>
      <numFmt numFmtId="166" formatCode="[$-F800]dddd\,\ mmmm\ dd\,\ yyyy"/>
      <fill>
        <patternFill patternType="none">
          <fgColor indexed="64"/>
          <bgColor auto="1"/>
        </patternFill>
      </fill>
      <alignment horizontal="left" vertical="bottom" textRotation="0" wrapText="0" indent="0" justifyLastLine="0" shrinkToFit="0" readingOrder="0"/>
      <protection locked="1" hidden="1"/>
    </dxf>
    <dxf>
      <font>
        <strike val="0"/>
        <outline val="0"/>
        <shadow val="0"/>
        <u val="none"/>
        <vertAlign val="baseline"/>
        <sz val="9"/>
        <color auto="1"/>
        <name val="Calibri"/>
        <scheme val="none"/>
      </font>
      <fill>
        <patternFill patternType="none">
          <fgColor indexed="64"/>
          <bgColor auto="1"/>
        </patternFill>
      </fill>
    </dxf>
    <dxf>
      <font>
        <strike val="0"/>
        <outline val="0"/>
        <shadow val="0"/>
        <u val="none"/>
        <vertAlign val="baseline"/>
        <sz val="9"/>
        <color theme="0"/>
        <name val="Calibri"/>
        <scheme val="none"/>
      </font>
      <fill>
        <patternFill patternType="none">
          <fgColor indexed="64"/>
          <bgColor auto="1"/>
        </patternFill>
      </fill>
    </dxf>
    <dxf>
      <font>
        <strike val="0"/>
        <outline val="0"/>
        <shadow val="0"/>
        <u val="none"/>
        <vertAlign val="baseline"/>
        <sz val="9"/>
        <color auto="1"/>
        <name val="Calibri"/>
        <scheme val="none"/>
      </font>
      <numFmt numFmtId="0" formatCode="General"/>
      <alignment horizontal="center" vertical="center" textRotation="0" wrapText="1" indent="0" justifyLastLine="0" shrinkToFit="0" readingOrder="0"/>
    </dxf>
    <dxf>
      <font>
        <strike val="0"/>
        <outline val="0"/>
        <shadow val="0"/>
        <u val="none"/>
        <vertAlign val="baseline"/>
        <sz val="9"/>
        <color auto="1"/>
        <name val="Calibri"/>
        <scheme val="none"/>
      </font>
      <numFmt numFmtId="0" formatCode="General"/>
      <alignment horizontal="center" vertical="center" textRotation="0" wrapText="1" indent="0" justifyLastLine="0" shrinkToFit="0" readingOrder="0"/>
    </dxf>
    <dxf>
      <font>
        <strike val="0"/>
        <outline val="0"/>
        <shadow val="0"/>
        <u val="none"/>
        <vertAlign val="baseline"/>
        <sz val="9"/>
        <color auto="1"/>
        <name val="Calibri"/>
        <scheme val="none"/>
      </font>
      <numFmt numFmtId="0" formatCode="General"/>
      <alignment horizontal="center" vertical="center" textRotation="0" wrapText="1" indent="0" justifyLastLine="0" shrinkToFit="0" readingOrder="0"/>
    </dxf>
    <dxf>
      <font>
        <strike val="0"/>
        <outline val="0"/>
        <shadow val="0"/>
        <u val="none"/>
        <vertAlign val="baseline"/>
        <sz val="9"/>
        <color auto="1"/>
        <name val="Calibri"/>
        <scheme val="none"/>
      </font>
      <numFmt numFmtId="19" formatCode="dd/mm/yyyy"/>
      <alignment horizontal="center" vertical="center" textRotation="0" wrapText="1" indent="0" justifyLastLine="0" shrinkToFit="0" readingOrder="0"/>
    </dxf>
    <dxf>
      <font>
        <strike val="0"/>
        <outline val="0"/>
        <shadow val="0"/>
        <u val="none"/>
        <vertAlign val="baseline"/>
        <sz val="9"/>
        <color auto="1"/>
        <name val="Calibri"/>
        <scheme val="none"/>
      </font>
      <numFmt numFmtId="19" formatCode="dd/mm/yyyy"/>
      <alignment horizontal="center" vertical="center" textRotation="0" wrapText="1" indent="0" justifyLastLine="0" shrinkToFit="0" readingOrder="0"/>
    </dxf>
    <dxf>
      <font>
        <strike val="0"/>
        <outline val="0"/>
        <shadow val="0"/>
        <u val="none"/>
        <vertAlign val="baseline"/>
        <sz val="9"/>
        <color auto="1"/>
        <name val="Calibri"/>
        <scheme val="none"/>
      </font>
      <numFmt numFmtId="0" formatCode="General"/>
      <alignment horizontal="center" vertical="center" textRotation="0" wrapText="1" indent="0" justifyLastLine="0" shrinkToFit="0" readingOrder="0"/>
    </dxf>
    <dxf>
      <font>
        <strike val="0"/>
        <outline val="0"/>
        <shadow val="0"/>
        <u val="none"/>
        <vertAlign val="baseline"/>
        <sz val="9"/>
        <color auto="1"/>
        <name val="Calibri"/>
        <scheme val="none"/>
      </font>
      <alignment horizontal="center" vertical="center" textRotation="0" wrapText="1" indent="0" justifyLastLine="0" shrinkToFit="0" readingOrder="0"/>
    </dxf>
    <dxf>
      <font>
        <strike val="0"/>
        <outline val="0"/>
        <shadow val="0"/>
        <u val="none"/>
        <vertAlign val="baseline"/>
        <sz val="9"/>
        <color auto="1"/>
        <name val="Calibri"/>
        <scheme val="none"/>
      </font>
      <alignment horizontal="center" vertical="center" textRotation="0" wrapText="1" indent="0" justifyLastLine="0" shrinkToFit="0" readingOrder="0"/>
    </dxf>
    <dxf>
      <font>
        <strike val="0"/>
        <outline val="0"/>
        <shadow val="0"/>
        <u val="none"/>
        <vertAlign val="baseline"/>
        <sz val="9"/>
        <color auto="1"/>
        <name val="Calibri"/>
        <scheme val="none"/>
      </font>
      <alignment horizontal="center" vertical="center" textRotation="0" wrapText="1" indent="0" justifyLastLine="0" shrinkToFit="0" readingOrder="0"/>
    </dxf>
    <dxf>
      <font>
        <strike val="0"/>
        <outline val="0"/>
        <shadow val="0"/>
        <u val="none"/>
        <vertAlign val="baseline"/>
        <sz val="9"/>
        <color auto="1"/>
        <name val="Calibri"/>
        <scheme val="none"/>
      </font>
      <alignment horizontal="center" vertical="top" textRotation="0" wrapText="1"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top" textRotation="0" wrapText="0" indent="0" justifyLastLine="0" shrinkToFit="0" readingOrder="0"/>
    </dxf>
    <dxf>
      <font>
        <b val="0"/>
        <i val="0"/>
        <strike val="0"/>
        <condense val="0"/>
        <extend val="0"/>
        <outline val="0"/>
        <shadow val="0"/>
        <u val="none"/>
        <vertAlign val="baseline"/>
        <sz val="9"/>
        <color theme="1"/>
        <name val="Century Gothic"/>
        <scheme val="none"/>
      </font>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165" formatCode="[h]:mm"/>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165" formatCode="[h]:mm"/>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165" formatCode="[h]:mm"/>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165" formatCode="[h]:mm"/>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165" formatCode="[h]:mm"/>
      <fill>
        <patternFill patternType="none">
          <bgColor auto="1"/>
        </patternFill>
      </fill>
      <alignment horizontal="center" vertical="center" textRotation="0" wrapText="0" indent="0" justifyLastLine="0" shrinkToFit="0" readingOrder="0"/>
    </dxf>
    <dxf>
      <numFmt numFmtId="165" formatCode="[h]:mm"/>
      <fill>
        <patternFill patternType="none">
          <bgColor auto="1"/>
        </patternFill>
      </fill>
    </dxf>
    <dxf>
      <font>
        <b val="0"/>
        <i val="0"/>
        <strike val="0"/>
        <condense val="0"/>
        <extend val="0"/>
        <outline val="0"/>
        <shadow val="0"/>
        <u val="none"/>
        <vertAlign val="baseline"/>
        <sz val="9"/>
        <color theme="1"/>
        <name val="Century Gothic"/>
        <scheme val="none"/>
      </font>
      <numFmt numFmtId="165" formatCode="[h]:mm"/>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165" formatCode="[h]:mm"/>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165" formatCode="[h]:mm"/>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165" formatCode="[h]:mm"/>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0" formatCode="General"/>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0" formatCode="General"/>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0" formatCode="General"/>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0" formatCode="General"/>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0" formatCode="General"/>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0" formatCode="General"/>
      <fill>
        <patternFill patternType="none">
          <bgColor auto="1"/>
        </patternFill>
      </fill>
      <alignment horizontal="center" vertical="center" textRotation="0" wrapText="0" indent="0" justifyLastLine="0" shrinkToFit="0" readingOrder="0"/>
    </dxf>
    <dxf>
      <border outline="0">
        <left style="thin">
          <color theme="5"/>
        </left>
      </border>
    </dxf>
    <dxf>
      <font>
        <b val="0"/>
        <i val="0"/>
        <strike val="0"/>
        <condense val="0"/>
        <extend val="0"/>
        <outline val="0"/>
        <shadow val="0"/>
        <u val="none"/>
        <vertAlign val="baseline"/>
        <sz val="9"/>
        <color theme="1"/>
        <name val="Century Gothic"/>
        <scheme val="none"/>
      </font>
      <numFmt numFmtId="165" formatCode="[h]:mm"/>
      <fill>
        <patternFill patternType="none">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entury Gothic"/>
        <scheme val="none"/>
      </font>
      <numFmt numFmtId="165" formatCode="[h]:mm"/>
      <fill>
        <patternFill patternType="none">
          <bgColor auto="1"/>
        </patternFill>
      </fill>
      <alignment horizontal="center" vertical="top" textRotation="0" wrapText="1"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left" vertical="center" textRotation="0" wrapText="0" indent="0" justifyLastLine="0" shrinkToFit="0" readingOrder="0"/>
    </dxf>
    <dxf>
      <font>
        <strike val="0"/>
        <outline val="0"/>
        <shadow val="0"/>
        <u val="none"/>
        <vertAlign val="baseline"/>
        <sz val="9"/>
        <color theme="1"/>
        <name val="Calibri"/>
        <scheme val="minor"/>
      </font>
      <alignment horizontal="left"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solid">
          <fgColor indexed="64"/>
          <bgColor theme="7"/>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9" formatCode="dd/mm/yyyy"/>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9" formatCode="dd/mm/yyyy"/>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numFmt numFmtId="19" formatCode="dd/mm/yyyy"/>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strike val="0"/>
        <outline val="0"/>
        <shadow val="0"/>
        <u val="none"/>
        <vertAlign val="baseline"/>
        <sz val="9"/>
        <color theme="1"/>
        <name val="Calibri"/>
        <scheme val="minor"/>
      </font>
      <numFmt numFmtId="165" formatCode="[h]:mm"/>
      <alignment horizontal="center" vertical="top" textRotation="0" wrapText="1"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strike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border diagonalUp="0" diagonalDown="0">
        <left/>
        <right style="thick">
          <color theme="9" tint="-0.499984740745262"/>
        </right>
        <top/>
        <bottom/>
        <vertical/>
        <horizontal/>
      </border>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171" formatCode="0&quot; kms&quo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numFmt numFmtId="0" formatCode="General"/>
      <alignment horizontal="center" vertical="center" textRotation="0" wrapText="0" indent="0" justifyLastLine="0" shrinkToFit="0" readingOrder="0"/>
      <border diagonalUp="0" diagonalDown="0">
        <left style="thick">
          <color theme="9" tint="-0.499984740745262"/>
        </left>
        <right/>
        <top/>
        <bottom/>
        <vertical/>
        <horizontal/>
      </border>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9" tint="-0.249977111117893"/>
        <name val="Calibri"/>
        <scheme val="minor"/>
      </font>
      <alignment horizontal="center" vertical="center" textRotation="0" wrapText="0" indent="0" justifyLastLine="0" shrinkToFit="0" readingOrder="0"/>
      <border outline="0">
        <left style="thick">
          <color theme="6"/>
        </left>
      </border>
    </dxf>
    <dxf>
      <font>
        <b val="0"/>
        <i val="0"/>
        <strike val="0"/>
        <condense val="0"/>
        <extend val="0"/>
        <outline val="0"/>
        <shadow val="0"/>
        <u val="none"/>
        <vertAlign val="baseline"/>
        <sz val="9"/>
        <color theme="9" tint="-0.249977111117893"/>
        <name val="Calibri"/>
        <scheme val="minor"/>
      </font>
      <numFmt numFmtId="170" formatCode="0.0%"/>
      <alignment horizontal="center" vertical="center" textRotation="0" wrapText="0" indent="0" justifyLastLine="0" shrinkToFit="0" readingOrder="0"/>
      <border diagonalUp="0" diagonalDown="0">
        <left/>
        <right style="thick">
          <color theme="0" tint="-0.34998626667073579"/>
        </right>
        <top/>
        <bottom/>
        <vertical/>
        <horizontal/>
      </border>
    </dxf>
    <dxf>
      <font>
        <b val="0"/>
        <i val="0"/>
        <strike val="0"/>
        <condense val="0"/>
        <extend val="0"/>
        <outline val="0"/>
        <shadow val="0"/>
        <u val="none"/>
        <vertAlign val="baseline"/>
        <sz val="9"/>
        <color theme="9" tint="-0.249977111117893"/>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9" tint="-0.249977111117893"/>
        <name val="Calibri"/>
        <scheme val="minor"/>
      </font>
      <numFmt numFmtId="165" formatCode="[h]:mm"/>
      <alignment horizontal="center" vertical="center" textRotation="0" wrapText="0" indent="0" justifyLastLine="0" shrinkToFit="0" readingOrder="0"/>
    </dxf>
    <dxf>
      <font>
        <b val="0"/>
        <i val="0"/>
        <strike val="0"/>
        <condense val="0"/>
        <extend val="0"/>
        <outline val="0"/>
        <shadow val="0"/>
        <u val="none"/>
        <vertAlign val="baseline"/>
        <sz val="9"/>
        <color theme="9" tint="-0.249977111117893"/>
        <name val="Calibri"/>
        <scheme val="minor"/>
      </font>
      <numFmt numFmtId="169" formatCode="[$-F400]h:mm:ss\ AM/PM"/>
      <alignment horizontal="center" vertical="center" textRotation="0" wrapText="0" indent="0" justifyLastLine="0" shrinkToFit="0" readingOrder="0"/>
      <border diagonalUp="0" diagonalDown="0">
        <left style="thick">
          <color theme="6"/>
        </left>
        <right/>
        <top/>
        <bottom/>
        <vertical/>
        <horizontal/>
      </border>
    </dxf>
    <dxf>
      <font>
        <b val="0"/>
        <i val="0"/>
        <strike val="0"/>
        <condense val="0"/>
        <extend val="0"/>
        <outline val="0"/>
        <shadow val="0"/>
        <u val="none"/>
        <vertAlign val="baseline"/>
        <sz val="9"/>
        <color theme="9" tint="-0.249977111117893"/>
        <name val="Calibri"/>
        <scheme val="minor"/>
      </font>
      <numFmt numFmtId="0" formatCode="General"/>
      <alignment horizontal="center" vertical="center" textRotation="0" wrapText="0" indent="0" justifyLastLine="0" shrinkToFit="0" readingOrder="0"/>
      <border outline="0">
        <left/>
        <right style="thick">
          <color theme="6"/>
        </right>
      </border>
    </dxf>
    <dxf>
      <font>
        <b val="0"/>
        <i val="0"/>
        <strike val="0"/>
        <condense val="0"/>
        <extend val="0"/>
        <outline val="0"/>
        <shadow val="0"/>
        <u val="none"/>
        <vertAlign val="baseline"/>
        <sz val="9"/>
        <color theme="9" tint="-0.249977111117893"/>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9" tint="-0.249977111117893"/>
        <name val="Calibri"/>
        <scheme val="minor"/>
      </font>
      <numFmt numFmtId="0" formatCode="General"/>
      <alignment horizontal="center" vertical="center" textRotation="0" wrapText="0" indent="0" justifyLastLine="0" shrinkToFit="0" readingOrder="0"/>
    </dxf>
    <dxf>
      <font>
        <b val="0"/>
        <i val="0"/>
        <strike val="0"/>
        <condense val="0"/>
        <extend val="0"/>
        <outline val="0"/>
        <shadow val="0"/>
        <u val="none"/>
        <vertAlign val="baseline"/>
        <sz val="9"/>
        <color theme="9" tint="-0.249977111117893"/>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9"/>
        <color theme="9" tint="-0.249977111117893"/>
        <name val="Calibri"/>
        <scheme val="minor"/>
      </font>
      <fill>
        <patternFill patternType="none">
          <fgColor indexed="64"/>
          <bgColor indexed="65"/>
        </patternFill>
      </fill>
      <alignment horizontal="left" vertical="center" textRotation="0" wrapText="0" indent="0" justifyLastLine="0" shrinkToFit="0" readingOrder="0"/>
    </dxf>
    <dxf>
      <font>
        <b val="0"/>
        <i val="0"/>
        <strike val="0"/>
        <condense val="0"/>
        <extend val="0"/>
        <outline val="0"/>
        <shadow val="0"/>
        <u val="none"/>
        <vertAlign val="baseline"/>
        <sz val="9"/>
        <color theme="1"/>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9"/>
        <color theme="0"/>
        <name val="Calibri"/>
        <scheme val="minor"/>
      </font>
      <fill>
        <patternFill patternType="none">
          <fgColor indexed="64"/>
          <bgColor indexed="65"/>
        </patternFill>
      </fill>
      <alignment horizontal="center" vertical="top" textRotation="0" wrapText="1" indent="0" justifyLastLine="0" shrinkToFit="0" readingOrder="0"/>
    </dxf>
    <dxf>
      <font>
        <b/>
        <color theme="1"/>
      </font>
      <border>
        <bottom style="thin">
          <color theme="9"/>
        </bottom>
        <vertical/>
        <horizontal/>
      </border>
    </dxf>
    <dxf>
      <font>
        <b/>
        <i val="0"/>
        <sz val="8"/>
        <color theme="1"/>
      </font>
      <border>
        <left style="thin">
          <color theme="9"/>
        </left>
        <right style="thin">
          <color theme="9"/>
        </right>
        <top style="thin">
          <color theme="9"/>
        </top>
        <bottom style="thin">
          <color theme="9"/>
        </bottom>
        <vertical/>
        <horizontal/>
      </border>
    </dxf>
    <dxf>
      <font>
        <b/>
        <color theme="1"/>
      </font>
      <border>
        <bottom style="thin">
          <color theme="9"/>
        </bottom>
        <vertical/>
        <horizontal/>
      </border>
    </dxf>
    <dxf>
      <font>
        <b/>
        <i val="0"/>
        <sz val="9"/>
        <color theme="1"/>
      </font>
      <border>
        <left style="thin">
          <color theme="9"/>
        </left>
        <right style="thin">
          <color theme="9"/>
        </right>
        <top style="thin">
          <color theme="9"/>
        </top>
        <bottom style="thin">
          <color theme="9"/>
        </bottom>
        <vertical/>
        <horizontal/>
      </border>
    </dxf>
  </dxfs>
  <tableStyles count="2" defaultTableStyle="TableStyleMedium2" defaultPivotStyle="PivotStyleLight16">
    <tableStyle name="SlicerStyleDark6 2" pivot="0" table="0" count="10">
      <tableStyleElement type="wholeTable" dxfId="1248"/>
      <tableStyleElement type="headerRow" dxfId="1247"/>
    </tableStyle>
    <tableStyle name="SlicerStyleDark6 2 2" pivot="0" table="0" count="10">
      <tableStyleElement type="wholeTable" dxfId="1246"/>
      <tableStyleElement type="headerRow" dxfId="1245"/>
    </tableStyle>
  </tableStyles>
  <colors>
    <mruColors>
      <color rgb="FF99FF33"/>
      <color rgb="FF66FFFF"/>
      <color rgb="FF99FF66"/>
      <color rgb="FFFF99FF"/>
      <color rgb="FFFFCCFF"/>
    </mruColors>
  </colors>
  <extLst>
    <ext xmlns:x14="http://schemas.microsoft.com/office/spreadsheetml/2009/9/main" uri="{46F421CA-312F-682f-3DD2-61675219B42D}">
      <x14:dxfs count="16">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theme="9" tint="-0.249977111117893"/>
          </font>
          <fill>
            <patternFill patternType="solid">
              <fgColor theme="9" tint="0.59999389629810485"/>
              <bgColor theme="9" tint="0.59999389629810485"/>
            </patternFill>
          </fill>
          <border>
            <left style="thin">
              <color theme="9" tint="0.59999389629810485"/>
            </left>
            <right style="thin">
              <color theme="9" tint="0.59999389629810485"/>
            </right>
            <top style="thin">
              <color theme="9" tint="0.59999389629810485"/>
            </top>
            <bottom style="thin">
              <color theme="9" tint="0.59999389629810485"/>
            </bottom>
            <vertical/>
            <horizontal/>
          </border>
        </dxf>
        <dxf>
          <font>
            <color theme="0"/>
          </font>
          <fill>
            <patternFill patternType="solid">
              <fgColor theme="9"/>
              <bgColor theme="9"/>
            </patternFill>
          </fill>
          <border>
            <left style="thin">
              <color theme="9"/>
            </left>
            <right style="thin">
              <color theme="9"/>
            </right>
            <top style="thin">
              <color theme="9"/>
            </top>
            <bottom style="thin">
              <color theme="9"/>
            </bottom>
            <vertical/>
            <horizontal/>
          </border>
        </dxf>
        <dxf>
          <font>
            <color rgb="FF959595"/>
          </font>
          <fill>
            <patternFill patternType="solid">
              <fgColor rgb="FFDFDFDF"/>
              <bgColor rgb="FFDFDFDF"/>
            </patternFill>
          </fill>
          <border>
            <left style="thin">
              <color rgb="FFDFDFDF"/>
            </left>
            <right style="thin">
              <color rgb="FFDFDFDF"/>
            </right>
            <top style="thin">
              <color rgb="FFDFDFDF"/>
            </top>
            <bottom style="thin">
              <color rgb="FFDFDFDF"/>
            </bottom>
            <vertical/>
            <horizontal/>
          </border>
        </dxf>
        <dxf>
          <font>
            <color rgb="FF000000"/>
          </font>
          <fill>
            <patternFill patternType="solid">
              <fgColor rgb="FFC0C0C0"/>
              <bgColor rgb="FFC0C0C0"/>
            </patternFill>
          </fill>
          <border>
            <left style="thin">
              <color rgb="FFC0C0C0"/>
            </left>
            <right style="thin">
              <color rgb="FFC0C0C0"/>
            </right>
            <top style="thin">
              <color rgb="FFC0C0C0"/>
            </top>
            <bottom style="thin">
              <color rgb="FFC0C0C0"/>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theme="9" tint="-0.249977111117893"/>
          </font>
          <fill>
            <patternFill patternType="solid">
              <fgColor theme="9" tint="0.59999389629810485"/>
              <bgColor theme="9" tint="0.59999389629810485"/>
            </patternFill>
          </fill>
          <border>
            <left style="thin">
              <color theme="9" tint="0.59999389629810485"/>
            </left>
            <right style="thin">
              <color theme="9" tint="0.59999389629810485"/>
            </right>
            <top style="thin">
              <color theme="9" tint="0.59999389629810485"/>
            </top>
            <bottom style="thin">
              <color theme="9" tint="0.59999389629810485"/>
            </bottom>
            <vertical/>
            <horizontal/>
          </border>
        </dxf>
        <dxf>
          <font>
            <color theme="0"/>
          </font>
          <fill>
            <patternFill patternType="solid">
              <fgColor theme="9"/>
              <bgColor theme="9"/>
            </patternFill>
          </fill>
          <border>
            <left style="thin">
              <color theme="9"/>
            </left>
            <right style="thin">
              <color theme="9"/>
            </right>
            <top style="thin">
              <color theme="9"/>
            </top>
            <bottom style="thin">
              <color theme="9"/>
            </bottom>
            <vertical/>
            <horizontal/>
          </border>
        </dxf>
        <dxf>
          <font>
            <color rgb="FF959595"/>
          </font>
          <fill>
            <patternFill patternType="solid">
              <fgColor rgb="FFDFDFDF"/>
              <bgColor rgb="FFDFDFDF"/>
            </patternFill>
          </fill>
          <border>
            <left style="thin">
              <color rgb="FFDFDFDF"/>
            </left>
            <right style="thin">
              <color rgb="FFDFDFDF"/>
            </right>
            <top style="thin">
              <color rgb="FFDFDFDF"/>
            </top>
            <bottom style="thin">
              <color rgb="FFDFDFDF"/>
            </bottom>
            <vertical/>
            <horizontal/>
          </border>
        </dxf>
        <dxf>
          <font>
            <color rgb="FF000000"/>
          </font>
          <fill>
            <patternFill patternType="solid">
              <fgColor rgb="FFC0C0C0"/>
              <bgColor rgb="FFC0C0C0"/>
            </patternFill>
          </fill>
          <border>
            <left style="thin">
              <color rgb="FFC0C0C0"/>
            </left>
            <right style="thin">
              <color rgb="FFC0C0C0"/>
            </right>
            <top style="thin">
              <color rgb="FFC0C0C0"/>
            </top>
            <bottom style="thin">
              <color rgb="FFC0C0C0"/>
            </bottom>
            <vertical/>
            <horizontal/>
          </border>
        </dxf>
      </x14:dxfs>
    </ext>
    <ext xmlns:x14="http://schemas.microsoft.com/office/spreadsheetml/2009/9/main" uri="{EB79DEF2-80B8-43e5-95BD-54CBDDF9020C}">
      <x14:slicerStyles defaultSlicerStyle="SlicerStyleLight1">
        <x14:slicerStyle name="SlicerStyleDark6 2">
          <x14:slicerStyleElements>
            <x14:slicerStyleElement type="unselectedItemWithData" dxfId="15"/>
            <x14:slicerStyleElement type="unselectedItemWithNoData" dxfId="14"/>
            <x14:slicerStyleElement type="selectedItemWithData" dxfId="13"/>
            <x14:slicerStyleElement type="selectedItemWithNoData" dxfId="12"/>
            <x14:slicerStyleElement type="hoveredUnselectedItemWithData" dxfId="11"/>
            <x14:slicerStyleElement type="hoveredSelectedItemWithData" dxfId="10"/>
            <x14:slicerStyleElement type="hoveredUnselectedItemWithNoData" dxfId="9"/>
            <x14:slicerStyleElement type="hoveredSelectedItemWithNoData" dxfId="8"/>
          </x14:slicerStyleElements>
        </x14:slicerStyle>
        <x14:slicerStyle name="SlicerStyleDark6 2 2">
          <x14:slicerStyleElements>
            <x14:slicerStyleElement type="unselectedItemWithData" dxfId="7"/>
            <x14:slicerStyleElement type="unselectedItemWithNoData" dxfId="6"/>
            <x14:slicerStyleElement type="selectedItemWithData" dxfId="5"/>
            <x14:slicerStyleElement type="selectedItemWithNoData" dxfId="4"/>
            <x14:slicerStyleElement type="hoveredUnselectedItemWithData" dxfId="3"/>
            <x14:slicerStyleElement type="hoveredSelectedItemWithData" dxfId="2"/>
            <x14:slicerStyleElement type="hoveredUnselectedItemWithNoData" dxfId="1"/>
            <x14:slicerStyleElement type="hoveredSelectedItemWithNoData" dxfId="0"/>
          </x14:slicerStyleElements>
        </x14:slicerStyle>
      </x14:slicerStyles>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activeX1.xml><?xml version="1.0" encoding="utf-8"?>
<ax:ocx xmlns:ax="http://schemas.microsoft.com/office/2006/activeX" xmlns:r="http://schemas.openxmlformats.org/officeDocument/2006/relationships" ax:classid="{8BD21D60-EC42-11CE-9E0D-00AA006002F3}" ax:persistence="persistStreamInit" r:id="rId1"/>
</file>

<file path=xl/activeX/activeX2.xml><?xml version="1.0" encoding="utf-8"?>
<ax:ocx xmlns:ax="http://schemas.microsoft.com/office/2006/activeX" xmlns:r="http://schemas.openxmlformats.org/officeDocument/2006/relationships" ax:classid="{8BD21D60-EC42-11CE-9E0D-00AA006002F3}"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1.emf"/><Relationship Id="rId1" Type="http://schemas.openxmlformats.org/officeDocument/2006/relationships/image" Target="../media/image2.emf"/></Relationships>
</file>

<file path=xl/drawings/_rels/vmlDrawing2.vml.rels><?xml version="1.0" encoding="UTF-8" standalone="yes"?>
<Relationships xmlns="http://schemas.openxmlformats.org/package/2006/relationships"><Relationship Id="rId2" Type="http://schemas.openxmlformats.org/officeDocument/2006/relationships/image" Target="../media/image4.emf"/><Relationship Id="rId1" Type="http://schemas.openxmlformats.org/officeDocument/2006/relationships/image" Target="../media/image5.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68580</xdr:colOff>
          <xdr:row>0</xdr:row>
          <xdr:rowOff>68580</xdr:rowOff>
        </xdr:from>
        <xdr:to>
          <xdr:col>1</xdr:col>
          <xdr:colOff>342900</xdr:colOff>
          <xdr:row>0</xdr:row>
          <xdr:rowOff>327660</xdr:rowOff>
        </xdr:to>
        <xdr:sp macro="" textlink="">
          <xdr:nvSpPr>
            <xdr:cNvPr id="7169" name="ToggleButton1" hidden="1">
              <a:extLst>
                <a:ext uri="{63B3BB69-23CF-44E3-9099-C40C66FF867C}">
                  <a14:compatExt spid="_x0000_s7169"/>
                </a:ext>
                <a:ext uri="{FF2B5EF4-FFF2-40B4-BE49-F238E27FC236}">
                  <a16:creationId xmlns:a16="http://schemas.microsoft.com/office/drawing/2014/main" id="{00000000-0008-0000-0300-000001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449580</xdr:colOff>
          <xdr:row>0</xdr:row>
          <xdr:rowOff>76200</xdr:rowOff>
        </xdr:from>
        <xdr:to>
          <xdr:col>2</xdr:col>
          <xdr:colOff>655320</xdr:colOff>
          <xdr:row>0</xdr:row>
          <xdr:rowOff>335280</xdr:rowOff>
        </xdr:to>
        <xdr:sp macro="" textlink="">
          <xdr:nvSpPr>
            <xdr:cNvPr id="7170" name="ToggleButton2" hidden="1">
              <a:extLst>
                <a:ext uri="{63B3BB69-23CF-44E3-9099-C40C66FF867C}">
                  <a14:compatExt spid="_x0000_s7170"/>
                </a:ext>
                <a:ext uri="{FF2B5EF4-FFF2-40B4-BE49-F238E27FC236}">
                  <a16:creationId xmlns:a16="http://schemas.microsoft.com/office/drawing/2014/main" id="{00000000-0008-0000-0300-000002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190500</xdr:colOff>
          <xdr:row>0</xdr:row>
          <xdr:rowOff>38100</xdr:rowOff>
        </xdr:from>
        <xdr:to>
          <xdr:col>5</xdr:col>
          <xdr:colOff>99060</xdr:colOff>
          <xdr:row>0</xdr:row>
          <xdr:rowOff>464820</xdr:rowOff>
        </xdr:to>
        <xdr:sp macro="" textlink="">
          <xdr:nvSpPr>
            <xdr:cNvPr id="7172" name="CommandButton1" hidden="1">
              <a:extLst>
                <a:ext uri="{63B3BB69-23CF-44E3-9099-C40C66FF867C}">
                  <a14:compatExt spid="_x0000_s7172"/>
                </a:ext>
                <a:ext uri="{FF2B5EF4-FFF2-40B4-BE49-F238E27FC236}">
                  <a16:creationId xmlns:a16="http://schemas.microsoft.com/office/drawing/2014/main" id="{00000000-0008-0000-0300-000004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30480</xdr:colOff>
          <xdr:row>0</xdr:row>
          <xdr:rowOff>38100</xdr:rowOff>
        </xdr:from>
        <xdr:to>
          <xdr:col>3</xdr:col>
          <xdr:colOff>114300</xdr:colOff>
          <xdr:row>2</xdr:row>
          <xdr:rowOff>38100</xdr:rowOff>
        </xdr:to>
        <xdr:sp macro="" textlink="">
          <xdr:nvSpPr>
            <xdr:cNvPr id="17409" name="CommandButton1" hidden="1">
              <a:extLst>
                <a:ext uri="{63B3BB69-23CF-44E3-9099-C40C66FF867C}">
                  <a14:compatExt spid="_x0000_s17409"/>
                </a:ext>
                <a:ext uri="{FF2B5EF4-FFF2-40B4-BE49-F238E27FC236}">
                  <a16:creationId xmlns:a16="http://schemas.microsoft.com/office/drawing/2014/main" id="{00000000-0008-0000-0400-0000014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350520</xdr:colOff>
          <xdr:row>0</xdr:row>
          <xdr:rowOff>60960</xdr:rowOff>
        </xdr:from>
        <xdr:to>
          <xdr:col>4</xdr:col>
          <xdr:colOff>152400</xdr:colOff>
          <xdr:row>1</xdr:row>
          <xdr:rowOff>152400</xdr:rowOff>
        </xdr:to>
        <xdr:sp macro="" textlink="">
          <xdr:nvSpPr>
            <xdr:cNvPr id="17410" name="CommandButton2" hidden="1">
              <a:extLst>
                <a:ext uri="{63B3BB69-23CF-44E3-9099-C40C66FF867C}">
                  <a14:compatExt spid="_x0000_s17410"/>
                </a:ext>
                <a:ext uri="{FF2B5EF4-FFF2-40B4-BE49-F238E27FC236}">
                  <a16:creationId xmlns:a16="http://schemas.microsoft.com/office/drawing/2014/main" id="{00000000-0008-0000-0400-0000024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J:\GROUPE\TRANSPORT\DIRECTION_TRANSPORT\RATIO\ROUVROY\2023-03\202303_RATIOS_ROU.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V:\RATIO\COURCELLES\2023-03\202303_RATIOS_COURCELLE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M-AAAA"/>
      <sheetName val="CA-Jour"/>
      <sheetName val="Tachy-Mois"/>
      <sheetName val="Act-Mois"/>
      <sheetName val="Distance-Mois"/>
      <sheetName val="Matricule CA DSTI"/>
      <sheetName val="CA-Mois"/>
      <sheetName val="KMS &amp; TPS SERVICE-Jour"/>
      <sheetName val="KMS &amp; TPS SERVICE-Mois"/>
      <sheetName val="TCD Act Jour"/>
      <sheetName val="TCD Act Mois"/>
      <sheetName val="TCD-J"/>
      <sheetName val="TCD-M"/>
      <sheetName val="TCD chauffeur"/>
      <sheetName val="Heures"/>
      <sheetName val="GRAPH"/>
      <sheetName val="Feuil1"/>
      <sheetName val="TCD Heures"/>
      <sheetName val="TCD Heures Zéro off"/>
      <sheetName val="TCD ZONES"/>
      <sheetName val="MATRICULES"/>
      <sheetName val="LISTE CONSOLIDÉE"/>
      <sheetName val="TCD CA Mois "/>
      <sheetName val="TCD AERO"/>
      <sheetName val="BILAN"/>
      <sheetName val="Graphique1"/>
      <sheetName val="Graphique2"/>
      <sheetName val="Graph Bilan"/>
      <sheetName val="BILAN 2"/>
      <sheetName val="Graphique2-1"/>
      <sheetName val="Graphique2-2"/>
      <sheetName val="Graph Bilan 2"/>
      <sheetName val="Mémento"/>
      <sheetName val="Archives listes"/>
      <sheetName val="NB CHAUFFEURS"/>
      <sheetName val="TCD1"/>
      <sheetName val="Tableau TCD1"/>
      <sheetName val="Tableau TCD1 sam"/>
      <sheetName val="RATIO"/>
      <sheetName val="LISTES"/>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ow r="1">
          <cell r="N1">
            <v>2023</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M-AAAA"/>
      <sheetName val="Tachy-Mois"/>
      <sheetName val="Act-Mois"/>
      <sheetName val="CA-Mois"/>
      <sheetName val="KMS &amp; TPS SERVICE-Jour"/>
      <sheetName val="KMS &amp; TPS SERVICE-Mois"/>
      <sheetName val="TCD Act Jour"/>
      <sheetName val="TCD Act Mois"/>
      <sheetName val="TCD-J"/>
      <sheetName val="TCD-M"/>
      <sheetName val="Heures"/>
      <sheetName val="GRAPH"/>
      <sheetName val="TCD Heures"/>
      <sheetName val="TCD ZONES"/>
      <sheetName val="LISTE CONSOLIDÉE"/>
      <sheetName val="MATRICULES"/>
      <sheetName val="TCD chauffeur"/>
      <sheetName val="Compar liste"/>
      <sheetName val="TCD CA Mois "/>
      <sheetName val="TCD AERO"/>
      <sheetName val="BILAN"/>
      <sheetName val="Graphique1"/>
      <sheetName val="Graphique2"/>
      <sheetName val="Graph Bilan"/>
      <sheetName val="BILAN 2"/>
      <sheetName val="Graphique2-1"/>
      <sheetName val="Graphique2-2"/>
      <sheetName val="Graph Bilan 2"/>
      <sheetName val="Mémento"/>
      <sheetName val="NB CHAUFFEURS"/>
      <sheetName val="TCD1"/>
      <sheetName val="Tableau TCD1"/>
      <sheetName val="Tableau TCD1 sam"/>
      <sheetName val="RATIO"/>
      <sheetName val="LISTES"/>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ow r="1">
          <cell r="N1">
            <v>2023</v>
          </cell>
        </row>
      </sheetData>
    </sheetDataSet>
  </externalBook>
</externalLink>
</file>

<file path=xl/tables/table1.xml><?xml version="1.0" encoding="utf-8"?>
<table xmlns="http://schemas.openxmlformats.org/spreadsheetml/2006/main" id="1" name="t_datas" displayName="t_datas" ref="A6:AKQ11" totalsRowShown="0" headerRowDxfId="1244" dataDxfId="1243">
  <autoFilter ref="A6:AKQ11"/>
  <sortState ref="A69:AIF69">
    <sortCondition ref="A6:A255"/>
  </sortState>
  <tableColumns count="979">
    <tableColumn id="2" name="Conducteurs" dataDxfId="1242"/>
    <tableColumn id="23" name="Société conducteur" dataDxfId="1241"/>
    <tableColumn id="181" name="Colonne6" dataDxfId="1240">
      <calculatedColumnFormula>IF(AND(t_datas[[#This Row],[Société tracteur]]&lt;&gt;"",t_datas[[#This Row],[Société conducteur]]&lt;&gt;t_datas[[#This Row],[Société tracteur]],t_datas[[#This Row],[Colonne63]]&lt;&gt;"Yes"),-1,1)</calculatedColumnFormula>
    </tableColumn>
    <tableColumn id="184" name="Colonne63" dataDxfId="1239"/>
    <tableColumn id="1" name="Matricule" dataDxfId="1238">
      <calculatedColumnFormula>IFERROR(VLOOKUP(t_datas[[#This Row],[Conducteurs]],#REF!,2,0),"")</calculatedColumnFormula>
    </tableColumn>
    <tableColumn id="24" name="Base contrat" dataDxfId="1237"/>
    <tableColumn id="17" name="Colonne12" dataDxfId="1236">
      <calculatedColumnFormula>IFERROR(VLOOKUP(t_datas[[#This Row],[Matricule]],KMS_service_Mois[],15,0),"")</calculatedColumnFormula>
    </tableColumn>
    <tableColumn id="26" name="Heures &gt; base contrat" dataDxfId="1235">
      <calculatedColumnFormula>IFERROR(IF(t_datas[[#This Row],[Base contrat]]-t_datas[[#This Row],[Colonne12]]&lt;0,t_datas[[#This Row],[Colonne12]]-t_datas[[#This Row],[Base contrat]],0),"")</calculatedColumnFormula>
    </tableColumn>
    <tableColumn id="25" name="% heures &gt; base contrat" dataDxfId="1234" dataCellStyle="Pourcentage">
      <calculatedColumnFormula>IFERROR(IF(t_datas[[#This Row],[Base contrat]]="","",IF((t_datas[[#This Row],[Colonne12]]-t_datas[[#This Row],[Base contrat]])/t_datas[[#This Row],[Base contrat]]&lt;0,"/",(t_datas[[#This Row],[Colonne12]]-t_datas[[#This Row],[Base contrat]])/t_datas[[#This Row],[Base contrat]])),"")</calculatedColumnFormula>
    </tableColumn>
    <tableColumn id="11" name="Exploitant" dataDxfId="1233"/>
    <tableColumn id="3" name="Client affecté" dataDxfId="1232"/>
    <tableColumn id="187" name="Site/ville" dataDxfId="1231"/>
    <tableColumn id="5" name="Immatriculation tracteur" dataDxfId="1230"/>
    <tableColumn id="6" name="Société tracteur" dataDxfId="1229"/>
    <tableColumn id="7" name="Affectation  Tournée" dataDxfId="1228"/>
    <tableColumn id="8" name="Contrat client" dataDxfId="1227"/>
    <tableColumn id="9" name="Immatriculation SEMI" dataDxfId="1226"/>
    <tableColumn id="10" name="Société semi" dataDxfId="1225"/>
    <tableColumn id="14" name="Moteur" dataDxfId="1224">
      <calculatedColumnFormula>IF(t_datas[[#This Row],[Immatriculation tracteur]]="","",t_datas[[#This Row],[Immatriculation tracteur]])</calculatedColumnFormula>
    </tableColumn>
    <tableColumn id="378" name="Colonne18" dataDxfId="1223"/>
    <tableColumn id="388" name="Colonne2" dataDxfId="1222">
      <calculatedColumnFormula>IF(t_datas[[#This Row],[Immatriculation SEMI]]="","",t_datas[[#This Row],[Immatriculation SEMI]])</calculatedColumnFormula>
    </tableColumn>
    <tableColumn id="396" name="Colonne23" dataDxfId="1221">
      <calculatedColumnFormula>IF(t_datas[[#This Row],[Client affecté]]="","",t_datas[[#This Row],[Client affecté]])</calculatedColumnFormula>
    </tableColumn>
    <tableColumn id="395" name="Colonne22" dataDxfId="1220"/>
    <tableColumn id="190" name="Colonne224" dataDxfId="1219">
      <calculatedColumnFormula>IF(COUNTBLANK(Y7:AL11)=14,-1,1)</calculatedColumnFormula>
    </tableColumn>
    <tableColumn id="221" name="Colonne223" dataDxfId="1218"/>
    <tableColumn id="220" name="Colonne222" dataDxfId="1217"/>
    <tableColumn id="387" name="Colonne1" dataDxfId="1216"/>
    <tableColumn id="13" name="Remorque" dataDxfId="1215"/>
    <tableColumn id="398" name="Colonne8" dataDxfId="1214"/>
    <tableColumn id="397" name="Colonne7" dataDxfId="1213"/>
    <tableColumn id="18" name="Colonne72" dataDxfId="1212"/>
    <tableColumn id="212" name="Colonne73" dataDxfId="1211"/>
    <tableColumn id="390" name="Colonne4" dataDxfId="1210"/>
    <tableColumn id="389" name="Colonne3" dataDxfId="1209"/>
    <tableColumn id="391" name="Colonne5" dataDxfId="1208"/>
    <tableColumn id="22" name="Site/Ville2" dataDxfId="1207"/>
    <tableColumn id="19" name="Colonne13" dataDxfId="1206"/>
    <tableColumn id="213" name="Colonne132" dataDxfId="1205"/>
    <tableColumn id="402" name="Colonne11" dataDxfId="1204">
      <calculatedColumnFormula>IFERROR(INDEX(t_social_jours[Conduite],MATCH(AM$4&amp;t_datas[[#This Row],[Matricule]],t_social_jours[Date &amp; Matricule perso],0)),"/")</calculatedColumnFormula>
    </tableColumn>
    <tableColumn id="401" name="Colonne10" dataDxfId="1203">
      <calculatedColumnFormula>IFERROR(INDEX(t_social_jours[Travail],MATCH(AN$4&amp;t_datas[[#This Row],[Matricule]],t_social_jours[Date &amp; Matricule perso],0)),"/")</calculatedColumnFormula>
    </tableColumn>
    <tableColumn id="400" name="Colonne9" dataDxfId="1202">
      <calculatedColumnFormula>IFERROR(INDEX(t_social_jours[Dispo],MATCH(AO$4&amp;t_datas[[#This Row],[Matricule]],t_social_jours[Date &amp; Matricule perso],0)),"/")</calculatedColumnFormula>
    </tableColumn>
    <tableColumn id="20" name="Colonne62" dataDxfId="1201">
      <calculatedColumnFormula>IFERROR(AM7/AW7,"/")</calculatedColumnFormula>
    </tableColumn>
    <tableColumn id="4" name="Statut chauffeur" dataDxfId="1200"/>
    <tableColumn id="315" name="Colonne15" dataDxfId="1199"/>
    <tableColumn id="346" name="Colonne16" dataDxfId="1198"/>
    <tableColumn id="12" name="Heure départ" dataDxfId="1197">
      <calculatedColumnFormula>IFERROR(INDEX(t_social_jours[Départ remake],MATCH(AT$4&amp;t_datas[[#This Row],[Matricule]],t_social_jours[Date &amp; Matricule perso],0)),"/")</calculatedColumnFormula>
    </tableColumn>
    <tableColumn id="15" name="Heure arrivée" dataDxfId="1196">
      <calculatedColumnFormula>IFERROR(INDEX(t_social_jours[Arrivée remake],MATCH(AU$4&amp;t_datas[[#This Row],[Matricule]],t_social_jours[Date &amp; Matricule perso],0)),"/")</calculatedColumnFormula>
    </tableColumn>
    <tableColumn id="21" name="Colonne14" dataDxfId="1195">
      <calculatedColumnFormula>IFERROR(IF(INDEX(t_social_jours[Kilomètres],MATCH(AV$4&amp;t_datas[[#This Row],[Matricule]],t_social_jours[Date &amp; Matricule perso],0))="","",INDEX(t_social_jours[Kilomètres],MATCH(AV$4&amp;t_datas[[#This Row],[Matricule]],t_social_jours[Date &amp; Matricule perso],0))),"/")</calculatedColumnFormula>
    </tableColumn>
    <tableColumn id="16" name="Total heures" dataDxfId="1194">
      <calculatedColumnFormula>IF(SUM(AM7:AO11)=0,"",SUM(AM7:AO11))</calculatedColumnFormula>
    </tableColumn>
    <tableColumn id="27" name="Moteur2" dataDxfId="1193">
      <calculatedColumnFormula>IF(t_datas[[#This Row],[Immatriculation tracteur]]="","",t_datas[[#This Row],[Immatriculation tracteur]])</calculatedColumnFormula>
    </tableColumn>
    <tableColumn id="379" name="Moteur3" dataDxfId="1192"/>
    <tableColumn id="28" name="Colonne24" dataDxfId="1191">
      <calculatedColumnFormula>IF(t_datas[[#This Row],[Immatriculation SEMI]]="","",t_datas[[#This Row],[Immatriculation SEMI]])</calculatedColumnFormula>
    </tableColumn>
    <tableColumn id="29" name="Colonne235" dataDxfId="1190">
      <calculatedColumnFormula>IF(t_datas[[#This Row],[Client affecté]]="","",t_datas[[#This Row],[Client affecté]])</calculatedColumnFormula>
    </tableColumn>
    <tableColumn id="30" name="Colonne226" dataDxfId="1189"/>
    <tableColumn id="193" name="Colonne2262" dataDxfId="1188">
      <calculatedColumnFormula>IF(COUNTBLANK(BD7:BQ11)=14,-1,1)</calculatedColumnFormula>
    </tableColumn>
    <tableColumn id="218" name="Colonne227" dataDxfId="1187"/>
    <tableColumn id="219" name="Colonne228" dataDxfId="1186"/>
    <tableColumn id="410" name="Colonne17" dataDxfId="1185"/>
    <tableColumn id="409" name="Remorque8" dataDxfId="1184"/>
    <tableColumn id="408" name="Colonne89" dataDxfId="1183"/>
    <tableColumn id="407" name="Colonne710" dataDxfId="1182"/>
    <tableColumn id="38" name="Colonne711" dataDxfId="1181"/>
    <tableColumn id="215" name="Colonne712" dataDxfId="1180"/>
    <tableColumn id="406" name="Colonne411" dataDxfId="1179"/>
    <tableColumn id="405" name="Colonne312" dataDxfId="1178"/>
    <tableColumn id="404" name="Colonne513" dataDxfId="1177"/>
    <tableColumn id="403" name="Site/Ville14" dataDxfId="1176"/>
    <tableColumn id="39" name="Site/Ville15" dataDxfId="1175"/>
    <tableColumn id="216" name="Site/Ville16" dataDxfId="1174"/>
    <tableColumn id="357" name="Colonne1115" dataDxfId="1173">
      <calculatedColumnFormula>IFERROR(INDEX(t_social_jours[Conduite],MATCH(BR$4&amp;t_datas[[#This Row],[Matricule]],t_social_jours[Date &amp; Matricule perso],0)),"/")</calculatedColumnFormula>
    </tableColumn>
    <tableColumn id="31" name="Colonne1016" dataDxfId="1172">
      <calculatedColumnFormula>IFERROR(INDEX(t_social_jours[Travail],MATCH(BS$4&amp;t_datas[[#This Row],[Matricule]],t_social_jours[Date &amp; Matricule perso],0)),"/")</calculatedColumnFormula>
    </tableColumn>
    <tableColumn id="32" name="Colonne917" dataDxfId="1171">
      <calculatedColumnFormula>IFERROR(INDEX(t_social_jours[Dispo],MATCH(BT$4&amp;t_datas[[#This Row],[Matricule]],t_social_jours[Date &amp; Matricule perso],0)),"/")</calculatedColumnFormula>
    </tableColumn>
    <tableColumn id="40" name="Colonne619" dataDxfId="1170">
      <calculatedColumnFormula>IFERROR(BR7/CB7,"/")</calculatedColumnFormula>
    </tableColumn>
    <tableColumn id="34" name="Statut chauffeur19" dataDxfId="1169"/>
    <tableColumn id="316" name="Statut chauffeur20" dataDxfId="1168"/>
    <tableColumn id="347" name="Statut chauffeur21" dataDxfId="1167"/>
    <tableColumn id="35" name="Heure départ20" dataDxfId="1166">
      <calculatedColumnFormula>IFERROR(INDEX(t_social_jours[Départ remake],MATCH(BY$4&amp;t_datas[[#This Row],[Matricule]],t_social_jours[Date &amp; Matricule perso],0)),"/")</calculatedColumnFormula>
    </tableColumn>
    <tableColumn id="36" name="Heure arrivée21" dataDxfId="1165">
      <calculatedColumnFormula>IFERROR(INDEX(t_social_jours[Arrivée remake],MATCH(BZ$4&amp;t_datas[[#This Row],[Matricule]],t_social_jours[Date &amp; Matricule perso],0)),"/")</calculatedColumnFormula>
    </tableColumn>
    <tableColumn id="41" name="Heure arrivée22" dataDxfId="1164">
      <calculatedColumnFormula>IFERROR(IF(INDEX(t_social_jours[Kilomètres],MATCH(CA$4&amp;t_datas[[#This Row],[Matricule]],t_social_jours[Date &amp; Matricule perso],0))="","",INDEX(t_social_jours[Kilomètres],MATCH(CA$4&amp;t_datas[[#This Row],[Matricule]],t_social_jours[Date &amp; Matricule perso],0))),"/")</calculatedColumnFormula>
    </tableColumn>
    <tableColumn id="37" name="Total heures22" dataDxfId="1163">
      <calculatedColumnFormula>IF(SUM(BR7:BT11)=0,"",SUM(BR7:BT11))</calculatedColumnFormula>
    </tableColumn>
    <tableColumn id="411" name="Moteur22" dataDxfId="1162">
      <calculatedColumnFormula>IF(t_datas[[#This Row],[Immatriculation tracteur]]="","",t_datas[[#This Row],[Immatriculation tracteur]])</calculatedColumnFormula>
    </tableColumn>
    <tableColumn id="380" name="Moteur23" dataDxfId="1161"/>
    <tableColumn id="412" name="Colonne243" dataDxfId="1160">
      <calculatedColumnFormula>IF(t_datas[[#This Row],[Immatriculation SEMI]]="","",t_datas[[#This Row],[Immatriculation SEMI]])</calculatedColumnFormula>
    </tableColumn>
    <tableColumn id="413" name="Colonne2354" dataDxfId="1159">
      <calculatedColumnFormula>IF(t_datas[[#This Row],[Client affecté]]="","",t_datas[[#This Row],[Client affecté]])</calculatedColumnFormula>
    </tableColumn>
    <tableColumn id="414" name="Colonne2265" dataDxfId="1158">
      <calculatedColumnFormula>IF(t_datas[[#This Row],[Site/ville]]="","",t_datas[[#This Row],[Site/ville]])</calculatedColumnFormula>
    </tableColumn>
    <tableColumn id="196" name="Colonne22653" dataDxfId="1157">
      <calculatedColumnFormula>IF(COUNTBLANK(CI7:CV11)=14,-1,1)</calculatedColumnFormula>
    </tableColumn>
    <tableColumn id="223" name="Colonne22652" dataDxfId="1156"/>
    <tableColumn id="222" name="Colonne2266" dataDxfId="1155"/>
    <tableColumn id="415" name="Colonne176" dataDxfId="1154"/>
    <tableColumn id="416" name="Remorque87" dataDxfId="1153"/>
    <tableColumn id="417" name="Colonne898" dataDxfId="1152"/>
    <tableColumn id="418" name="Colonne7109" dataDxfId="1151"/>
    <tableColumn id="42" name="Colonne7110" dataDxfId="1150"/>
    <tableColumn id="224" name="Colonne7111" dataDxfId="1149"/>
    <tableColumn id="419" name="Colonne41110" dataDxfId="1148"/>
    <tableColumn id="420" name="Colonne31211" dataDxfId="1147"/>
    <tableColumn id="421" name="Colonne51312" dataDxfId="1146"/>
    <tableColumn id="422" name="Site/Ville1413" dataDxfId="1145"/>
    <tableColumn id="43" name="Site/Ville1414" dataDxfId="1144"/>
    <tableColumn id="225" name="Site/Ville1415" dataDxfId="1143"/>
    <tableColumn id="423" name="Colonne111514" dataDxfId="1142">
      <calculatedColumnFormula>IFERROR(INDEX(t_social_jours[Conduite],MATCH(CW$4&amp;t_datas[[#This Row],[Matricule]],t_social_jours[Date &amp; Matricule perso],0)),"/")</calculatedColumnFormula>
    </tableColumn>
    <tableColumn id="424" name="Colonne101615" dataDxfId="1141">
      <calculatedColumnFormula>IFERROR(INDEX(t_social_jours[Travail],MATCH(CX$4&amp;t_datas[[#This Row],[Matricule]],t_social_jours[Date &amp; Matricule perso],0)),"/")</calculatedColumnFormula>
    </tableColumn>
    <tableColumn id="425" name="Colonne91716" dataDxfId="1140">
      <calculatedColumnFormula>IFERROR(INDEX(t_social_jours[Dispo],MATCH(CY$4&amp;t_datas[[#This Row],[Matricule]],t_social_jours[Date &amp; Matricule perso],0)),"/")</calculatedColumnFormula>
    </tableColumn>
    <tableColumn id="44" name="Colonne61818" dataDxfId="1139">
      <calculatedColumnFormula>IFERROR(CW7/DG7,"/")</calculatedColumnFormula>
    </tableColumn>
    <tableColumn id="427" name="Statut chauffeur1918" dataDxfId="1138"/>
    <tableColumn id="317" name="Statut chauffeur1919" dataDxfId="1137"/>
    <tableColumn id="348" name="Statut chauffeur1920" dataDxfId="1136"/>
    <tableColumn id="428" name="Heure départ2019" dataDxfId="1135">
      <calculatedColumnFormula>IFERROR(INDEX(t_social_jours[Départ remake],MATCH(DD$4&amp;t_datas[[#This Row],[Matricule]],t_social_jours[Date &amp; Matricule perso],0)),"/")</calculatedColumnFormula>
    </tableColumn>
    <tableColumn id="429" name="Heure arrivée2120" dataDxfId="1134">
      <calculatedColumnFormula>IFERROR(INDEX(t_social_jours[Arrivée remake],MATCH(DE$4&amp;t_datas[[#This Row],[Matricule]],t_social_jours[Date &amp; Matricule perso],0)),"/")</calculatedColumnFormula>
    </tableColumn>
    <tableColumn id="45" name="Heure arrivée2121" dataDxfId="1133">
      <calculatedColumnFormula>IFERROR(IF(INDEX(t_social_jours[Kilomètres],MATCH(DF$4&amp;t_datas[[#This Row],[Matricule]],t_social_jours[Date &amp; Matricule perso],0))="","",INDEX(t_social_jours[Kilomètres],MATCH(DF$4&amp;t_datas[[#This Row],[Matricule]],t_social_jours[Date &amp; Matricule perso],0))),"/")</calculatedColumnFormula>
    </tableColumn>
    <tableColumn id="430" name="Total heures2221" dataDxfId="1132">
      <calculatedColumnFormula>IF(SUM(CW7:CY11)=0,"",SUM(CW7:CY11))</calculatedColumnFormula>
    </tableColumn>
    <tableColumn id="431" name="Moteur222" dataDxfId="1131">
      <calculatedColumnFormula>IF(t_datas[[#This Row],[Immatriculation tracteur]]="","",t_datas[[#This Row],[Immatriculation tracteur]])</calculatedColumnFormula>
    </tableColumn>
    <tableColumn id="381" name="Moteur223" dataDxfId="1130"/>
    <tableColumn id="432" name="Colonne2423" dataDxfId="1129">
      <calculatedColumnFormula>IF(t_datas[[#This Row],[Immatriculation SEMI]]="","",t_datas[[#This Row],[Immatriculation SEMI]])</calculatedColumnFormula>
    </tableColumn>
    <tableColumn id="433" name="Colonne23524" dataDxfId="1128">
      <calculatedColumnFormula>IF(t_datas[[#This Row],[Client affecté]]="","",t_datas[[#This Row],[Client affecté]])</calculatedColumnFormula>
    </tableColumn>
    <tableColumn id="434" name="Colonne22625" dataDxfId="1127"/>
    <tableColumn id="199" name="Colonne226253" dataDxfId="1126">
      <calculatedColumnFormula>IF(COUNTBLANK(DN7:EA11)=14,-1,1)</calculatedColumnFormula>
    </tableColumn>
    <tableColumn id="227" name="Colonne226252" dataDxfId="1125"/>
    <tableColumn id="226" name="Colonne22626" dataDxfId="1124"/>
    <tableColumn id="435" name="Colonne1726" dataDxfId="1123"/>
    <tableColumn id="436" name="Remorque827" dataDxfId="1122"/>
    <tableColumn id="437" name="Colonne8928" dataDxfId="1121"/>
    <tableColumn id="438" name="Colonne71029" dataDxfId="1120"/>
    <tableColumn id="46" name="Colonne71030" dataDxfId="1119"/>
    <tableColumn id="228" name="Colonne71031" dataDxfId="1118"/>
    <tableColumn id="439" name="Colonne41130" dataDxfId="1117"/>
    <tableColumn id="440" name="Colonne31231" dataDxfId="1116"/>
    <tableColumn id="441" name="Colonne51332" dataDxfId="1115"/>
    <tableColumn id="442" name="Site/Ville1433" dataDxfId="1114"/>
    <tableColumn id="47" name="Site/Ville1434" dataDxfId="1113"/>
    <tableColumn id="233" name="Site/Ville1435" dataDxfId="1112"/>
    <tableColumn id="443" name="Colonne111534" dataDxfId="1111">
      <calculatedColumnFormula>IFERROR(INDEX(t_social_jours[Conduite],MATCH(EB$4&amp;t_datas[[#This Row],[Matricule]],t_social_jours[Date &amp; Matricule perso],0)),"/")</calculatedColumnFormula>
    </tableColumn>
    <tableColumn id="444" name="Colonne101635" dataDxfId="1110">
      <calculatedColumnFormula>IFERROR(INDEX(t_social_jours[Travail],MATCH(EC$4&amp;t_datas[[#This Row],[Matricule]],t_social_jours[Date &amp; Matricule perso],0)),"/")</calculatedColumnFormula>
    </tableColumn>
    <tableColumn id="445" name="Colonne91736" dataDxfId="1109">
      <calculatedColumnFormula>IFERROR(INDEX(t_social_jours[Dispo],MATCH(ED$4&amp;t_datas[[#This Row],[Matricule]],t_social_jours[Date &amp; Matricule perso],0)),"/")</calculatedColumnFormula>
    </tableColumn>
    <tableColumn id="49" name="Colonne61838" dataDxfId="1108">
      <calculatedColumnFormula>IFERROR(EB7/EL7,"/")</calculatedColumnFormula>
    </tableColumn>
    <tableColumn id="447" name="Statut chauffeur1938" dataDxfId="1107"/>
    <tableColumn id="318" name="Statut chauffeur1939" dataDxfId="1106"/>
    <tableColumn id="349" name="Statut chauffeur1940" dataDxfId="1105"/>
    <tableColumn id="448" name="Heure départ2039" dataDxfId="1104">
      <calculatedColumnFormula>IFERROR(INDEX(t_social_jours[Départ remake],MATCH(EI$4&amp;t_datas[[#This Row],[Matricule]],t_social_jours[Date &amp; Matricule perso],0)),"/")</calculatedColumnFormula>
    </tableColumn>
    <tableColumn id="449" name="Heure arrivée2140" dataDxfId="1103">
      <calculatedColumnFormula>IFERROR(INDEX(t_social_jours[Arrivée remake],MATCH(EJ$4&amp;t_datas[[#This Row],[Matricule]],t_social_jours[Date &amp; Matricule perso],0)),"/")</calculatedColumnFormula>
    </tableColumn>
    <tableColumn id="48" name="Heure arrivée2141" dataDxfId="1102">
      <calculatedColumnFormula>IFERROR(IF(INDEX(t_social_jours[Kilomètres],MATCH(EK$4&amp;t_datas[[#This Row],[Matricule]],t_social_jours[Date &amp; Matricule perso],0))="","",INDEX(t_social_jours[Kilomètres],MATCH(EK$4&amp;t_datas[[#This Row],[Matricule]],t_social_jours[Date &amp; Matricule perso],0))),"/")</calculatedColumnFormula>
    </tableColumn>
    <tableColumn id="450" name="Total heures2241" dataDxfId="1101">
      <calculatedColumnFormula>IF(SUM(EB7:ED11)=0,"",SUM(EB7:ED11))</calculatedColumnFormula>
    </tableColumn>
    <tableColumn id="451" name="Moteur242" dataDxfId="1100">
      <calculatedColumnFormula>IF(t_datas[[#This Row],[Immatriculation tracteur]]="","",t_datas[[#This Row],[Immatriculation tracteur]])</calculatedColumnFormula>
    </tableColumn>
    <tableColumn id="382" name="Moteur243" dataDxfId="1099"/>
    <tableColumn id="452" name="Colonne2443" dataDxfId="1098">
      <calculatedColumnFormula>IF(t_datas[[#This Row],[Immatriculation SEMI]]="","",t_datas[[#This Row],[Immatriculation SEMI]])</calculatedColumnFormula>
    </tableColumn>
    <tableColumn id="453" name="Colonne23544" dataDxfId="1097">
      <calculatedColumnFormula>IF(t_datas[[#This Row],[Client affecté]]="","",t_datas[[#This Row],[Client affecté]])</calculatedColumnFormula>
    </tableColumn>
    <tableColumn id="454" name="Colonne22645" dataDxfId="1096"/>
    <tableColumn id="202" name="Colonne226453" dataDxfId="1095">
      <calculatedColumnFormula>IF(COUNTBLANK(ES7:FF11)=14,-1,1)</calculatedColumnFormula>
    </tableColumn>
    <tableColumn id="230" name="Colonne226452" dataDxfId="1094"/>
    <tableColumn id="229" name="Colonne22646" dataDxfId="1093"/>
    <tableColumn id="455" name="Colonne1746" dataDxfId="1092"/>
    <tableColumn id="456" name="Remorque847" dataDxfId="1091"/>
    <tableColumn id="457" name="Colonne8948" dataDxfId="1090"/>
    <tableColumn id="458" name="Colonne71049" dataDxfId="1089"/>
    <tableColumn id="50" name="Colonne71050" dataDxfId="1088"/>
    <tableColumn id="231" name="Colonne71051" dataDxfId="1087"/>
    <tableColumn id="459" name="Colonne41150" dataDxfId="1086"/>
    <tableColumn id="460" name="Colonne31251" dataDxfId="1085"/>
    <tableColumn id="461" name="Colonne51352" dataDxfId="1084"/>
    <tableColumn id="462" name="Site/Ville1453" dataDxfId="1083"/>
    <tableColumn id="51" name="Site/Ville1454" dataDxfId="1082"/>
    <tableColumn id="232" name="Site/Ville1455" dataDxfId="1081"/>
    <tableColumn id="463" name="Colonne111554" dataDxfId="1080">
      <calculatedColumnFormula>IFERROR(INDEX(t_social_jours[Conduite],MATCH(FG$4&amp;t_datas[[#This Row],[Matricule]],t_social_jours[Date &amp; Matricule perso],0)),"/")</calculatedColumnFormula>
    </tableColumn>
    <tableColumn id="464" name="Colonne101655" dataDxfId="1079">
      <calculatedColumnFormula>IFERROR(INDEX(t_social_jours[Travail],MATCH(FH$4&amp;t_datas[[#This Row],[Matricule]],t_social_jours[Date &amp; Matricule perso],0)),"/")</calculatedColumnFormula>
    </tableColumn>
    <tableColumn id="465" name="Colonne91756" dataDxfId="1078">
      <calculatedColumnFormula>IFERROR(INDEX(t_social_jours[Dispo],MATCH(FI$4&amp;t_datas[[#This Row],[Matricule]],t_social_jours[Date &amp; Matricule perso],0)),"/")</calculatedColumnFormula>
    </tableColumn>
    <tableColumn id="52" name="Colonne61858" dataDxfId="1077">
      <calculatedColumnFormula>IFERROR(FG7/FQ7,"/")</calculatedColumnFormula>
    </tableColumn>
    <tableColumn id="467" name="Statut chauffeur1958" dataDxfId="1076"/>
    <tableColumn id="319" name="Statut chauffeur1959" dataDxfId="1075"/>
    <tableColumn id="350" name="Statut chauffeur1960" dataDxfId="1074"/>
    <tableColumn id="468" name="Heure départ2059" dataDxfId="1073">
      <calculatedColumnFormula>IFERROR(INDEX(t_social_jours[Départ remake],MATCH(FN$4&amp;t_datas[[#This Row],[Matricule]],t_social_jours[Date &amp; Matricule perso],0)),"/")</calculatedColumnFormula>
    </tableColumn>
    <tableColumn id="469" name="Heure arrivée2160" dataDxfId="1072">
      <calculatedColumnFormula>IFERROR(INDEX(t_social_jours[Arrivée remake],MATCH(FO$4&amp;t_datas[[#This Row],[Matricule]],t_social_jours[Date &amp; Matricule perso],0)),"/")</calculatedColumnFormula>
    </tableColumn>
    <tableColumn id="53" name="Heure arrivée2161" dataDxfId="1071">
      <calculatedColumnFormula>IFERROR(IF(INDEX(t_social_jours[Kilomètres],MATCH(FP$4&amp;t_datas[[#This Row],[Matricule]],t_social_jours[Date &amp; Matricule perso],0))="","",INDEX(t_social_jours[Kilomètres],MATCH(FP$4&amp;t_datas[[#This Row],[Matricule]],t_social_jours[Date &amp; Matricule perso],0))),"/")</calculatedColumnFormula>
    </tableColumn>
    <tableColumn id="470" name="Total heures2261" dataDxfId="1070">
      <calculatedColumnFormula>IF(SUM(FG7:FI11)=0,"",SUM(FG7:FI11))</calculatedColumnFormula>
    </tableColumn>
    <tableColumn id="471" name="Moteur262" dataDxfId="1069">
      <calculatedColumnFormula>IF(t_datas[[#This Row],[Immatriculation tracteur]]="","",t_datas[[#This Row],[Immatriculation tracteur]])</calculatedColumnFormula>
    </tableColumn>
    <tableColumn id="383" name="Moteur263" dataDxfId="1068"/>
    <tableColumn id="472" name="Colonne2463" dataDxfId="1067">
      <calculatedColumnFormula>IF(t_datas[[#This Row],[Immatriculation SEMI]]="","",t_datas[[#This Row],[Immatriculation SEMI]])</calculatedColumnFormula>
    </tableColumn>
    <tableColumn id="473" name="Colonne23564" dataDxfId="1066">
      <calculatedColumnFormula>IF(t_datas[[#This Row],[Client affecté]]="","",t_datas[[#This Row],[Client affecté]])</calculatedColumnFormula>
    </tableColumn>
    <tableColumn id="474" name="Colonne22665" dataDxfId="1065"/>
    <tableColumn id="205" name="Colonne226653" dataDxfId="1064">
      <calculatedColumnFormula>IF(COUNTBLANK(FX7:GK11)=14,-1,1)</calculatedColumnFormula>
    </tableColumn>
    <tableColumn id="235" name="Colonne226652" dataDxfId="1063"/>
    <tableColumn id="234" name="Colonne22666" dataDxfId="1062"/>
    <tableColumn id="475" name="Colonne1766" dataDxfId="1061"/>
    <tableColumn id="476" name="Remorque867" dataDxfId="1060"/>
    <tableColumn id="477" name="Colonne8968" dataDxfId="1059"/>
    <tableColumn id="478" name="Colonne71069" dataDxfId="1058"/>
    <tableColumn id="54" name="Colonne71070" dataDxfId="1057"/>
    <tableColumn id="236" name="Colonne71071" dataDxfId="1056"/>
    <tableColumn id="479" name="Colonne41170" dataDxfId="1055"/>
    <tableColumn id="480" name="Colonne31271" dataDxfId="1054"/>
    <tableColumn id="481" name="Colonne51372" dataDxfId="1053"/>
    <tableColumn id="482" name="Site/Ville1473" dataDxfId="1052"/>
    <tableColumn id="55" name="Site/Ville1474" dataDxfId="1051"/>
    <tableColumn id="237" name="Site/Ville1475" dataDxfId="1050"/>
    <tableColumn id="483" name="Colonne111574" dataDxfId="1049">
      <calculatedColumnFormula>IFERROR(INDEX(t_social_jours[Conduite],MATCH(GL$4&amp;t_datas[[#This Row],[Matricule]],t_social_jours[Date &amp; Matricule perso],0)),"/")</calculatedColumnFormula>
    </tableColumn>
    <tableColumn id="484" name="Colonne101675" dataDxfId="1048">
      <calculatedColumnFormula>IFERROR(INDEX(t_social_jours[Travail],MATCH(GM$4&amp;t_datas[[#This Row],[Matricule]],t_social_jours[Date &amp; Matricule perso],0)),"/")</calculatedColumnFormula>
    </tableColumn>
    <tableColumn id="485" name="Colonne91776" dataDxfId="1047">
      <calculatedColumnFormula>IFERROR(INDEX(t_social_jours[Dispo],MATCH(GN$4&amp;t_datas[[#This Row],[Matricule]],t_social_jours[Date &amp; Matricule perso],0)),"/")</calculatedColumnFormula>
    </tableColumn>
    <tableColumn id="56" name="Colonne61878" dataDxfId="1046">
      <calculatedColumnFormula>IFERROR(GL7/GV7,"/")</calculatedColumnFormula>
    </tableColumn>
    <tableColumn id="487" name="Statut chauffeur1978" dataDxfId="1045"/>
    <tableColumn id="320" name="Statut chauffeur1979" dataDxfId="1044"/>
    <tableColumn id="351" name="Statut chauffeur1980" dataDxfId="1043"/>
    <tableColumn id="488" name="Heure départ2079" dataDxfId="1042">
      <calculatedColumnFormula>IFERROR(INDEX(t_social_jours[Départ remake],MATCH(GS$4&amp;t_datas[[#This Row],[Matricule]],t_social_jours[Date &amp; Matricule perso],0)),"/")</calculatedColumnFormula>
    </tableColumn>
    <tableColumn id="489" name="Heure arrivée2180" dataDxfId="1041">
      <calculatedColumnFormula>IFERROR(INDEX(t_social_jours[Arrivée remake],MATCH(GT$4&amp;t_datas[[#This Row],[Matricule]],t_social_jours[Date &amp; Matricule perso],0)),"/")</calculatedColumnFormula>
    </tableColumn>
    <tableColumn id="57" name="Heure arrivée2181" dataDxfId="1040">
      <calculatedColumnFormula>IFERROR(IF(INDEX(t_social_jours[Kilomètres],MATCH(GU$4&amp;t_datas[[#This Row],[Matricule]],t_social_jours[Date &amp; Matricule perso],0))="","",INDEX(t_social_jours[Kilomètres],MATCH(GU$4&amp;t_datas[[#This Row],[Matricule]],t_social_jours[Date &amp; Matricule perso],0))),"/")</calculatedColumnFormula>
    </tableColumn>
    <tableColumn id="490" name="Total heures2281" dataDxfId="1039">
      <calculatedColumnFormula>IF(SUM(GL7:GN11)=0,"",SUM(GL7:GN11))</calculatedColumnFormula>
    </tableColumn>
    <tableColumn id="491" name="Moteur282" dataDxfId="1038">
      <calculatedColumnFormula>IF(t_datas[[#This Row],[Immatriculation tracteur]]="","",t_datas[[#This Row],[Immatriculation tracteur]])</calculatedColumnFormula>
    </tableColumn>
    <tableColumn id="384" name="Moteur283" dataDxfId="1037"/>
    <tableColumn id="492" name="Colonne2483" dataDxfId="1036">
      <calculatedColumnFormula>IF(t_datas[[#This Row],[Immatriculation SEMI]]="","",t_datas[[#This Row],[Immatriculation SEMI]])</calculatedColumnFormula>
    </tableColumn>
    <tableColumn id="493" name="Colonne23584" dataDxfId="1035">
      <calculatedColumnFormula>IF(t_datas[[#This Row],[Client affecté]]="","",t_datas[[#This Row],[Client affecté]])</calculatedColumnFormula>
    </tableColumn>
    <tableColumn id="494" name="Colonne22685" dataDxfId="1034">
      <calculatedColumnFormula>IF(t_datas[[#This Row],[Site/ville]]="","",t_datas[[#This Row],[Site/ville]])</calculatedColumnFormula>
    </tableColumn>
    <tableColumn id="208" name="Colonne226853" dataDxfId="1033">
      <calculatedColumnFormula>IF(COUNTBLANK(HC7:HP11)=14,-1,1)</calculatedColumnFormula>
    </tableColumn>
    <tableColumn id="239" name="Colonne226852" dataDxfId="1032"/>
    <tableColumn id="238" name="Colonne22686" dataDxfId="1031"/>
    <tableColumn id="495" name="Colonne1786" dataDxfId="1030"/>
    <tableColumn id="496" name="Remorque887" dataDxfId="1029"/>
    <tableColumn id="497" name="Colonne8988" dataDxfId="1028"/>
    <tableColumn id="498" name="Colonne71089" dataDxfId="1027"/>
    <tableColumn id="58" name="Colonne71090" dataDxfId="1026"/>
    <tableColumn id="240" name="Colonne71091" dataDxfId="1025"/>
    <tableColumn id="499" name="Colonne41190" dataDxfId="1024"/>
    <tableColumn id="500" name="Colonne31291" dataDxfId="1023"/>
    <tableColumn id="501" name="Colonne51392" dataDxfId="1022"/>
    <tableColumn id="502" name="Site/Ville1493" dataDxfId="1021"/>
    <tableColumn id="59" name="Site/Ville1494" dataDxfId="1020"/>
    <tableColumn id="241" name="Site/Ville1495" dataDxfId="1019"/>
    <tableColumn id="503" name="Colonne111594" dataDxfId="1018">
      <calculatedColumnFormula>IFERROR(INDEX(t_social_jours[Conduite],MATCH(HQ$4&amp;t_datas[[#This Row],[Matricule]],t_social_jours[Date &amp; Matricule perso],0)),"/")</calculatedColumnFormula>
    </tableColumn>
    <tableColumn id="504" name="Colonne101695" dataDxfId="1017">
      <calculatedColumnFormula>IFERROR(INDEX(t_social_jours[Travail],MATCH(HR$4&amp;t_datas[[#This Row],[Matricule]],t_social_jours[Date &amp; Matricule perso],0)),"/")</calculatedColumnFormula>
    </tableColumn>
    <tableColumn id="505" name="Colonne91796" dataDxfId="1016">
      <calculatedColumnFormula>IFERROR(INDEX(t_social_jours[Dispo],MATCH(HS$4&amp;t_datas[[#This Row],[Matricule]],t_social_jours[Date &amp; Matricule perso],0)),"/")</calculatedColumnFormula>
    </tableColumn>
    <tableColumn id="60" name="Colonne61898" dataDxfId="1015">
      <calculatedColumnFormula>IFERROR(HQ7/IA7,"/")</calculatedColumnFormula>
    </tableColumn>
    <tableColumn id="507" name="Statut chauffeur1998" dataDxfId="1014"/>
    <tableColumn id="321" name="Statut chauffeur1999" dataDxfId="1013"/>
    <tableColumn id="352" name="Statut chauffeur2000" dataDxfId="1012"/>
    <tableColumn id="508" name="Heure départ2099" dataDxfId="1011">
      <calculatedColumnFormula>IFERROR(INDEX(t_social_jours[Départ remake],MATCH(HX$4&amp;t_datas[[#This Row],[Matricule]],t_social_jours[Date &amp; Matricule perso],0)),"/")</calculatedColumnFormula>
    </tableColumn>
    <tableColumn id="509" name="Heure arrivée21100" dataDxfId="1010">
      <calculatedColumnFormula>IFERROR(INDEX(t_social_jours[Arrivée remake],MATCH(HY$4&amp;t_datas[[#This Row],[Matricule]],t_social_jours[Date &amp; Matricule perso],0)),"/")</calculatedColumnFormula>
    </tableColumn>
    <tableColumn id="61" name="Heure arrivée21101" dataDxfId="1009">
      <calculatedColumnFormula>IFERROR(IF(INDEX(t_social_jours[Kilomètres],MATCH(HZ$4&amp;t_datas[[#This Row],[Matricule]],t_social_jours[Date &amp; Matricule perso],0))="","",INDEX(t_social_jours[Kilomètres],MATCH(HZ$4&amp;t_datas[[#This Row],[Matricule]],t_social_jours[Date &amp; Matricule perso],0))),"/")</calculatedColumnFormula>
    </tableColumn>
    <tableColumn id="510" name="Total heures22101" dataDxfId="1008">
      <calculatedColumnFormula>IF(SUM(HQ7:HS11)=0,"",SUM(HQ7:HS11))</calculatedColumnFormula>
    </tableColumn>
    <tableColumn id="511" name="Moteur2102" dataDxfId="1007">
      <calculatedColumnFormula>IF(t_datas[[#This Row],[Immatriculation tracteur]]="","",t_datas[[#This Row],[Immatriculation tracteur]])</calculatedColumnFormula>
    </tableColumn>
    <tableColumn id="385" name="Moteur2103" dataDxfId="1006"/>
    <tableColumn id="512" name="Colonne24103" dataDxfId="1005">
      <calculatedColumnFormula>IF(t_datas[[#This Row],[Immatriculation SEMI]]="","",t_datas[[#This Row],[Immatriculation SEMI]])</calculatedColumnFormula>
    </tableColumn>
    <tableColumn id="513" name="Colonne235104" dataDxfId="1004">
      <calculatedColumnFormula>IF(t_datas[[#This Row],[Client affecté]]="","",t_datas[[#This Row],[Client affecté]])</calculatedColumnFormula>
    </tableColumn>
    <tableColumn id="514" name="Colonne226105" dataDxfId="1003"/>
    <tableColumn id="211" name="Colonne2261053" dataDxfId="1002">
      <calculatedColumnFormula>IF(COUNTBLANK(IH7:IU11)=14,-1,1)</calculatedColumnFormula>
    </tableColumn>
    <tableColumn id="243" name="Colonne2261052" dataDxfId="1001"/>
    <tableColumn id="242" name="Colonne226106" dataDxfId="1000"/>
    <tableColumn id="515" name="Colonne17106" dataDxfId="999"/>
    <tableColumn id="516" name="Remorque8107" dataDxfId="998"/>
    <tableColumn id="517" name="Colonne89108" dataDxfId="997"/>
    <tableColumn id="518" name="Colonne710109" dataDxfId="996"/>
    <tableColumn id="62" name="Colonne710110" dataDxfId="995"/>
    <tableColumn id="244" name="Colonne710111" dataDxfId="994"/>
    <tableColumn id="519" name="Colonne411110" dataDxfId="993"/>
    <tableColumn id="520" name="Colonne312111" dataDxfId="992"/>
    <tableColumn id="521" name="Colonne513112" dataDxfId="991"/>
    <tableColumn id="522" name="Site/Ville14113" dataDxfId="990"/>
    <tableColumn id="63" name="Site/Ville14114" dataDxfId="989"/>
    <tableColumn id="245" name="Site/Ville14115" dataDxfId="988"/>
    <tableColumn id="523" name="Colonne1115114" dataDxfId="987">
      <calculatedColumnFormula>IFERROR(INDEX(t_social_jours[Conduite],MATCH(IV$4&amp;t_datas[[#This Row],[Matricule]],t_social_jours[Date &amp; Matricule perso],0)),"/")</calculatedColumnFormula>
    </tableColumn>
    <tableColumn id="524" name="Colonne1016115" dataDxfId="986">
      <calculatedColumnFormula>IFERROR(INDEX(t_social_jours[Travail],MATCH(IW$4&amp;t_datas[[#This Row],[Matricule]],t_social_jours[Date &amp; Matricule perso],0)),"/")</calculatedColumnFormula>
    </tableColumn>
    <tableColumn id="525" name="Colonne917116" dataDxfId="985">
      <calculatedColumnFormula>IFERROR(INDEX(t_social_jours[Dispo],MATCH(IX$4&amp;t_datas[[#This Row],[Matricule]],t_social_jours[Date &amp; Matricule perso],0)),"/")</calculatedColumnFormula>
    </tableColumn>
    <tableColumn id="64" name="Colonne618118" dataDxfId="984">
      <calculatedColumnFormula>IFERROR(IV7/JF7,"/")</calculatedColumnFormula>
    </tableColumn>
    <tableColumn id="527" name="Statut chauffeur19118" dataDxfId="983"/>
    <tableColumn id="322" name="Statut chauffeur19119" dataDxfId="982"/>
    <tableColumn id="353" name="Statut chauffeur19120" dataDxfId="981"/>
    <tableColumn id="528" name="Heure départ20119" dataDxfId="980">
      <calculatedColumnFormula>IFERROR(INDEX(t_social_jours[Départ remake],MATCH(JC$4&amp;t_datas[[#This Row],[Matricule]],t_social_jours[Date &amp; Matricule perso],0)),"/")</calculatedColumnFormula>
    </tableColumn>
    <tableColumn id="529" name="Heure arrivée21120" dataDxfId="979">
      <calculatedColumnFormula>IFERROR(INDEX(t_social_jours[Arrivée remake],MATCH(JD$4&amp;t_datas[[#This Row],[Matricule]],t_social_jours[Date &amp; Matricule perso],0)),"/")</calculatedColumnFormula>
    </tableColumn>
    <tableColumn id="65" name="Heure arrivée21121" dataDxfId="978">
      <calculatedColumnFormula>IFERROR(IF(INDEX(t_social_jours[Kilomètres],MATCH(JE$4&amp;t_datas[[#This Row],[Matricule]],t_social_jours[Date &amp; Matricule perso],0))="","",INDEX(t_social_jours[Kilomètres],MATCH(JE$4&amp;t_datas[[#This Row],[Matricule]],t_social_jours[Date &amp; Matricule perso],0))),"/")</calculatedColumnFormula>
    </tableColumn>
    <tableColumn id="530" name="Total heures22121" dataDxfId="977">
      <calculatedColumnFormula>IF(SUM(IV7:IX11)=0,"",SUM(IV7:IX11))</calculatedColumnFormula>
    </tableColumn>
    <tableColumn id="531" name="Moteur2122" dataDxfId="976">
      <calculatedColumnFormula>IF(t_datas[[#This Row],[Immatriculation tracteur]]="","",t_datas[[#This Row],[Immatriculation tracteur]])</calculatedColumnFormula>
    </tableColumn>
    <tableColumn id="386" name="Moteur2123" dataDxfId="975"/>
    <tableColumn id="532" name="Colonne24123" dataDxfId="974">
      <calculatedColumnFormula>IF(t_datas[[#This Row],[Immatriculation SEMI]]="","",t_datas[[#This Row],[Immatriculation SEMI]])</calculatedColumnFormula>
    </tableColumn>
    <tableColumn id="533" name="Colonne235124" dataDxfId="973">
      <calculatedColumnFormula>IF(t_datas[[#This Row],[Client affecté]]="","",t_datas[[#This Row],[Client affecté]])</calculatedColumnFormula>
    </tableColumn>
    <tableColumn id="534" name="Colonne226125" dataDxfId="972"/>
    <tableColumn id="214" name="Colonne2261253" dataDxfId="971">
      <calculatedColumnFormula>IF(COUNTBLANK(JM7:JZ11)=14,-1,1)</calculatedColumnFormula>
    </tableColumn>
    <tableColumn id="247" name="Colonne2261252" dataDxfId="970"/>
    <tableColumn id="246" name="Colonne226126" dataDxfId="969"/>
    <tableColumn id="535" name="Colonne17126" dataDxfId="968"/>
    <tableColumn id="536" name="Remorque8127" dataDxfId="967"/>
    <tableColumn id="537" name="Colonne89128" dataDxfId="966"/>
    <tableColumn id="538" name="Colonne710129" dataDxfId="965"/>
    <tableColumn id="66" name="Colonne710130" dataDxfId="964"/>
    <tableColumn id="248" name="Colonne710131" dataDxfId="963"/>
    <tableColumn id="539" name="Colonne411130" dataDxfId="962"/>
    <tableColumn id="540" name="Colonne312131" dataDxfId="961"/>
    <tableColumn id="541" name="Colonne513132" dataDxfId="960"/>
    <tableColumn id="542" name="Site/Ville14133" dataDxfId="959"/>
    <tableColumn id="67" name="Site/Ville14134" dataDxfId="958"/>
    <tableColumn id="249" name="Site/Ville14135" dataDxfId="957"/>
    <tableColumn id="543" name="Colonne1115134" dataDxfId="956">
      <calculatedColumnFormula>IFERROR(INDEX(t_social_jours[Conduite],MATCH(KA$4&amp;t_datas[[#This Row],[Matricule]],t_social_jours[Date &amp; Matricule perso],0)),"/")</calculatedColumnFormula>
    </tableColumn>
    <tableColumn id="544" name="Colonne1016135" dataDxfId="955">
      <calculatedColumnFormula>IFERROR(INDEX(t_social_jours[Travail],MATCH(KB$4&amp;t_datas[[#This Row],[Matricule]],t_social_jours[Date &amp; Matricule perso],0)),"/")</calculatedColumnFormula>
    </tableColumn>
    <tableColumn id="545" name="Colonne917136" dataDxfId="954">
      <calculatedColumnFormula>IFERROR(INDEX(t_social_jours[Dispo],MATCH(KC$4&amp;t_datas[[#This Row],[Matricule]],t_social_jours[Date &amp; Matricule perso],0)),"/")</calculatedColumnFormula>
    </tableColumn>
    <tableColumn id="68" name="Colonne618138" dataDxfId="953">
      <calculatedColumnFormula>IFERROR(KA7/KK7,"/")</calculatedColumnFormula>
    </tableColumn>
    <tableColumn id="547" name="Statut chauffeur19138" dataDxfId="952"/>
    <tableColumn id="323" name="Statut chauffeur19139" dataDxfId="951"/>
    <tableColumn id="354" name="Statut chauffeur19140" dataDxfId="950"/>
    <tableColumn id="548" name="Heure départ20139" dataDxfId="949">
      <calculatedColumnFormula>IFERROR(INDEX(t_social_jours[Départ remake],MATCH(KH$4&amp;t_datas[[#This Row],[Matricule]],t_social_jours[Date &amp; Matricule perso],0)),"/")</calculatedColumnFormula>
    </tableColumn>
    <tableColumn id="549" name="Heure arrivée21140" dataDxfId="948">
      <calculatedColumnFormula>IFERROR(INDEX(t_social_jours[Arrivée remake],MATCH(KI$4&amp;t_datas[[#This Row],[Matricule]],t_social_jours[Date &amp; Matricule perso],0)),"/")</calculatedColumnFormula>
    </tableColumn>
    <tableColumn id="69" name="Heure arrivée21141" dataDxfId="947">
      <calculatedColumnFormula>IFERROR(IF(INDEX(t_social_jours[Kilomètres],MATCH(KJ$4&amp;t_datas[[#This Row],[Matricule]],t_social_jours[Date &amp; Matricule perso],0))="","",INDEX(t_social_jours[Kilomètres],MATCH(KJ$4&amp;t_datas[[#This Row],[Matricule]],t_social_jours[Date &amp; Matricule perso],0))),"/")</calculatedColumnFormula>
    </tableColumn>
    <tableColumn id="550" name="Total heures22141" dataDxfId="946">
      <calculatedColumnFormula>IF(SUM(KA7:KC11)=0,"",SUM(KA7:KC11))</calculatedColumnFormula>
    </tableColumn>
    <tableColumn id="551" name="Moteur2142" dataDxfId="945">
      <calculatedColumnFormula>IF(t_datas[[#This Row],[Immatriculation tracteur]]="","",t_datas[[#This Row],[Immatriculation tracteur]])</calculatedColumnFormula>
    </tableColumn>
    <tableColumn id="392" name="Moteur2143" dataDxfId="944"/>
    <tableColumn id="552" name="Colonne24143" dataDxfId="943">
      <calculatedColumnFormula>IF(t_datas[[#This Row],[Immatriculation SEMI]]="","",t_datas[[#This Row],[Immatriculation SEMI]])</calculatedColumnFormula>
    </tableColumn>
    <tableColumn id="553" name="Colonne235144" dataDxfId="942">
      <calculatedColumnFormula>IF(t_datas[[#This Row],[Client affecté]]="","",t_datas[[#This Row],[Client affecté]])</calculatedColumnFormula>
    </tableColumn>
    <tableColumn id="554" name="Colonne226145" dataDxfId="941"/>
    <tableColumn id="217" name="Colonne2261453" dataDxfId="940">
      <calculatedColumnFormula>IF(COUNTBLANK(KR7:LE11)=14,-1,1)</calculatedColumnFormula>
    </tableColumn>
    <tableColumn id="251" name="Colonne2261452" dataDxfId="939"/>
    <tableColumn id="250" name="Colonne226146" dataDxfId="938"/>
    <tableColumn id="555" name="Colonne17146" dataDxfId="937"/>
    <tableColumn id="556" name="Remorque8147" dataDxfId="936"/>
    <tableColumn id="557" name="Colonne89148" dataDxfId="935"/>
    <tableColumn id="558" name="Colonne710149" dataDxfId="934"/>
    <tableColumn id="70" name="Colonne710150" dataDxfId="933"/>
    <tableColumn id="252" name="Colonne710151" dataDxfId="932"/>
    <tableColumn id="559" name="Colonne411150" dataDxfId="931"/>
    <tableColumn id="560" name="Colonne312151" dataDxfId="930"/>
    <tableColumn id="561" name="Colonne513152" dataDxfId="929"/>
    <tableColumn id="562" name="Site/Ville14153" dataDxfId="928"/>
    <tableColumn id="71" name="Site/Ville14154" dataDxfId="927"/>
    <tableColumn id="253" name="Site/Ville14155" dataDxfId="926"/>
    <tableColumn id="563" name="Colonne1115154" dataDxfId="925">
      <calculatedColumnFormula>IFERROR(INDEX(t_social_jours[Conduite],MATCH(LF$4&amp;t_datas[[#This Row],[Matricule]],t_social_jours[Date &amp; Matricule perso],0)),"/")</calculatedColumnFormula>
    </tableColumn>
    <tableColumn id="564" name="Colonne1016155" dataDxfId="924">
      <calculatedColumnFormula>IFERROR(INDEX(t_social_jours[Travail],MATCH(LG$4&amp;t_datas[[#This Row],[Matricule]],t_social_jours[Date &amp; Matricule perso],0)),"/")</calculatedColumnFormula>
    </tableColumn>
    <tableColumn id="565" name="Colonne917156" dataDxfId="923">
      <calculatedColumnFormula>IFERROR(INDEX(t_social_jours[Dispo],MATCH(LH$4&amp;t_datas[[#This Row],[Matricule]],t_social_jours[Date &amp; Matricule perso],0)),"/")</calculatedColumnFormula>
    </tableColumn>
    <tableColumn id="72" name="Colonne618158" dataDxfId="922">
      <calculatedColumnFormula>IFERROR(LF7/LP7,"/")</calculatedColumnFormula>
    </tableColumn>
    <tableColumn id="567" name="Statut chauffeur19158" dataDxfId="921"/>
    <tableColumn id="324" name="Statut chauffeur19159" dataDxfId="920"/>
    <tableColumn id="355" name="Statut chauffeur19160" dataDxfId="919"/>
    <tableColumn id="568" name="Heure départ20159" dataDxfId="918">
      <calculatedColumnFormula>IFERROR(INDEX(t_social_jours[Départ remake],MATCH(LM$4&amp;t_datas[[#This Row],[Matricule]],t_social_jours[Date &amp; Matricule perso],0)),"/")</calculatedColumnFormula>
    </tableColumn>
    <tableColumn id="569" name="Heure arrivée21160" dataDxfId="917">
      <calculatedColumnFormula>IFERROR(INDEX(t_social_jours[Arrivée remake],MATCH(LN$4&amp;t_datas[[#This Row],[Matricule]],t_social_jours[Date &amp; Matricule perso],0)),"/")</calculatedColumnFormula>
    </tableColumn>
    <tableColumn id="73" name="Heure arrivée21161" dataDxfId="916">
      <calculatedColumnFormula>IFERROR(IF(INDEX(t_social_jours[Kilomètres],MATCH(LO$4&amp;t_datas[[#This Row],[Matricule]],t_social_jours[Date &amp; Matricule perso],0))="","",INDEX(t_social_jours[Kilomètres],MATCH(LO$4&amp;t_datas[[#This Row],[Matricule]],t_social_jours[Date &amp; Matricule perso],0))),"/")</calculatedColumnFormula>
    </tableColumn>
    <tableColumn id="570" name="Total heures22161" dataDxfId="915">
      <calculatedColumnFormula>IF(SUM(LF7:LH11)=0,"",SUM(LF7:LH11))</calculatedColumnFormula>
    </tableColumn>
    <tableColumn id="571" name="Moteur2162" dataDxfId="914">
      <calculatedColumnFormula>IF(t_datas[[#This Row],[Immatriculation tracteur]]="","",t_datas[[#This Row],[Immatriculation tracteur]])</calculatedColumnFormula>
    </tableColumn>
    <tableColumn id="393" name="Moteur2163" dataDxfId="913"/>
    <tableColumn id="572" name="Colonne24163" dataDxfId="912">
      <calculatedColumnFormula>IF(t_datas[[#This Row],[Immatriculation SEMI]]="","",t_datas[[#This Row],[Immatriculation SEMI]])</calculatedColumnFormula>
    </tableColumn>
    <tableColumn id="573" name="Colonne235164" dataDxfId="911">
      <calculatedColumnFormula>IF(t_datas[[#This Row],[Client affecté]]="","",t_datas[[#This Row],[Client affecté]])</calculatedColumnFormula>
    </tableColumn>
    <tableColumn id="574" name="Colonne226165" dataDxfId="910"/>
    <tableColumn id="294" name="Colonne2261653" dataDxfId="909">
      <calculatedColumnFormula>IF(COUNTBLANK(LW7:MJ11)=14,-1,1)</calculatedColumnFormula>
    </tableColumn>
    <tableColumn id="255" name="Colonne2261652" dataDxfId="908"/>
    <tableColumn id="254" name="Colonne226166" dataDxfId="907"/>
    <tableColumn id="575" name="Colonne17166" dataDxfId="906"/>
    <tableColumn id="576" name="Remorque8167" dataDxfId="905"/>
    <tableColumn id="577" name="Colonne89168" dataDxfId="904"/>
    <tableColumn id="578" name="Colonne710169" dataDxfId="903"/>
    <tableColumn id="74" name="Colonne710170" dataDxfId="902"/>
    <tableColumn id="256" name="Colonne710171" dataDxfId="901"/>
    <tableColumn id="579" name="Colonne411170" dataDxfId="900"/>
    <tableColumn id="580" name="Colonne312171" dataDxfId="899"/>
    <tableColumn id="581" name="Colonne513172" dataDxfId="898"/>
    <tableColumn id="582" name="Site/Ville14173" dataDxfId="897"/>
    <tableColumn id="75" name="Site/Ville14174" dataDxfId="896"/>
    <tableColumn id="257" name="Site/Ville14175" dataDxfId="895"/>
    <tableColumn id="583" name="Colonne1115174" dataDxfId="894">
      <calculatedColumnFormula>IFERROR(INDEX(t_social_jours[Conduite],MATCH(MK$4&amp;t_datas[[#This Row],[Matricule]],t_social_jours[Date &amp; Matricule perso],0)),"/")</calculatedColumnFormula>
    </tableColumn>
    <tableColumn id="584" name="Colonne1016175" dataDxfId="893">
      <calculatedColumnFormula>IFERROR(INDEX(t_social_jours[Travail],MATCH(ML$4&amp;t_datas[[#This Row],[Matricule]],t_social_jours[Date &amp; Matricule perso],0)),"/")</calculatedColumnFormula>
    </tableColumn>
    <tableColumn id="585" name="Colonne917176" dataDxfId="892">
      <calculatedColumnFormula>IFERROR(INDEX(t_social_jours[Dispo],MATCH(MM$4&amp;t_datas[[#This Row],[Matricule]],t_social_jours[Date &amp; Matricule perso],0)),"/")</calculatedColumnFormula>
    </tableColumn>
    <tableColumn id="76" name="Colonne618178" dataDxfId="891">
      <calculatedColumnFormula>IFERROR(MK7/MU7,"/")</calculatedColumnFormula>
    </tableColumn>
    <tableColumn id="587" name="Statut chauffeur19178" dataDxfId="890"/>
    <tableColumn id="325" name="Statut chauffeur19179" dataDxfId="889"/>
    <tableColumn id="358" name="Statut chauffeur19180" dataDxfId="888"/>
    <tableColumn id="588" name="Heure départ20179" dataDxfId="887">
      <calculatedColumnFormula>IFERROR(INDEX(t_social_jours[Départ remake],MATCH(MR$4&amp;t_datas[[#This Row],[Matricule]],t_social_jours[Date &amp; Matricule perso],0)),"/")</calculatedColumnFormula>
    </tableColumn>
    <tableColumn id="589" name="Heure arrivée21180" dataDxfId="886">
      <calculatedColumnFormula>IFERROR(INDEX(t_social_jours[Arrivée remake],MATCH(MS$4&amp;t_datas[[#This Row],[Matricule]],t_social_jours[Date &amp; Matricule perso],0)),"/")</calculatedColumnFormula>
    </tableColumn>
    <tableColumn id="77" name="Heure arrivée21181" dataDxfId="885">
      <calculatedColumnFormula>IFERROR(IF(INDEX(t_social_jours[Kilomètres],MATCH(MT$4&amp;t_datas[[#This Row],[Matricule]],t_social_jours[Date &amp; Matricule perso],0))="","",INDEX(t_social_jours[Kilomètres],MATCH(MT$4&amp;t_datas[[#This Row],[Matricule]],t_social_jours[Date &amp; Matricule perso],0))),"/")</calculatedColumnFormula>
    </tableColumn>
    <tableColumn id="590" name="Total heures22181" dataDxfId="884">
      <calculatedColumnFormula>IF(SUM(MK7:MM11)=0,"",SUM(MK7:MM11))</calculatedColumnFormula>
    </tableColumn>
    <tableColumn id="591" name="Moteur2182" dataDxfId="883">
      <calculatedColumnFormula>IF(t_datas[[#This Row],[Immatriculation tracteur]]="","",t_datas[[#This Row],[Immatriculation tracteur]])</calculatedColumnFormula>
    </tableColumn>
    <tableColumn id="394" name="Moteur2183" dataDxfId="882"/>
    <tableColumn id="592" name="Colonne24183" dataDxfId="881">
      <calculatedColumnFormula>IF(t_datas[[#This Row],[Immatriculation SEMI]]="","",t_datas[[#This Row],[Immatriculation SEMI]])</calculatedColumnFormula>
    </tableColumn>
    <tableColumn id="593" name="Colonne235184" dataDxfId="880">
      <calculatedColumnFormula>IF(t_datas[[#This Row],[Client affecté]]="","",t_datas[[#This Row],[Client affecté]])</calculatedColumnFormula>
    </tableColumn>
    <tableColumn id="594" name="Colonne226185" dataDxfId="879"/>
    <tableColumn id="295" name="Colonne2261853" dataDxfId="878">
      <calculatedColumnFormula>IF(COUNTBLANK(NB7:NO11)=14,-1,1)</calculatedColumnFormula>
    </tableColumn>
    <tableColumn id="259" name="Colonne2261852" dataDxfId="877"/>
    <tableColumn id="258" name="Colonne226186" dataDxfId="876"/>
    <tableColumn id="595" name="Colonne17186" dataDxfId="875"/>
    <tableColumn id="596" name="Remorque8187" dataDxfId="874"/>
    <tableColumn id="597" name="Colonne89188" dataDxfId="873"/>
    <tableColumn id="598" name="Colonne710189" dataDxfId="872"/>
    <tableColumn id="78" name="Colonne710190" dataDxfId="871"/>
    <tableColumn id="260" name="Colonne710191" dataDxfId="870"/>
    <tableColumn id="599" name="Colonne411190" dataDxfId="869"/>
    <tableColumn id="600" name="Colonne312191" dataDxfId="868"/>
    <tableColumn id="601" name="Colonne513192" dataDxfId="867"/>
    <tableColumn id="602" name="Site/Ville14193" dataDxfId="866"/>
    <tableColumn id="79" name="Site/Ville14194" dataDxfId="865"/>
    <tableColumn id="261" name="Site/Ville14195" dataDxfId="864"/>
    <tableColumn id="603" name="Colonne1115194" dataDxfId="863">
      <calculatedColumnFormula>IFERROR(INDEX(t_social_jours[Conduite],MATCH(NP$4&amp;t_datas[[#This Row],[Matricule]],t_social_jours[Date &amp; Matricule perso],0)),"/")</calculatedColumnFormula>
    </tableColumn>
    <tableColumn id="604" name="Colonne1016195" dataDxfId="862">
      <calculatedColumnFormula>IFERROR(INDEX(t_social_jours[Travail],MATCH(NQ$4&amp;t_datas[[#This Row],[Matricule]],t_social_jours[Date &amp; Matricule perso],0)),"/")</calculatedColumnFormula>
    </tableColumn>
    <tableColumn id="605" name="Colonne917196" dataDxfId="861">
      <calculatedColumnFormula>IFERROR(INDEX(t_social_jours[Dispo],MATCH(NR$4&amp;t_datas[[#This Row],[Matricule]],t_social_jours[Date &amp; Matricule perso],0)),"/")</calculatedColumnFormula>
    </tableColumn>
    <tableColumn id="80" name="Colonne618198" dataDxfId="860">
      <calculatedColumnFormula>IFERROR(NP7/NZ7,"/")</calculatedColumnFormula>
    </tableColumn>
    <tableColumn id="607" name="Statut chauffeur19198" dataDxfId="859"/>
    <tableColumn id="326" name="Statut chauffeur19199" dataDxfId="858"/>
    <tableColumn id="359" name="Statut chauffeur19200" dataDxfId="857"/>
    <tableColumn id="608" name="Heure départ20199" dataDxfId="856">
      <calculatedColumnFormula>IFERROR(INDEX(t_social_jours[Départ remake],MATCH(NW$4&amp;t_datas[[#This Row],[Matricule]],t_social_jours[Date &amp; Matricule perso],0)),"/")</calculatedColumnFormula>
    </tableColumn>
    <tableColumn id="609" name="Heure arrivée21200" dataDxfId="855">
      <calculatedColumnFormula>IFERROR(INDEX(t_social_jours[Arrivée remake],MATCH(NX$4&amp;t_datas[[#This Row],[Matricule]],t_social_jours[Date &amp; Matricule perso],0)),"/")</calculatedColumnFormula>
    </tableColumn>
    <tableColumn id="81" name="Heure arrivée21201" dataDxfId="854">
      <calculatedColumnFormula>IFERROR(IF(INDEX(t_social_jours[Kilomètres],MATCH(NY$4&amp;t_datas[[#This Row],[Matricule]],t_social_jours[Date &amp; Matricule perso],0))="","",INDEX(t_social_jours[Kilomètres],MATCH(NY$4&amp;t_datas[[#This Row],[Matricule]],t_social_jours[Date &amp; Matricule perso],0))),"/")</calculatedColumnFormula>
    </tableColumn>
    <tableColumn id="610" name="Total heures22201" dataDxfId="853">
      <calculatedColumnFormula>IF(SUM(NP7:NR11)=0,"",SUM(NP7:NR11))</calculatedColumnFormula>
    </tableColumn>
    <tableColumn id="611" name="Moteur2202" dataDxfId="852">
      <calculatedColumnFormula>IF(t_datas[[#This Row],[Immatriculation tracteur]]="","",t_datas[[#This Row],[Immatriculation tracteur]])</calculatedColumnFormula>
    </tableColumn>
    <tableColumn id="399" name="Moteur2203" dataDxfId="851"/>
    <tableColumn id="612" name="Colonne24203" dataDxfId="850">
      <calculatedColumnFormula>IF(t_datas[[#This Row],[Immatriculation SEMI]]="","",t_datas[[#This Row],[Immatriculation SEMI]])</calculatedColumnFormula>
    </tableColumn>
    <tableColumn id="613" name="Colonne235204" dataDxfId="849">
      <calculatedColumnFormula>IF(t_datas[[#This Row],[Client affecté]]="","",t_datas[[#This Row],[Client affecté]])</calculatedColumnFormula>
    </tableColumn>
    <tableColumn id="614" name="Colonne226205" dataDxfId="848">
      <calculatedColumnFormula>IF(t_datas[[#This Row],[Site/ville]]="","",t_datas[[#This Row],[Site/ville]])</calculatedColumnFormula>
    </tableColumn>
    <tableColumn id="296" name="Colonne2262053" dataDxfId="847">
      <calculatedColumnFormula>IF(COUNTBLANK(OG7:OT11)=14,-1,1)</calculatedColumnFormula>
    </tableColumn>
    <tableColumn id="263" name="Colonne2262052" dataDxfId="846"/>
    <tableColumn id="262" name="Colonne226206" dataDxfId="845"/>
    <tableColumn id="615" name="Colonne17206" dataDxfId="844"/>
    <tableColumn id="616" name="Remorque8207" dataDxfId="843"/>
    <tableColumn id="617" name="Colonne89208" dataDxfId="842"/>
    <tableColumn id="618" name="Colonne710209" dataDxfId="841"/>
    <tableColumn id="82" name="Colonne710210" dataDxfId="840"/>
    <tableColumn id="264" name="Colonne710211" dataDxfId="839"/>
    <tableColumn id="619" name="Colonne411210" dataDxfId="838"/>
    <tableColumn id="620" name="Colonne312211" dataDxfId="837"/>
    <tableColumn id="621" name="Colonne513212" dataDxfId="836"/>
    <tableColumn id="622" name="Site/Ville14213" dataDxfId="835"/>
    <tableColumn id="83" name="Site/Ville14214" dataDxfId="834"/>
    <tableColumn id="265" name="Site/Ville14215" dataDxfId="833"/>
    <tableColumn id="623" name="Colonne1115214" dataDxfId="832">
      <calculatedColumnFormula>IFERROR(INDEX(t_social_jours[Conduite],MATCH(OU$4&amp;t_datas[[#This Row],[Matricule]],t_social_jours[Date &amp; Matricule perso],0)),"/")</calculatedColumnFormula>
    </tableColumn>
    <tableColumn id="624" name="Colonne1016215" dataDxfId="831">
      <calculatedColumnFormula>IFERROR(INDEX(t_social_jours[Travail],MATCH(OV$4&amp;t_datas[[#This Row],[Matricule]],t_social_jours[Date &amp; Matricule perso],0)),"/")</calculatedColumnFormula>
    </tableColumn>
    <tableColumn id="625" name="Colonne917216" dataDxfId="830">
      <calculatedColumnFormula>IFERROR(INDEX(t_social_jours[Dispo],MATCH(OW$4&amp;t_datas[[#This Row],[Matricule]],t_social_jours[Date &amp; Matricule perso],0)),"/")</calculatedColumnFormula>
    </tableColumn>
    <tableColumn id="84" name="Colonne618218" dataDxfId="829">
      <calculatedColumnFormula>IFERROR(OU7/PE7,"/")</calculatedColumnFormula>
    </tableColumn>
    <tableColumn id="627" name="Statut chauffeur19218" dataDxfId="828"/>
    <tableColumn id="327" name="Statut chauffeur19219" dataDxfId="827"/>
    <tableColumn id="360" name="Statut chauffeur19220" dataDxfId="826"/>
    <tableColumn id="628" name="Heure départ20219" dataDxfId="825">
      <calculatedColumnFormula>IFERROR(INDEX(t_social_jours[Départ remake],MATCH(PB$4&amp;t_datas[[#This Row],[Matricule]],t_social_jours[Date &amp; Matricule perso],0)),"/")</calculatedColumnFormula>
    </tableColumn>
    <tableColumn id="629" name="Heure arrivée21220" dataDxfId="824">
      <calculatedColumnFormula>IFERROR(INDEX(t_social_jours[Arrivée remake],MATCH(PC$4&amp;t_datas[[#This Row],[Matricule]],t_social_jours[Date &amp; Matricule perso],0)),"/")</calculatedColumnFormula>
    </tableColumn>
    <tableColumn id="85" name="Heure arrivée21221" dataDxfId="823">
      <calculatedColumnFormula>IFERROR(IF(INDEX(t_social_jours[Kilomètres],MATCH(PD$4&amp;t_datas[[#This Row],[Matricule]],t_social_jours[Date &amp; Matricule perso],0))="","",INDEX(t_social_jours[Kilomètres],MATCH(PD$4&amp;t_datas[[#This Row],[Matricule]],t_social_jours[Date &amp; Matricule perso],0))),"/")</calculatedColumnFormula>
    </tableColumn>
    <tableColumn id="630" name="Total heures22221" dataDxfId="822">
      <calculatedColumnFormula>IF(SUM(OU7:OW11)=0,"",SUM(OU7:OW11))</calculatedColumnFormula>
    </tableColumn>
    <tableColumn id="631" name="Moteur2222" dataDxfId="821">
      <calculatedColumnFormula>IF(t_datas[[#This Row],[Immatriculation tracteur]]="","",t_datas[[#This Row],[Immatriculation tracteur]])</calculatedColumnFormula>
    </tableColumn>
    <tableColumn id="426" name="Moteur2223" dataDxfId="820"/>
    <tableColumn id="632" name="Colonne24223" dataDxfId="819">
      <calculatedColumnFormula>IF(t_datas[[#This Row],[Immatriculation SEMI]]="","",t_datas[[#This Row],[Immatriculation SEMI]])</calculatedColumnFormula>
    </tableColumn>
    <tableColumn id="633" name="Colonne235224" dataDxfId="818">
      <calculatedColumnFormula>IF(t_datas[[#This Row],[Client affecté]]="","",t_datas[[#This Row],[Client affecté]])</calculatedColumnFormula>
    </tableColumn>
    <tableColumn id="634" name="Colonne226225" dataDxfId="817">
      <calculatedColumnFormula>IF(t_datas[[#This Row],[Site/ville]]="","",t_datas[[#This Row],[Site/ville]])</calculatedColumnFormula>
    </tableColumn>
    <tableColumn id="297" name="Colonne2262253" dataDxfId="816">
      <calculatedColumnFormula>IF(COUNTBLANK(PL7:PY11)=14,-1,1)</calculatedColumnFormula>
    </tableColumn>
    <tableColumn id="267" name="Colonne2262252" dataDxfId="815"/>
    <tableColumn id="266" name="Colonne226226" dataDxfId="814"/>
    <tableColumn id="635" name="Colonne17226" dataDxfId="813"/>
    <tableColumn id="636" name="Remorque8227" dataDxfId="812"/>
    <tableColumn id="637" name="Colonne89228" dataDxfId="811"/>
    <tableColumn id="638" name="Colonne710229" dataDxfId="810"/>
    <tableColumn id="86" name="Colonne710230" dataDxfId="809"/>
    <tableColumn id="158" name="Colonne710231" dataDxfId="808"/>
    <tableColumn id="639" name="Colonne411230" dataDxfId="807"/>
    <tableColumn id="640" name="Colonne312231" dataDxfId="806"/>
    <tableColumn id="641" name="Colonne513232" dataDxfId="805"/>
    <tableColumn id="642" name="Site/Ville14233" dataDxfId="804"/>
    <tableColumn id="87" name="Site/Ville14234" dataDxfId="803"/>
    <tableColumn id="159" name="Site/Ville14235" dataDxfId="802"/>
    <tableColumn id="643" name="Colonne1115234" dataDxfId="801">
      <calculatedColumnFormula>IFERROR(INDEX(t_social_jours[Conduite],MATCH(PZ$4&amp;t_datas[[#This Row],[Matricule]],t_social_jours[Date &amp; Matricule perso],0)),"/")</calculatedColumnFormula>
    </tableColumn>
    <tableColumn id="644" name="Colonne1016235" dataDxfId="800">
      <calculatedColumnFormula>IFERROR(INDEX(t_social_jours[Travail],MATCH(QA$4&amp;t_datas[[#This Row],[Matricule]],t_social_jours[Date &amp; Matricule perso],0)),"/")</calculatedColumnFormula>
    </tableColumn>
    <tableColumn id="645" name="Colonne917236" dataDxfId="799">
      <calculatedColumnFormula>IFERROR(INDEX(t_social_jours[Dispo],MATCH(QB$4&amp;t_datas[[#This Row],[Matricule]],t_social_jours[Date &amp; Matricule perso],0)),"/")</calculatedColumnFormula>
    </tableColumn>
    <tableColumn id="88" name="Colonne618238" dataDxfId="798">
      <calculatedColumnFormula>IFERROR(PZ7/QJ7,"/")</calculatedColumnFormula>
    </tableColumn>
    <tableColumn id="647" name="Statut chauffeur19238" dataDxfId="797"/>
    <tableColumn id="328" name="Statut chauffeur19239" dataDxfId="796"/>
    <tableColumn id="361" name="Statut chauffeur19240" dataDxfId="795"/>
    <tableColumn id="648" name="Heure départ20239" dataDxfId="794">
      <calculatedColumnFormula>IFERROR(INDEX(t_social_jours[Départ remake],MATCH(QG$4&amp;t_datas[[#This Row],[Matricule]],t_social_jours[Date &amp; Matricule perso],0)),"/")</calculatedColumnFormula>
    </tableColumn>
    <tableColumn id="649" name="Heure arrivée21240" dataDxfId="793">
      <calculatedColumnFormula>IFERROR(INDEX(t_social_jours[Arrivée remake],MATCH(QH$4&amp;t_datas[[#This Row],[Matricule]],t_social_jours[Date &amp; Matricule perso],0)),"/")</calculatedColumnFormula>
    </tableColumn>
    <tableColumn id="89" name="Heure arrivée21241" dataDxfId="792">
      <calculatedColumnFormula>IFERROR(IF(INDEX(t_social_jours[Kilomètres],MATCH(QI$4&amp;t_datas[[#This Row],[Matricule]],t_social_jours[Date &amp; Matricule perso],0))="","",INDEX(t_social_jours[Kilomètres],MATCH(QI$4&amp;t_datas[[#This Row],[Matricule]],t_social_jours[Date &amp; Matricule perso],0))),"/")</calculatedColumnFormula>
    </tableColumn>
    <tableColumn id="650" name="Total heures22241" dataDxfId="791">
      <calculatedColumnFormula>IF(SUM(PZ7:QB11)=0,"",SUM(PZ7:QB11))</calculatedColumnFormula>
    </tableColumn>
    <tableColumn id="651" name="Moteur2242" dataDxfId="790">
      <calculatedColumnFormula>IF(t_datas[[#This Row],[Immatriculation tracteur]]="","",t_datas[[#This Row],[Immatriculation tracteur]])</calculatedColumnFormula>
    </tableColumn>
    <tableColumn id="446" name="Moteur2243" dataDxfId="789"/>
    <tableColumn id="652" name="Colonne24243" dataDxfId="788">
      <calculatedColumnFormula>IF(t_datas[[#This Row],[Immatriculation SEMI]]="","",t_datas[[#This Row],[Immatriculation SEMI]])</calculatedColumnFormula>
    </tableColumn>
    <tableColumn id="653" name="Colonne235244" dataDxfId="787">
      <calculatedColumnFormula>IF(t_datas[[#This Row],[Client affecté]]="","",t_datas[[#This Row],[Client affecté]])</calculatedColumnFormula>
    </tableColumn>
    <tableColumn id="654" name="Colonne226245" dataDxfId="786">
      <calculatedColumnFormula>IF(t_datas[[#This Row],[Site/ville]]="","",t_datas[[#This Row],[Site/ville]])</calculatedColumnFormula>
    </tableColumn>
    <tableColumn id="298" name="Colonne2262453" dataDxfId="785">
      <calculatedColumnFormula>IF(COUNTBLANK(QQ7:RD11)=14,-1,1)</calculatedColumnFormula>
    </tableColumn>
    <tableColumn id="269" name="Colonne2262452" dataDxfId="784"/>
    <tableColumn id="268" name="Colonne226246" dataDxfId="783"/>
    <tableColumn id="655" name="Colonne17246" dataDxfId="782"/>
    <tableColumn id="656" name="Remorque8247" dataDxfId="781"/>
    <tableColumn id="657" name="Colonne89248" dataDxfId="780"/>
    <tableColumn id="658" name="Colonne710249" dataDxfId="779"/>
    <tableColumn id="90" name="Colonne710250" dataDxfId="778"/>
    <tableColumn id="161" name="Colonne710251" dataDxfId="777"/>
    <tableColumn id="659" name="Colonne411250" dataDxfId="776"/>
    <tableColumn id="660" name="Colonne312251" dataDxfId="775"/>
    <tableColumn id="661" name="Colonne513252" dataDxfId="774"/>
    <tableColumn id="662" name="Site/Ville14253" dataDxfId="773"/>
    <tableColumn id="91" name="Site/Ville14254" dataDxfId="772"/>
    <tableColumn id="162" name="Site/Ville14255" dataDxfId="771"/>
    <tableColumn id="663" name="Colonne1115254" dataDxfId="770">
      <calculatedColumnFormula>IFERROR(INDEX(t_social_jours[Conduite],MATCH(RE$4&amp;t_datas[[#This Row],[Matricule]],t_social_jours[Date &amp; Matricule perso],0)),"/")</calculatedColumnFormula>
    </tableColumn>
    <tableColumn id="664" name="Colonne1016255" dataDxfId="769">
      <calculatedColumnFormula>IFERROR(INDEX(t_social_jours[Travail],MATCH(RF$4&amp;t_datas[[#This Row],[Matricule]],t_social_jours[Date &amp; Matricule perso],0)),"/")</calculatedColumnFormula>
    </tableColumn>
    <tableColumn id="665" name="Colonne917256" dataDxfId="768">
      <calculatedColumnFormula>IFERROR(INDEX(t_social_jours[Dispo],MATCH(RG$4&amp;t_datas[[#This Row],[Matricule]],t_social_jours[Date &amp; Matricule perso],0)),"/")</calculatedColumnFormula>
    </tableColumn>
    <tableColumn id="92" name="Colonne618258" dataDxfId="767">
      <calculatedColumnFormula>IFERROR(RE7/RO7,"/")</calculatedColumnFormula>
    </tableColumn>
    <tableColumn id="667" name="Statut chauffeur19258" dataDxfId="766"/>
    <tableColumn id="329" name="Statut chauffeur19259" dataDxfId="765"/>
    <tableColumn id="362" name="Statut chauffeur19260" dataDxfId="764"/>
    <tableColumn id="668" name="Heure départ20259" dataDxfId="763">
      <calculatedColumnFormula>IFERROR(INDEX(t_social_jours[Départ remake],MATCH(RL$4&amp;t_datas[[#This Row],[Matricule]],t_social_jours[Date &amp; Matricule perso],0)),"/")</calculatedColumnFormula>
    </tableColumn>
    <tableColumn id="669" name="Heure arrivée21260" dataDxfId="762">
      <calculatedColumnFormula>IFERROR(INDEX(t_social_jours[Arrivée remake],MATCH(RM$4&amp;t_datas[[#This Row],[Matricule]],t_social_jours[Date &amp; Matricule perso],0)),"/")</calculatedColumnFormula>
    </tableColumn>
    <tableColumn id="93" name="Heure arrivée21261" dataDxfId="761">
      <calculatedColumnFormula>IFERROR(IF(INDEX(t_social_jours[Kilomètres],MATCH(RN$4&amp;t_datas[[#This Row],[Matricule]],t_social_jours[Date &amp; Matricule perso],0))="","",INDEX(t_social_jours[Kilomètres],MATCH(RN$4&amp;t_datas[[#This Row],[Matricule]],t_social_jours[Date &amp; Matricule perso],0))),"/")</calculatedColumnFormula>
    </tableColumn>
    <tableColumn id="670" name="Total heures22261" dataDxfId="760">
      <calculatedColumnFormula>IF(SUM(RE7:RG11)=0,"",SUM(RE7:RG11))</calculatedColumnFormula>
    </tableColumn>
    <tableColumn id="671" name="Moteur2262" dataDxfId="759">
      <calculatedColumnFormula>IF(t_datas[[#This Row],[Immatriculation tracteur]]="","",t_datas[[#This Row],[Immatriculation tracteur]])</calculatedColumnFormula>
    </tableColumn>
    <tableColumn id="466" name="Moteur2263" dataDxfId="758"/>
    <tableColumn id="672" name="Colonne24263" dataDxfId="757">
      <calculatedColumnFormula>IF(t_datas[[#This Row],[Immatriculation SEMI]]="","",t_datas[[#This Row],[Immatriculation SEMI]])</calculatedColumnFormula>
    </tableColumn>
    <tableColumn id="673" name="Colonne235264" dataDxfId="756">
      <calculatedColumnFormula>IF(t_datas[[#This Row],[Client affecté]]="","",t_datas[[#This Row],[Client affecté]])</calculatedColumnFormula>
    </tableColumn>
    <tableColumn id="674" name="Colonne226265" dataDxfId="755">
      <calculatedColumnFormula>IF(t_datas[[#This Row],[Site/ville]]="","",t_datas[[#This Row],[Site/ville]])</calculatedColumnFormula>
    </tableColumn>
    <tableColumn id="299" name="Colonne2262653" dataDxfId="754">
      <calculatedColumnFormula>IF(COUNTBLANK(RV7:SI11)=14,-1,1)</calculatedColumnFormula>
    </tableColumn>
    <tableColumn id="271" name="Colonne2262652" dataDxfId="753"/>
    <tableColumn id="270" name="Colonne226266" dataDxfId="752"/>
    <tableColumn id="675" name="Colonne17266" dataDxfId="751"/>
    <tableColumn id="676" name="Remorque8267" dataDxfId="750"/>
    <tableColumn id="677" name="Colonne89268" dataDxfId="749"/>
    <tableColumn id="678" name="Colonne710269" dataDxfId="748"/>
    <tableColumn id="94" name="Colonne710270" dataDxfId="747"/>
    <tableColumn id="164" name="Colonne710271" dataDxfId="746"/>
    <tableColumn id="679" name="Colonne411270" dataDxfId="745"/>
    <tableColumn id="680" name="Colonne312271" dataDxfId="744"/>
    <tableColumn id="681" name="Colonne513272" dataDxfId="743"/>
    <tableColumn id="682" name="Site/Ville14273" dataDxfId="742"/>
    <tableColumn id="95" name="Site/Ville14274" dataDxfId="741"/>
    <tableColumn id="165" name="Site/Ville14275" dataDxfId="740"/>
    <tableColumn id="683" name="Colonne1115274" dataDxfId="739">
      <calculatedColumnFormula>IFERROR(INDEX(t_social_jours[Conduite],MATCH(SJ$4&amp;t_datas[[#This Row],[Matricule]],t_social_jours[Date &amp; Matricule perso],0)),"/")</calculatedColumnFormula>
    </tableColumn>
    <tableColumn id="684" name="Colonne1016275" dataDxfId="738">
      <calculatedColumnFormula>IFERROR(INDEX(t_social_jours[Travail],MATCH(SK$4&amp;t_datas[[#This Row],[Matricule]],t_social_jours[Date &amp; Matricule perso],0)),"/")</calculatedColumnFormula>
    </tableColumn>
    <tableColumn id="685" name="Colonne917276" dataDxfId="737">
      <calculatedColumnFormula>IFERROR(INDEX(t_social_jours[Dispo],MATCH(SL$4&amp;t_datas[[#This Row],[Matricule]],t_social_jours[Date &amp; Matricule perso],0)),"/")</calculatedColumnFormula>
    </tableColumn>
    <tableColumn id="96" name="Colonne618278" dataDxfId="736">
      <calculatedColumnFormula>IFERROR(SJ7/ST7,"/")</calculatedColumnFormula>
    </tableColumn>
    <tableColumn id="687" name="Statut chauffeur19278" dataDxfId="735"/>
    <tableColumn id="330" name="Statut chauffeur19279" dataDxfId="734"/>
    <tableColumn id="363" name="Statut chauffeur19280" dataDxfId="733"/>
    <tableColumn id="688" name="Heure départ20279" dataDxfId="732">
      <calculatedColumnFormula>IFERROR(INDEX(t_social_jours[Départ remake],MATCH(SQ$4&amp;t_datas[[#This Row],[Matricule]],t_social_jours[Date &amp; Matricule perso],0)),"/")</calculatedColumnFormula>
    </tableColumn>
    <tableColumn id="689" name="Heure arrivée21280" dataDxfId="731">
      <calculatedColumnFormula>IFERROR(INDEX(t_social_jours[Arrivée remake],MATCH(SR$4&amp;t_datas[[#This Row],[Matricule]],t_social_jours[Date &amp; Matricule perso],0)),"/")</calculatedColumnFormula>
    </tableColumn>
    <tableColumn id="97" name="Heure arrivée21281" dataDxfId="730">
      <calculatedColumnFormula>IFERROR(IF(INDEX(t_social_jours[Kilomètres],MATCH(SS$4&amp;t_datas[[#This Row],[Matricule]],t_social_jours[Date &amp; Matricule perso],0))="","",INDEX(t_social_jours[Kilomètres],MATCH(SS$4&amp;t_datas[[#This Row],[Matricule]],t_social_jours[Date &amp; Matricule perso],0))),"/")</calculatedColumnFormula>
    </tableColumn>
    <tableColumn id="690" name="Total heures22281" dataDxfId="729"/>
    <tableColumn id="691" name="Moteur2282" dataDxfId="728">
      <calculatedColumnFormula>IF(t_datas[[#This Row],[Immatriculation tracteur]]="","",t_datas[[#This Row],[Immatriculation tracteur]])</calculatedColumnFormula>
    </tableColumn>
    <tableColumn id="486" name="Moteur2283" dataDxfId="727"/>
    <tableColumn id="692" name="Colonne24283" dataDxfId="726">
      <calculatedColumnFormula>IF(t_datas[[#This Row],[Immatriculation SEMI]]="","",t_datas[[#This Row],[Immatriculation SEMI]])</calculatedColumnFormula>
    </tableColumn>
    <tableColumn id="693" name="Colonne235284" dataDxfId="725">
      <calculatedColumnFormula>IF(t_datas[[#This Row],[Client affecté]]="","",t_datas[[#This Row],[Client affecté]])</calculatedColumnFormula>
    </tableColumn>
    <tableColumn id="694" name="Colonne226285" dataDxfId="724">
      <calculatedColumnFormula>IF(t_datas[[#This Row],[Site/ville]]="","",t_datas[[#This Row],[Site/ville]])</calculatedColumnFormula>
    </tableColumn>
    <tableColumn id="300" name="Colonne2262853" dataDxfId="723">
      <calculatedColumnFormula>IF(COUNTBLANK(TA7:TN11)=14,-1,1)</calculatedColumnFormula>
    </tableColumn>
    <tableColumn id="273" name="Colonne2262852" dataDxfId="722"/>
    <tableColumn id="272" name="Colonne226286" dataDxfId="721"/>
    <tableColumn id="695" name="Colonne17286" dataDxfId="720"/>
    <tableColumn id="696" name="Remorque8287" dataDxfId="719"/>
    <tableColumn id="697" name="Colonne89288" dataDxfId="718"/>
    <tableColumn id="698" name="Colonne710289" dataDxfId="717"/>
    <tableColumn id="98" name="Colonne710290" dataDxfId="716"/>
    <tableColumn id="167" name="Colonne710291" dataDxfId="715"/>
    <tableColumn id="699" name="Colonne411290" dataDxfId="714"/>
    <tableColumn id="700" name="Colonne312291" dataDxfId="713"/>
    <tableColumn id="701" name="Colonne513292" dataDxfId="712"/>
    <tableColumn id="702" name="Site/Ville14293" dataDxfId="711"/>
    <tableColumn id="99" name="Site/Ville14294" dataDxfId="710"/>
    <tableColumn id="168" name="Site/Ville14295" dataDxfId="709"/>
    <tableColumn id="703" name="Colonne1115294" dataDxfId="708">
      <calculatedColumnFormula>IFERROR(INDEX(t_social_jours[Conduite],MATCH(TO$4&amp;t_datas[[#This Row],[Matricule]],t_social_jours[Date &amp; Matricule perso],0)),"/")</calculatedColumnFormula>
    </tableColumn>
    <tableColumn id="704" name="Colonne1016295" dataDxfId="707">
      <calculatedColumnFormula>IFERROR(INDEX(t_social_jours[Travail],MATCH(TP$4&amp;t_datas[[#This Row],[Matricule]],t_social_jours[Date &amp; Matricule perso],0)),"/")</calculatedColumnFormula>
    </tableColumn>
    <tableColumn id="705" name="Colonne917296" dataDxfId="706">
      <calculatedColumnFormula>IFERROR(INDEX(t_social_jours[Dispo],MATCH(TQ$4&amp;t_datas[[#This Row],[Matricule]],t_social_jours[Date &amp; Matricule perso],0)),"/")</calculatedColumnFormula>
    </tableColumn>
    <tableColumn id="100" name="Colonne618298" dataDxfId="705">
      <calculatedColumnFormula>IFERROR(TO7/TY7,"/")</calculatedColumnFormula>
    </tableColumn>
    <tableColumn id="707" name="Statut chauffeur19298" dataDxfId="704"/>
    <tableColumn id="331" name="Statut chauffeur19299" dataDxfId="703"/>
    <tableColumn id="806" name="Statut chauffeur19300" dataDxfId="702"/>
    <tableColumn id="708" name="Heure départ20299" dataDxfId="701">
      <calculatedColumnFormula>IFERROR(INDEX(t_social_jours[Départ remake],MATCH(TV$4&amp;t_datas[[#This Row],[Matricule]],t_social_jours[Date &amp; Matricule perso],0)),"/")</calculatedColumnFormula>
    </tableColumn>
    <tableColumn id="709" name="Heure arrivée21300" dataDxfId="700">
      <calculatedColumnFormula>IFERROR(INDEX(t_social_jours[Arrivée remake],MATCH(TW$4&amp;t_datas[[#This Row],[Matricule]],t_social_jours[Date &amp; Matricule perso],0)),"/")</calculatedColumnFormula>
    </tableColumn>
    <tableColumn id="101" name="Heure arrivée21301" dataDxfId="699">
      <calculatedColumnFormula>IFERROR(IF(INDEX(t_social_jours[Kilomètres],MATCH(TX$4&amp;t_datas[[#This Row],[Matricule]],t_social_jours[Date &amp; Matricule perso],0))="","",INDEX(t_social_jours[Kilomètres],MATCH(TX$4&amp;t_datas[[#This Row],[Matricule]],t_social_jours[Date &amp; Matricule perso],0))),"/")</calculatedColumnFormula>
    </tableColumn>
    <tableColumn id="710" name="Total heures22301" dataDxfId="698">
      <calculatedColumnFormula>IF(SUM(TO7:TQ11)=0,"",SUM(TO7:TQ11))</calculatedColumnFormula>
    </tableColumn>
    <tableColumn id="711" name="Moteur2302" dataDxfId="697">
      <calculatedColumnFormula>IF(t_datas[[#This Row],[Immatriculation tracteur]]="","",t_datas[[#This Row],[Immatriculation tracteur]])</calculatedColumnFormula>
    </tableColumn>
    <tableColumn id="506" name="Moteur2303" dataDxfId="696"/>
    <tableColumn id="712" name="Colonne24303" dataDxfId="695">
      <calculatedColumnFormula>IF(t_datas[[#This Row],[Immatriculation SEMI]]="","",t_datas[[#This Row],[Immatriculation SEMI]])</calculatedColumnFormula>
    </tableColumn>
    <tableColumn id="713" name="Colonne235304" dataDxfId="694">
      <calculatedColumnFormula>IF(t_datas[[#This Row],[Client affecté]]="","",t_datas[[#This Row],[Client affecté]])</calculatedColumnFormula>
    </tableColumn>
    <tableColumn id="714" name="Colonne226305" dataDxfId="693">
      <calculatedColumnFormula>IF(t_datas[[#This Row],[Site/ville]]="","",t_datas[[#This Row],[Site/ville]])</calculatedColumnFormula>
    </tableColumn>
    <tableColumn id="301" name="Colonne2263053" dataDxfId="692">
      <calculatedColumnFormula>IF(COUNTBLANK(UF7:US11)=14,-1,1)</calculatedColumnFormula>
    </tableColumn>
    <tableColumn id="275" name="Colonne2263052" dataDxfId="691"/>
    <tableColumn id="274" name="Colonne226306" dataDxfId="690"/>
    <tableColumn id="715" name="Colonne17306" dataDxfId="689"/>
    <tableColumn id="716" name="Remorque8307" dataDxfId="688"/>
    <tableColumn id="717" name="Colonne89308" dataDxfId="687"/>
    <tableColumn id="718" name="Colonne710309" dataDxfId="686"/>
    <tableColumn id="102" name="Colonne710310" dataDxfId="685"/>
    <tableColumn id="170" name="Colonne710311" dataDxfId="684"/>
    <tableColumn id="719" name="Colonne411310" dataDxfId="683"/>
    <tableColumn id="720" name="Colonne312311" dataDxfId="682"/>
    <tableColumn id="721" name="Colonne513312" dataDxfId="681"/>
    <tableColumn id="722" name="Site/Ville14313" dataDxfId="680"/>
    <tableColumn id="103" name="Site/Ville14314" dataDxfId="679"/>
    <tableColumn id="171" name="Site/Ville14315" dataDxfId="678"/>
    <tableColumn id="723" name="Colonne1115314" dataDxfId="677">
      <calculatedColumnFormula>IFERROR(INDEX(t_social_jours[Conduite],MATCH(UT$4&amp;t_datas[[#This Row],[Matricule]],t_social_jours[Date &amp; Matricule perso],0)),"/")</calculatedColumnFormula>
    </tableColumn>
    <tableColumn id="724" name="Colonne1016315" dataDxfId="676">
      <calculatedColumnFormula>IFERROR(INDEX(t_social_jours[Travail],MATCH(UU$4&amp;t_datas[[#This Row],[Matricule]],t_social_jours[Date &amp; Matricule perso],0)),"/")</calculatedColumnFormula>
    </tableColumn>
    <tableColumn id="725" name="Colonne917316" dataDxfId="675">
      <calculatedColumnFormula>IFERROR(INDEX(t_social_jours[Dispo],MATCH(UV$4&amp;t_datas[[#This Row],[Matricule]],t_social_jours[Date &amp; Matricule perso],0)),"/")</calculatedColumnFormula>
    </tableColumn>
    <tableColumn id="104" name="Colonne618318" dataDxfId="674">
      <calculatedColumnFormula>IFERROR(UT7/VD7,"/")</calculatedColumnFormula>
    </tableColumn>
    <tableColumn id="727" name="Statut chauffeur19318" dataDxfId="673"/>
    <tableColumn id="332" name="Statut chauffeur19319" dataDxfId="672"/>
    <tableColumn id="365" name="Statut chauffeur19320" dataDxfId="671"/>
    <tableColumn id="728" name="Heure départ20319" dataDxfId="670">
      <calculatedColumnFormula>IFERROR(INDEX(t_social_jours[Départ remake],MATCH(VA$4&amp;t_datas[[#This Row],[Matricule]],t_social_jours[Date &amp; Matricule perso],0)),"/")</calculatedColumnFormula>
    </tableColumn>
    <tableColumn id="729" name="Heure arrivée21320" dataDxfId="669">
      <calculatedColumnFormula>IFERROR(INDEX(t_social_jours[Arrivée remake],MATCH(VB$4&amp;t_datas[[#This Row],[Matricule]],t_social_jours[Date &amp; Matricule perso],0)),"/")</calculatedColumnFormula>
    </tableColumn>
    <tableColumn id="105" name="Heure arrivée21321" dataDxfId="668">
      <calculatedColumnFormula>IFERROR(IF(INDEX(t_social_jours[Kilomètres],MATCH(VC$4&amp;t_datas[[#This Row],[Matricule]],t_social_jours[Date &amp; Matricule perso],0))="","",INDEX(t_social_jours[Kilomètres],MATCH(VC$4&amp;t_datas[[#This Row],[Matricule]],t_social_jours[Date &amp; Matricule perso],0))),"/")</calculatedColumnFormula>
    </tableColumn>
    <tableColumn id="730" name="Total heures22321" dataDxfId="667">
      <calculatedColumnFormula>IF(SUM(UT7:UV11)=0,"",SUM(UT7:UV11))</calculatedColumnFormula>
    </tableColumn>
    <tableColumn id="731" name="Moteur2322" dataDxfId="666">
      <calculatedColumnFormula>IF(t_datas[[#This Row],[Immatriculation tracteur]]="","",t_datas[[#This Row],[Immatriculation tracteur]])</calculatedColumnFormula>
    </tableColumn>
    <tableColumn id="526" name="Moteur2323" dataDxfId="665"/>
    <tableColumn id="732" name="Colonne24323" dataDxfId="664">
      <calculatedColumnFormula>IF(t_datas[[#This Row],[Immatriculation SEMI]]="","",t_datas[[#This Row],[Immatriculation SEMI]])</calculatedColumnFormula>
    </tableColumn>
    <tableColumn id="733" name="Colonne235324" dataDxfId="663">
      <calculatedColumnFormula>IF(t_datas[[#This Row],[Client affecté]]="","",t_datas[[#This Row],[Client affecté]])</calculatedColumnFormula>
    </tableColumn>
    <tableColumn id="734" name="Colonne226325" dataDxfId="662"/>
    <tableColumn id="302" name="Colonne2263253" dataDxfId="661">
      <calculatedColumnFormula>IF(COUNTBLANK(VK7:VX11)=14,-1,1)</calculatedColumnFormula>
    </tableColumn>
    <tableColumn id="277" name="Colonne2263252" dataDxfId="660"/>
    <tableColumn id="276" name="Colonne226326" dataDxfId="659"/>
    <tableColumn id="735" name="Colonne17326" dataDxfId="658"/>
    <tableColumn id="736" name="Remorque8327" dataDxfId="657"/>
    <tableColumn id="737" name="Colonne89328" dataDxfId="656"/>
    <tableColumn id="738" name="Colonne710329" dataDxfId="655"/>
    <tableColumn id="106" name="Colonne710330" dataDxfId="654"/>
    <tableColumn id="173" name="Colonne710331" dataDxfId="653"/>
    <tableColumn id="739" name="Colonne411330" dataDxfId="652"/>
    <tableColumn id="740" name="Colonne312331" dataDxfId="651"/>
    <tableColumn id="741" name="Colonne513332" dataDxfId="650"/>
    <tableColumn id="742" name="Site/Ville14333" dataDxfId="649"/>
    <tableColumn id="107" name="Site/Ville14334" dataDxfId="648"/>
    <tableColumn id="174" name="Site/Ville14335" dataDxfId="647"/>
    <tableColumn id="743" name="Colonne1115334" dataDxfId="646">
      <calculatedColumnFormula>IFERROR(INDEX(t_social_jours[Conduite],MATCH(VY$4&amp;t_datas[[#This Row],[Matricule]],t_social_jours[Date &amp; Matricule perso],0)),"/")</calculatedColumnFormula>
    </tableColumn>
    <tableColumn id="744" name="Colonne1016335" dataDxfId="645">
      <calculatedColumnFormula>IFERROR(INDEX(t_social_jours[Travail],MATCH(VZ$4&amp;t_datas[[#This Row],[Matricule]],t_social_jours[Date &amp; Matricule perso],0)),"/")</calculatedColumnFormula>
    </tableColumn>
    <tableColumn id="745" name="Colonne917336" dataDxfId="644">
      <calculatedColumnFormula>IFERROR(INDEX(t_social_jours[Dispo],MATCH(WA$4&amp;t_datas[[#This Row],[Matricule]],t_social_jours[Date &amp; Matricule perso],0)),"/")</calculatedColumnFormula>
    </tableColumn>
    <tableColumn id="108" name="Colonne618338" dataDxfId="643">
      <calculatedColumnFormula>IFERROR(VY7/WI7,"/")</calculatedColumnFormula>
    </tableColumn>
    <tableColumn id="747" name="Statut chauffeur19338" dataDxfId="642"/>
    <tableColumn id="333" name="Statut chauffeur19339" dataDxfId="641"/>
    <tableColumn id="366" name="Statut chauffeur19340" dataDxfId="640"/>
    <tableColumn id="748" name="Heure départ20339" dataDxfId="639">
      <calculatedColumnFormula>IFERROR(INDEX(t_social_jours[Départ remake],MATCH(WF$4&amp;t_datas[[#This Row],[Matricule]],t_social_jours[Date &amp; Matricule perso],0)),"/")</calculatedColumnFormula>
    </tableColumn>
    <tableColumn id="749" name="Heure arrivée21340" dataDxfId="638">
      <calculatedColumnFormula>IFERROR(INDEX(t_social_jours[Arrivée remake],MATCH(WG$4&amp;t_datas[[#This Row],[Matricule]],t_social_jours[Date &amp; Matricule perso],0)),"/")</calculatedColumnFormula>
    </tableColumn>
    <tableColumn id="109" name="Heure arrivée21341" dataDxfId="637">
      <calculatedColumnFormula>IFERROR(IF(INDEX(t_social_jours[Kilomètres],MATCH(WH$4&amp;t_datas[[#This Row],[Matricule]],t_social_jours[Date &amp; Matricule perso],0))="","",INDEX(t_social_jours[Kilomètres],MATCH(WH$4&amp;t_datas[[#This Row],[Matricule]],t_social_jours[Date &amp; Matricule perso],0))),"/")</calculatedColumnFormula>
    </tableColumn>
    <tableColumn id="750" name="Total heures22341" dataDxfId="636">
      <calculatedColumnFormula>IF(SUM(VY7:WA11)=0,"",SUM(VY7:WA11))</calculatedColumnFormula>
    </tableColumn>
    <tableColumn id="751" name="Moteur2342" dataDxfId="635">
      <calculatedColumnFormula>IF(t_datas[[#This Row],[Immatriculation tracteur]]="","",t_datas[[#This Row],[Immatriculation tracteur]])</calculatedColumnFormula>
    </tableColumn>
    <tableColumn id="546" name="Moteur2343" dataDxfId="634"/>
    <tableColumn id="752" name="Colonne24343" dataDxfId="633">
      <calculatedColumnFormula>IF(t_datas[[#This Row],[Immatriculation SEMI]]="","",t_datas[[#This Row],[Immatriculation SEMI]])</calculatedColumnFormula>
    </tableColumn>
    <tableColumn id="753" name="Colonne235344" dataDxfId="632">
      <calculatedColumnFormula>IF(t_datas[[#This Row],[Client affecté]]="","",t_datas[[#This Row],[Client affecté]])</calculatedColumnFormula>
    </tableColumn>
    <tableColumn id="754" name="Colonne226345" dataDxfId="631"/>
    <tableColumn id="303" name="Colonne2263453" dataDxfId="630">
      <calculatedColumnFormula>IF(COUNTBLANK(WP7:XC11)=14,-1,1)</calculatedColumnFormula>
    </tableColumn>
    <tableColumn id="279" name="Colonne2263452" dataDxfId="629"/>
    <tableColumn id="278" name="Colonne226346" dataDxfId="628"/>
    <tableColumn id="755" name="Colonne17346" dataDxfId="627"/>
    <tableColumn id="756" name="Remorque8347" dataDxfId="626"/>
    <tableColumn id="757" name="Colonne89348" dataDxfId="625"/>
    <tableColumn id="758" name="Colonne710349" dataDxfId="624"/>
    <tableColumn id="110" name="Colonne710350" dataDxfId="623"/>
    <tableColumn id="176" name="Colonne710351" dataDxfId="622"/>
    <tableColumn id="759" name="Colonne411350" dataDxfId="621"/>
    <tableColumn id="760" name="Colonne312351" dataDxfId="620"/>
    <tableColumn id="761" name="Colonne513352" dataDxfId="619"/>
    <tableColumn id="762" name="Site/Ville14353" dataDxfId="618"/>
    <tableColumn id="111" name="Site/Ville14354" dataDxfId="617"/>
    <tableColumn id="177" name="Site/Ville14355" dataDxfId="616"/>
    <tableColumn id="763" name="Colonne1115354" dataDxfId="615">
      <calculatedColumnFormula>IFERROR(INDEX(t_social_jours[Conduite],MATCH(XD$4&amp;t_datas[[#This Row],[Matricule]],t_social_jours[Date &amp; Matricule perso],0)),"/")</calculatedColumnFormula>
    </tableColumn>
    <tableColumn id="764" name="Colonne1016355" dataDxfId="614">
      <calculatedColumnFormula>IFERROR(INDEX(t_social_jours[Travail],MATCH(XE$4&amp;t_datas[[#This Row],[Matricule]],t_social_jours[Date &amp; Matricule perso],0)),"/")</calculatedColumnFormula>
    </tableColumn>
    <tableColumn id="765" name="Colonne917356" dataDxfId="613">
      <calculatedColumnFormula>IFERROR(INDEX(t_social_jours[Dispo],MATCH(XF$4&amp;t_datas[[#This Row],[Matricule]],t_social_jours[Date &amp; Matricule perso],0)),"/")</calculatedColumnFormula>
    </tableColumn>
    <tableColumn id="112" name="Colonne618358" dataDxfId="612">
      <calculatedColumnFormula>IFERROR(XD7/XN7,"/")</calculatedColumnFormula>
    </tableColumn>
    <tableColumn id="767" name="Statut chauffeur19358" dataDxfId="611"/>
    <tableColumn id="334" name="Statut chauffeur19359" dataDxfId="610"/>
    <tableColumn id="367" name="Statut chauffeur19360" dataDxfId="609"/>
    <tableColumn id="768" name="Heure départ20359" dataDxfId="608">
      <calculatedColumnFormula>IFERROR(INDEX(t_social_jours[Départ remake],MATCH(XK$4&amp;t_datas[[#This Row],[Matricule]],t_social_jours[Date &amp; Matricule perso],0)),"/")</calculatedColumnFormula>
    </tableColumn>
    <tableColumn id="769" name="Heure arrivée21360" dataDxfId="607">
      <calculatedColumnFormula>IFERROR(INDEX(t_social_jours[Arrivée remake],MATCH(XL$4&amp;t_datas[[#This Row],[Matricule]],t_social_jours[Date &amp; Matricule perso],0)),"/")</calculatedColumnFormula>
    </tableColumn>
    <tableColumn id="113" name="Heure arrivée21361" dataDxfId="606">
      <calculatedColumnFormula>IFERROR(IF(INDEX(t_social_jours[Kilomètres],MATCH(XM$4&amp;t_datas[[#This Row],[Matricule]],t_social_jours[Date &amp; Matricule perso],0))="","",INDEX(t_social_jours[Kilomètres],MATCH(XM$4&amp;t_datas[[#This Row],[Matricule]],t_social_jours[Date &amp; Matricule perso],0))),"/")</calculatedColumnFormula>
    </tableColumn>
    <tableColumn id="770" name="Total heures22361" dataDxfId="605">
      <calculatedColumnFormula>IF(SUM(XD7:XF11)=0,"",SUM(XD7:XF11))</calculatedColumnFormula>
    </tableColumn>
    <tableColumn id="771" name="Moteur2362" dataDxfId="604">
      <calculatedColumnFormula>IF(t_datas[[#This Row],[Immatriculation tracteur]]="","",t_datas[[#This Row],[Immatriculation tracteur]])</calculatedColumnFormula>
    </tableColumn>
    <tableColumn id="566" name="Moteur2363" dataDxfId="603"/>
    <tableColumn id="772" name="Colonne24363" dataDxfId="602">
      <calculatedColumnFormula>IF(t_datas[[#This Row],[Immatriculation SEMI]]="","",t_datas[[#This Row],[Immatriculation SEMI]])</calculatedColumnFormula>
    </tableColumn>
    <tableColumn id="773" name="Colonne235364" dataDxfId="601">
      <calculatedColumnFormula>IF(t_datas[[#This Row],[Client affecté]]="","",t_datas[[#This Row],[Client affecté]])</calculatedColumnFormula>
    </tableColumn>
    <tableColumn id="774" name="Colonne226365" dataDxfId="600">
      <calculatedColumnFormula>IF(t_datas[[#This Row],[Site/ville]]="","",t_datas[[#This Row],[Site/ville]])</calculatedColumnFormula>
    </tableColumn>
    <tableColumn id="304" name="Colonne2263653" dataDxfId="599">
      <calculatedColumnFormula>IF(COUNTBLANK(XU7:YH11)=14,-1,1)</calculatedColumnFormula>
    </tableColumn>
    <tableColumn id="281" name="Colonne2263652" dataDxfId="598"/>
    <tableColumn id="280" name="Colonne226366" dataDxfId="597"/>
    <tableColumn id="775" name="Colonne17366" dataDxfId="596"/>
    <tableColumn id="776" name="Remorque8367" dataDxfId="595"/>
    <tableColumn id="777" name="Colonne89368" dataDxfId="594"/>
    <tableColumn id="778" name="Colonne710369" dataDxfId="593"/>
    <tableColumn id="114" name="Colonne710370" dataDxfId="592"/>
    <tableColumn id="179" name="Colonne710371" dataDxfId="591"/>
    <tableColumn id="779" name="Colonne411370" dataDxfId="590"/>
    <tableColumn id="780" name="Colonne312371" dataDxfId="589"/>
    <tableColumn id="781" name="Colonne513372" dataDxfId="588"/>
    <tableColumn id="782" name="Site/Ville14373" dataDxfId="587"/>
    <tableColumn id="115" name="Site/Ville14374" dataDxfId="586"/>
    <tableColumn id="180" name="Site/Ville14375" dataDxfId="585"/>
    <tableColumn id="783" name="Colonne1115374" dataDxfId="584">
      <calculatedColumnFormula>IFERROR(INDEX(t_social_jours[Conduite],MATCH(YI$4&amp;t_datas[[#This Row],[Matricule]],t_social_jours[Date &amp; Matricule perso],0)),"/")</calculatedColumnFormula>
    </tableColumn>
    <tableColumn id="784" name="Colonne1016375" dataDxfId="583">
      <calculatedColumnFormula>IFERROR(INDEX(t_social_jours[Travail],MATCH(YJ$4&amp;t_datas[[#This Row],[Matricule]],t_social_jours[Date &amp; Matricule perso],0)),"/")</calculatedColumnFormula>
    </tableColumn>
    <tableColumn id="785" name="Colonne917376" dataDxfId="582">
      <calculatedColumnFormula>IFERROR(INDEX(t_social_jours[Dispo],MATCH(YK$4&amp;t_datas[[#This Row],[Matricule]],t_social_jours[Date &amp; Matricule perso],0)),"/")</calculatedColumnFormula>
    </tableColumn>
    <tableColumn id="116" name="Colonne618378" dataDxfId="581">
      <calculatedColumnFormula>IFERROR(YI7/YS7,"/")</calculatedColumnFormula>
    </tableColumn>
    <tableColumn id="787" name="Statut chauffeur19378" dataDxfId="580"/>
    <tableColumn id="335" name="Statut chauffeur19379" dataDxfId="579"/>
    <tableColumn id="368" name="Statut chauffeur19380" dataDxfId="578"/>
    <tableColumn id="788" name="Heure départ20379" dataDxfId="577">
      <calculatedColumnFormula>IFERROR(INDEX(t_social_jours[Départ remake],MATCH(YP$4&amp;t_datas[[#This Row],[Matricule]],t_social_jours[Date &amp; Matricule perso],0)),"/")</calculatedColumnFormula>
    </tableColumn>
    <tableColumn id="789" name="Heure arrivée21380" dataDxfId="576">
      <calculatedColumnFormula>IFERROR(INDEX(t_social_jours[Arrivée remake],MATCH(YQ$4&amp;t_datas[[#This Row],[Matricule]],t_social_jours[Date &amp; Matricule perso],0)),"/")</calculatedColumnFormula>
    </tableColumn>
    <tableColumn id="117" name="Heure arrivée21381" dataDxfId="575">
      <calculatedColumnFormula>IFERROR(IF(INDEX(t_social_jours[Kilomètres],MATCH(YR$4&amp;t_datas[[#This Row],[Matricule]],t_social_jours[Date &amp; Matricule perso],0))="","",INDEX(t_social_jours[Kilomètres],MATCH(YR$4&amp;t_datas[[#This Row],[Matricule]],t_social_jours[Date &amp; Matricule perso],0))),"/")</calculatedColumnFormula>
    </tableColumn>
    <tableColumn id="790" name="Total heures22381" dataDxfId="574">
      <calculatedColumnFormula>IF(SUM(YI7:YK11)=0,"",SUM(YI7:YK11))</calculatedColumnFormula>
    </tableColumn>
    <tableColumn id="791" name="Moteur2382" dataDxfId="573">
      <calculatedColumnFormula>IF(t_datas[[#This Row],[Immatriculation tracteur]]="","",t_datas[[#This Row],[Immatriculation tracteur]])</calculatedColumnFormula>
    </tableColumn>
    <tableColumn id="586" name="Moteur2383" dataDxfId="572"/>
    <tableColumn id="792" name="Colonne24383" dataDxfId="571">
      <calculatedColumnFormula>IF(t_datas[[#This Row],[Immatriculation SEMI]]="","",t_datas[[#This Row],[Immatriculation SEMI]])</calculatedColumnFormula>
    </tableColumn>
    <tableColumn id="793" name="Colonne235384" dataDxfId="570">
      <calculatedColumnFormula>IF(t_datas[[#This Row],[Client affecté]]="","",t_datas[[#This Row],[Client affecté]])</calculatedColumnFormula>
    </tableColumn>
    <tableColumn id="794" name="Colonne226385" dataDxfId="569">
      <calculatedColumnFormula>IF(t_datas[[#This Row],[Site/ville]]="","",t_datas[[#This Row],[Site/ville]])</calculatedColumnFormula>
    </tableColumn>
    <tableColumn id="305" name="Colonne2263853" dataDxfId="568">
      <calculatedColumnFormula>IF(COUNTBLANK(YZ7:ZM11)=14,-1,1)</calculatedColumnFormula>
    </tableColumn>
    <tableColumn id="283" name="Colonne2263852" dataDxfId="567"/>
    <tableColumn id="282" name="Colonne226386" dataDxfId="566"/>
    <tableColumn id="795" name="Colonne17386" dataDxfId="565"/>
    <tableColumn id="796" name="Remorque8387" dataDxfId="564"/>
    <tableColumn id="797" name="Colonne89388" dataDxfId="563"/>
    <tableColumn id="798" name="Colonne710389" dataDxfId="562"/>
    <tableColumn id="118" name="Colonne710390" dataDxfId="561"/>
    <tableColumn id="182" name="Colonne710391" dataDxfId="560"/>
    <tableColumn id="799" name="Colonne411390" dataDxfId="559"/>
    <tableColumn id="800" name="Colonne312391" dataDxfId="558"/>
    <tableColumn id="801" name="Colonne513392" dataDxfId="557"/>
    <tableColumn id="802" name="Site/Ville14393" dataDxfId="556"/>
    <tableColumn id="119" name="Site/Ville14394" dataDxfId="555"/>
    <tableColumn id="183" name="Site/Ville14395" dataDxfId="554"/>
    <tableColumn id="803" name="Colonne1115394" dataDxfId="553">
      <calculatedColumnFormula>IFERROR(INDEX(t_social_jours[Conduite],MATCH(ZN$4&amp;t_datas[[#This Row],[Matricule]],t_social_jours[Date &amp; Matricule perso],0)),"/")</calculatedColumnFormula>
    </tableColumn>
    <tableColumn id="804" name="Colonne1016395" dataDxfId="552">
      <calculatedColumnFormula>IFERROR(INDEX(t_social_jours[Travail],MATCH(ZO$4&amp;t_datas[[#This Row],[Matricule]],t_social_jours[Date &amp; Matricule perso],0)),"/")</calculatedColumnFormula>
    </tableColumn>
    <tableColumn id="805" name="Colonne917396" dataDxfId="551">
      <calculatedColumnFormula>IFERROR(INDEX(t_social_jours[Dispo],MATCH(ZP$4&amp;t_datas[[#This Row],[Matricule]],t_social_jours[Date &amp; Matricule perso],0)),"/")</calculatedColumnFormula>
    </tableColumn>
    <tableColumn id="120" name="Colonne618398" dataDxfId="550">
      <calculatedColumnFormula>IFERROR(ZN7/ZX7,"/")</calculatedColumnFormula>
    </tableColumn>
    <tableColumn id="807" name="Statut chauffeur19398" dataDxfId="549"/>
    <tableColumn id="336" name="Statut chauffeur19399" dataDxfId="548"/>
    <tableColumn id="369" name="Statut chauffeur19400" dataDxfId="547"/>
    <tableColumn id="808" name="Heure départ20399" dataDxfId="546">
      <calculatedColumnFormula>IFERROR(INDEX(t_social_jours[Départ remake],MATCH(ZU$4&amp;t_datas[[#This Row],[Matricule]],t_social_jours[Date &amp; Matricule perso],0)),"/")</calculatedColumnFormula>
    </tableColumn>
    <tableColumn id="809" name="Heure arrivée21400" dataDxfId="545">
      <calculatedColumnFormula>IFERROR(INDEX(t_social_jours[Arrivée remake],MATCH(ZV$4&amp;t_datas[[#This Row],[Matricule]],t_social_jours[Date &amp; Matricule perso],0)),"/")</calculatedColumnFormula>
    </tableColumn>
    <tableColumn id="121" name="Heure arrivée21401" dataDxfId="544">
      <calculatedColumnFormula>IFERROR(IF(INDEX(t_social_jours[Kilomètres],MATCH(ZW$4&amp;t_datas[[#This Row],[Matricule]],t_social_jours[Date &amp; Matricule perso],0))="","",INDEX(t_social_jours[Kilomètres],MATCH(ZW$4&amp;t_datas[[#This Row],[Matricule]],t_social_jours[Date &amp; Matricule perso],0))),"/")</calculatedColumnFormula>
    </tableColumn>
    <tableColumn id="810" name="Total heures22401" dataDxfId="543">
      <calculatedColumnFormula>IF(SUM(ZN7:ZP11)=0,"",SUM(ZN7:ZP11))</calculatedColumnFormula>
    </tableColumn>
    <tableColumn id="811" name="Moteur2402" dataDxfId="542">
      <calculatedColumnFormula>IF(t_datas[[#This Row],[Immatriculation tracteur]]="","",t_datas[[#This Row],[Immatriculation tracteur]])</calculatedColumnFormula>
    </tableColumn>
    <tableColumn id="606" name="Moteur2403" dataDxfId="541"/>
    <tableColumn id="812" name="Colonne24403" dataDxfId="540">
      <calculatedColumnFormula>IF(t_datas[[#This Row],[Immatriculation SEMI]]="","",t_datas[[#This Row],[Immatriculation SEMI]])</calculatedColumnFormula>
    </tableColumn>
    <tableColumn id="813" name="Colonne235404" dataDxfId="539">
      <calculatedColumnFormula>IF(t_datas[[#This Row],[Client affecté]]="","",t_datas[[#This Row],[Client affecté]])</calculatedColumnFormula>
    </tableColumn>
    <tableColumn id="814" name="Colonne226405" dataDxfId="538">
      <calculatedColumnFormula>IF(t_datas[[#This Row],[Site/ville]]="","",t_datas[[#This Row],[Site/ville]])</calculatedColumnFormula>
    </tableColumn>
    <tableColumn id="306" name="Colonne2264053" dataDxfId="537">
      <calculatedColumnFormula>IF(COUNTBLANK(AAE7:AAR11)=14,-1,1)</calculatedColumnFormula>
    </tableColumn>
    <tableColumn id="285" name="Colonne2264052" dataDxfId="536"/>
    <tableColumn id="284" name="Colonne226406" dataDxfId="535"/>
    <tableColumn id="815" name="Colonne17406" dataDxfId="534"/>
    <tableColumn id="816" name="Remorque8407" dataDxfId="533"/>
    <tableColumn id="817" name="Colonne89408" dataDxfId="532"/>
    <tableColumn id="818" name="Colonne710409" dataDxfId="531"/>
    <tableColumn id="122" name="Colonne710410" dataDxfId="530"/>
    <tableColumn id="185" name="Colonne710411" dataDxfId="529"/>
    <tableColumn id="819" name="Colonne411410" dataDxfId="528"/>
    <tableColumn id="820" name="Colonne312411" dataDxfId="527"/>
    <tableColumn id="821" name="Colonne513412" dataDxfId="526"/>
    <tableColumn id="822" name="Site/Ville14413" dataDxfId="525"/>
    <tableColumn id="123" name="Site/Ville14414" dataDxfId="524"/>
    <tableColumn id="186" name="Site/Ville14415" dataDxfId="523"/>
    <tableColumn id="823" name="Colonne1115414" dataDxfId="522">
      <calculatedColumnFormula>IFERROR(INDEX(t_social_jours[Conduite],MATCH(AAS$4&amp;t_datas[[#This Row],[Matricule]],t_social_jours[Date &amp; Matricule perso],0)),"/")</calculatedColumnFormula>
    </tableColumn>
    <tableColumn id="824" name="Colonne1016415" dataDxfId="521">
      <calculatedColumnFormula>IFERROR(INDEX(t_social_jours[Travail],MATCH(AAT$4&amp;t_datas[[#This Row],[Matricule]],t_social_jours[Date &amp; Matricule perso],0)),"/")</calculatedColumnFormula>
    </tableColumn>
    <tableColumn id="825" name="Colonne917416" dataDxfId="520">
      <calculatedColumnFormula>IFERROR(INDEX(t_social_jours[Dispo],MATCH(AAU$4&amp;t_datas[[#This Row],[Matricule]],t_social_jours[Date &amp; Matricule perso],0)),"/")</calculatedColumnFormula>
    </tableColumn>
    <tableColumn id="124" name="Colonne618418" dataDxfId="519">
      <calculatedColumnFormula>IFERROR(AAS7/ABC7,"/")</calculatedColumnFormula>
    </tableColumn>
    <tableColumn id="827" name="Statut chauffeur19418" dataDxfId="518"/>
    <tableColumn id="337" name="Statut chauffeur19419" dataDxfId="517"/>
    <tableColumn id="356" name="Statut chauffeur19420" dataDxfId="516"/>
    <tableColumn id="828" name="Heure départ20419" dataDxfId="515">
      <calculatedColumnFormula>IFERROR(INDEX(t_social_jours[Départ remake],MATCH(AAZ$4&amp;t_datas[[#This Row],[Matricule]],t_social_jours[Date &amp; Matricule perso],0)),"/")</calculatedColumnFormula>
    </tableColumn>
    <tableColumn id="829" name="Heure arrivée21420" dataDxfId="514">
      <calculatedColumnFormula>IFERROR(INDEX(t_social_jours[Arrivée remake],MATCH(ABA$4&amp;t_datas[[#This Row],[Matricule]],t_social_jours[Date &amp; Matricule perso],0)),"/")</calculatedColumnFormula>
    </tableColumn>
    <tableColumn id="125" name="Heure arrivée21421" dataDxfId="513">
      <calculatedColumnFormula>IFERROR(IF(INDEX(t_social_jours[Kilomètres],MATCH(ABB$4&amp;t_datas[[#This Row],[Matricule]],t_social_jours[Date &amp; Matricule perso],0))="","",INDEX(t_social_jours[Kilomètres],MATCH(ABB$4&amp;t_datas[[#This Row],[Matricule]],t_social_jours[Date &amp; Matricule perso],0))),"/")</calculatedColumnFormula>
    </tableColumn>
    <tableColumn id="830" name="Total heures22421" dataDxfId="512">
      <calculatedColumnFormula>IF(SUM(AAS7:AAU11)=0,"",SUM(AAS7:AAU11))</calculatedColumnFormula>
    </tableColumn>
    <tableColumn id="831" name="Moteur2422" dataDxfId="511">
      <calculatedColumnFormula>IF(t_datas[[#This Row],[Immatriculation tracteur]]="","",t_datas[[#This Row],[Immatriculation tracteur]])</calculatedColumnFormula>
    </tableColumn>
    <tableColumn id="786" name="Moteur2423" dataDxfId="510"/>
    <tableColumn id="832" name="Colonne24423" dataDxfId="509">
      <calculatedColumnFormula>IF(t_datas[[#This Row],[Immatriculation SEMI]]="","",t_datas[[#This Row],[Immatriculation SEMI]])</calculatedColumnFormula>
    </tableColumn>
    <tableColumn id="833" name="Colonne235424" dataDxfId="508">
      <calculatedColumnFormula>IF(t_datas[[#This Row],[Client affecté]]="","",t_datas[[#This Row],[Client affecté]])</calculatedColumnFormula>
    </tableColumn>
    <tableColumn id="834" name="Colonne226425" dataDxfId="507"/>
    <tableColumn id="307" name="Colonne2264253" dataDxfId="506">
      <calculatedColumnFormula>IF(COUNTBLANK(ABJ7:ABW11)=14,-1,1)</calculatedColumnFormula>
    </tableColumn>
    <tableColumn id="287" name="Colonne2264252" dataDxfId="505"/>
    <tableColumn id="286" name="Colonne226426" dataDxfId="504"/>
    <tableColumn id="835" name="Colonne17426" dataDxfId="503"/>
    <tableColumn id="836" name="Remorque8427" dataDxfId="502"/>
    <tableColumn id="837" name="Colonne89428" dataDxfId="501"/>
    <tableColumn id="838" name="Colonne710429" dataDxfId="500"/>
    <tableColumn id="126" name="Colonne710430" dataDxfId="499"/>
    <tableColumn id="188" name="Colonne710431" dataDxfId="498"/>
    <tableColumn id="839" name="Colonne411430" dataDxfId="497"/>
    <tableColumn id="840" name="Colonne312431" dataDxfId="496"/>
    <tableColumn id="841" name="Colonne513432" dataDxfId="495"/>
    <tableColumn id="842" name="Site/Ville14433" dataDxfId="494"/>
    <tableColumn id="127" name="Site/Ville14434" dataDxfId="493"/>
    <tableColumn id="189" name="Site/Ville14435" dataDxfId="492"/>
    <tableColumn id="843" name="Colonne1115434" dataDxfId="491">
      <calculatedColumnFormula>IFERROR(INDEX(t_social_jours[Conduite],MATCH(ABX$4&amp;t_datas[[#This Row],[Matricule]],t_social_jours[Date &amp; Matricule perso],0)),"/")</calculatedColumnFormula>
    </tableColumn>
    <tableColumn id="844" name="Colonne1016435" dataDxfId="490">
      <calculatedColumnFormula>IFERROR(INDEX(t_social_jours[Travail],MATCH(ABY$4&amp;t_datas[[#This Row],[Matricule]],t_social_jours[Date &amp; Matricule perso],0)),"/")</calculatedColumnFormula>
    </tableColumn>
    <tableColumn id="845" name="Colonne917436" dataDxfId="489">
      <calculatedColumnFormula>IFERROR(INDEX(t_social_jours[Dispo],MATCH(ABZ$4&amp;t_datas[[#This Row],[Matricule]],t_social_jours[Date &amp; Matricule perso],0)),"/")</calculatedColumnFormula>
    </tableColumn>
    <tableColumn id="128" name="Colonne618438" dataDxfId="488">
      <calculatedColumnFormula>IFERROR(ABX7/ACH7,"/")</calculatedColumnFormula>
    </tableColumn>
    <tableColumn id="847" name="Statut chauffeur19438" dataDxfId="487"/>
    <tableColumn id="338" name="Statut chauffeur19439" dataDxfId="486"/>
    <tableColumn id="370" name="Statut chauffeur19440" dataDxfId="485"/>
    <tableColumn id="848" name="Heure départ20439" dataDxfId="484">
      <calculatedColumnFormula>IFERROR(INDEX(t_social_jours[Départ remake],MATCH(ACE$4&amp;t_datas[[#This Row],[Matricule]],t_social_jours[Date &amp; Matricule perso],0)),"/")</calculatedColumnFormula>
    </tableColumn>
    <tableColumn id="849" name="Heure arrivée21440" dataDxfId="483">
      <calculatedColumnFormula>IFERROR(INDEX(t_social_jours[Arrivée remake],MATCH(ACF$4&amp;t_datas[[#This Row],[Matricule]],t_social_jours[Date &amp; Matricule perso],0)),"/")</calculatedColumnFormula>
    </tableColumn>
    <tableColumn id="129" name="Heure arrivée21441" dataDxfId="482">
      <calculatedColumnFormula>IFERROR(IF(INDEX(t_social_jours[Kilomètres],MATCH(ACG$4&amp;t_datas[[#This Row],[Matricule]],t_social_jours[Date &amp; Matricule perso],0))="","",INDEX(t_social_jours[Kilomètres],MATCH(ACG$4&amp;t_datas[[#This Row],[Matricule]],t_social_jours[Date &amp; Matricule perso],0))),"/")</calculatedColumnFormula>
    </tableColumn>
    <tableColumn id="850" name="Total heures22441" dataDxfId="481">
      <calculatedColumnFormula>IF(SUM(ABX7:ABZ11)=0,"",SUM(ABX7:ABZ11))</calculatedColumnFormula>
    </tableColumn>
    <tableColumn id="851" name="Moteur2442" dataDxfId="480">
      <calculatedColumnFormula>IF(t_datas[[#This Row],[Immatriculation tracteur]]="","",t_datas[[#This Row],[Immatriculation tracteur]])</calculatedColumnFormula>
    </tableColumn>
    <tableColumn id="646" name="Moteur2443" dataDxfId="479"/>
    <tableColumn id="852" name="Colonne24443" dataDxfId="478">
      <calculatedColumnFormula>IF(t_datas[[#This Row],[Immatriculation SEMI]]="","",t_datas[[#This Row],[Immatriculation SEMI]])</calculatedColumnFormula>
    </tableColumn>
    <tableColumn id="853" name="Colonne235444" dataDxfId="477">
      <calculatedColumnFormula>IF(t_datas[[#This Row],[Client affecté]]="","",t_datas[[#This Row],[Client affecté]])</calculatedColumnFormula>
    </tableColumn>
    <tableColumn id="854" name="Colonne226445" dataDxfId="476"/>
    <tableColumn id="308" name="Colonne2264453" dataDxfId="475">
      <calculatedColumnFormula>IF(COUNTBLANK(ACO7:ADB11)=14,-1,1)</calculatedColumnFormula>
    </tableColumn>
    <tableColumn id="289" name="Colonne2264452" dataDxfId="474"/>
    <tableColumn id="288" name="Colonne226446" dataDxfId="473"/>
    <tableColumn id="855" name="Colonne17446" dataDxfId="472"/>
    <tableColumn id="856" name="Remorque8447" dataDxfId="471"/>
    <tableColumn id="857" name="Colonne89448" dataDxfId="470"/>
    <tableColumn id="858" name="Colonne710449" dataDxfId="469"/>
    <tableColumn id="130" name="Colonne710450" dataDxfId="468"/>
    <tableColumn id="191" name="Colonne710451" dataDxfId="467"/>
    <tableColumn id="859" name="Colonne411450" dataDxfId="466"/>
    <tableColumn id="860" name="Colonne312451" dataDxfId="465"/>
    <tableColumn id="861" name="Colonne513452" dataDxfId="464"/>
    <tableColumn id="862" name="Site/Ville14453" dataDxfId="463"/>
    <tableColumn id="131" name="Site/Ville14454" dataDxfId="462"/>
    <tableColumn id="192" name="Site/Ville14455" dataDxfId="461"/>
    <tableColumn id="863" name="Colonne1115454" dataDxfId="460">
      <calculatedColumnFormula>IFERROR(INDEX(t_social_jours[Conduite],MATCH(ADC$4&amp;t_datas[[#This Row],[Matricule]],t_social_jours[Date &amp; Matricule perso],0)),"/")</calculatedColumnFormula>
    </tableColumn>
    <tableColumn id="864" name="Colonne1016455" dataDxfId="459">
      <calculatedColumnFormula>IFERROR(INDEX(t_social_jours[Travail],MATCH(ADD$4&amp;t_datas[[#This Row],[Matricule]],t_social_jours[Date &amp; Matricule perso],0)),"/")</calculatedColumnFormula>
    </tableColumn>
    <tableColumn id="865" name="Colonne917456" dataDxfId="458">
      <calculatedColumnFormula>IFERROR(INDEX(t_social_jours[Dispo],MATCH(ADE$4&amp;t_datas[[#This Row],[Matricule]],t_social_jours[Date &amp; Matricule perso],0)),"/")</calculatedColumnFormula>
    </tableColumn>
    <tableColumn id="132" name="Colonne618458" dataDxfId="457">
      <calculatedColumnFormula>IFERROR(ADC7/ADM7,"/")</calculatedColumnFormula>
    </tableColumn>
    <tableColumn id="867" name="Statut chauffeur19458" dataDxfId="456"/>
    <tableColumn id="339" name="Statut chauffeur19459" dataDxfId="455"/>
    <tableColumn id="371" name="Statut chauffeur19460" dataDxfId="454"/>
    <tableColumn id="868" name="Heure départ20459" dataDxfId="453">
      <calculatedColumnFormula>IFERROR(INDEX(t_social_jours[Départ remake],MATCH(ADJ$4&amp;t_datas[[#This Row],[Matricule]],t_social_jours[Date &amp; Matricule perso],0)),"/")</calculatedColumnFormula>
    </tableColumn>
    <tableColumn id="869" name="Heure arrivée21460" dataDxfId="452">
      <calculatedColumnFormula>IFERROR(INDEX(t_social_jours[Arrivée remake],MATCH(ADK$4&amp;t_datas[[#This Row],[Matricule]],t_social_jours[Date &amp; Matricule perso],0)),"/")</calculatedColumnFormula>
    </tableColumn>
    <tableColumn id="133" name="Heure arrivée21461" dataDxfId="451">
      <calculatedColumnFormula>IFERROR(IF(INDEX(t_social_jours[Kilomètres],MATCH(ADL$4&amp;t_datas[[#This Row],[Matricule]],t_social_jours[Date &amp; Matricule perso],0))="","",INDEX(t_social_jours[Kilomètres],MATCH(ADL$4&amp;t_datas[[#This Row],[Matricule]],t_social_jours[Date &amp; Matricule perso],0))),"/")</calculatedColumnFormula>
    </tableColumn>
    <tableColumn id="870" name="Total heures22461" dataDxfId="450">
      <calculatedColumnFormula>IF(SUM(ADC7:ADE11)=0,"",SUM(ADC7:ADE11))</calculatedColumnFormula>
    </tableColumn>
    <tableColumn id="871" name="Moteur2462" dataDxfId="449">
      <calculatedColumnFormula>IF(t_datas[[#This Row],[Immatriculation tracteur]]="","",t_datas[[#This Row],[Immatriculation tracteur]])</calculatedColumnFormula>
    </tableColumn>
    <tableColumn id="666" name="Moteur2463" dataDxfId="448"/>
    <tableColumn id="872" name="Colonne24463" dataDxfId="447">
      <calculatedColumnFormula>IF(t_datas[[#This Row],[Immatriculation SEMI]]="","",t_datas[[#This Row],[Immatriculation SEMI]])</calculatedColumnFormula>
    </tableColumn>
    <tableColumn id="873" name="Colonne235464" dataDxfId="446">
      <calculatedColumnFormula>IF(t_datas[[#This Row],[Client affecté]]="","",t_datas[[#This Row],[Client affecté]])</calculatedColumnFormula>
    </tableColumn>
    <tableColumn id="874" name="Colonne226465" dataDxfId="445"/>
    <tableColumn id="309" name="Colonne2264653" dataDxfId="444">
      <calculatedColumnFormula>IF(COUNTBLANK(ADT7:AEG11)=14,-1,1)</calculatedColumnFormula>
    </tableColumn>
    <tableColumn id="291" name="Colonne2264652" dataDxfId="443"/>
    <tableColumn id="290" name="Colonne226466" dataDxfId="442"/>
    <tableColumn id="875" name="Colonne17466" dataDxfId="441"/>
    <tableColumn id="876" name="Remorque8467" dataDxfId="440"/>
    <tableColumn id="877" name="Colonne89468" dataDxfId="439"/>
    <tableColumn id="878" name="Colonne710469" dataDxfId="438"/>
    <tableColumn id="134" name="Colonne710470" dataDxfId="437"/>
    <tableColumn id="194" name="Colonne710471" dataDxfId="436"/>
    <tableColumn id="879" name="Colonne411470" dataDxfId="435"/>
    <tableColumn id="880" name="Colonne312471" dataDxfId="434"/>
    <tableColumn id="881" name="Colonne513472" dataDxfId="433"/>
    <tableColumn id="882" name="Site/Ville14473" dataDxfId="432"/>
    <tableColumn id="135" name="Site/Ville14474" dataDxfId="431"/>
    <tableColumn id="195" name="Site/Ville14475" dataDxfId="430"/>
    <tableColumn id="883" name="Colonne1115474" dataDxfId="429">
      <calculatedColumnFormula>IFERROR(INDEX(t_social_jours[Conduite],MATCH(AEH$4&amp;t_datas[[#This Row],[Matricule]],t_social_jours[Date &amp; Matricule perso],0)),"/")</calculatedColumnFormula>
    </tableColumn>
    <tableColumn id="884" name="Colonne1016475" dataDxfId="428">
      <calculatedColumnFormula>IFERROR(INDEX(t_social_jours[Travail],MATCH(AEI$4&amp;t_datas[[#This Row],[Matricule]],t_social_jours[Date &amp; Matricule perso],0)),"/")</calculatedColumnFormula>
    </tableColumn>
    <tableColumn id="885" name="Colonne917476" dataDxfId="427">
      <calculatedColumnFormula>IFERROR(INDEX(t_social_jours[Dispo],MATCH(AEJ$4&amp;t_datas[[#This Row],[Matricule]],t_social_jours[Date &amp; Matricule perso],0)),"/")</calculatedColumnFormula>
    </tableColumn>
    <tableColumn id="136" name="Colonne618478" dataDxfId="426">
      <calculatedColumnFormula>IFERROR(AEH7/AER7,"/")</calculatedColumnFormula>
    </tableColumn>
    <tableColumn id="887" name="Statut chauffeur19478" dataDxfId="425"/>
    <tableColumn id="340" name="Statut chauffeur19479" dataDxfId="424"/>
    <tableColumn id="372" name="Statut chauffeur19480" dataDxfId="423"/>
    <tableColumn id="888" name="Heure départ20479" dataDxfId="422">
      <calculatedColumnFormula>IFERROR(INDEX(t_social_jours[Départ remake],MATCH(AEO$4&amp;t_datas[[#This Row],[Matricule]],t_social_jours[Date &amp; Matricule perso],0)),"/")</calculatedColumnFormula>
    </tableColumn>
    <tableColumn id="889" name="Heure arrivée21480" dataDxfId="421">
      <calculatedColumnFormula>IFERROR(INDEX(t_social_jours[Arrivée remake],MATCH(AEP$4&amp;t_datas[[#This Row],[Matricule]],t_social_jours[Date &amp; Matricule perso],0)),"/")</calculatedColumnFormula>
    </tableColumn>
    <tableColumn id="137" name="Heure arrivée21481" dataDxfId="420">
      <calculatedColumnFormula>IFERROR(IF(INDEX(t_social_jours[Kilomètres],MATCH(AEQ$4&amp;t_datas[[#This Row],[Matricule]],t_social_jours[Date &amp; Matricule perso],0))="","",INDEX(t_social_jours[Kilomètres],MATCH(AEQ$4&amp;t_datas[[#This Row],[Matricule]],t_social_jours[Date &amp; Matricule perso],0))),"/")</calculatedColumnFormula>
    </tableColumn>
    <tableColumn id="890" name="Total heures22481" dataDxfId="419">
      <calculatedColumnFormula>IF(SUM(AEH7:AEJ11)=0,"",SUM(AEH7:AEJ11))</calculatedColumnFormula>
    </tableColumn>
    <tableColumn id="891" name="Moteur2482" dataDxfId="418">
      <calculatedColumnFormula>IF(t_datas[[#This Row],[Immatriculation tracteur]]="","",t_datas[[#This Row],[Immatriculation tracteur]])</calculatedColumnFormula>
    </tableColumn>
    <tableColumn id="686" name="Moteur2483" dataDxfId="417"/>
    <tableColumn id="892" name="Colonne24483" dataDxfId="416">
      <calculatedColumnFormula>IF(t_datas[[#This Row],[Immatriculation SEMI]]="","",t_datas[[#This Row],[Immatriculation SEMI]])</calculatedColumnFormula>
    </tableColumn>
    <tableColumn id="893" name="Colonne235484" dataDxfId="415">
      <calculatedColumnFormula>IF(t_datas[[#This Row],[Client affecté]]="","",t_datas[[#This Row],[Client affecté]])</calculatedColumnFormula>
    </tableColumn>
    <tableColumn id="894" name="Colonne226485" dataDxfId="414"/>
    <tableColumn id="310" name="Colonne2264853" dataDxfId="413">
      <calculatedColumnFormula>IF(COUNTBLANK(AEY7:AFL11)=14,-1,1)</calculatedColumnFormula>
    </tableColumn>
    <tableColumn id="293" name="Colonne2264852" dataDxfId="412"/>
    <tableColumn id="292" name="Colonne226486" dataDxfId="411"/>
    <tableColumn id="895" name="Colonne17486" dataDxfId="410"/>
    <tableColumn id="896" name="Remorque8487" dataDxfId="409"/>
    <tableColumn id="897" name="Colonne89488" dataDxfId="408"/>
    <tableColumn id="898" name="Colonne710489" dataDxfId="407"/>
    <tableColumn id="138" name="Colonne710490" dataDxfId="406"/>
    <tableColumn id="197" name="Colonne710491" dataDxfId="405"/>
    <tableColumn id="899" name="Colonne411490" dataDxfId="404"/>
    <tableColumn id="900" name="Colonne312491" dataDxfId="403"/>
    <tableColumn id="901" name="Colonne513492" dataDxfId="402"/>
    <tableColumn id="902" name="Site/Ville14493" dataDxfId="401"/>
    <tableColumn id="139" name="Site/Ville14494" dataDxfId="400"/>
    <tableColumn id="198" name="Site/Ville14495" dataDxfId="399"/>
    <tableColumn id="903" name="Colonne1115494" dataDxfId="398">
      <calculatedColumnFormula>IFERROR(INDEX(t_social_jours[Conduite],MATCH(AFM$4&amp;t_datas[[#This Row],[Matricule]],t_social_jours[Date &amp; Matricule perso],0)),"/")</calculatedColumnFormula>
    </tableColumn>
    <tableColumn id="904" name="Colonne1016495" dataDxfId="397">
      <calculatedColumnFormula>IFERROR(INDEX(t_social_jours[Travail],MATCH(AFN$4&amp;t_datas[[#This Row],[Matricule]],t_social_jours[Date &amp; Matricule perso],0)),"/")</calculatedColumnFormula>
    </tableColumn>
    <tableColumn id="905" name="Colonne917496" dataDxfId="396">
      <calculatedColumnFormula>IFERROR(INDEX(t_social_jours[Dispo],MATCH(AFO$4&amp;t_datas[[#This Row],[Matricule]],t_social_jours[Date &amp; Matricule perso],0)),"/")</calculatedColumnFormula>
    </tableColumn>
    <tableColumn id="140" name="Colonne618498" dataDxfId="395">
      <calculatedColumnFormula>IFERROR(AFM7/AFW7,"/")</calculatedColumnFormula>
    </tableColumn>
    <tableColumn id="907" name="Statut chauffeur19498" dataDxfId="394"/>
    <tableColumn id="341" name="Statut chauffeur19499" dataDxfId="393"/>
    <tableColumn id="373" name="Statut chauffeur19500" dataDxfId="392"/>
    <tableColumn id="908" name="Heure départ20499" dataDxfId="391">
      <calculatedColumnFormula>IFERROR(INDEX(t_social_jours[Départ remake],MATCH(AFT$4&amp;t_datas[[#This Row],[Matricule]],t_social_jours[Date &amp; Matricule perso],0)),"/")</calculatedColumnFormula>
    </tableColumn>
    <tableColumn id="909" name="Heure arrivée21500" dataDxfId="390">
      <calculatedColumnFormula>IFERROR(INDEX(t_social_jours[Arrivée remake],MATCH(AFU$4&amp;t_datas[[#This Row],[Matricule]],t_social_jours[Date &amp; Matricule perso],0)),"/")</calculatedColumnFormula>
    </tableColumn>
    <tableColumn id="141" name="Heure arrivée21501" dataDxfId="389">
      <calculatedColumnFormula>IFERROR(IF(INDEX(t_social_jours[Kilomètres],MATCH(AFV$4&amp;t_datas[[#This Row],[Matricule]],t_social_jours[Date &amp; Matricule perso],0))="","",INDEX(t_social_jours[Kilomètres],MATCH(AFV$4&amp;t_datas[[#This Row],[Matricule]],t_social_jours[Date &amp; Matricule perso],0))),"/")</calculatedColumnFormula>
    </tableColumn>
    <tableColumn id="910" name="Total heures22501" dataDxfId="388">
      <calculatedColumnFormula>IF(SUM(AFM7:AFO11)=0,"",SUM(AFM7:AFO11))</calculatedColumnFormula>
    </tableColumn>
    <tableColumn id="911" name="Moteur2502" dataDxfId="387">
      <calculatedColumnFormula>IF(t_datas[[#This Row],[Immatriculation tracteur]]="","",t_datas[[#This Row],[Immatriculation tracteur]])</calculatedColumnFormula>
    </tableColumn>
    <tableColumn id="706" name="Moteur2503" dataDxfId="386"/>
    <tableColumn id="912" name="Colonne24503" dataDxfId="385">
      <calculatedColumnFormula>IF(t_datas[[#This Row],[Immatriculation SEMI]]="","",t_datas[[#This Row],[Immatriculation SEMI]])</calculatedColumnFormula>
    </tableColumn>
    <tableColumn id="913" name="Colonne235504" dataDxfId="384">
      <calculatedColumnFormula>IF(t_datas[[#This Row],[Client affecté]]="","",t_datas[[#This Row],[Client affecté]])</calculatedColumnFormula>
    </tableColumn>
    <tableColumn id="914" name="Colonne226505" dataDxfId="383"/>
    <tableColumn id="311" name="Colonne2265053" dataDxfId="382">
      <calculatedColumnFormula>IF(COUNTBLANK(AGD7:AGQ11)=14,-1,1)</calculatedColumnFormula>
    </tableColumn>
    <tableColumn id="160" name="Colonne2265052" dataDxfId="381"/>
    <tableColumn id="33" name="Colonne226506" dataDxfId="380"/>
    <tableColumn id="915" name="Colonne17506" dataDxfId="379"/>
    <tableColumn id="916" name="Remorque8507" dataDxfId="378"/>
    <tableColumn id="917" name="Colonne89508" dataDxfId="377"/>
    <tableColumn id="918" name="Colonne710509" dataDxfId="376"/>
    <tableColumn id="142" name="Colonne710510" dataDxfId="375"/>
    <tableColumn id="200" name="Colonne710511" dataDxfId="374"/>
    <tableColumn id="919" name="Colonne411510" dataDxfId="373"/>
    <tableColumn id="920" name="Colonne312511" dataDxfId="372"/>
    <tableColumn id="921" name="Colonne513512" dataDxfId="371"/>
    <tableColumn id="922" name="Site/Ville14513" dataDxfId="370"/>
    <tableColumn id="143" name="Site/Ville14514" dataDxfId="369"/>
    <tableColumn id="201" name="Site/Ville14515" dataDxfId="368"/>
    <tableColumn id="923" name="Colonne1115514" dataDxfId="367">
      <calculatedColumnFormula>IFERROR(INDEX(t_social_jours[Conduite],MATCH(AGR$4&amp;t_datas[[#This Row],[Matricule]],t_social_jours[Date &amp; Matricule perso],0)),"/")</calculatedColumnFormula>
    </tableColumn>
    <tableColumn id="924" name="Colonne1016515" dataDxfId="366">
      <calculatedColumnFormula>IFERROR(INDEX(t_social_jours[Travail],MATCH(AGS$4&amp;t_datas[[#This Row],[Matricule]],t_social_jours[Date &amp; Matricule perso],0)),"/")</calculatedColumnFormula>
    </tableColumn>
    <tableColumn id="925" name="Colonne917516" dataDxfId="365">
      <calculatedColumnFormula>IFERROR(INDEX(t_social_jours[Dispo],MATCH(AGT$4&amp;t_datas[[#This Row],[Matricule]],t_social_jours[Date &amp; Matricule perso],0)),"/")</calculatedColumnFormula>
    </tableColumn>
    <tableColumn id="144" name="Colonne618518" dataDxfId="364">
      <calculatedColumnFormula>IFERROR(AGR7/AHB7,"/")</calculatedColumnFormula>
    </tableColumn>
    <tableColumn id="927" name="Statut chauffeur19518" dataDxfId="363"/>
    <tableColumn id="342" name="Statut chauffeur19519" dataDxfId="362"/>
    <tableColumn id="374" name="Statut chauffeur19520" dataDxfId="361"/>
    <tableColumn id="928" name="Heure départ20519" dataDxfId="360">
      <calculatedColumnFormula>IFERROR(INDEX(t_social_jours[Départ remake],MATCH(AGY$4&amp;t_datas[[#This Row],[Matricule]],t_social_jours[Date &amp; Matricule perso],0)),"/")</calculatedColumnFormula>
    </tableColumn>
    <tableColumn id="929" name="Heure arrivée21520" dataDxfId="359">
      <calculatedColumnFormula>IFERROR(INDEX(t_social_jours[Arrivée remake],MATCH(AGZ$4&amp;t_datas[[#This Row],[Matricule]],t_social_jours[Date &amp; Matricule perso],0)),"/")</calculatedColumnFormula>
    </tableColumn>
    <tableColumn id="145" name="Heure arrivée21521" dataDxfId="358">
      <calculatedColumnFormula>IFERROR(IF(INDEX(t_social_jours[Kilomètres],MATCH(AHA$4&amp;t_datas[[#This Row],[Matricule]],t_social_jours[Date &amp; Matricule perso],0))="","",INDEX(t_social_jours[Kilomètres],MATCH(AHA$4&amp;t_datas[[#This Row],[Matricule]],t_social_jours[Date &amp; Matricule perso],0))),"/")</calculatedColumnFormula>
    </tableColumn>
    <tableColumn id="930" name="Total heures22521" dataDxfId="357">
      <calculatedColumnFormula>IF(SUM(AGR7:AGT11)=0,"",SUM(AGR7:AGT11))</calculatedColumnFormula>
    </tableColumn>
    <tableColumn id="931" name="Moteur2522" dataDxfId="356">
      <calculatedColumnFormula>IF(t_datas[[#This Row],[Immatriculation tracteur]]="","",t_datas[[#This Row],[Immatriculation tracteur]])</calculatedColumnFormula>
    </tableColumn>
    <tableColumn id="726" name="Moteur2523" dataDxfId="355"/>
    <tableColumn id="932" name="Colonne24523" dataDxfId="354">
      <calculatedColumnFormula>IF(t_datas[[#This Row],[Immatriculation SEMI]]="","",t_datas[[#This Row],[Immatriculation SEMI]])</calculatedColumnFormula>
    </tableColumn>
    <tableColumn id="933" name="Colonne235524" dataDxfId="353">
      <calculatedColumnFormula>IF(t_datas[[#This Row],[Client affecté]]="","",t_datas[[#This Row],[Client affecté]])</calculatedColumnFormula>
    </tableColumn>
    <tableColumn id="934" name="Colonne226525" dataDxfId="352"/>
    <tableColumn id="312" name="Colonne2265253" dataDxfId="351">
      <calculatedColumnFormula>IF(AHC$3="",0,IF(COUNTBLANK(AHI7:AHV11)=14,-1,1))</calculatedColumnFormula>
    </tableColumn>
    <tableColumn id="166" name="Colonne2265252" dataDxfId="350"/>
    <tableColumn id="163" name="Colonne226526" dataDxfId="349"/>
    <tableColumn id="935" name="Colonne17526" dataDxfId="348"/>
    <tableColumn id="936" name="Remorque8527" dataDxfId="347"/>
    <tableColumn id="937" name="Colonne89528" dataDxfId="346"/>
    <tableColumn id="938" name="Colonne710529" dataDxfId="345"/>
    <tableColumn id="146" name="Colonne710530" dataDxfId="344"/>
    <tableColumn id="203" name="Colonne710531" dataDxfId="343"/>
    <tableColumn id="939" name="Colonne411530" dataDxfId="342"/>
    <tableColumn id="940" name="Colonne312531" dataDxfId="341"/>
    <tableColumn id="941" name="Colonne513532" dataDxfId="340"/>
    <tableColumn id="942" name="Site/Ville14533" dataDxfId="339"/>
    <tableColumn id="147" name="Site/Ville14534" dataDxfId="338"/>
    <tableColumn id="204" name="Site/Ville14535" dataDxfId="337"/>
    <tableColumn id="943" name="Colonne1115534" dataDxfId="336">
      <calculatedColumnFormula>IFERROR(INDEX(t_social_jours[Conduite],MATCH(AHW$4&amp;t_datas[[#This Row],[Matricule]],t_social_jours[Date &amp; Matricule perso],0)),"/")</calculatedColumnFormula>
    </tableColumn>
    <tableColumn id="944" name="Colonne1016535" dataDxfId="335">
      <calculatedColumnFormula>IFERROR(INDEX(t_social_jours[Travail],MATCH(AHX$4&amp;t_datas[[#This Row],[Matricule]],t_social_jours[Date &amp; Matricule perso],0)),"/")</calculatedColumnFormula>
    </tableColumn>
    <tableColumn id="945" name="Colonne917536" dataDxfId="334">
      <calculatedColumnFormula>IFERROR(INDEX(t_social_jours[Dispo],MATCH(AHY$4&amp;t_datas[[#This Row],[Matricule]],t_social_jours[Date &amp; Matricule perso],0)),"/")</calculatedColumnFormula>
    </tableColumn>
    <tableColumn id="148" name="Colonne618538" dataDxfId="333">
      <calculatedColumnFormula>IFERROR(AHW7/AIG7,"/")</calculatedColumnFormula>
    </tableColumn>
    <tableColumn id="947" name="Statut chauffeur19538" dataDxfId="332"/>
    <tableColumn id="343" name="Statut chauffeur19539" dataDxfId="331"/>
    <tableColumn id="375" name="Statut chauffeur19540" dataDxfId="330"/>
    <tableColumn id="948" name="Heure départ20539" dataDxfId="329">
      <calculatedColumnFormula>IFERROR(INDEX(t_social_jours[Départ remake],MATCH(AID$4&amp;t_datas[[#This Row],[Matricule]],t_social_jours[Date &amp; Matricule perso],0)),"/")</calculatedColumnFormula>
    </tableColumn>
    <tableColumn id="949" name="Heure arrivée21540" dataDxfId="328">
      <calculatedColumnFormula>IFERROR(INDEX(t_social_jours[Arrivée remake],MATCH(AIE$4&amp;t_datas[[#This Row],[Matricule]],t_social_jours[Date &amp; Matricule perso],0)),"/")</calculatedColumnFormula>
    </tableColumn>
    <tableColumn id="149" name="Heure arrivée21541" dataDxfId="327">
      <calculatedColumnFormula>IFERROR(IF(INDEX(t_social_jours[Kilomètres],MATCH(AIF$4&amp;t_datas[[#This Row],[Matricule]],t_social_jours[Date &amp; Matricule perso],0))="","",INDEX(t_social_jours[Kilomètres],MATCH(AIF$4&amp;t_datas[[#This Row],[Matricule]],t_social_jours[Date &amp; Matricule perso],0))),"/")</calculatedColumnFormula>
    </tableColumn>
    <tableColumn id="950" name="Total heures22541" dataDxfId="326">
      <calculatedColumnFormula>IF(SUM(AHW7:AHY11)=0,"",SUM(AHW7:AHY11))</calculatedColumnFormula>
    </tableColumn>
    <tableColumn id="951" name="Moteur2542" dataDxfId="325">
      <calculatedColumnFormula>IF(t_datas[[#This Row],[Immatriculation tracteur]]="","",t_datas[[#This Row],[Immatriculation tracteur]])</calculatedColumnFormula>
    </tableColumn>
    <tableColumn id="746" name="Moteur2543" dataDxfId="324"/>
    <tableColumn id="952" name="Colonne24543" dataDxfId="323">
      <calculatedColumnFormula>IF(t_datas[[#This Row],[Immatriculation SEMI]]="","",t_datas[[#This Row],[Immatriculation SEMI]])</calculatedColumnFormula>
    </tableColumn>
    <tableColumn id="953" name="Colonne235544" dataDxfId="322">
      <calculatedColumnFormula>IF(t_datas[[#This Row],[Client affecté]]="","",t_datas[[#This Row],[Client affecté]])</calculatedColumnFormula>
    </tableColumn>
    <tableColumn id="954" name="Colonne226545" dataDxfId="321">
      <calculatedColumnFormula>IF(t_datas[[#This Row],[Site/ville]]="","",t_datas[[#This Row],[Site/ville]])</calculatedColumnFormula>
    </tableColumn>
    <tableColumn id="313" name="Colonne2265453" dataDxfId="320">
      <calculatedColumnFormula>IF(AIH$3="",0,IF(COUNTBLANK(AIN7:AJA11)=14,-1,1))</calculatedColumnFormula>
    </tableColumn>
    <tableColumn id="172" name="Colonne2265452" dataDxfId="319"/>
    <tableColumn id="169" name="Colonne226546" dataDxfId="318"/>
    <tableColumn id="955" name="Colonne17546" dataDxfId="317"/>
    <tableColumn id="956" name="Remorque8547" dataDxfId="316"/>
    <tableColumn id="957" name="Colonne89548" dataDxfId="315"/>
    <tableColumn id="958" name="Colonne710549" dataDxfId="314"/>
    <tableColumn id="150" name="Colonne710550" dataDxfId="313"/>
    <tableColumn id="206" name="Colonne710551" dataDxfId="312"/>
    <tableColumn id="959" name="Colonne411550" dataDxfId="311"/>
    <tableColumn id="960" name="Colonne312551" dataDxfId="310"/>
    <tableColumn id="961" name="Colonne513552" dataDxfId="309"/>
    <tableColumn id="962" name="Site/Ville14553" dataDxfId="308"/>
    <tableColumn id="151" name="Site/Ville14554" dataDxfId="307"/>
    <tableColumn id="207" name="Site/Ville14555" dataDxfId="306"/>
    <tableColumn id="963" name="Colonne1115554" dataDxfId="305">
      <calculatedColumnFormula>IFERROR(INDEX(t_social_jours[Conduite],MATCH(AJB$4&amp;t_datas[[#This Row],[Matricule]],t_social_jours[Date &amp; Matricule perso],0)),"/")</calculatedColumnFormula>
    </tableColumn>
    <tableColumn id="964" name="Colonne1016555" dataDxfId="304">
      <calculatedColumnFormula>IFERROR(INDEX(t_social_jours[Travail],MATCH(AJC$4&amp;t_datas[[#This Row],[Matricule]],t_social_jours[Date &amp; Matricule perso],0)),"/")</calculatedColumnFormula>
    </tableColumn>
    <tableColumn id="965" name="Colonne917556" dataDxfId="303">
      <calculatedColumnFormula>IFERROR(INDEX(t_social_jours[Dispo],MATCH(AJD$4&amp;t_datas[[#This Row],[Matricule]],t_social_jours[Date &amp; Matricule perso],0)),"/")</calculatedColumnFormula>
    </tableColumn>
    <tableColumn id="152" name="Colonne618558" dataDxfId="302">
      <calculatedColumnFormula>IFERROR(AJB7/AJL7,"/")</calculatedColumnFormula>
    </tableColumn>
    <tableColumn id="967" name="Statut chauffeur19558" dataDxfId="301"/>
    <tableColumn id="344" name="Statut chauffeur19559" dataDxfId="300"/>
    <tableColumn id="376" name="Statut chauffeur19560" dataDxfId="299"/>
    <tableColumn id="968" name="Heure départ20559" dataDxfId="298">
      <calculatedColumnFormula>IFERROR(INDEX(t_social_jours[Départ remake],MATCH(AJI$4&amp;t_datas[[#This Row],[Matricule]],t_social_jours[Date &amp; Matricule perso],0)),"/")</calculatedColumnFormula>
    </tableColumn>
    <tableColumn id="969" name="Heure arrivée21560" dataDxfId="297">
      <calculatedColumnFormula>IFERROR(INDEX(t_social_jours[Arrivée remake],MATCH(AJJ$4&amp;t_datas[[#This Row],[Matricule]],t_social_jours[Date &amp; Matricule perso],0)),"/")</calculatedColumnFormula>
    </tableColumn>
    <tableColumn id="153" name="Heure arrivée21561" dataDxfId="296">
      <calculatedColumnFormula>IFERROR(IF(INDEX(t_social_jours[Kilomètres],MATCH(AJK$4&amp;t_datas[[#This Row],[Matricule]],t_social_jours[Date &amp; Matricule perso],0))="","",INDEX(t_social_jours[Kilomètres],MATCH(AJK$4&amp;t_datas[[#This Row],[Matricule]],t_social_jours[Date &amp; Matricule perso],0))),"/")</calculatedColumnFormula>
    </tableColumn>
    <tableColumn id="970" name="Total heures22561" dataDxfId="295">
      <calculatedColumnFormula>IF(SUM(AJB7:AJD11)=0,"",SUM(AJB7:AJD11))</calculatedColumnFormula>
    </tableColumn>
    <tableColumn id="971" name="Moteur2562" dataDxfId="294">
      <calculatedColumnFormula>IF(t_datas[[#This Row],[Immatriculation tracteur]]="","",t_datas[[#This Row],[Immatriculation tracteur]])</calculatedColumnFormula>
    </tableColumn>
    <tableColumn id="766" name="Moteur2563" dataDxfId="293"/>
    <tableColumn id="972" name="Colonne24563" dataDxfId="292">
      <calculatedColumnFormula>IF(t_datas[[#This Row],[Immatriculation SEMI]]="","",t_datas[[#This Row],[Immatriculation SEMI]])</calculatedColumnFormula>
    </tableColumn>
    <tableColumn id="973" name="Colonne235564" dataDxfId="291">
      <calculatedColumnFormula>IF(t_datas[[#This Row],[Client affecté]]="","",t_datas[[#This Row],[Client affecté]])</calculatedColumnFormula>
    </tableColumn>
    <tableColumn id="974" name="Colonne226565" dataDxfId="290">
      <calculatedColumnFormula>IF(t_datas[[#This Row],[Site/ville]]="","",t_datas[[#This Row],[Site/ville]])</calculatedColumnFormula>
    </tableColumn>
    <tableColumn id="314" name="Colonne2265653" dataDxfId="289">
      <calculatedColumnFormula>IF(AJM$3="",0,IF(COUNTBLANK(AJS7:AKF11)=14,-1,1))</calculatedColumnFormula>
    </tableColumn>
    <tableColumn id="178" name="Colonne2265652" dataDxfId="288"/>
    <tableColumn id="175" name="Colonne226566" dataDxfId="287"/>
    <tableColumn id="975" name="Colonne17566" dataDxfId="286"/>
    <tableColumn id="976" name="Remorque8567" dataDxfId="285"/>
    <tableColumn id="977" name="Colonne89568" dataDxfId="284"/>
    <tableColumn id="978" name="Colonne710569" dataDxfId="283"/>
    <tableColumn id="154" name="Colonne710570" dataDxfId="282"/>
    <tableColumn id="209" name="Colonne710571" dataDxfId="281"/>
    <tableColumn id="979" name="Colonne411570" dataDxfId="280"/>
    <tableColumn id="980" name="Colonne312571" dataDxfId="279"/>
    <tableColumn id="981" name="Colonne513572" dataDxfId="278"/>
    <tableColumn id="982" name="Site/Ville14573" dataDxfId="277"/>
    <tableColumn id="155" name="Site/Ville14574" dataDxfId="276"/>
    <tableColumn id="210" name="Site/Ville14575" dataDxfId="275"/>
    <tableColumn id="983" name="Colonne1115574" dataDxfId="274">
      <calculatedColumnFormula>IFERROR(INDEX(t_social_jours[Conduite],MATCH(AKG$4&amp;t_datas[[#This Row],[Matricule]],t_social_jours[Date &amp; Matricule perso],0)),"/")</calculatedColumnFormula>
    </tableColumn>
    <tableColumn id="984" name="Colonne1016575" dataDxfId="273">
      <calculatedColumnFormula>IFERROR(INDEX(t_social_jours[Travail],MATCH(AKH$4&amp;t_datas[[#This Row],[Matricule]],t_social_jours[Date &amp; Matricule perso],0)),"/")</calculatedColumnFormula>
    </tableColumn>
    <tableColumn id="985" name="Colonne917576" dataDxfId="272">
      <calculatedColumnFormula>IFERROR(INDEX(t_social_jours[Dispo],MATCH(AKI$4&amp;t_datas[[#This Row],[Matricule]],t_social_jours[Date &amp; Matricule perso],0)),"/")</calculatedColumnFormula>
    </tableColumn>
    <tableColumn id="156" name="Colonne618578" dataDxfId="271">
      <calculatedColumnFormula>IFERROR(AKG7/AKQ7,"/")</calculatedColumnFormula>
    </tableColumn>
    <tableColumn id="987" name="Statut chauffeur19578" dataDxfId="270"/>
    <tableColumn id="345" name="Statut chauffeur19579" dataDxfId="269"/>
    <tableColumn id="377" name="Statut chauffeur19580" dataDxfId="268"/>
    <tableColumn id="988" name="Heure départ20579" dataDxfId="267">
      <calculatedColumnFormula>IFERROR(INDEX(t_social_jours[Départ remake],MATCH(AKN$4&amp;t_datas[[#This Row],[Matricule]],t_social_jours[Date &amp; Matricule perso],0)),"/")</calculatedColumnFormula>
    </tableColumn>
    <tableColumn id="989" name="Heure arrivée21580" dataDxfId="266">
      <calculatedColumnFormula>IFERROR(INDEX(t_social_jours[Arrivée remake],MATCH(AKO$4&amp;t_datas[[#This Row],[Matricule]],t_social_jours[Date &amp; Matricule perso],0)),"/")</calculatedColumnFormula>
    </tableColumn>
    <tableColumn id="157" name="Heure arrivée21581" dataDxfId="265">
      <calculatedColumnFormula>IFERROR(IF(INDEX(t_social_jours[Kilomètres],MATCH(AKP$4&amp;t_datas[[#This Row],[Matricule]],t_social_jours[Date &amp; Matricule perso],0))="","",INDEX(t_social_jours[Kilomètres],MATCH(AKP$4&amp;t_datas[[#This Row],[Matricule]],t_social_jours[Date &amp; Matricule perso],0))),"/")</calculatedColumnFormula>
    </tableColumn>
    <tableColumn id="990" name="Total heures22581" dataDxfId="264">
      <calculatedColumnFormula>IF(SUM(AKG7:AKI11)=0,"",SUM(AKG7:AKI11))</calculatedColumnFormula>
    </tableColumn>
  </tableColumns>
  <tableStyleInfo name="TableStyleLight7" showFirstColumn="0" showLastColumn="0" showRowStripes="1" showColumnStripes="0"/>
</table>
</file>

<file path=xl/tables/table2.xml><?xml version="1.0" encoding="utf-8"?>
<table xmlns="http://schemas.openxmlformats.org/spreadsheetml/2006/main" id="2" name="Tableau2" displayName="Tableau2" ref="A1:AJ2" insertRow="1" totalsRowShown="0" headerRowDxfId="32" dataDxfId="33">
  <autoFilter ref="A1:AJ2"/>
  <tableColumns count="36">
    <tableColumn id="1" name="Date" dataDxfId="37"/>
    <tableColumn id="2" name="Conducteurs " dataDxfId="36"/>
    <tableColumn id="3" name="Société conducteur" dataDxfId="35"/>
    <tableColumn id="4" name="Matricule" dataDxfId="34"/>
    <tableColumn id="5" name="Exploitant" dataDxfId="31"/>
    <tableColumn id="6" name="Moteur1" dataDxfId="30"/>
    <tableColumn id="7" name="Précision contrat" dataDxfId="29"/>
    <tableColumn id="8" name="Remorque1" dataDxfId="28"/>
    <tableColumn id="9" name="Client réel1" dataDxfId="27"/>
    <tableColumn id="10" name="Site/Ville1" dataDxfId="26"/>
    <tableColumn id="11" name="Multi client ?" dataDxfId="25"/>
    <tableColumn id="12" name="kms1" dataDxfId="24"/>
    <tableColumn id="13" name="Heures1" dataDxfId="23"/>
    <tableColumn id="14" name="Moteur2" dataDxfId="22"/>
    <tableColumn id="15" name="Remorque2" dataDxfId="21"/>
    <tableColumn id="16" name="Client réel2" dataDxfId="20"/>
    <tableColumn id="17" name="Site/Ville2" dataDxfId="19"/>
    <tableColumn id="18" name="Kms2" dataDxfId="18"/>
    <tableColumn id="19" name="Heures2" dataDxfId="17"/>
    <tableColumn id="20" name="Moteur3" dataDxfId="16"/>
    <tableColumn id="21" name="Remorque3" dataDxfId="15"/>
    <tableColumn id="22" name="Client réel3" dataDxfId="14"/>
    <tableColumn id="23" name="Site/Ville3" dataDxfId="13"/>
    <tableColumn id="24" name="Kms3" dataDxfId="12"/>
    <tableColumn id="25" name="Heures3" dataDxfId="11"/>
    <tableColumn id="26" name="Conduite" dataDxfId="10"/>
    <tableColumn id="27" name="Travail" dataDxfId="9"/>
    <tableColumn id="28" name="Dispo" dataDxfId="8"/>
    <tableColumn id="29" name="Ratio" dataDxfId="7"/>
    <tableColumn id="30" name="Statut chauffeur" dataDxfId="6"/>
    <tableColumn id="31" name="Ordre mise en route" dataDxfId="5"/>
    <tableColumn id="32" name="Horaire client" dataDxfId="4"/>
    <tableColumn id="33" name="Heure départ" dataDxfId="3"/>
    <tableColumn id="34" name="Heure arrivée" dataDxfId="2"/>
    <tableColumn id="35" name="Kms jour" dataDxfId="1"/>
    <tableColumn id="36" name="Total heures" dataDxfId="0"/>
  </tableColumns>
  <tableStyleInfo name="TableStyleMedium14" showFirstColumn="0" showLastColumn="0" showRowStripes="1" showColumnStripes="0"/>
</table>
</file>

<file path=xl/tables/table3.xml><?xml version="1.0" encoding="utf-8"?>
<table xmlns="http://schemas.openxmlformats.org/spreadsheetml/2006/main" id="4" name="t_moteurs" displayName="t_moteurs" ref="A1:A160" totalsRowShown="0" headerRowDxfId="263" dataDxfId="262">
  <autoFilter ref="A1:A160"/>
  <sortState ref="A2:A160">
    <sortCondition ref="A2"/>
  </sortState>
  <tableColumns count="1">
    <tableColumn id="1" name="MOTEURS" dataDxfId="261"/>
  </tableColumns>
  <tableStyleInfo name="TableStyleLight5" showFirstColumn="0" showLastColumn="0" showRowStripes="1" showColumnStripes="0"/>
</table>
</file>

<file path=xl/tables/table4.xml><?xml version="1.0" encoding="utf-8"?>
<table xmlns="http://schemas.openxmlformats.org/spreadsheetml/2006/main" id="5" name="t_remorques" displayName="t_remorques" ref="C1:C137" totalsRowShown="0" headerRowDxfId="260" dataDxfId="259">
  <autoFilter ref="C1:C137"/>
  <sortState ref="C2:C137">
    <sortCondition ref="C2"/>
  </sortState>
  <tableColumns count="1">
    <tableColumn id="1" name="REMORQUES" dataDxfId="258"/>
  </tableColumns>
  <tableStyleInfo name="TableStyleLight6" showFirstColumn="0" showLastColumn="0" showRowStripes="1" showColumnStripes="0"/>
</table>
</file>

<file path=xl/tables/table5.xml><?xml version="1.0" encoding="utf-8"?>
<table xmlns="http://schemas.openxmlformats.org/spreadsheetml/2006/main" id="10" name="t_sociétés" displayName="t_sociétés" ref="E1:E4" totalsRowShown="0" headerRowDxfId="257" dataDxfId="256">
  <autoFilter ref="E1:E4"/>
  <tableColumns count="1">
    <tableColumn id="1" name="sociétés" dataDxfId="255"/>
  </tableColumns>
  <tableStyleInfo name="TableStyleLight3" showFirstColumn="0" showLastColumn="0" showRowStripes="1" showColumnStripes="0"/>
</table>
</file>

<file path=xl/tables/table6.xml><?xml version="1.0" encoding="utf-8"?>
<table xmlns="http://schemas.openxmlformats.org/spreadsheetml/2006/main" id="11" name="t_heures" displayName="t_heures" ref="G1:G4" totalsRowShown="0" headerRowDxfId="254" dataDxfId="253">
  <autoFilter ref="G1:G4"/>
  <tableColumns count="1">
    <tableColumn id="1" name="heures" dataDxfId="252"/>
  </tableColumns>
  <tableStyleInfo name="TableStyleLight7" showFirstColumn="0" showLastColumn="0" showRowStripes="1" showColumnStripes="0"/>
</table>
</file>

<file path=xl/tables/table7.xml><?xml version="1.0" encoding="utf-8"?>
<table xmlns="http://schemas.openxmlformats.org/spreadsheetml/2006/main" id="6" name="t_clients" displayName="t_clients" ref="A1:A37" totalsRowShown="0" headerRowDxfId="251" dataDxfId="250">
  <autoFilter ref="A1:A37"/>
  <sortState ref="A2:A37">
    <sortCondition ref="A2"/>
  </sortState>
  <tableColumns count="1">
    <tableColumn id="1" name="clients" dataDxfId="249"/>
  </tableColumns>
  <tableStyleInfo name="TableStyleLight5" showFirstColumn="0" showLastColumn="0" showRowStripes="1" showColumnStripes="0"/>
</table>
</file>

<file path=xl/tables/table8.xml><?xml version="1.0" encoding="utf-8"?>
<table xmlns="http://schemas.openxmlformats.org/spreadsheetml/2006/main" id="8" name="t_exploitants" displayName="t_exploitants" ref="E1:E7" totalsRowShown="0" headerRowDxfId="248" dataDxfId="247">
  <autoFilter ref="E1:E7"/>
  <tableColumns count="1">
    <tableColumn id="1" name="EXPLOITANTS" dataDxfId="246"/>
  </tableColumns>
  <tableStyleInfo name="TableStyleLight3" showFirstColumn="0" showLastColumn="0" showRowStripes="1" showColumnStripes="0"/>
</table>
</file>

<file path=xl/tables/table9.xml><?xml version="1.0" encoding="utf-8"?>
<table xmlns="http://schemas.openxmlformats.org/spreadsheetml/2006/main" id="9" name="t_statuts" displayName="t_statuts" ref="G1:G17" totalsRowShown="0" headerRowDxfId="245" dataDxfId="244">
  <autoFilter ref="G1:G17"/>
  <sortState ref="G2:G17">
    <sortCondition ref="G2"/>
  </sortState>
  <tableColumns count="1">
    <tableColumn id="1" name="statuts" dataDxfId="243"/>
  </tableColumns>
  <tableStyleInfo name="TableStyleLight2" showFirstColumn="0" showLastColumn="0" showRowStripes="1" showColumnStripes="0"/>
</table>
</file>

<file path=xl/tables/table10.xml><?xml version="1.0" encoding="utf-8"?>
<table xmlns="http://schemas.openxmlformats.org/spreadsheetml/2006/main" id="17" name="t_choix" displayName="t_choix" ref="I1:I3" totalsRowShown="0" headerRowDxfId="242" dataDxfId="241">
  <autoFilter ref="I1:I3"/>
  <tableColumns count="1">
    <tableColumn id="1" name="choix" dataDxfId="240"/>
  </tableColumns>
  <tableStyleInfo name="TableStyleLight7" showFirstColumn="0" showLastColumn="0" showRowStripes="1" showColumnStripes="0"/>
</table>
</file>

<file path=xl/tables/table11.xml><?xml version="1.0" encoding="utf-8"?>
<table xmlns="http://schemas.openxmlformats.org/spreadsheetml/2006/main" id="19" name="t_contrat" displayName="t_contrat" ref="K1:K2" totalsRowShown="0" headerRowDxfId="239" dataDxfId="238">
  <autoFilter ref="K1:K2"/>
  <tableColumns count="1">
    <tableColumn id="1" name="Précision contrat" dataDxfId="237"/>
  </tableColumns>
  <tableStyleInfo name="TableStyleLight1" showFirstColumn="0" showLastColumn="0" showRowStripes="1" showColumnStripes="0"/>
</table>
</file>

<file path=xl/tables/table12.xml><?xml version="1.0" encoding="utf-8"?>
<table xmlns="http://schemas.openxmlformats.org/spreadsheetml/2006/main" id="3" name="t_social_jours" displayName="t_social_jours" ref="A2:Z3" totalsRowShown="0" headerRowDxfId="236" dataDxfId="235">
  <autoFilter ref="A2:Z3"/>
  <tableColumns count="26">
    <tableColumn id="1" name="Date remake" dataDxfId="234">
      <calculatedColumnFormula>IF(LEN(t_social_jours[[#This Row],[Début édition]])=8,DATE(RIGHT(t_social_jours[[#This Row],[Début édition]],4),MID(t_social_jours[[#This Row],[Début édition]],3,2),LEFT(t_social_jours[[#This Row],[Début édition]],2)),DATE(RIGHT(t_social_jours[[#This Row],[Début édition]],4),MID(t_social_jours[[#This Row],[Début édition]],2,2),"0"&amp;LEFT(t_social_jours[[#This Row],[Début édition]],1)))</calculatedColumnFormula>
    </tableColumn>
    <tableColumn id="2" name="Départ remake" dataDxfId="233">
      <calculatedColumnFormula>IF(t_social_jours[[#This Row],[Départ]]="","",IF(t_social_jours[[#This Row],[Arrivée]]="","",IF(t_social_jours[[#This Row],[Départ]]=0,"",IF(LEN(t_social_jours[[#This Row],[Départ]])=6,LEFT(t_social_jours[[#This Row],[Départ]],2)&amp;":"&amp;MID(t_social_jours[[#This Row],[Départ]],3,2),IF(LEN(t_social_jours[[#This Row],[Départ]])=5,"0"&amp;LEFT(t_social_jours[[#This Row],[Départ]],1)&amp;":"&amp;MID(t_social_jours[[#This Row],[Départ]],2,2),IF(LEN(t_social_jours[[#This Row],[Départ]])=4,"00"&amp;":"&amp;LEFT(t_social_jours[[#This Row],[Départ]],2),IF(LEN(t_social_jours[[#This Row],[Départ]])=3,"00"&amp;":"&amp;"0"&amp;LEFT(t_social_jours[[#This Row],[Départ]],1))))))))</calculatedColumnFormula>
    </tableColumn>
    <tableColumn id="3" name="Arrivée remake" dataDxfId="232">
      <calculatedColumnFormula>IF(t_social_jours[[#This Row],[Arrivée]]="","",IF(t_social_jours[[#This Row],[Arrivée]]=2400,"",IF(LEN(t_social_jours[[#This Row],[Arrivée]])=6,LEFT(t_social_jours[[#This Row],[Arrivée]],2)&amp;":"&amp;MID(t_social_jours[[#This Row],[Arrivée]],3,2),IF(LEN(t_social_jours[[#This Row],[Arrivée]])=5,"0"&amp;LEFT(t_social_jours[[#This Row],[Arrivée]],1)&amp;":"&amp;MID(t_social_jours[[#This Row],[Arrivée]],2,2),IF(LEN(t_social_jours[[#This Row],[Arrivée]])=4,"00"&amp;":"&amp;LEFT(t_social_jours[[#This Row],[Arrivée]],2),IF(LEN(t_social_jours[[#This Row],[Arrivée]])=3,"00"&amp;":"&amp;"0"&amp;LEFT(t_social_jours[[#This Row],[Arrivée]],1)))))))</calculatedColumnFormula>
    </tableColumn>
    <tableColumn id="25" name="Matricule perso" dataDxfId="231">
      <calculatedColumnFormula>RIGHT("000000000" &amp;t_social_jours[[#This Row],[Matricule]],9)</calculatedColumnFormula>
    </tableColumn>
    <tableColumn id="24" name="Date &amp; Matricule perso" dataDxfId="230">
      <calculatedColumnFormula>t_social_jours[[#This Row],[Date remake]]&amp;t_social_jours[[#This Row],[Matricule perso]]</calculatedColumnFormula>
    </tableColumn>
    <tableColumn id="26" name="Horaire mensuel" dataDxfId="229"/>
    <tableColumn id="4" name="Nom" dataDxfId="228"/>
    <tableColumn id="5" name="Prénom" dataDxfId="227"/>
    <tableColumn id="6" name="Matricule" dataDxfId="226"/>
    <tableColumn id="7" name="Code externe" dataDxfId="225"/>
    <tableColumn id="8" name="Début édition" dataDxfId="224"/>
    <tableColumn id="9" name="Fin édition" dataDxfId="223"/>
    <tableColumn id="10" name="Départ" dataDxfId="222"/>
    <tableColumn id="11" name="Arrivée" dataDxfId="221"/>
    <tableColumn id="12" name="Conduite" dataDxfId="220"/>
    <tableColumn id="13" name="Travail" dataDxfId="219"/>
    <tableColumn id="14" name="Dispo" dataDxfId="218"/>
    <tableColumn id="15" name="Dispo double" dataDxfId="217"/>
    <tableColumn id="16" name="Repos" dataDxfId="216"/>
    <tableColumn id="17" name="effectif" dataDxfId="215"/>
    <tableColumn id="18" name="Service (ext)" dataDxfId="214"/>
    <tableColumn id="19" name="Service" dataDxfId="213"/>
    <tableColumn id="20" name="Service AN" dataDxfId="212"/>
    <tableColumn id="21" name="Amplitude" dataDxfId="211"/>
    <tableColumn id="22" name="Kilomètres" dataDxfId="210"/>
    <tableColumn id="23" name="Jours" dataDxfId="209"/>
  </tableColumns>
  <tableStyleInfo name="TableStyleLight7" showFirstColumn="0" showLastColumn="0" showRowStripes="1" showColumnStripes="0"/>
</table>
</file>

<file path=xl/tables/table13.xml><?xml version="1.0" encoding="utf-8"?>
<table xmlns="http://schemas.openxmlformats.org/spreadsheetml/2006/main" id="16" name="KMS_service_Mois" displayName="KMS_service_Mois" ref="A4:S5" totalsRowShown="0" headerRowDxfId="208" dataDxfId="207" tableBorderDxfId="206" headerRowCellStyle="Normal 3" dataCellStyle="Normal 3">
  <autoFilter ref="A4:S5"/>
  <tableColumns count="19">
    <tableColumn id="1" name="MATRICULE PERSO" dataDxfId="205" dataCellStyle="Normal 3">
      <calculatedColumnFormula>IF(KMS_service_Mois[[#This Row],[Matricule]]&lt;&gt;"",RIGHT("000000000" &amp; KMS_service_Mois[[#This Row],[Matricule]],9),RIGHT("000000000" &amp; KMS_service_Mois[[#This Row],[Code externe]],9))</calculatedColumnFormula>
    </tableColumn>
    <tableColumn id="19" name="Nom" dataDxfId="204" dataCellStyle="Normal 3"/>
    <tableColumn id="2" name="Prénom" dataDxfId="203" dataCellStyle="Normal 3"/>
    <tableColumn id="3" name="Matricule" dataDxfId="202" dataCellStyle="Normal 3"/>
    <tableColumn id="4" name="Code externe" dataDxfId="201" dataCellStyle="Normal 3"/>
    <tableColumn id="5" name="Début Edition" dataDxfId="200" dataCellStyle="Normal 3"/>
    <tableColumn id="6" name="Fin Edition" dataDxfId="199" dataCellStyle="Normal 3"/>
    <tableColumn id="7" name="Conduite" dataDxfId="198" dataCellStyle="Normal 3"/>
    <tableColumn id="8" name="Travail" dataDxfId="197" dataCellStyle="Normal 3"/>
    <tableColumn id="9" name="Dispo" dataDxfId="196" dataCellStyle="Normal 3"/>
    <tableColumn id="10" name="Dispo double" dataDxfId="195" dataCellStyle="Normal 3"/>
    <tableColumn id="11" name="Repos" dataDxfId="194"/>
    <tableColumn id="12" name="Effectif" dataDxfId="193" dataCellStyle="Normal 3"/>
    <tableColumn id="13" name="Service (Ext)" dataDxfId="192" dataCellStyle="Normal 3"/>
    <tableColumn id="14" name="Service" dataDxfId="191" dataCellStyle="Normal 3"/>
    <tableColumn id="15" name="Service AN" dataDxfId="190" dataCellStyle="Normal 3"/>
    <tableColumn id="16" name="Amplitude" dataDxfId="189" dataCellStyle="Normal 3"/>
    <tableColumn id="17" name="Kilomètres" dataDxfId="188" dataCellStyle="Normal 3"/>
    <tableColumn id="18" name="Jours" dataDxfId="187" dataCellStyle="Normal 3"/>
  </tableColumns>
  <tableStyleInfo name="TableStyleLight7" showFirstColumn="0" showLastColumn="0" showRowStripes="1" showColumnStripes="0"/>
</table>
</file>

<file path=xl/tables/table14.xml><?xml version="1.0" encoding="utf-8"?>
<table xmlns="http://schemas.openxmlformats.org/spreadsheetml/2006/main" id="12" name="t_années" displayName="t_années" ref="A1:A7" totalsRowShown="0" headerRowDxfId="186" dataDxfId="185">
  <autoFilter ref="A1:A7"/>
  <tableColumns count="1">
    <tableColumn id="1" name="années" dataDxfId="184"/>
  </tableColumns>
  <tableStyleInfo name="TableStyleMedium18" showFirstColumn="0" showLastColumn="0" showRowStripes="1" showColumnStripes="0"/>
</table>
</file>

<file path=xl/tables/table15.xml><?xml version="1.0" encoding="utf-8"?>
<table xmlns="http://schemas.openxmlformats.org/spreadsheetml/2006/main" id="13" name="t_calendrier" displayName="t_calendrier" ref="E1:L13" totalsRowShown="0" headerRowDxfId="183" dataDxfId="182">
  <autoFilter ref="E1:L13"/>
  <tableColumns count="8">
    <tableColumn id="1" name="mois" dataDxfId="181"/>
    <tableColumn id="2" name="N°" dataDxfId="180"/>
    <tableColumn id="3" name="nb jours" dataDxfId="179">
      <calculatedColumnFormula>DAY(EOMONTH(t_calendrier[[#This Row],[Début mois]],0))</calculatedColumnFormula>
    </tableColumn>
    <tableColumn id="6" name="Début mois" dataDxfId="178">
      <calculatedColumnFormula>DATE(HEURES!$B$1,t_calendrier[[#This Row],[N°]],1)</calculatedColumnFormula>
    </tableColumn>
    <tableColumn id="5" name="Fin mois" dataDxfId="177">
      <calculatedColumnFormula>EOMONTH(t_calendrier[[#This Row],[Début mois]],0)</calculatedColumnFormula>
    </tableColumn>
    <tableColumn id="4" name="Nb jours ouvrés" dataDxfId="176">
      <calculatedColumnFormula>NETWORKDAYS(t_calendrier[[#This Row],[Début mois]],t_calendrier[[#This Row],[Fin mois]])</calculatedColumnFormula>
    </tableColumn>
    <tableColumn id="7" name="Avec JF" dataDxfId="175">
      <calculatedColumnFormula>NETWORKDAYS(t_calendrier[[#This Row],[Début mois]],t_calendrier[[#This Row],[Fin mois]],t_dates_JF[Dates])</calculatedColumnFormula>
    </tableColumn>
    <tableColumn id="8" name="nb ouvré - aujourd'hui" dataDxfId="174">
      <calculatedColumnFormula>IF(MONTH(TODAY())&gt;MONTH(t_calendrier[[#This Row],[Début mois]]),t_calendrier[[#This Row],[Avec JF]],IF(MONTH(TODAY())&lt;MONTH(t_calendrier[[#This Row],[Début mois]]),0,NETWORKDAYS.INTL(t_calendrier[[#This Row],[Début mois]],TODAY(),1,t_dates_JF[Dates])))</calculatedColumnFormula>
    </tableColumn>
  </tableColumns>
  <tableStyleInfo name="TableStyleMedium3" showFirstColumn="0" showLastColumn="0" showRowStripes="1" showColumnStripes="0"/>
</table>
</file>

<file path=xl/tables/table16.xml><?xml version="1.0" encoding="utf-8"?>
<table xmlns="http://schemas.openxmlformats.org/spreadsheetml/2006/main" id="14" name="t_dates_JF" displayName="t_dates_JF" ref="C1:C12" totalsRowShown="0" headerRowDxfId="173" dataDxfId="172">
  <autoFilter ref="C1:C12"/>
  <tableColumns count="1">
    <tableColumn id="1" name="Dates" dataDxfId="171"/>
  </tableColumns>
  <tableStyleInfo name="TableStyleMedium8" showFirstColumn="0" showLastColumn="0" showRowStripes="1" showColumnStripes="0"/>
</table>
</file>

<file path=xl/tables/table17.xml><?xml version="1.0" encoding="utf-8"?>
<table xmlns="http://schemas.openxmlformats.org/spreadsheetml/2006/main" id="18" name="t_jours" displayName="t_jours" ref="N1:N32" totalsRowShown="0" headerRowDxfId="170" dataDxfId="169">
  <autoFilter ref="N1:N32"/>
  <tableColumns count="1">
    <tableColumn id="1" name="jours" dataDxfId="168"/>
  </tableColumns>
  <tableStyleInfo name="TableStyleMedium5"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table" Target="../tables/table4.xml"/><Relationship Id="rId1" Type="http://schemas.openxmlformats.org/officeDocument/2006/relationships/table" Target="../tables/table3.xml"/><Relationship Id="rId4" Type="http://schemas.openxmlformats.org/officeDocument/2006/relationships/table" Target="../tables/table6.xml"/></Relationships>
</file>

<file path=xl/worksheets/_rels/sheet4.xml.rels><?xml version="1.0" encoding="UTF-8" standalone="yes"?>
<Relationships xmlns="http://schemas.openxmlformats.org/package/2006/relationships"><Relationship Id="rId3" Type="http://schemas.openxmlformats.org/officeDocument/2006/relationships/table" Target="../tables/table9.xml"/><Relationship Id="rId2" Type="http://schemas.openxmlformats.org/officeDocument/2006/relationships/table" Target="../tables/table8.xml"/><Relationship Id="rId1" Type="http://schemas.openxmlformats.org/officeDocument/2006/relationships/table" Target="../tables/table7.xml"/><Relationship Id="rId5" Type="http://schemas.openxmlformats.org/officeDocument/2006/relationships/table" Target="../tables/table11.xml"/><Relationship Id="rId4" Type="http://schemas.openxmlformats.org/officeDocument/2006/relationships/table" Target="../tables/table10.xml"/></Relationships>
</file>

<file path=xl/worksheets/_rels/sheet5.xml.rels><?xml version="1.0" encoding="UTF-8" standalone="yes"?>
<Relationships xmlns="http://schemas.openxmlformats.org/package/2006/relationships"><Relationship Id="rId8" Type="http://schemas.openxmlformats.org/officeDocument/2006/relationships/image" Target="../media/image3.emf"/><Relationship Id="rId3" Type="http://schemas.openxmlformats.org/officeDocument/2006/relationships/control" Target="../activeX/activeX1.xml"/><Relationship Id="rId7" Type="http://schemas.openxmlformats.org/officeDocument/2006/relationships/control" Target="../activeX/activeX3.xml"/><Relationship Id="rId2" Type="http://schemas.openxmlformats.org/officeDocument/2006/relationships/vmlDrawing" Target="../drawings/vmlDrawing1.vml"/><Relationship Id="rId1" Type="http://schemas.openxmlformats.org/officeDocument/2006/relationships/drawing" Target="../drawings/drawing1.xml"/><Relationship Id="rId6" Type="http://schemas.openxmlformats.org/officeDocument/2006/relationships/image" Target="../media/image2.emf"/><Relationship Id="rId5" Type="http://schemas.openxmlformats.org/officeDocument/2006/relationships/control" Target="../activeX/activeX2.xml"/><Relationship Id="rId10" Type="http://schemas.openxmlformats.org/officeDocument/2006/relationships/comments" Target="../comments1.xml"/><Relationship Id="rId4" Type="http://schemas.openxmlformats.org/officeDocument/2006/relationships/image" Target="../media/image1.emf"/><Relationship Id="rId9" Type="http://schemas.openxmlformats.org/officeDocument/2006/relationships/table" Target="../tables/table12.xml"/></Relationships>
</file>

<file path=xl/worksheets/_rels/sheet6.xml.rels><?xml version="1.0" encoding="UTF-8" standalone="yes"?>
<Relationships xmlns="http://schemas.openxmlformats.org/package/2006/relationships"><Relationship Id="rId8" Type="http://schemas.openxmlformats.org/officeDocument/2006/relationships/table" Target="../tables/table13.xml"/><Relationship Id="rId3" Type="http://schemas.openxmlformats.org/officeDocument/2006/relationships/vmlDrawing" Target="../drawings/vmlDrawing2.vml"/><Relationship Id="rId7" Type="http://schemas.openxmlformats.org/officeDocument/2006/relationships/image" Target="../media/image5.emf"/><Relationship Id="rId2" Type="http://schemas.openxmlformats.org/officeDocument/2006/relationships/drawing" Target="../drawings/drawing2.xml"/><Relationship Id="rId1" Type="http://schemas.openxmlformats.org/officeDocument/2006/relationships/printerSettings" Target="../printerSettings/printerSettings3.bin"/><Relationship Id="rId6" Type="http://schemas.openxmlformats.org/officeDocument/2006/relationships/control" Target="../activeX/activeX5.xml"/><Relationship Id="rId5" Type="http://schemas.openxmlformats.org/officeDocument/2006/relationships/image" Target="../media/image4.emf"/><Relationship Id="rId4" Type="http://schemas.openxmlformats.org/officeDocument/2006/relationships/control" Target="../activeX/activeX4.xml"/><Relationship Id="rId9" Type="http://schemas.openxmlformats.org/officeDocument/2006/relationships/comments" Target="../comments2.xml"/></Relationships>
</file>

<file path=xl/worksheets/_rels/sheet7.xml.rels><?xml version="1.0" encoding="UTF-8" standalone="yes"?>
<Relationships xmlns="http://schemas.openxmlformats.org/package/2006/relationships"><Relationship Id="rId3" Type="http://schemas.openxmlformats.org/officeDocument/2006/relationships/table" Target="../tables/table15.xml"/><Relationship Id="rId2" Type="http://schemas.openxmlformats.org/officeDocument/2006/relationships/table" Target="../tables/table14.xml"/><Relationship Id="rId1" Type="http://schemas.openxmlformats.org/officeDocument/2006/relationships/printerSettings" Target="../printerSettings/printerSettings4.bin"/><Relationship Id="rId5" Type="http://schemas.openxmlformats.org/officeDocument/2006/relationships/table" Target="../tables/table17.xml"/><Relationship Id="rId4" Type="http://schemas.openxmlformats.org/officeDocument/2006/relationships/table" Target="../tables/table1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9" tint="-0.249977111117893"/>
    <pageSetUpPr fitToPage="1"/>
  </sheetPr>
  <dimension ref="A1:AKQ11"/>
  <sheetViews>
    <sheetView tabSelected="1" zoomScale="85" zoomScaleNormal="85" workbookViewId="0">
      <pane xSplit="18" ySplit="6" topLeftCell="S7" activePane="bottomRight" state="frozen"/>
      <selection pane="topRight" activeCell="P1" sqref="P1"/>
      <selection pane="bottomLeft" activeCell="A7" sqref="A7"/>
      <selection pane="bottomRight" activeCell="B2" sqref="B2:J2"/>
    </sheetView>
  </sheetViews>
  <sheetFormatPr baseColWidth="10" defaultColWidth="11.5546875" defaultRowHeight="12" x14ac:dyDescent="0.3"/>
  <cols>
    <col min="1" max="1" width="28" style="3" customWidth="1"/>
    <col min="2" max="2" width="14.33203125" style="3" customWidth="1"/>
    <col min="3" max="3" width="3" style="3" hidden="1" customWidth="1"/>
    <col min="4" max="4" width="5.44140625" style="3" hidden="1" customWidth="1"/>
    <col min="5" max="5" width="11" style="3" customWidth="1"/>
    <col min="6" max="9" width="9.109375" style="3" hidden="1" customWidth="1"/>
    <col min="10" max="10" width="13.5546875" style="3" customWidth="1"/>
    <col min="11" max="12" width="12.6640625" style="3" hidden="1" customWidth="1"/>
    <col min="13" max="13" width="9.6640625" style="3" hidden="1" customWidth="1"/>
    <col min="14" max="16" width="12.6640625" style="3" hidden="1" customWidth="1"/>
    <col min="17" max="17" width="9.6640625" style="3" hidden="1" customWidth="1"/>
    <col min="18" max="18" width="12.6640625" style="3" hidden="1" customWidth="1"/>
    <col min="19" max="23" width="9.6640625" style="3" customWidth="1"/>
    <col min="24" max="24" width="2.6640625" style="3" customWidth="1"/>
    <col min="25" max="43" width="9.6640625" style="3" customWidth="1"/>
    <col min="44" max="49" width="7.6640625" style="3" customWidth="1"/>
    <col min="50" max="54" width="9.6640625" style="3" customWidth="1"/>
    <col min="55" max="55" width="2.6640625" style="3" customWidth="1"/>
    <col min="56" max="74" width="9.6640625" style="3" customWidth="1"/>
    <col min="75" max="79" width="7.6640625" style="3" customWidth="1"/>
    <col min="80" max="80" width="11.44140625" style="3" customWidth="1"/>
    <col min="81" max="84" width="11.5546875" style="3" customWidth="1"/>
    <col min="85" max="85" width="16.5546875" style="3" customWidth="1"/>
    <col min="86" max="86" width="2.6640625" style="3" customWidth="1"/>
    <col min="87" max="105" width="11.5546875" style="3" customWidth="1"/>
    <col min="106" max="111" width="7.6640625" style="3" customWidth="1"/>
    <col min="112" max="116" width="11.5546875" style="3" customWidth="1"/>
    <col min="117" max="117" width="2.6640625" style="3" customWidth="1"/>
    <col min="118" max="136" width="11.5546875" style="3" customWidth="1"/>
    <col min="137" max="142" width="7.6640625" style="3" customWidth="1"/>
    <col min="143" max="147" width="11.5546875" style="3" customWidth="1"/>
    <col min="148" max="148" width="2.6640625" style="3" customWidth="1"/>
    <col min="149" max="167" width="11.5546875" style="3" customWidth="1"/>
    <col min="168" max="173" width="7.6640625" style="3" customWidth="1"/>
    <col min="174" max="178" width="11.5546875" style="3" customWidth="1"/>
    <col min="179" max="179" width="2.6640625" style="3" customWidth="1"/>
    <col min="180" max="198" width="11.5546875" style="3" customWidth="1"/>
    <col min="199" max="204" width="7.6640625" style="3" customWidth="1"/>
    <col min="205" max="209" width="11.5546875" style="3" customWidth="1"/>
    <col min="210" max="210" width="2.6640625" style="3" customWidth="1"/>
    <col min="211" max="229" width="11.5546875" style="3" customWidth="1"/>
    <col min="230" max="235" width="7.6640625" style="3" customWidth="1"/>
    <col min="236" max="240" width="11.5546875" style="3" customWidth="1"/>
    <col min="241" max="241" width="2.6640625" style="3" customWidth="1"/>
    <col min="242" max="260" width="11.5546875" style="3" customWidth="1"/>
    <col min="261" max="266" width="7.6640625" style="3" customWidth="1"/>
    <col min="267" max="271" width="11.5546875" style="3" customWidth="1"/>
    <col min="272" max="272" width="2.6640625" style="3" customWidth="1"/>
    <col min="273" max="291" width="11.5546875" style="3" customWidth="1"/>
    <col min="292" max="297" width="7.6640625" style="3" customWidth="1"/>
    <col min="298" max="302" width="11.5546875" style="3" customWidth="1"/>
    <col min="303" max="303" width="2.6640625" style="3" customWidth="1"/>
    <col min="304" max="322" width="11.5546875" style="3" customWidth="1"/>
    <col min="323" max="328" width="7.6640625" style="3" customWidth="1"/>
    <col min="329" max="333" width="11.5546875" style="3" customWidth="1"/>
    <col min="334" max="334" width="2.6640625" style="3" customWidth="1"/>
    <col min="335" max="353" width="11.5546875" style="3" customWidth="1"/>
    <col min="354" max="359" width="7.6640625" style="3" customWidth="1"/>
    <col min="360" max="364" width="11.5546875" style="3" customWidth="1"/>
    <col min="365" max="365" width="2.6640625" style="3" customWidth="1"/>
    <col min="366" max="384" width="11.5546875" style="3" customWidth="1"/>
    <col min="385" max="390" width="7.6640625" style="3" customWidth="1"/>
    <col min="391" max="395" width="11.5546875" style="3" customWidth="1"/>
    <col min="396" max="396" width="2.6640625" style="3" customWidth="1"/>
    <col min="397" max="415" width="11.5546875" style="3" customWidth="1"/>
    <col min="416" max="421" width="7.6640625" style="3" customWidth="1"/>
    <col min="422" max="426" width="11.5546875" style="3" customWidth="1"/>
    <col min="427" max="427" width="2.6640625" style="3" customWidth="1"/>
    <col min="428" max="446" width="11.5546875" style="3" customWidth="1"/>
    <col min="447" max="452" width="7.6640625" style="3" customWidth="1"/>
    <col min="453" max="457" width="11.5546875" style="3" customWidth="1"/>
    <col min="458" max="458" width="2.6640625" style="3" customWidth="1"/>
    <col min="459" max="477" width="11.5546875" style="3" customWidth="1"/>
    <col min="478" max="483" width="7.6640625" style="3" customWidth="1"/>
    <col min="484" max="488" width="11.5546875" style="3" customWidth="1"/>
    <col min="489" max="489" width="2.6640625" style="3" customWidth="1"/>
    <col min="490" max="508" width="11.5546875" style="3" customWidth="1"/>
    <col min="509" max="514" width="7.6640625" style="3" customWidth="1"/>
    <col min="515" max="519" width="11.5546875" style="3" customWidth="1"/>
    <col min="520" max="520" width="2.6640625" style="3" customWidth="1"/>
    <col min="521" max="539" width="11.5546875" style="3" customWidth="1"/>
    <col min="540" max="545" width="7.6640625" style="3" customWidth="1"/>
    <col min="546" max="550" width="11.5546875" style="3" customWidth="1"/>
    <col min="551" max="551" width="2.6640625" style="3" customWidth="1"/>
    <col min="552" max="570" width="11.5546875" style="3" customWidth="1"/>
    <col min="571" max="576" width="7.6640625" style="3" customWidth="1"/>
    <col min="577" max="581" width="11.5546875" style="3" customWidth="1"/>
    <col min="582" max="582" width="2.6640625" style="3" customWidth="1"/>
    <col min="583" max="601" width="11.5546875" style="3" customWidth="1"/>
    <col min="602" max="607" width="7.6640625" style="3" customWidth="1"/>
    <col min="608" max="612" width="11.5546875" style="3" customWidth="1"/>
    <col min="613" max="613" width="2.6640625" style="3" customWidth="1"/>
    <col min="614" max="632" width="11.5546875" style="3" customWidth="1"/>
    <col min="633" max="638" width="7.6640625" style="3" customWidth="1"/>
    <col min="639" max="643" width="11.5546875" style="3" customWidth="1"/>
    <col min="644" max="644" width="2.6640625" style="3" customWidth="1"/>
    <col min="645" max="663" width="11.5546875" style="3" customWidth="1"/>
    <col min="664" max="669" width="7.6640625" style="3" customWidth="1"/>
    <col min="670" max="674" width="11.5546875" style="3" customWidth="1"/>
    <col min="675" max="675" width="2.6640625" style="3" customWidth="1"/>
    <col min="676" max="694" width="11.5546875" style="3" customWidth="1"/>
    <col min="695" max="700" width="7.6640625" style="3" customWidth="1"/>
    <col min="701" max="705" width="11.5546875" style="3" customWidth="1"/>
    <col min="706" max="706" width="2.6640625" style="3" customWidth="1"/>
    <col min="707" max="725" width="11.5546875" style="3" customWidth="1"/>
    <col min="726" max="731" width="7.6640625" style="3" customWidth="1"/>
    <col min="732" max="736" width="11.5546875" style="3" customWidth="1"/>
    <col min="737" max="737" width="2.6640625" style="3" customWidth="1"/>
    <col min="738" max="756" width="11.5546875" style="3" customWidth="1"/>
    <col min="757" max="762" width="7.6640625" style="3" customWidth="1"/>
    <col min="763" max="766" width="11.5546875" style="3" customWidth="1"/>
    <col min="767" max="767" width="11.88671875" style="3" customWidth="1"/>
    <col min="768" max="768" width="2.6640625" style="3" customWidth="1"/>
    <col min="769" max="770" width="11.88671875" style="3" customWidth="1"/>
    <col min="771" max="787" width="11.5546875" style="3" customWidth="1"/>
    <col min="788" max="793" width="7.6640625" style="3" customWidth="1"/>
    <col min="794" max="798" width="11.5546875" style="3" customWidth="1"/>
    <col min="799" max="799" width="2.6640625" style="3" customWidth="1"/>
    <col min="800" max="818" width="11.5546875" style="3" customWidth="1"/>
    <col min="819" max="824" width="7.6640625" style="3" customWidth="1"/>
    <col min="825" max="829" width="11.5546875" style="3" customWidth="1"/>
    <col min="830" max="830" width="2.6640625" style="3" customWidth="1"/>
    <col min="831" max="849" width="11.5546875" style="3" customWidth="1"/>
    <col min="850" max="855" width="7.6640625" style="3" customWidth="1"/>
    <col min="856" max="860" width="11.5546875" style="3" customWidth="1"/>
    <col min="861" max="861" width="2.6640625" style="3" customWidth="1"/>
    <col min="862" max="880" width="11.5546875" style="3" customWidth="1"/>
    <col min="881" max="886" width="7.6640625" style="3" customWidth="1"/>
    <col min="887" max="891" width="11.5546875" style="3" customWidth="1"/>
    <col min="892" max="892" width="2.6640625" style="3" customWidth="1"/>
    <col min="893" max="911" width="11.5546875" style="3" customWidth="1"/>
    <col min="912" max="917" width="7.6640625" style="3" customWidth="1"/>
    <col min="918" max="922" width="11.5546875" style="3" customWidth="1"/>
    <col min="923" max="923" width="2.6640625" style="3" customWidth="1"/>
    <col min="924" max="942" width="11.5546875" style="3" customWidth="1"/>
    <col min="943" max="948" width="7.6640625" style="3" customWidth="1"/>
    <col min="949" max="953" width="11.5546875" style="3" customWidth="1"/>
    <col min="954" max="954" width="2.6640625" style="3" customWidth="1"/>
    <col min="955" max="973" width="11.5546875" style="3" customWidth="1"/>
    <col min="974" max="979" width="7.6640625" style="3" customWidth="1"/>
    <col min="980" max="984" width="11.5546875" style="3"/>
    <col min="985" max="1001" width="0" style="3" hidden="1" customWidth="1"/>
    <col min="1002" max="16384" width="11.5546875" style="3"/>
  </cols>
  <sheetData>
    <row r="1" spans="1:979" ht="14.4" customHeight="1" x14ac:dyDescent="0.3">
      <c r="A1" s="14" t="s">
        <v>39</v>
      </c>
      <c r="B1" s="116">
        <v>2023</v>
      </c>
      <c r="C1" s="117"/>
      <c r="D1" s="117"/>
      <c r="E1" s="117"/>
      <c r="F1" s="117"/>
      <c r="G1" s="117"/>
      <c r="H1" s="117"/>
      <c r="I1" s="117"/>
      <c r="J1" s="118"/>
      <c r="K1" s="124"/>
      <c r="L1" s="125"/>
      <c r="M1" s="95"/>
      <c r="N1" s="95"/>
    </row>
    <row r="2" spans="1:979" ht="15" customHeight="1" thickBot="1" x14ac:dyDescent="0.35">
      <c r="A2" s="15" t="s">
        <v>40</v>
      </c>
      <c r="B2" s="119" t="s">
        <v>55</v>
      </c>
      <c r="C2" s="120"/>
      <c r="D2" s="120"/>
      <c r="E2" s="120"/>
      <c r="F2" s="120"/>
      <c r="G2" s="120"/>
      <c r="H2" s="120"/>
      <c r="I2" s="120"/>
      <c r="J2" s="121"/>
      <c r="K2" s="16"/>
      <c r="L2" s="86"/>
      <c r="S2" s="53"/>
      <c r="T2" s="53"/>
      <c r="U2" s="53"/>
      <c r="V2" s="53"/>
      <c r="W2" s="53"/>
      <c r="X2" s="53"/>
      <c r="Y2" s="53"/>
      <c r="Z2" s="53"/>
      <c r="AA2" s="53"/>
      <c r="AB2" s="53"/>
      <c r="AC2" s="53"/>
      <c r="AD2" s="53"/>
      <c r="AE2" s="53"/>
      <c r="AF2" s="53"/>
      <c r="AG2" s="53"/>
      <c r="AH2" s="53"/>
      <c r="AI2" s="53"/>
      <c r="AJ2" s="53"/>
      <c r="AK2" s="53"/>
      <c r="AL2" s="53"/>
      <c r="AM2" s="53"/>
      <c r="AN2" s="53"/>
      <c r="AO2" s="53"/>
      <c r="AP2" s="53"/>
      <c r="AQ2" s="53"/>
      <c r="AR2" s="53"/>
      <c r="AS2" s="53"/>
      <c r="AT2" s="53"/>
      <c r="AU2" s="53"/>
      <c r="AV2" s="53"/>
      <c r="AW2" s="53"/>
      <c r="AX2" s="90"/>
    </row>
    <row r="3" spans="1:979" ht="23.4" customHeight="1" thickTop="1" thickBot="1" x14ac:dyDescent="0.35">
      <c r="B3" s="67" t="str">
        <f>SUBTOTAL(3,t_datas[Société conducteur])&amp;" conducteurs"</f>
        <v>5 conducteurs</v>
      </c>
      <c r="C3" s="67"/>
      <c r="D3" s="67"/>
      <c r="E3" s="43"/>
      <c r="H3" s="66">
        <f>SUBTOTAL(9,t_datas[Heures &gt; base contrat])</f>
        <v>0</v>
      </c>
      <c r="J3" s="77"/>
      <c r="K3" s="78"/>
      <c r="L3" s="78"/>
      <c r="S3" s="113">
        <f>IF(MONTH(DATE($B$1,VLOOKUP($B$2,LISTES!$E$2:$F$13,2,0),ROW()-2))=VLOOKUP($B$2,LISTES!$E$2:$F$13,2,0),DATE($B$1,VLOOKUP($B$2,LISTES!E2:F13,2,0),ROW()-2),"")</f>
        <v>45047</v>
      </c>
      <c r="T3" s="114"/>
      <c r="U3" s="114"/>
      <c r="V3" s="114"/>
      <c r="W3" s="114"/>
      <c r="X3" s="114"/>
      <c r="Y3" s="114"/>
      <c r="Z3" s="114"/>
      <c r="AA3" s="114"/>
      <c r="AB3" s="114"/>
      <c r="AC3" s="114"/>
      <c r="AD3" s="114"/>
      <c r="AE3" s="114"/>
      <c r="AF3" s="114"/>
      <c r="AG3" s="114"/>
      <c r="AH3" s="114"/>
      <c r="AI3" s="114"/>
      <c r="AJ3" s="114"/>
      <c r="AK3" s="114"/>
      <c r="AL3" s="114"/>
      <c r="AM3" s="114"/>
      <c r="AN3" s="114"/>
      <c r="AO3" s="114"/>
      <c r="AP3" s="114"/>
      <c r="AQ3" s="114"/>
      <c r="AR3" s="114"/>
      <c r="AS3" s="114"/>
      <c r="AT3" s="114"/>
      <c r="AU3" s="114"/>
      <c r="AV3" s="114"/>
      <c r="AW3" s="114"/>
      <c r="AX3" s="113">
        <f>S3+1</f>
        <v>45048</v>
      </c>
      <c r="AY3" s="114"/>
      <c r="AZ3" s="114"/>
      <c r="BA3" s="114"/>
      <c r="BB3" s="114"/>
      <c r="BC3" s="114"/>
      <c r="BD3" s="114"/>
      <c r="BE3" s="114"/>
      <c r="BF3" s="114"/>
      <c r="BG3" s="114"/>
      <c r="BH3" s="114"/>
      <c r="BI3" s="114"/>
      <c r="BJ3" s="114"/>
      <c r="BK3" s="114"/>
      <c r="BL3" s="114"/>
      <c r="BM3" s="114"/>
      <c r="BN3" s="114"/>
      <c r="BO3" s="114"/>
      <c r="BP3" s="114"/>
      <c r="BQ3" s="114"/>
      <c r="BR3" s="114"/>
      <c r="BS3" s="114"/>
      <c r="BT3" s="114"/>
      <c r="BU3" s="114"/>
      <c r="BV3" s="114"/>
      <c r="BW3" s="114"/>
      <c r="BX3" s="114"/>
      <c r="BY3" s="114"/>
      <c r="BZ3" s="114"/>
      <c r="CA3" s="114"/>
      <c r="CB3" s="115"/>
      <c r="CC3" s="113">
        <f>AX3+1</f>
        <v>45049</v>
      </c>
      <c r="CD3" s="114"/>
      <c r="CE3" s="114"/>
      <c r="CF3" s="114"/>
      <c r="CG3" s="114"/>
      <c r="CH3" s="114"/>
      <c r="CI3" s="114"/>
      <c r="CJ3" s="114"/>
      <c r="CK3" s="114"/>
      <c r="CL3" s="114"/>
      <c r="CM3" s="114"/>
      <c r="CN3" s="114"/>
      <c r="CO3" s="114"/>
      <c r="CP3" s="114"/>
      <c r="CQ3" s="114"/>
      <c r="CR3" s="114"/>
      <c r="CS3" s="114"/>
      <c r="CT3" s="114"/>
      <c r="CU3" s="114"/>
      <c r="CV3" s="114"/>
      <c r="CW3" s="114"/>
      <c r="CX3" s="114"/>
      <c r="CY3" s="114"/>
      <c r="CZ3" s="114"/>
      <c r="DA3" s="114"/>
      <c r="DB3" s="114"/>
      <c r="DC3" s="114"/>
      <c r="DD3" s="114"/>
      <c r="DE3" s="114"/>
      <c r="DF3" s="114"/>
      <c r="DG3" s="115"/>
      <c r="DH3" s="113">
        <f>CC3+1</f>
        <v>45050</v>
      </c>
      <c r="DI3" s="114"/>
      <c r="DJ3" s="114"/>
      <c r="DK3" s="114"/>
      <c r="DL3" s="114"/>
      <c r="DM3" s="114"/>
      <c r="DN3" s="114"/>
      <c r="DO3" s="114"/>
      <c r="DP3" s="114"/>
      <c r="DQ3" s="114"/>
      <c r="DR3" s="114"/>
      <c r="DS3" s="114"/>
      <c r="DT3" s="114"/>
      <c r="DU3" s="114"/>
      <c r="DV3" s="114"/>
      <c r="DW3" s="114"/>
      <c r="DX3" s="114"/>
      <c r="DY3" s="114"/>
      <c r="DZ3" s="114"/>
      <c r="EA3" s="114"/>
      <c r="EB3" s="114"/>
      <c r="EC3" s="114"/>
      <c r="ED3" s="114"/>
      <c r="EE3" s="114"/>
      <c r="EF3" s="114"/>
      <c r="EG3" s="114"/>
      <c r="EH3" s="114"/>
      <c r="EI3" s="114"/>
      <c r="EJ3" s="114"/>
      <c r="EK3" s="114"/>
      <c r="EL3" s="115"/>
      <c r="EM3" s="113">
        <f>DH3+1</f>
        <v>45051</v>
      </c>
      <c r="EN3" s="114"/>
      <c r="EO3" s="114"/>
      <c r="EP3" s="114"/>
      <c r="EQ3" s="114"/>
      <c r="ER3" s="114"/>
      <c r="ES3" s="114"/>
      <c r="ET3" s="114"/>
      <c r="EU3" s="114"/>
      <c r="EV3" s="114"/>
      <c r="EW3" s="114"/>
      <c r="EX3" s="114"/>
      <c r="EY3" s="114"/>
      <c r="EZ3" s="114"/>
      <c r="FA3" s="114"/>
      <c r="FB3" s="114"/>
      <c r="FC3" s="114"/>
      <c r="FD3" s="114"/>
      <c r="FE3" s="114"/>
      <c r="FF3" s="114"/>
      <c r="FG3" s="114"/>
      <c r="FH3" s="114"/>
      <c r="FI3" s="114"/>
      <c r="FJ3" s="114"/>
      <c r="FK3" s="114"/>
      <c r="FL3" s="114"/>
      <c r="FM3" s="114"/>
      <c r="FN3" s="114"/>
      <c r="FO3" s="114"/>
      <c r="FP3" s="114"/>
      <c r="FQ3" s="115"/>
      <c r="FR3" s="113">
        <f>EM3+1</f>
        <v>45052</v>
      </c>
      <c r="FS3" s="114"/>
      <c r="FT3" s="114"/>
      <c r="FU3" s="114"/>
      <c r="FV3" s="114"/>
      <c r="FW3" s="114"/>
      <c r="FX3" s="114"/>
      <c r="FY3" s="114"/>
      <c r="FZ3" s="114"/>
      <c r="GA3" s="114"/>
      <c r="GB3" s="114"/>
      <c r="GC3" s="114"/>
      <c r="GD3" s="114"/>
      <c r="GE3" s="114"/>
      <c r="GF3" s="114"/>
      <c r="GG3" s="114"/>
      <c r="GH3" s="114"/>
      <c r="GI3" s="114"/>
      <c r="GJ3" s="114"/>
      <c r="GK3" s="114"/>
      <c r="GL3" s="114"/>
      <c r="GM3" s="114"/>
      <c r="GN3" s="114"/>
      <c r="GO3" s="114"/>
      <c r="GP3" s="114"/>
      <c r="GQ3" s="114"/>
      <c r="GR3" s="114"/>
      <c r="GS3" s="114"/>
      <c r="GT3" s="114"/>
      <c r="GU3" s="114"/>
      <c r="GV3" s="115"/>
      <c r="GW3" s="113">
        <f>FR3+1</f>
        <v>45053</v>
      </c>
      <c r="GX3" s="114"/>
      <c r="GY3" s="114"/>
      <c r="GZ3" s="114"/>
      <c r="HA3" s="114"/>
      <c r="HB3" s="114"/>
      <c r="HC3" s="114"/>
      <c r="HD3" s="114"/>
      <c r="HE3" s="114"/>
      <c r="HF3" s="114"/>
      <c r="HG3" s="114"/>
      <c r="HH3" s="114"/>
      <c r="HI3" s="114"/>
      <c r="HJ3" s="114"/>
      <c r="HK3" s="114"/>
      <c r="HL3" s="114"/>
      <c r="HM3" s="114"/>
      <c r="HN3" s="114"/>
      <c r="HO3" s="114"/>
      <c r="HP3" s="114"/>
      <c r="HQ3" s="114"/>
      <c r="HR3" s="114"/>
      <c r="HS3" s="114"/>
      <c r="HT3" s="114"/>
      <c r="HU3" s="114"/>
      <c r="HV3" s="114"/>
      <c r="HW3" s="114"/>
      <c r="HX3" s="114"/>
      <c r="HY3" s="114"/>
      <c r="HZ3" s="114"/>
      <c r="IA3" s="115"/>
      <c r="IB3" s="113">
        <f>GW3+1</f>
        <v>45054</v>
      </c>
      <c r="IC3" s="114"/>
      <c r="ID3" s="114"/>
      <c r="IE3" s="114"/>
      <c r="IF3" s="114"/>
      <c r="IG3" s="114"/>
      <c r="IH3" s="114"/>
      <c r="II3" s="114"/>
      <c r="IJ3" s="114"/>
      <c r="IK3" s="114"/>
      <c r="IL3" s="114"/>
      <c r="IM3" s="114"/>
      <c r="IN3" s="114"/>
      <c r="IO3" s="114"/>
      <c r="IP3" s="114"/>
      <c r="IQ3" s="114"/>
      <c r="IR3" s="114"/>
      <c r="IS3" s="114"/>
      <c r="IT3" s="114"/>
      <c r="IU3" s="114"/>
      <c r="IV3" s="114"/>
      <c r="IW3" s="114"/>
      <c r="IX3" s="114"/>
      <c r="IY3" s="114"/>
      <c r="IZ3" s="114"/>
      <c r="JA3" s="114"/>
      <c r="JB3" s="114"/>
      <c r="JC3" s="114"/>
      <c r="JD3" s="114"/>
      <c r="JE3" s="114"/>
      <c r="JF3" s="115"/>
      <c r="JG3" s="113">
        <f>IB3+1</f>
        <v>45055</v>
      </c>
      <c r="JH3" s="114"/>
      <c r="JI3" s="114"/>
      <c r="JJ3" s="114"/>
      <c r="JK3" s="114"/>
      <c r="JL3" s="114"/>
      <c r="JM3" s="114"/>
      <c r="JN3" s="114"/>
      <c r="JO3" s="114"/>
      <c r="JP3" s="114"/>
      <c r="JQ3" s="114"/>
      <c r="JR3" s="114"/>
      <c r="JS3" s="114"/>
      <c r="JT3" s="114"/>
      <c r="JU3" s="114"/>
      <c r="JV3" s="114"/>
      <c r="JW3" s="114"/>
      <c r="JX3" s="114"/>
      <c r="JY3" s="114"/>
      <c r="JZ3" s="114"/>
      <c r="KA3" s="114"/>
      <c r="KB3" s="114"/>
      <c r="KC3" s="114"/>
      <c r="KD3" s="114"/>
      <c r="KE3" s="114"/>
      <c r="KF3" s="114"/>
      <c r="KG3" s="114"/>
      <c r="KH3" s="114"/>
      <c r="KI3" s="114"/>
      <c r="KJ3" s="114"/>
      <c r="KK3" s="115"/>
      <c r="KL3" s="113">
        <f>JG3+1</f>
        <v>45056</v>
      </c>
      <c r="KM3" s="114"/>
      <c r="KN3" s="114"/>
      <c r="KO3" s="114"/>
      <c r="KP3" s="114"/>
      <c r="KQ3" s="114"/>
      <c r="KR3" s="114"/>
      <c r="KS3" s="114"/>
      <c r="KT3" s="114"/>
      <c r="KU3" s="114"/>
      <c r="KV3" s="114"/>
      <c r="KW3" s="114"/>
      <c r="KX3" s="114"/>
      <c r="KY3" s="114"/>
      <c r="KZ3" s="114"/>
      <c r="LA3" s="114"/>
      <c r="LB3" s="114"/>
      <c r="LC3" s="114"/>
      <c r="LD3" s="114"/>
      <c r="LE3" s="114"/>
      <c r="LF3" s="114"/>
      <c r="LG3" s="114"/>
      <c r="LH3" s="114"/>
      <c r="LI3" s="114"/>
      <c r="LJ3" s="114"/>
      <c r="LK3" s="114"/>
      <c r="LL3" s="114"/>
      <c r="LM3" s="114"/>
      <c r="LN3" s="114"/>
      <c r="LO3" s="114"/>
      <c r="LP3" s="115"/>
      <c r="LQ3" s="113">
        <f>KL3+1</f>
        <v>45057</v>
      </c>
      <c r="LR3" s="114"/>
      <c r="LS3" s="114"/>
      <c r="LT3" s="114"/>
      <c r="LU3" s="114"/>
      <c r="LV3" s="114"/>
      <c r="LW3" s="114"/>
      <c r="LX3" s="114"/>
      <c r="LY3" s="114"/>
      <c r="LZ3" s="114"/>
      <c r="MA3" s="114"/>
      <c r="MB3" s="114"/>
      <c r="MC3" s="114"/>
      <c r="MD3" s="114"/>
      <c r="ME3" s="114"/>
      <c r="MF3" s="114"/>
      <c r="MG3" s="114"/>
      <c r="MH3" s="114"/>
      <c r="MI3" s="114"/>
      <c r="MJ3" s="114"/>
      <c r="MK3" s="114"/>
      <c r="ML3" s="114"/>
      <c r="MM3" s="114"/>
      <c r="MN3" s="114"/>
      <c r="MO3" s="114"/>
      <c r="MP3" s="114"/>
      <c r="MQ3" s="114"/>
      <c r="MR3" s="114"/>
      <c r="MS3" s="114"/>
      <c r="MT3" s="114"/>
      <c r="MU3" s="115"/>
      <c r="MV3" s="113">
        <f>LQ3+1</f>
        <v>45058</v>
      </c>
      <c r="MW3" s="114"/>
      <c r="MX3" s="114"/>
      <c r="MY3" s="114"/>
      <c r="MZ3" s="114"/>
      <c r="NA3" s="114"/>
      <c r="NB3" s="114"/>
      <c r="NC3" s="114"/>
      <c r="ND3" s="114"/>
      <c r="NE3" s="114"/>
      <c r="NF3" s="114"/>
      <c r="NG3" s="114"/>
      <c r="NH3" s="114"/>
      <c r="NI3" s="114"/>
      <c r="NJ3" s="114"/>
      <c r="NK3" s="114"/>
      <c r="NL3" s="114"/>
      <c r="NM3" s="114"/>
      <c r="NN3" s="114"/>
      <c r="NO3" s="114"/>
      <c r="NP3" s="114"/>
      <c r="NQ3" s="114"/>
      <c r="NR3" s="114"/>
      <c r="NS3" s="114"/>
      <c r="NT3" s="114"/>
      <c r="NU3" s="114"/>
      <c r="NV3" s="114"/>
      <c r="NW3" s="114"/>
      <c r="NX3" s="114"/>
      <c r="NY3" s="114"/>
      <c r="NZ3" s="115"/>
      <c r="OA3" s="113">
        <f>MV3+1</f>
        <v>45059</v>
      </c>
      <c r="OB3" s="114"/>
      <c r="OC3" s="114"/>
      <c r="OD3" s="114"/>
      <c r="OE3" s="114"/>
      <c r="OF3" s="114"/>
      <c r="OG3" s="114"/>
      <c r="OH3" s="114"/>
      <c r="OI3" s="114"/>
      <c r="OJ3" s="114"/>
      <c r="OK3" s="114"/>
      <c r="OL3" s="114"/>
      <c r="OM3" s="114"/>
      <c r="ON3" s="114"/>
      <c r="OO3" s="114"/>
      <c r="OP3" s="114"/>
      <c r="OQ3" s="114"/>
      <c r="OR3" s="114"/>
      <c r="OS3" s="114"/>
      <c r="OT3" s="114"/>
      <c r="OU3" s="114"/>
      <c r="OV3" s="114"/>
      <c r="OW3" s="114"/>
      <c r="OX3" s="114"/>
      <c r="OY3" s="114"/>
      <c r="OZ3" s="114"/>
      <c r="PA3" s="114"/>
      <c r="PB3" s="114"/>
      <c r="PC3" s="114"/>
      <c r="PD3" s="114"/>
      <c r="PE3" s="115"/>
      <c r="PF3" s="113">
        <f>OA3+1</f>
        <v>45060</v>
      </c>
      <c r="PG3" s="114"/>
      <c r="PH3" s="114"/>
      <c r="PI3" s="114"/>
      <c r="PJ3" s="114"/>
      <c r="PK3" s="114"/>
      <c r="PL3" s="114"/>
      <c r="PM3" s="114"/>
      <c r="PN3" s="114"/>
      <c r="PO3" s="114"/>
      <c r="PP3" s="114"/>
      <c r="PQ3" s="114"/>
      <c r="PR3" s="114"/>
      <c r="PS3" s="114"/>
      <c r="PT3" s="114"/>
      <c r="PU3" s="114"/>
      <c r="PV3" s="114"/>
      <c r="PW3" s="114"/>
      <c r="PX3" s="114"/>
      <c r="PY3" s="114"/>
      <c r="PZ3" s="114"/>
      <c r="QA3" s="114"/>
      <c r="QB3" s="114"/>
      <c r="QC3" s="114"/>
      <c r="QD3" s="114"/>
      <c r="QE3" s="114"/>
      <c r="QF3" s="114"/>
      <c r="QG3" s="114"/>
      <c r="QH3" s="114"/>
      <c r="QI3" s="114"/>
      <c r="QJ3" s="115"/>
      <c r="QK3" s="113">
        <f>PF3+1</f>
        <v>45061</v>
      </c>
      <c r="QL3" s="114"/>
      <c r="QM3" s="114"/>
      <c r="QN3" s="114"/>
      <c r="QO3" s="114"/>
      <c r="QP3" s="114"/>
      <c r="QQ3" s="114"/>
      <c r="QR3" s="114"/>
      <c r="QS3" s="114"/>
      <c r="QT3" s="114"/>
      <c r="QU3" s="114"/>
      <c r="QV3" s="114"/>
      <c r="QW3" s="114"/>
      <c r="QX3" s="114"/>
      <c r="QY3" s="114"/>
      <c r="QZ3" s="114"/>
      <c r="RA3" s="114"/>
      <c r="RB3" s="114"/>
      <c r="RC3" s="114"/>
      <c r="RD3" s="114"/>
      <c r="RE3" s="114"/>
      <c r="RF3" s="114"/>
      <c r="RG3" s="114"/>
      <c r="RH3" s="114"/>
      <c r="RI3" s="114"/>
      <c r="RJ3" s="114"/>
      <c r="RK3" s="114"/>
      <c r="RL3" s="114"/>
      <c r="RM3" s="114"/>
      <c r="RN3" s="114"/>
      <c r="RO3" s="115"/>
      <c r="RP3" s="113">
        <f>QK3+1</f>
        <v>45062</v>
      </c>
      <c r="RQ3" s="114"/>
      <c r="RR3" s="114"/>
      <c r="RS3" s="114"/>
      <c r="RT3" s="114"/>
      <c r="RU3" s="114"/>
      <c r="RV3" s="114"/>
      <c r="RW3" s="114"/>
      <c r="RX3" s="114"/>
      <c r="RY3" s="114"/>
      <c r="RZ3" s="114"/>
      <c r="SA3" s="114"/>
      <c r="SB3" s="114"/>
      <c r="SC3" s="114"/>
      <c r="SD3" s="114"/>
      <c r="SE3" s="114"/>
      <c r="SF3" s="114"/>
      <c r="SG3" s="114"/>
      <c r="SH3" s="114"/>
      <c r="SI3" s="114"/>
      <c r="SJ3" s="114"/>
      <c r="SK3" s="114"/>
      <c r="SL3" s="114"/>
      <c r="SM3" s="114"/>
      <c r="SN3" s="114"/>
      <c r="SO3" s="114"/>
      <c r="SP3" s="114"/>
      <c r="SQ3" s="114"/>
      <c r="SR3" s="114"/>
      <c r="SS3" s="114"/>
      <c r="ST3" s="115"/>
      <c r="SU3" s="113">
        <f>RP3+1</f>
        <v>45063</v>
      </c>
      <c r="SV3" s="114"/>
      <c r="SW3" s="114"/>
      <c r="SX3" s="114"/>
      <c r="SY3" s="114"/>
      <c r="SZ3" s="114"/>
      <c r="TA3" s="114"/>
      <c r="TB3" s="114"/>
      <c r="TC3" s="114"/>
      <c r="TD3" s="114"/>
      <c r="TE3" s="114"/>
      <c r="TF3" s="114"/>
      <c r="TG3" s="114"/>
      <c r="TH3" s="114"/>
      <c r="TI3" s="114"/>
      <c r="TJ3" s="114"/>
      <c r="TK3" s="114"/>
      <c r="TL3" s="114"/>
      <c r="TM3" s="114"/>
      <c r="TN3" s="114"/>
      <c r="TO3" s="114"/>
      <c r="TP3" s="114"/>
      <c r="TQ3" s="114"/>
      <c r="TR3" s="114"/>
      <c r="TS3" s="114"/>
      <c r="TT3" s="114"/>
      <c r="TU3" s="114"/>
      <c r="TV3" s="114"/>
      <c r="TW3" s="114"/>
      <c r="TX3" s="114"/>
      <c r="TY3" s="115"/>
      <c r="TZ3" s="113">
        <f>SU3+1</f>
        <v>45064</v>
      </c>
      <c r="UA3" s="114"/>
      <c r="UB3" s="114"/>
      <c r="UC3" s="114"/>
      <c r="UD3" s="114"/>
      <c r="UE3" s="114"/>
      <c r="UF3" s="114"/>
      <c r="UG3" s="114"/>
      <c r="UH3" s="114"/>
      <c r="UI3" s="114"/>
      <c r="UJ3" s="114"/>
      <c r="UK3" s="114"/>
      <c r="UL3" s="114"/>
      <c r="UM3" s="114"/>
      <c r="UN3" s="114"/>
      <c r="UO3" s="114"/>
      <c r="UP3" s="114"/>
      <c r="UQ3" s="114"/>
      <c r="UR3" s="114"/>
      <c r="US3" s="114"/>
      <c r="UT3" s="114"/>
      <c r="UU3" s="114"/>
      <c r="UV3" s="114"/>
      <c r="UW3" s="114"/>
      <c r="UX3" s="114"/>
      <c r="UY3" s="114"/>
      <c r="UZ3" s="114"/>
      <c r="VA3" s="114"/>
      <c r="VB3" s="114"/>
      <c r="VC3" s="114"/>
      <c r="VD3" s="115"/>
      <c r="VE3" s="113">
        <f>TZ3+1</f>
        <v>45065</v>
      </c>
      <c r="VF3" s="114"/>
      <c r="VG3" s="114"/>
      <c r="VH3" s="114"/>
      <c r="VI3" s="114"/>
      <c r="VJ3" s="114"/>
      <c r="VK3" s="114"/>
      <c r="VL3" s="114"/>
      <c r="VM3" s="114"/>
      <c r="VN3" s="114"/>
      <c r="VO3" s="114"/>
      <c r="VP3" s="114"/>
      <c r="VQ3" s="114"/>
      <c r="VR3" s="114"/>
      <c r="VS3" s="114"/>
      <c r="VT3" s="114"/>
      <c r="VU3" s="114"/>
      <c r="VV3" s="114"/>
      <c r="VW3" s="114"/>
      <c r="VX3" s="114"/>
      <c r="VY3" s="114"/>
      <c r="VZ3" s="114"/>
      <c r="WA3" s="114"/>
      <c r="WB3" s="114"/>
      <c r="WC3" s="114"/>
      <c r="WD3" s="114"/>
      <c r="WE3" s="114"/>
      <c r="WF3" s="114"/>
      <c r="WG3" s="114"/>
      <c r="WH3" s="114"/>
      <c r="WI3" s="115"/>
      <c r="WJ3" s="113">
        <f>VE3+1</f>
        <v>45066</v>
      </c>
      <c r="WK3" s="114"/>
      <c r="WL3" s="114"/>
      <c r="WM3" s="114"/>
      <c r="WN3" s="114"/>
      <c r="WO3" s="114"/>
      <c r="WP3" s="114"/>
      <c r="WQ3" s="114"/>
      <c r="WR3" s="114"/>
      <c r="WS3" s="114"/>
      <c r="WT3" s="114"/>
      <c r="WU3" s="114"/>
      <c r="WV3" s="114"/>
      <c r="WW3" s="114"/>
      <c r="WX3" s="114"/>
      <c r="WY3" s="114"/>
      <c r="WZ3" s="114"/>
      <c r="XA3" s="114"/>
      <c r="XB3" s="114"/>
      <c r="XC3" s="114"/>
      <c r="XD3" s="114"/>
      <c r="XE3" s="114"/>
      <c r="XF3" s="114"/>
      <c r="XG3" s="114"/>
      <c r="XH3" s="114"/>
      <c r="XI3" s="114"/>
      <c r="XJ3" s="114"/>
      <c r="XK3" s="114"/>
      <c r="XL3" s="114"/>
      <c r="XM3" s="114"/>
      <c r="XN3" s="115"/>
      <c r="XO3" s="113">
        <f>WJ3+1</f>
        <v>45067</v>
      </c>
      <c r="XP3" s="114"/>
      <c r="XQ3" s="114"/>
      <c r="XR3" s="114"/>
      <c r="XS3" s="114"/>
      <c r="XT3" s="114"/>
      <c r="XU3" s="114"/>
      <c r="XV3" s="114"/>
      <c r="XW3" s="114"/>
      <c r="XX3" s="114"/>
      <c r="XY3" s="114"/>
      <c r="XZ3" s="114"/>
      <c r="YA3" s="114"/>
      <c r="YB3" s="114"/>
      <c r="YC3" s="114"/>
      <c r="YD3" s="114"/>
      <c r="YE3" s="114"/>
      <c r="YF3" s="114"/>
      <c r="YG3" s="114"/>
      <c r="YH3" s="114"/>
      <c r="YI3" s="114"/>
      <c r="YJ3" s="114"/>
      <c r="YK3" s="114"/>
      <c r="YL3" s="114"/>
      <c r="YM3" s="114"/>
      <c r="YN3" s="114"/>
      <c r="YO3" s="114"/>
      <c r="YP3" s="114"/>
      <c r="YQ3" s="114"/>
      <c r="YR3" s="114"/>
      <c r="YS3" s="115"/>
      <c r="YT3" s="113">
        <f>XO3+1</f>
        <v>45068</v>
      </c>
      <c r="YU3" s="114"/>
      <c r="YV3" s="114"/>
      <c r="YW3" s="114"/>
      <c r="YX3" s="114"/>
      <c r="YY3" s="114"/>
      <c r="YZ3" s="114"/>
      <c r="ZA3" s="114"/>
      <c r="ZB3" s="114"/>
      <c r="ZC3" s="114"/>
      <c r="ZD3" s="114"/>
      <c r="ZE3" s="114"/>
      <c r="ZF3" s="114"/>
      <c r="ZG3" s="114"/>
      <c r="ZH3" s="114"/>
      <c r="ZI3" s="114"/>
      <c r="ZJ3" s="114"/>
      <c r="ZK3" s="114"/>
      <c r="ZL3" s="114"/>
      <c r="ZM3" s="114"/>
      <c r="ZN3" s="114"/>
      <c r="ZO3" s="114"/>
      <c r="ZP3" s="114"/>
      <c r="ZQ3" s="114"/>
      <c r="ZR3" s="114"/>
      <c r="ZS3" s="114"/>
      <c r="ZT3" s="114"/>
      <c r="ZU3" s="114"/>
      <c r="ZV3" s="114"/>
      <c r="ZW3" s="114"/>
      <c r="ZX3" s="115"/>
      <c r="ZY3" s="113">
        <f>YT3+1</f>
        <v>45069</v>
      </c>
      <c r="ZZ3" s="114"/>
      <c r="AAA3" s="114"/>
      <c r="AAB3" s="114"/>
      <c r="AAC3" s="114"/>
      <c r="AAD3" s="114"/>
      <c r="AAE3" s="114"/>
      <c r="AAF3" s="114"/>
      <c r="AAG3" s="114"/>
      <c r="AAH3" s="114"/>
      <c r="AAI3" s="114"/>
      <c r="AAJ3" s="114"/>
      <c r="AAK3" s="114"/>
      <c r="AAL3" s="114"/>
      <c r="AAM3" s="114"/>
      <c r="AAN3" s="114"/>
      <c r="AAO3" s="114"/>
      <c r="AAP3" s="114"/>
      <c r="AAQ3" s="114"/>
      <c r="AAR3" s="114"/>
      <c r="AAS3" s="114"/>
      <c r="AAT3" s="114"/>
      <c r="AAU3" s="114"/>
      <c r="AAV3" s="114"/>
      <c r="AAW3" s="114"/>
      <c r="AAX3" s="114"/>
      <c r="AAY3" s="114"/>
      <c r="AAZ3" s="114"/>
      <c r="ABA3" s="114"/>
      <c r="ABB3" s="114"/>
      <c r="ABC3" s="115"/>
      <c r="ABD3" s="113">
        <f>ZY3+1</f>
        <v>45070</v>
      </c>
      <c r="ABE3" s="114"/>
      <c r="ABF3" s="114"/>
      <c r="ABG3" s="114"/>
      <c r="ABH3" s="114"/>
      <c r="ABI3" s="114"/>
      <c r="ABJ3" s="114"/>
      <c r="ABK3" s="114"/>
      <c r="ABL3" s="114"/>
      <c r="ABM3" s="114"/>
      <c r="ABN3" s="114"/>
      <c r="ABO3" s="114"/>
      <c r="ABP3" s="114"/>
      <c r="ABQ3" s="114"/>
      <c r="ABR3" s="114"/>
      <c r="ABS3" s="114"/>
      <c r="ABT3" s="114"/>
      <c r="ABU3" s="114"/>
      <c r="ABV3" s="114"/>
      <c r="ABW3" s="114"/>
      <c r="ABX3" s="114"/>
      <c r="ABY3" s="114"/>
      <c r="ABZ3" s="114"/>
      <c r="ACA3" s="114"/>
      <c r="ACB3" s="114"/>
      <c r="ACC3" s="114"/>
      <c r="ACD3" s="114"/>
      <c r="ACE3" s="114"/>
      <c r="ACF3" s="114"/>
      <c r="ACG3" s="114"/>
      <c r="ACH3" s="115"/>
      <c r="ACI3" s="113">
        <f>ABD3+1</f>
        <v>45071</v>
      </c>
      <c r="ACJ3" s="114"/>
      <c r="ACK3" s="114"/>
      <c r="ACL3" s="114"/>
      <c r="ACM3" s="114"/>
      <c r="ACN3" s="114"/>
      <c r="ACO3" s="114"/>
      <c r="ACP3" s="114"/>
      <c r="ACQ3" s="114"/>
      <c r="ACR3" s="114"/>
      <c r="ACS3" s="114"/>
      <c r="ACT3" s="114"/>
      <c r="ACU3" s="114"/>
      <c r="ACV3" s="114"/>
      <c r="ACW3" s="114"/>
      <c r="ACX3" s="114"/>
      <c r="ACY3" s="114"/>
      <c r="ACZ3" s="114"/>
      <c r="ADA3" s="114"/>
      <c r="ADB3" s="114"/>
      <c r="ADC3" s="114"/>
      <c r="ADD3" s="114"/>
      <c r="ADE3" s="114"/>
      <c r="ADF3" s="114"/>
      <c r="ADG3" s="114"/>
      <c r="ADH3" s="114"/>
      <c r="ADI3" s="114"/>
      <c r="ADJ3" s="114"/>
      <c r="ADK3" s="114"/>
      <c r="ADL3" s="114"/>
      <c r="ADM3" s="115"/>
      <c r="ADN3" s="113">
        <f>ACI3+1</f>
        <v>45072</v>
      </c>
      <c r="ADO3" s="114"/>
      <c r="ADP3" s="114"/>
      <c r="ADQ3" s="114"/>
      <c r="ADR3" s="114"/>
      <c r="ADS3" s="114"/>
      <c r="ADT3" s="114"/>
      <c r="ADU3" s="114"/>
      <c r="ADV3" s="114"/>
      <c r="ADW3" s="114"/>
      <c r="ADX3" s="114"/>
      <c r="ADY3" s="114"/>
      <c r="ADZ3" s="114"/>
      <c r="AEA3" s="114"/>
      <c r="AEB3" s="114"/>
      <c r="AEC3" s="114"/>
      <c r="AED3" s="114"/>
      <c r="AEE3" s="114"/>
      <c r="AEF3" s="114"/>
      <c r="AEG3" s="114"/>
      <c r="AEH3" s="114"/>
      <c r="AEI3" s="114"/>
      <c r="AEJ3" s="114"/>
      <c r="AEK3" s="114"/>
      <c r="AEL3" s="114"/>
      <c r="AEM3" s="114"/>
      <c r="AEN3" s="114"/>
      <c r="AEO3" s="114"/>
      <c r="AEP3" s="114"/>
      <c r="AEQ3" s="114"/>
      <c r="AER3" s="115"/>
      <c r="AES3" s="113">
        <f>ADN3+1</f>
        <v>45073</v>
      </c>
      <c r="AET3" s="114"/>
      <c r="AEU3" s="114"/>
      <c r="AEV3" s="114"/>
      <c r="AEW3" s="114"/>
      <c r="AEX3" s="114"/>
      <c r="AEY3" s="114"/>
      <c r="AEZ3" s="114"/>
      <c r="AFA3" s="114"/>
      <c r="AFB3" s="114"/>
      <c r="AFC3" s="114"/>
      <c r="AFD3" s="114"/>
      <c r="AFE3" s="114"/>
      <c r="AFF3" s="114"/>
      <c r="AFG3" s="114"/>
      <c r="AFH3" s="114"/>
      <c r="AFI3" s="114"/>
      <c r="AFJ3" s="114"/>
      <c r="AFK3" s="114"/>
      <c r="AFL3" s="114"/>
      <c r="AFM3" s="114"/>
      <c r="AFN3" s="114"/>
      <c r="AFO3" s="114"/>
      <c r="AFP3" s="114"/>
      <c r="AFQ3" s="114"/>
      <c r="AFR3" s="114"/>
      <c r="AFS3" s="114"/>
      <c r="AFT3" s="114"/>
      <c r="AFU3" s="114"/>
      <c r="AFV3" s="114"/>
      <c r="AFW3" s="115"/>
      <c r="AFX3" s="113">
        <f>AES3+1</f>
        <v>45074</v>
      </c>
      <c r="AFY3" s="114"/>
      <c r="AFZ3" s="114"/>
      <c r="AGA3" s="114"/>
      <c r="AGB3" s="114"/>
      <c r="AGC3" s="114"/>
      <c r="AGD3" s="114"/>
      <c r="AGE3" s="114"/>
      <c r="AGF3" s="114"/>
      <c r="AGG3" s="114"/>
      <c r="AGH3" s="114"/>
      <c r="AGI3" s="114"/>
      <c r="AGJ3" s="114"/>
      <c r="AGK3" s="114"/>
      <c r="AGL3" s="114"/>
      <c r="AGM3" s="114"/>
      <c r="AGN3" s="114"/>
      <c r="AGO3" s="114"/>
      <c r="AGP3" s="114"/>
      <c r="AGQ3" s="114"/>
      <c r="AGR3" s="114"/>
      <c r="AGS3" s="114"/>
      <c r="AGT3" s="114"/>
      <c r="AGU3" s="114"/>
      <c r="AGV3" s="114"/>
      <c r="AGW3" s="114"/>
      <c r="AGX3" s="114"/>
      <c r="AGY3" s="114"/>
      <c r="AGZ3" s="114"/>
      <c r="AHA3" s="114"/>
      <c r="AHB3" s="115"/>
      <c r="AHC3" s="113">
        <f>IF(AFX3="","",IF(MONTH(AFX3+1)&gt;MONTH(AFX3),"",AFX3+1))</f>
        <v>45075</v>
      </c>
      <c r="AHD3" s="114"/>
      <c r="AHE3" s="114"/>
      <c r="AHF3" s="114"/>
      <c r="AHG3" s="114"/>
      <c r="AHH3" s="114"/>
      <c r="AHI3" s="114"/>
      <c r="AHJ3" s="114"/>
      <c r="AHK3" s="114"/>
      <c r="AHL3" s="114"/>
      <c r="AHM3" s="114"/>
      <c r="AHN3" s="114"/>
      <c r="AHO3" s="114"/>
      <c r="AHP3" s="114"/>
      <c r="AHQ3" s="114"/>
      <c r="AHR3" s="114"/>
      <c r="AHS3" s="114"/>
      <c r="AHT3" s="114"/>
      <c r="AHU3" s="114"/>
      <c r="AHV3" s="114"/>
      <c r="AHW3" s="114"/>
      <c r="AHX3" s="114"/>
      <c r="AHY3" s="114"/>
      <c r="AHZ3" s="114"/>
      <c r="AIA3" s="114"/>
      <c r="AIB3" s="114"/>
      <c r="AIC3" s="114"/>
      <c r="AID3" s="114"/>
      <c r="AIE3" s="114"/>
      <c r="AIF3" s="114"/>
      <c r="AIG3" s="115"/>
      <c r="AIH3" s="113">
        <f>IF(AHC3="","",AHC3+1)</f>
        <v>45076</v>
      </c>
      <c r="AII3" s="114"/>
      <c r="AIJ3" s="114"/>
      <c r="AIK3" s="114"/>
      <c r="AIL3" s="114"/>
      <c r="AIM3" s="114"/>
      <c r="AIN3" s="114"/>
      <c r="AIO3" s="114"/>
      <c r="AIP3" s="114"/>
      <c r="AIQ3" s="114"/>
      <c r="AIR3" s="114"/>
      <c r="AIS3" s="114"/>
      <c r="AIT3" s="114"/>
      <c r="AIU3" s="114"/>
      <c r="AIV3" s="114"/>
      <c r="AIW3" s="114"/>
      <c r="AIX3" s="114"/>
      <c r="AIY3" s="114"/>
      <c r="AIZ3" s="114"/>
      <c r="AJA3" s="114"/>
      <c r="AJB3" s="114"/>
      <c r="AJC3" s="114"/>
      <c r="AJD3" s="114"/>
      <c r="AJE3" s="114"/>
      <c r="AJF3" s="114"/>
      <c r="AJG3" s="114"/>
      <c r="AJH3" s="114"/>
      <c r="AJI3" s="114"/>
      <c r="AJJ3" s="114"/>
      <c r="AJK3" s="114"/>
      <c r="AJL3" s="115"/>
      <c r="AJM3" s="113">
        <f>IF(AIH3="","",IF(MONTH(AIH3+1)&gt;MONTH(AIH3),"",AIH3+1))</f>
        <v>45077</v>
      </c>
      <c r="AJN3" s="114"/>
      <c r="AJO3" s="114"/>
      <c r="AJP3" s="114"/>
      <c r="AJQ3" s="114"/>
      <c r="AJR3" s="114"/>
      <c r="AJS3" s="114"/>
      <c r="AJT3" s="114"/>
      <c r="AJU3" s="114"/>
      <c r="AJV3" s="114"/>
      <c r="AJW3" s="114"/>
      <c r="AJX3" s="114"/>
      <c r="AJY3" s="114"/>
      <c r="AJZ3" s="114"/>
      <c r="AKA3" s="114"/>
      <c r="AKB3" s="114"/>
      <c r="AKC3" s="114"/>
      <c r="AKD3" s="114"/>
      <c r="AKE3" s="114"/>
      <c r="AKF3" s="114"/>
      <c r="AKG3" s="114"/>
      <c r="AKH3" s="114"/>
      <c r="AKI3" s="114"/>
      <c r="AKJ3" s="114"/>
      <c r="AKK3" s="114"/>
      <c r="AKL3" s="114"/>
      <c r="AKM3" s="114"/>
      <c r="AKN3" s="114"/>
      <c r="AKO3" s="114"/>
      <c r="AKP3" s="114"/>
      <c r="AKQ3" s="115"/>
    </row>
    <row r="4" spans="1:979" ht="13.2" thickTop="1" thickBot="1" x14ac:dyDescent="0.35">
      <c r="S4" s="33">
        <f>S3</f>
        <v>45047</v>
      </c>
      <c r="T4" s="87">
        <f>S3</f>
        <v>45047</v>
      </c>
      <c r="U4" s="34">
        <f>S3</f>
        <v>45047</v>
      </c>
      <c r="V4" s="34">
        <f>S3</f>
        <v>45047</v>
      </c>
      <c r="W4" s="34">
        <f>S3</f>
        <v>45047</v>
      </c>
      <c r="X4" s="34">
        <f>S3</f>
        <v>45047</v>
      </c>
      <c r="Y4" s="34">
        <f>S3</f>
        <v>45047</v>
      </c>
      <c r="Z4" s="34">
        <f>S3</f>
        <v>45047</v>
      </c>
      <c r="AA4" s="34">
        <f>S3</f>
        <v>45047</v>
      </c>
      <c r="AB4" s="34">
        <f>S3</f>
        <v>45047</v>
      </c>
      <c r="AC4" s="34">
        <f>S3</f>
        <v>45047</v>
      </c>
      <c r="AD4" s="34">
        <f>S3</f>
        <v>45047</v>
      </c>
      <c r="AE4" s="34">
        <f>S3</f>
        <v>45047</v>
      </c>
      <c r="AF4" s="34">
        <f>S3</f>
        <v>45047</v>
      </c>
      <c r="AG4" s="34">
        <f>S3</f>
        <v>45047</v>
      </c>
      <c r="AH4" s="34">
        <f>S3</f>
        <v>45047</v>
      </c>
      <c r="AI4" s="34">
        <f>S3</f>
        <v>45047</v>
      </c>
      <c r="AJ4" s="34">
        <f>S3</f>
        <v>45047</v>
      </c>
      <c r="AK4" s="34">
        <f>S3</f>
        <v>45047</v>
      </c>
      <c r="AL4" s="34">
        <f>S3</f>
        <v>45047</v>
      </c>
      <c r="AM4" s="34">
        <f>S3</f>
        <v>45047</v>
      </c>
      <c r="AN4" s="34">
        <f>S3</f>
        <v>45047</v>
      </c>
      <c r="AO4" s="34">
        <f>S3</f>
        <v>45047</v>
      </c>
      <c r="AP4" s="34">
        <f>S3</f>
        <v>45047</v>
      </c>
      <c r="AQ4" s="34">
        <f>S3</f>
        <v>45047</v>
      </c>
      <c r="AR4" s="34">
        <f>S3</f>
        <v>45047</v>
      </c>
      <c r="AS4" s="34">
        <f>S3</f>
        <v>45047</v>
      </c>
      <c r="AT4" s="34">
        <f>S3</f>
        <v>45047</v>
      </c>
      <c r="AU4" s="34">
        <f>S3</f>
        <v>45047</v>
      </c>
      <c r="AV4" s="34">
        <f>S3</f>
        <v>45047</v>
      </c>
      <c r="AW4" s="34">
        <f>S3</f>
        <v>45047</v>
      </c>
      <c r="AX4" s="33">
        <f t="shared" ref="AX4" si="0">AX3</f>
        <v>45048</v>
      </c>
      <c r="AY4" s="87">
        <f>AX3</f>
        <v>45048</v>
      </c>
      <c r="AZ4" s="34">
        <f t="shared" ref="AZ4" si="1">AX3</f>
        <v>45048</v>
      </c>
      <c r="BA4" s="34">
        <f t="shared" ref="BA4" si="2">AX3</f>
        <v>45048</v>
      </c>
      <c r="BB4" s="34">
        <f t="shared" ref="BB4" si="3">AX3</f>
        <v>45048</v>
      </c>
      <c r="BC4" s="34">
        <f t="shared" ref="BC4" si="4">AX3</f>
        <v>45048</v>
      </c>
      <c r="BD4" s="34">
        <f t="shared" ref="BD4" si="5">AX3</f>
        <v>45048</v>
      </c>
      <c r="BE4" s="34">
        <f t="shared" ref="BE4" si="6">AX3</f>
        <v>45048</v>
      </c>
      <c r="BF4" s="34">
        <f t="shared" ref="BF4" si="7">AX3</f>
        <v>45048</v>
      </c>
      <c r="BG4" s="34">
        <f t="shared" ref="BG4" si="8">AX3</f>
        <v>45048</v>
      </c>
      <c r="BH4" s="34">
        <f t="shared" ref="BH4" si="9">AX3</f>
        <v>45048</v>
      </c>
      <c r="BI4" s="34">
        <f t="shared" ref="BI4" si="10">AX3</f>
        <v>45048</v>
      </c>
      <c r="BJ4" s="34">
        <f t="shared" ref="BJ4" si="11">AX3</f>
        <v>45048</v>
      </c>
      <c r="BK4" s="34">
        <f t="shared" ref="BK4" si="12">AX3</f>
        <v>45048</v>
      </c>
      <c r="BL4" s="34">
        <f t="shared" ref="BL4" si="13">AX3</f>
        <v>45048</v>
      </c>
      <c r="BM4" s="34">
        <f t="shared" ref="BM4" si="14">AX3</f>
        <v>45048</v>
      </c>
      <c r="BN4" s="34">
        <f t="shared" ref="BN4" si="15">AX3</f>
        <v>45048</v>
      </c>
      <c r="BO4" s="34">
        <f t="shared" ref="BO4" si="16">AX3</f>
        <v>45048</v>
      </c>
      <c r="BP4" s="34">
        <f t="shared" ref="BP4" si="17">AX3</f>
        <v>45048</v>
      </c>
      <c r="BQ4" s="34">
        <f t="shared" ref="BQ4" si="18">AX3</f>
        <v>45048</v>
      </c>
      <c r="BR4" s="34">
        <f t="shared" ref="BR4" si="19">AX3</f>
        <v>45048</v>
      </c>
      <c r="BS4" s="34">
        <f t="shared" ref="BS4" si="20">AX3</f>
        <v>45048</v>
      </c>
      <c r="BT4" s="34">
        <f t="shared" ref="BT4" si="21">AX3</f>
        <v>45048</v>
      </c>
      <c r="BU4" s="34">
        <f t="shared" ref="BU4" si="22">AX3</f>
        <v>45048</v>
      </c>
      <c r="BV4" s="34">
        <f t="shared" ref="BV4" si="23">AX3</f>
        <v>45048</v>
      </c>
      <c r="BW4" s="34">
        <f t="shared" ref="BW4" si="24">AX3</f>
        <v>45048</v>
      </c>
      <c r="BX4" s="34">
        <f>AX3</f>
        <v>45048</v>
      </c>
      <c r="BY4" s="34">
        <f t="shared" ref="BY4" si="25">AX3</f>
        <v>45048</v>
      </c>
      <c r="BZ4" s="34">
        <f t="shared" ref="BZ4" si="26">AX3</f>
        <v>45048</v>
      </c>
      <c r="CA4" s="34">
        <f t="shared" ref="CA4" si="27">AX3</f>
        <v>45048</v>
      </c>
      <c r="CB4" s="34">
        <f t="shared" ref="CB4" si="28">AX3</f>
        <v>45048</v>
      </c>
      <c r="CC4" s="33">
        <f t="shared" ref="CC4" si="29">CC3</f>
        <v>45049</v>
      </c>
      <c r="CD4" s="87">
        <f>CC3</f>
        <v>45049</v>
      </c>
      <c r="CE4" s="34">
        <f t="shared" ref="CE4" si="30">CC3</f>
        <v>45049</v>
      </c>
      <c r="CF4" s="34">
        <f t="shared" ref="CF4" si="31">CC3</f>
        <v>45049</v>
      </c>
      <c r="CG4" s="34">
        <f t="shared" ref="CG4" si="32">CC3</f>
        <v>45049</v>
      </c>
      <c r="CH4" s="34">
        <f t="shared" ref="CH4" si="33">CC3</f>
        <v>45049</v>
      </c>
      <c r="CI4" s="34">
        <f t="shared" ref="CI4" si="34">CC3</f>
        <v>45049</v>
      </c>
      <c r="CJ4" s="34">
        <f t="shared" ref="CJ4" si="35">CC3</f>
        <v>45049</v>
      </c>
      <c r="CK4" s="34">
        <f t="shared" ref="CK4" si="36">CC3</f>
        <v>45049</v>
      </c>
      <c r="CL4" s="34">
        <f t="shared" ref="CL4" si="37">CC3</f>
        <v>45049</v>
      </c>
      <c r="CM4" s="34">
        <f t="shared" ref="CM4" si="38">CC3</f>
        <v>45049</v>
      </c>
      <c r="CN4" s="34">
        <f t="shared" ref="CN4" si="39">CC3</f>
        <v>45049</v>
      </c>
      <c r="CO4" s="34">
        <f t="shared" ref="CO4" si="40">CC3</f>
        <v>45049</v>
      </c>
      <c r="CP4" s="34">
        <f t="shared" ref="CP4" si="41">CC3</f>
        <v>45049</v>
      </c>
      <c r="CQ4" s="34">
        <f t="shared" ref="CQ4" si="42">CC3</f>
        <v>45049</v>
      </c>
      <c r="CR4" s="34">
        <f t="shared" ref="CR4" si="43">CC3</f>
        <v>45049</v>
      </c>
      <c r="CS4" s="34">
        <f t="shared" ref="CS4" si="44">CC3</f>
        <v>45049</v>
      </c>
      <c r="CT4" s="34">
        <f t="shared" ref="CT4" si="45">CC3</f>
        <v>45049</v>
      </c>
      <c r="CU4" s="34">
        <f t="shared" ref="CU4" si="46">CC3</f>
        <v>45049</v>
      </c>
      <c r="CV4" s="34">
        <f t="shared" ref="CV4" si="47">CC3</f>
        <v>45049</v>
      </c>
      <c r="CW4" s="34">
        <f t="shared" ref="CW4" si="48">CC3</f>
        <v>45049</v>
      </c>
      <c r="CX4" s="34">
        <f t="shared" ref="CX4" si="49">CC3</f>
        <v>45049</v>
      </c>
      <c r="CY4" s="34">
        <f t="shared" ref="CY4" si="50">CC3</f>
        <v>45049</v>
      </c>
      <c r="CZ4" s="34">
        <f t="shared" ref="CZ4" si="51">CC3</f>
        <v>45049</v>
      </c>
      <c r="DA4" s="34">
        <f t="shared" ref="DA4" si="52">CC3</f>
        <v>45049</v>
      </c>
      <c r="DB4" s="34">
        <f t="shared" ref="DB4" si="53">CC3</f>
        <v>45049</v>
      </c>
      <c r="DC4" s="34">
        <f>CC3</f>
        <v>45049</v>
      </c>
      <c r="DD4" s="34">
        <f t="shared" ref="DD4" si="54">CC3</f>
        <v>45049</v>
      </c>
      <c r="DE4" s="34">
        <f t="shared" ref="DE4" si="55">CC3</f>
        <v>45049</v>
      </c>
      <c r="DF4" s="34">
        <f t="shared" ref="DF4" si="56">CC3</f>
        <v>45049</v>
      </c>
      <c r="DG4" s="34">
        <f t="shared" ref="DG4" si="57">CC3</f>
        <v>45049</v>
      </c>
      <c r="DH4" s="33">
        <f t="shared" ref="DH4" si="58">DH3</f>
        <v>45050</v>
      </c>
      <c r="DI4" s="87">
        <f>DH3</f>
        <v>45050</v>
      </c>
      <c r="DJ4" s="34">
        <f t="shared" ref="DJ4" si="59">DH3</f>
        <v>45050</v>
      </c>
      <c r="DK4" s="34">
        <f t="shared" ref="DK4" si="60">DH3</f>
        <v>45050</v>
      </c>
      <c r="DL4" s="34">
        <f t="shared" ref="DL4" si="61">DH3</f>
        <v>45050</v>
      </c>
      <c r="DM4" s="34">
        <f t="shared" ref="DM4" si="62">DH3</f>
        <v>45050</v>
      </c>
      <c r="DN4" s="34">
        <f t="shared" ref="DN4" si="63">DH3</f>
        <v>45050</v>
      </c>
      <c r="DO4" s="34">
        <f t="shared" ref="DO4" si="64">DH3</f>
        <v>45050</v>
      </c>
      <c r="DP4" s="34">
        <f t="shared" ref="DP4" si="65">DH3</f>
        <v>45050</v>
      </c>
      <c r="DQ4" s="34">
        <f t="shared" ref="DQ4" si="66">DH3</f>
        <v>45050</v>
      </c>
      <c r="DR4" s="34">
        <f t="shared" ref="DR4" si="67">DH3</f>
        <v>45050</v>
      </c>
      <c r="DS4" s="34">
        <f t="shared" ref="DS4" si="68">DH3</f>
        <v>45050</v>
      </c>
      <c r="DT4" s="34">
        <f t="shared" ref="DT4" si="69">DH3</f>
        <v>45050</v>
      </c>
      <c r="DU4" s="34">
        <f t="shared" ref="DU4" si="70">DH3</f>
        <v>45050</v>
      </c>
      <c r="DV4" s="34">
        <f t="shared" ref="DV4" si="71">DH3</f>
        <v>45050</v>
      </c>
      <c r="DW4" s="34">
        <f t="shared" ref="DW4" si="72">DH3</f>
        <v>45050</v>
      </c>
      <c r="DX4" s="34">
        <f t="shared" ref="DX4" si="73">DH3</f>
        <v>45050</v>
      </c>
      <c r="DY4" s="34">
        <f t="shared" ref="DY4" si="74">DH3</f>
        <v>45050</v>
      </c>
      <c r="DZ4" s="34">
        <f t="shared" ref="DZ4" si="75">DH3</f>
        <v>45050</v>
      </c>
      <c r="EA4" s="34">
        <f t="shared" ref="EA4" si="76">DH3</f>
        <v>45050</v>
      </c>
      <c r="EB4" s="34">
        <f t="shared" ref="EB4" si="77">DH3</f>
        <v>45050</v>
      </c>
      <c r="EC4" s="34">
        <f t="shared" ref="EC4" si="78">DH3</f>
        <v>45050</v>
      </c>
      <c r="ED4" s="34">
        <f t="shared" ref="ED4" si="79">DH3</f>
        <v>45050</v>
      </c>
      <c r="EE4" s="34">
        <f t="shared" ref="EE4" si="80">DH3</f>
        <v>45050</v>
      </c>
      <c r="EF4" s="34">
        <f t="shared" ref="EF4" si="81">DH3</f>
        <v>45050</v>
      </c>
      <c r="EG4" s="34">
        <f t="shared" ref="EG4" si="82">DH3</f>
        <v>45050</v>
      </c>
      <c r="EH4" s="34">
        <f>DH3</f>
        <v>45050</v>
      </c>
      <c r="EI4" s="34">
        <f t="shared" ref="EI4" si="83">DH3</f>
        <v>45050</v>
      </c>
      <c r="EJ4" s="34">
        <f t="shared" ref="EJ4" si="84">DH3</f>
        <v>45050</v>
      </c>
      <c r="EK4" s="34">
        <f t="shared" ref="EK4" si="85">DH3</f>
        <v>45050</v>
      </c>
      <c r="EL4" s="34">
        <f t="shared" ref="EL4" si="86">DH3</f>
        <v>45050</v>
      </c>
      <c r="EM4" s="33">
        <f t="shared" ref="EM4" si="87">EM3</f>
        <v>45051</v>
      </c>
      <c r="EN4" s="87">
        <f>EM3</f>
        <v>45051</v>
      </c>
      <c r="EO4" s="34">
        <f t="shared" ref="EO4" si="88">EM3</f>
        <v>45051</v>
      </c>
      <c r="EP4" s="34">
        <f t="shared" ref="EP4" si="89">EM3</f>
        <v>45051</v>
      </c>
      <c r="EQ4" s="34">
        <f t="shared" ref="EQ4" si="90">EM3</f>
        <v>45051</v>
      </c>
      <c r="ER4" s="34">
        <f t="shared" ref="ER4" si="91">EM3</f>
        <v>45051</v>
      </c>
      <c r="ES4" s="34">
        <f t="shared" ref="ES4" si="92">EM3</f>
        <v>45051</v>
      </c>
      <c r="ET4" s="34">
        <f t="shared" ref="ET4" si="93">EM3</f>
        <v>45051</v>
      </c>
      <c r="EU4" s="34">
        <f t="shared" ref="EU4" si="94">EM3</f>
        <v>45051</v>
      </c>
      <c r="EV4" s="34">
        <f t="shared" ref="EV4" si="95">EM3</f>
        <v>45051</v>
      </c>
      <c r="EW4" s="34">
        <f t="shared" ref="EW4" si="96">EM3</f>
        <v>45051</v>
      </c>
      <c r="EX4" s="34">
        <f t="shared" ref="EX4" si="97">EM3</f>
        <v>45051</v>
      </c>
      <c r="EY4" s="34">
        <f t="shared" ref="EY4" si="98">EM3</f>
        <v>45051</v>
      </c>
      <c r="EZ4" s="34">
        <f t="shared" ref="EZ4" si="99">EM3</f>
        <v>45051</v>
      </c>
      <c r="FA4" s="34">
        <f t="shared" ref="FA4" si="100">EM3</f>
        <v>45051</v>
      </c>
      <c r="FB4" s="34">
        <f t="shared" ref="FB4" si="101">EM3</f>
        <v>45051</v>
      </c>
      <c r="FC4" s="34">
        <f t="shared" ref="FC4" si="102">EM3</f>
        <v>45051</v>
      </c>
      <c r="FD4" s="34">
        <f t="shared" ref="FD4" si="103">EM3</f>
        <v>45051</v>
      </c>
      <c r="FE4" s="34">
        <f t="shared" ref="FE4" si="104">EM3</f>
        <v>45051</v>
      </c>
      <c r="FF4" s="34">
        <f t="shared" ref="FF4" si="105">EM3</f>
        <v>45051</v>
      </c>
      <c r="FG4" s="34">
        <f t="shared" ref="FG4" si="106">EM3</f>
        <v>45051</v>
      </c>
      <c r="FH4" s="34">
        <f t="shared" ref="FH4" si="107">EM3</f>
        <v>45051</v>
      </c>
      <c r="FI4" s="34">
        <f t="shared" ref="FI4" si="108">EM3</f>
        <v>45051</v>
      </c>
      <c r="FJ4" s="34">
        <f t="shared" ref="FJ4" si="109">EM3</f>
        <v>45051</v>
      </c>
      <c r="FK4" s="34">
        <f t="shared" ref="FK4" si="110">EM3</f>
        <v>45051</v>
      </c>
      <c r="FL4" s="34">
        <f t="shared" ref="FL4" si="111">EM3</f>
        <v>45051</v>
      </c>
      <c r="FM4" s="34">
        <f>EM3</f>
        <v>45051</v>
      </c>
      <c r="FN4" s="34">
        <f t="shared" ref="FN4" si="112">EM3</f>
        <v>45051</v>
      </c>
      <c r="FO4" s="34">
        <f t="shared" ref="FO4" si="113">EM3</f>
        <v>45051</v>
      </c>
      <c r="FP4" s="34">
        <f t="shared" ref="FP4" si="114">EM3</f>
        <v>45051</v>
      </c>
      <c r="FQ4" s="34">
        <f t="shared" ref="FQ4" si="115">EM3</f>
        <v>45051</v>
      </c>
      <c r="FR4" s="33">
        <f t="shared" ref="FR4" si="116">FR3</f>
        <v>45052</v>
      </c>
      <c r="FS4" s="87">
        <f>FR3</f>
        <v>45052</v>
      </c>
      <c r="FT4" s="34">
        <f t="shared" ref="FT4" si="117">FR3</f>
        <v>45052</v>
      </c>
      <c r="FU4" s="34">
        <f t="shared" ref="FU4" si="118">FR3</f>
        <v>45052</v>
      </c>
      <c r="FV4" s="34">
        <f t="shared" ref="FV4" si="119">FR3</f>
        <v>45052</v>
      </c>
      <c r="FW4" s="34">
        <f t="shared" ref="FW4" si="120">FR3</f>
        <v>45052</v>
      </c>
      <c r="FX4" s="34">
        <f t="shared" ref="FX4" si="121">FR3</f>
        <v>45052</v>
      </c>
      <c r="FY4" s="34">
        <f t="shared" ref="FY4" si="122">FR3</f>
        <v>45052</v>
      </c>
      <c r="FZ4" s="34">
        <f t="shared" ref="FZ4" si="123">FR3</f>
        <v>45052</v>
      </c>
      <c r="GA4" s="34">
        <f t="shared" ref="GA4" si="124">FR3</f>
        <v>45052</v>
      </c>
      <c r="GB4" s="34">
        <f t="shared" ref="GB4" si="125">FR3</f>
        <v>45052</v>
      </c>
      <c r="GC4" s="34">
        <f t="shared" ref="GC4" si="126">FR3</f>
        <v>45052</v>
      </c>
      <c r="GD4" s="34">
        <f t="shared" ref="GD4" si="127">FR3</f>
        <v>45052</v>
      </c>
      <c r="GE4" s="34">
        <f t="shared" ref="GE4" si="128">FR3</f>
        <v>45052</v>
      </c>
      <c r="GF4" s="34">
        <f t="shared" ref="GF4" si="129">FR3</f>
        <v>45052</v>
      </c>
      <c r="GG4" s="34">
        <f t="shared" ref="GG4" si="130">FR3</f>
        <v>45052</v>
      </c>
      <c r="GH4" s="34">
        <f t="shared" ref="GH4" si="131">FR3</f>
        <v>45052</v>
      </c>
      <c r="GI4" s="34">
        <f t="shared" ref="GI4" si="132">FR3</f>
        <v>45052</v>
      </c>
      <c r="GJ4" s="34">
        <f t="shared" ref="GJ4" si="133">FR3</f>
        <v>45052</v>
      </c>
      <c r="GK4" s="34">
        <f t="shared" ref="GK4" si="134">FR3</f>
        <v>45052</v>
      </c>
      <c r="GL4" s="34">
        <f t="shared" ref="GL4" si="135">FR3</f>
        <v>45052</v>
      </c>
      <c r="GM4" s="34">
        <f t="shared" ref="GM4" si="136">FR3</f>
        <v>45052</v>
      </c>
      <c r="GN4" s="34">
        <f t="shared" ref="GN4" si="137">FR3</f>
        <v>45052</v>
      </c>
      <c r="GO4" s="34">
        <f t="shared" ref="GO4" si="138">FR3</f>
        <v>45052</v>
      </c>
      <c r="GP4" s="34">
        <f t="shared" ref="GP4" si="139">FR3</f>
        <v>45052</v>
      </c>
      <c r="GQ4" s="34">
        <f t="shared" ref="GQ4" si="140">FR3</f>
        <v>45052</v>
      </c>
      <c r="GR4" s="34">
        <f>FR3</f>
        <v>45052</v>
      </c>
      <c r="GS4" s="34">
        <f t="shared" ref="GS4" si="141">FR3</f>
        <v>45052</v>
      </c>
      <c r="GT4" s="34">
        <f t="shared" ref="GT4" si="142">FR3</f>
        <v>45052</v>
      </c>
      <c r="GU4" s="34">
        <f t="shared" ref="GU4" si="143">FR3</f>
        <v>45052</v>
      </c>
      <c r="GV4" s="34">
        <f t="shared" ref="GV4" si="144">FR3</f>
        <v>45052</v>
      </c>
      <c r="GW4" s="33">
        <f t="shared" ref="GW4" si="145">GW3</f>
        <v>45053</v>
      </c>
      <c r="GX4" s="87">
        <f>GW3</f>
        <v>45053</v>
      </c>
      <c r="GY4" s="34">
        <f t="shared" ref="GY4" si="146">GW3</f>
        <v>45053</v>
      </c>
      <c r="GZ4" s="34">
        <f t="shared" ref="GZ4" si="147">GW3</f>
        <v>45053</v>
      </c>
      <c r="HA4" s="34">
        <f t="shared" ref="HA4" si="148">GW3</f>
        <v>45053</v>
      </c>
      <c r="HB4" s="34">
        <f t="shared" ref="HB4" si="149">GW3</f>
        <v>45053</v>
      </c>
      <c r="HC4" s="34">
        <f t="shared" ref="HC4" si="150">GW3</f>
        <v>45053</v>
      </c>
      <c r="HD4" s="34">
        <f t="shared" ref="HD4" si="151">GW3</f>
        <v>45053</v>
      </c>
      <c r="HE4" s="34">
        <f t="shared" ref="HE4" si="152">GW3</f>
        <v>45053</v>
      </c>
      <c r="HF4" s="34">
        <f t="shared" ref="HF4" si="153">GW3</f>
        <v>45053</v>
      </c>
      <c r="HG4" s="34">
        <f t="shared" ref="HG4" si="154">GW3</f>
        <v>45053</v>
      </c>
      <c r="HH4" s="34">
        <f t="shared" ref="HH4" si="155">GW3</f>
        <v>45053</v>
      </c>
      <c r="HI4" s="34">
        <f t="shared" ref="HI4" si="156">GW3</f>
        <v>45053</v>
      </c>
      <c r="HJ4" s="34">
        <f t="shared" ref="HJ4" si="157">GW3</f>
        <v>45053</v>
      </c>
      <c r="HK4" s="34">
        <f t="shared" ref="HK4" si="158">GW3</f>
        <v>45053</v>
      </c>
      <c r="HL4" s="34">
        <f t="shared" ref="HL4" si="159">GW3</f>
        <v>45053</v>
      </c>
      <c r="HM4" s="34">
        <f t="shared" ref="HM4" si="160">GW3</f>
        <v>45053</v>
      </c>
      <c r="HN4" s="34">
        <f t="shared" ref="HN4" si="161">GW3</f>
        <v>45053</v>
      </c>
      <c r="HO4" s="34">
        <f t="shared" ref="HO4" si="162">GW3</f>
        <v>45053</v>
      </c>
      <c r="HP4" s="34">
        <f t="shared" ref="HP4" si="163">GW3</f>
        <v>45053</v>
      </c>
      <c r="HQ4" s="34">
        <f t="shared" ref="HQ4" si="164">GW3</f>
        <v>45053</v>
      </c>
      <c r="HR4" s="34">
        <f t="shared" ref="HR4" si="165">GW3</f>
        <v>45053</v>
      </c>
      <c r="HS4" s="34">
        <f t="shared" ref="HS4" si="166">GW3</f>
        <v>45053</v>
      </c>
      <c r="HT4" s="34">
        <f t="shared" ref="HT4" si="167">GW3</f>
        <v>45053</v>
      </c>
      <c r="HU4" s="34">
        <f t="shared" ref="HU4" si="168">GW3</f>
        <v>45053</v>
      </c>
      <c r="HV4" s="34">
        <f t="shared" ref="HV4" si="169">GW3</f>
        <v>45053</v>
      </c>
      <c r="HW4" s="34">
        <f>GW3</f>
        <v>45053</v>
      </c>
      <c r="HX4" s="34">
        <f t="shared" ref="HX4" si="170">GW3</f>
        <v>45053</v>
      </c>
      <c r="HY4" s="34">
        <f t="shared" ref="HY4" si="171">GW3</f>
        <v>45053</v>
      </c>
      <c r="HZ4" s="34">
        <f t="shared" ref="HZ4" si="172">GW3</f>
        <v>45053</v>
      </c>
      <c r="IA4" s="34">
        <f t="shared" ref="IA4" si="173">GW3</f>
        <v>45053</v>
      </c>
      <c r="IB4" s="33">
        <f t="shared" ref="IB4" si="174">IB3</f>
        <v>45054</v>
      </c>
      <c r="IC4" s="87">
        <f>IB3</f>
        <v>45054</v>
      </c>
      <c r="ID4" s="34">
        <f t="shared" ref="ID4" si="175">IB3</f>
        <v>45054</v>
      </c>
      <c r="IE4" s="34">
        <f t="shared" ref="IE4" si="176">IB3</f>
        <v>45054</v>
      </c>
      <c r="IF4" s="34">
        <f t="shared" ref="IF4" si="177">IB3</f>
        <v>45054</v>
      </c>
      <c r="IG4" s="34">
        <f t="shared" ref="IG4" si="178">IB3</f>
        <v>45054</v>
      </c>
      <c r="IH4" s="34">
        <f t="shared" ref="IH4" si="179">IB3</f>
        <v>45054</v>
      </c>
      <c r="II4" s="34">
        <f t="shared" ref="II4" si="180">IB3</f>
        <v>45054</v>
      </c>
      <c r="IJ4" s="34">
        <f t="shared" ref="IJ4" si="181">IB3</f>
        <v>45054</v>
      </c>
      <c r="IK4" s="34">
        <f t="shared" ref="IK4" si="182">IB3</f>
        <v>45054</v>
      </c>
      <c r="IL4" s="34">
        <f t="shared" ref="IL4" si="183">IB3</f>
        <v>45054</v>
      </c>
      <c r="IM4" s="34">
        <f t="shared" ref="IM4" si="184">IB3</f>
        <v>45054</v>
      </c>
      <c r="IN4" s="34">
        <f t="shared" ref="IN4" si="185">IB3</f>
        <v>45054</v>
      </c>
      <c r="IO4" s="34">
        <f t="shared" ref="IO4" si="186">IB3</f>
        <v>45054</v>
      </c>
      <c r="IP4" s="34">
        <f t="shared" ref="IP4" si="187">IB3</f>
        <v>45054</v>
      </c>
      <c r="IQ4" s="34">
        <f t="shared" ref="IQ4" si="188">IB3</f>
        <v>45054</v>
      </c>
      <c r="IR4" s="34">
        <f t="shared" ref="IR4" si="189">IB3</f>
        <v>45054</v>
      </c>
      <c r="IS4" s="34">
        <f t="shared" ref="IS4" si="190">IB3</f>
        <v>45054</v>
      </c>
      <c r="IT4" s="34">
        <f t="shared" ref="IT4" si="191">IB3</f>
        <v>45054</v>
      </c>
      <c r="IU4" s="34">
        <f t="shared" ref="IU4" si="192">IB3</f>
        <v>45054</v>
      </c>
      <c r="IV4" s="34">
        <f t="shared" ref="IV4" si="193">IB3</f>
        <v>45054</v>
      </c>
      <c r="IW4" s="34">
        <f t="shared" ref="IW4" si="194">IB3</f>
        <v>45054</v>
      </c>
      <c r="IX4" s="34">
        <f t="shared" ref="IX4" si="195">IB3</f>
        <v>45054</v>
      </c>
      <c r="IY4" s="34">
        <f t="shared" ref="IY4" si="196">IB3</f>
        <v>45054</v>
      </c>
      <c r="IZ4" s="34">
        <f t="shared" ref="IZ4" si="197">IB3</f>
        <v>45054</v>
      </c>
      <c r="JA4" s="34">
        <f t="shared" ref="JA4" si="198">IB3</f>
        <v>45054</v>
      </c>
      <c r="JB4" s="34">
        <f>IB3</f>
        <v>45054</v>
      </c>
      <c r="JC4" s="34">
        <f t="shared" ref="JC4" si="199">IB3</f>
        <v>45054</v>
      </c>
      <c r="JD4" s="34">
        <f t="shared" ref="JD4" si="200">IB3</f>
        <v>45054</v>
      </c>
      <c r="JE4" s="34">
        <f t="shared" ref="JE4" si="201">IB3</f>
        <v>45054</v>
      </c>
      <c r="JF4" s="34">
        <f t="shared" ref="JF4" si="202">IB3</f>
        <v>45054</v>
      </c>
      <c r="JG4" s="33">
        <f t="shared" ref="JG4" si="203">JG3</f>
        <v>45055</v>
      </c>
      <c r="JH4" s="87">
        <f>JG3</f>
        <v>45055</v>
      </c>
      <c r="JI4" s="34">
        <f t="shared" ref="JI4" si="204">JG3</f>
        <v>45055</v>
      </c>
      <c r="JJ4" s="34">
        <f t="shared" ref="JJ4" si="205">JG3</f>
        <v>45055</v>
      </c>
      <c r="JK4" s="34">
        <f t="shared" ref="JK4" si="206">JG3</f>
        <v>45055</v>
      </c>
      <c r="JL4" s="34">
        <f t="shared" ref="JL4" si="207">JG3</f>
        <v>45055</v>
      </c>
      <c r="JM4" s="34">
        <f t="shared" ref="JM4" si="208">JG3</f>
        <v>45055</v>
      </c>
      <c r="JN4" s="34">
        <f t="shared" ref="JN4" si="209">JG3</f>
        <v>45055</v>
      </c>
      <c r="JO4" s="34">
        <f t="shared" ref="JO4" si="210">JG3</f>
        <v>45055</v>
      </c>
      <c r="JP4" s="34">
        <f t="shared" ref="JP4" si="211">JG3</f>
        <v>45055</v>
      </c>
      <c r="JQ4" s="34">
        <f t="shared" ref="JQ4" si="212">JG3</f>
        <v>45055</v>
      </c>
      <c r="JR4" s="34">
        <f t="shared" ref="JR4" si="213">JG3</f>
        <v>45055</v>
      </c>
      <c r="JS4" s="34">
        <f t="shared" ref="JS4" si="214">JG3</f>
        <v>45055</v>
      </c>
      <c r="JT4" s="34">
        <f t="shared" ref="JT4" si="215">JG3</f>
        <v>45055</v>
      </c>
      <c r="JU4" s="34">
        <f t="shared" ref="JU4" si="216">JG3</f>
        <v>45055</v>
      </c>
      <c r="JV4" s="34">
        <f t="shared" ref="JV4" si="217">JG3</f>
        <v>45055</v>
      </c>
      <c r="JW4" s="34">
        <f t="shared" ref="JW4" si="218">JG3</f>
        <v>45055</v>
      </c>
      <c r="JX4" s="34">
        <f t="shared" ref="JX4" si="219">JG3</f>
        <v>45055</v>
      </c>
      <c r="JY4" s="34">
        <f t="shared" ref="JY4" si="220">JG3</f>
        <v>45055</v>
      </c>
      <c r="JZ4" s="34">
        <f t="shared" ref="JZ4" si="221">JG3</f>
        <v>45055</v>
      </c>
      <c r="KA4" s="34">
        <f t="shared" ref="KA4" si="222">JG3</f>
        <v>45055</v>
      </c>
      <c r="KB4" s="34">
        <f t="shared" ref="KB4" si="223">JG3</f>
        <v>45055</v>
      </c>
      <c r="KC4" s="34">
        <f t="shared" ref="KC4" si="224">JG3</f>
        <v>45055</v>
      </c>
      <c r="KD4" s="34">
        <f t="shared" ref="KD4" si="225">JG3</f>
        <v>45055</v>
      </c>
      <c r="KE4" s="34">
        <f t="shared" ref="KE4" si="226">JG3</f>
        <v>45055</v>
      </c>
      <c r="KF4" s="34">
        <f t="shared" ref="KF4" si="227">JG3</f>
        <v>45055</v>
      </c>
      <c r="KG4" s="34">
        <f>JG3</f>
        <v>45055</v>
      </c>
      <c r="KH4" s="34">
        <f t="shared" ref="KH4" si="228">JG3</f>
        <v>45055</v>
      </c>
      <c r="KI4" s="34">
        <f t="shared" ref="KI4" si="229">JG3</f>
        <v>45055</v>
      </c>
      <c r="KJ4" s="34">
        <f t="shared" ref="KJ4" si="230">JG3</f>
        <v>45055</v>
      </c>
      <c r="KK4" s="34">
        <f t="shared" ref="KK4" si="231">JG3</f>
        <v>45055</v>
      </c>
      <c r="KL4" s="33">
        <f t="shared" ref="KL4" si="232">KL3</f>
        <v>45056</v>
      </c>
      <c r="KM4" s="87">
        <f>KL3</f>
        <v>45056</v>
      </c>
      <c r="KN4" s="34">
        <f t="shared" ref="KN4" si="233">KL3</f>
        <v>45056</v>
      </c>
      <c r="KO4" s="34">
        <f t="shared" ref="KO4" si="234">KL3</f>
        <v>45056</v>
      </c>
      <c r="KP4" s="34">
        <f t="shared" ref="KP4" si="235">KL3</f>
        <v>45056</v>
      </c>
      <c r="KQ4" s="34">
        <f t="shared" ref="KQ4" si="236">KL3</f>
        <v>45056</v>
      </c>
      <c r="KR4" s="34">
        <f t="shared" ref="KR4" si="237">KL3</f>
        <v>45056</v>
      </c>
      <c r="KS4" s="34">
        <f t="shared" ref="KS4" si="238">KL3</f>
        <v>45056</v>
      </c>
      <c r="KT4" s="34">
        <f t="shared" ref="KT4" si="239">KL3</f>
        <v>45056</v>
      </c>
      <c r="KU4" s="34">
        <f t="shared" ref="KU4" si="240">KL3</f>
        <v>45056</v>
      </c>
      <c r="KV4" s="34">
        <f t="shared" ref="KV4" si="241">KL3</f>
        <v>45056</v>
      </c>
      <c r="KW4" s="34">
        <f t="shared" ref="KW4" si="242">KL3</f>
        <v>45056</v>
      </c>
      <c r="KX4" s="34">
        <f t="shared" ref="KX4" si="243">KL3</f>
        <v>45056</v>
      </c>
      <c r="KY4" s="34">
        <f t="shared" ref="KY4" si="244">KL3</f>
        <v>45056</v>
      </c>
      <c r="KZ4" s="34">
        <f t="shared" ref="KZ4" si="245">KL3</f>
        <v>45056</v>
      </c>
      <c r="LA4" s="34">
        <f t="shared" ref="LA4" si="246">KL3</f>
        <v>45056</v>
      </c>
      <c r="LB4" s="34">
        <f t="shared" ref="LB4" si="247">KL3</f>
        <v>45056</v>
      </c>
      <c r="LC4" s="34">
        <f t="shared" ref="LC4" si="248">KL3</f>
        <v>45056</v>
      </c>
      <c r="LD4" s="34">
        <f t="shared" ref="LD4" si="249">KL3</f>
        <v>45056</v>
      </c>
      <c r="LE4" s="34">
        <f t="shared" ref="LE4" si="250">KL3</f>
        <v>45056</v>
      </c>
      <c r="LF4" s="34">
        <f t="shared" ref="LF4" si="251">KL3</f>
        <v>45056</v>
      </c>
      <c r="LG4" s="34">
        <f t="shared" ref="LG4" si="252">KL3</f>
        <v>45056</v>
      </c>
      <c r="LH4" s="34">
        <f t="shared" ref="LH4" si="253">KL3</f>
        <v>45056</v>
      </c>
      <c r="LI4" s="34">
        <f t="shared" ref="LI4" si="254">KL3</f>
        <v>45056</v>
      </c>
      <c r="LJ4" s="34">
        <f t="shared" ref="LJ4" si="255">KL3</f>
        <v>45056</v>
      </c>
      <c r="LK4" s="34">
        <f t="shared" ref="LK4" si="256">KL3</f>
        <v>45056</v>
      </c>
      <c r="LL4" s="34">
        <f>KL3</f>
        <v>45056</v>
      </c>
      <c r="LM4" s="34">
        <f t="shared" ref="LM4" si="257">KL3</f>
        <v>45056</v>
      </c>
      <c r="LN4" s="34">
        <f t="shared" ref="LN4" si="258">KL3</f>
        <v>45056</v>
      </c>
      <c r="LO4" s="34">
        <f t="shared" ref="LO4" si="259">KL3</f>
        <v>45056</v>
      </c>
      <c r="LP4" s="34">
        <f t="shared" ref="LP4" si="260">KL3</f>
        <v>45056</v>
      </c>
      <c r="LQ4" s="33">
        <f t="shared" ref="LQ4" si="261">LQ3</f>
        <v>45057</v>
      </c>
      <c r="LR4" s="87">
        <f>LQ3</f>
        <v>45057</v>
      </c>
      <c r="LS4" s="34">
        <f t="shared" ref="LS4" si="262">LQ3</f>
        <v>45057</v>
      </c>
      <c r="LT4" s="34">
        <f t="shared" ref="LT4" si="263">LQ3</f>
        <v>45057</v>
      </c>
      <c r="LU4" s="34">
        <f t="shared" ref="LU4" si="264">LQ3</f>
        <v>45057</v>
      </c>
      <c r="LV4" s="34">
        <f t="shared" ref="LV4" si="265">LQ3</f>
        <v>45057</v>
      </c>
      <c r="LW4" s="34">
        <f t="shared" ref="LW4" si="266">LQ3</f>
        <v>45057</v>
      </c>
      <c r="LX4" s="34">
        <f t="shared" ref="LX4" si="267">LQ3</f>
        <v>45057</v>
      </c>
      <c r="LY4" s="34">
        <f t="shared" ref="LY4" si="268">LQ3</f>
        <v>45057</v>
      </c>
      <c r="LZ4" s="34">
        <f t="shared" ref="LZ4" si="269">LQ3</f>
        <v>45057</v>
      </c>
      <c r="MA4" s="34">
        <f t="shared" ref="MA4" si="270">LQ3</f>
        <v>45057</v>
      </c>
      <c r="MB4" s="34">
        <f t="shared" ref="MB4" si="271">LQ3</f>
        <v>45057</v>
      </c>
      <c r="MC4" s="34">
        <f t="shared" ref="MC4" si="272">LQ3</f>
        <v>45057</v>
      </c>
      <c r="MD4" s="34">
        <f t="shared" ref="MD4" si="273">LQ3</f>
        <v>45057</v>
      </c>
      <c r="ME4" s="34">
        <f t="shared" ref="ME4" si="274">LQ3</f>
        <v>45057</v>
      </c>
      <c r="MF4" s="34">
        <f t="shared" ref="MF4" si="275">LQ3</f>
        <v>45057</v>
      </c>
      <c r="MG4" s="34">
        <f t="shared" ref="MG4" si="276">LQ3</f>
        <v>45057</v>
      </c>
      <c r="MH4" s="34">
        <f t="shared" ref="MH4" si="277">LQ3</f>
        <v>45057</v>
      </c>
      <c r="MI4" s="34">
        <f t="shared" ref="MI4" si="278">LQ3</f>
        <v>45057</v>
      </c>
      <c r="MJ4" s="34">
        <f t="shared" ref="MJ4" si="279">LQ3</f>
        <v>45057</v>
      </c>
      <c r="MK4" s="34">
        <f t="shared" ref="MK4" si="280">LQ3</f>
        <v>45057</v>
      </c>
      <c r="ML4" s="34">
        <f t="shared" ref="ML4" si="281">LQ3</f>
        <v>45057</v>
      </c>
      <c r="MM4" s="34">
        <f t="shared" ref="MM4" si="282">LQ3</f>
        <v>45057</v>
      </c>
      <c r="MN4" s="34">
        <f t="shared" ref="MN4" si="283">LQ3</f>
        <v>45057</v>
      </c>
      <c r="MO4" s="34">
        <f t="shared" ref="MO4" si="284">LQ3</f>
        <v>45057</v>
      </c>
      <c r="MP4" s="34">
        <f>LQ3</f>
        <v>45057</v>
      </c>
      <c r="MQ4" s="34">
        <f>LQ3</f>
        <v>45057</v>
      </c>
      <c r="MR4" s="34">
        <f>LQ3</f>
        <v>45057</v>
      </c>
      <c r="MS4" s="34">
        <f>LQ3</f>
        <v>45057</v>
      </c>
      <c r="MT4" s="34">
        <f>LQ3</f>
        <v>45057</v>
      </c>
      <c r="MU4" s="34">
        <f>LQ3</f>
        <v>45057</v>
      </c>
      <c r="MV4" s="33">
        <f t="shared" ref="MV4" si="285">MV3</f>
        <v>45058</v>
      </c>
      <c r="MW4" s="87">
        <f>MV3</f>
        <v>45058</v>
      </c>
      <c r="MX4" s="34">
        <f t="shared" ref="MX4" si="286">MV3</f>
        <v>45058</v>
      </c>
      <c r="MY4" s="34">
        <f t="shared" ref="MY4" si="287">MV3</f>
        <v>45058</v>
      </c>
      <c r="MZ4" s="34">
        <f t="shared" ref="MZ4" si="288">MV3</f>
        <v>45058</v>
      </c>
      <c r="NA4" s="34">
        <f t="shared" ref="NA4" si="289">MV3</f>
        <v>45058</v>
      </c>
      <c r="NB4" s="34">
        <f t="shared" ref="NB4" si="290">MV3</f>
        <v>45058</v>
      </c>
      <c r="NC4" s="34">
        <f t="shared" ref="NC4" si="291">MV3</f>
        <v>45058</v>
      </c>
      <c r="ND4" s="34">
        <f t="shared" ref="ND4" si="292">MV3</f>
        <v>45058</v>
      </c>
      <c r="NE4" s="34">
        <f t="shared" ref="NE4" si="293">MV3</f>
        <v>45058</v>
      </c>
      <c r="NF4" s="34">
        <f t="shared" ref="NF4" si="294">MV3</f>
        <v>45058</v>
      </c>
      <c r="NG4" s="34">
        <f t="shared" ref="NG4" si="295">MV3</f>
        <v>45058</v>
      </c>
      <c r="NH4" s="34">
        <f t="shared" ref="NH4" si="296">MV3</f>
        <v>45058</v>
      </c>
      <c r="NI4" s="34">
        <f t="shared" ref="NI4" si="297">MV3</f>
        <v>45058</v>
      </c>
      <c r="NJ4" s="34">
        <f t="shared" ref="NJ4" si="298">MV3</f>
        <v>45058</v>
      </c>
      <c r="NK4" s="34">
        <f t="shared" ref="NK4" si="299">MV3</f>
        <v>45058</v>
      </c>
      <c r="NL4" s="34">
        <f t="shared" ref="NL4" si="300">MV3</f>
        <v>45058</v>
      </c>
      <c r="NM4" s="34">
        <f t="shared" ref="NM4" si="301">MV3</f>
        <v>45058</v>
      </c>
      <c r="NN4" s="34">
        <f t="shared" ref="NN4" si="302">MV3</f>
        <v>45058</v>
      </c>
      <c r="NO4" s="34">
        <f t="shared" ref="NO4" si="303">MV3</f>
        <v>45058</v>
      </c>
      <c r="NP4" s="34">
        <f t="shared" ref="NP4" si="304">MV3</f>
        <v>45058</v>
      </c>
      <c r="NQ4" s="34">
        <f t="shared" ref="NQ4" si="305">MV3</f>
        <v>45058</v>
      </c>
      <c r="NR4" s="34">
        <f t="shared" ref="NR4" si="306">MV3</f>
        <v>45058</v>
      </c>
      <c r="NS4" s="34">
        <f t="shared" ref="NS4" si="307">MV3</f>
        <v>45058</v>
      </c>
      <c r="NT4" s="34">
        <f t="shared" ref="NT4" si="308">MV3</f>
        <v>45058</v>
      </c>
      <c r="NU4" s="34">
        <f t="shared" ref="NU4" si="309">MV3</f>
        <v>45058</v>
      </c>
      <c r="NV4" s="34">
        <f>MV3</f>
        <v>45058</v>
      </c>
      <c r="NW4" s="34">
        <f t="shared" ref="NW4" si="310">MV3</f>
        <v>45058</v>
      </c>
      <c r="NX4" s="34">
        <f t="shared" ref="NX4" si="311">MV3</f>
        <v>45058</v>
      </c>
      <c r="NY4" s="34">
        <f t="shared" ref="NY4" si="312">MV3</f>
        <v>45058</v>
      </c>
      <c r="NZ4" s="34">
        <f t="shared" ref="NZ4" si="313">MV3</f>
        <v>45058</v>
      </c>
      <c r="OA4" s="33">
        <f t="shared" ref="OA4" si="314">OA3</f>
        <v>45059</v>
      </c>
      <c r="OB4" s="87">
        <f>OA3</f>
        <v>45059</v>
      </c>
      <c r="OC4" s="34">
        <f t="shared" ref="OC4" si="315">OA3</f>
        <v>45059</v>
      </c>
      <c r="OD4" s="34">
        <f t="shared" ref="OD4" si="316">OA3</f>
        <v>45059</v>
      </c>
      <c r="OE4" s="34">
        <f t="shared" ref="OE4" si="317">OA3</f>
        <v>45059</v>
      </c>
      <c r="OF4" s="34">
        <f t="shared" ref="OF4" si="318">OA3</f>
        <v>45059</v>
      </c>
      <c r="OG4" s="34">
        <f t="shared" ref="OG4" si="319">OA3</f>
        <v>45059</v>
      </c>
      <c r="OH4" s="34">
        <f t="shared" ref="OH4" si="320">OA3</f>
        <v>45059</v>
      </c>
      <c r="OI4" s="34">
        <f t="shared" ref="OI4" si="321">OA3</f>
        <v>45059</v>
      </c>
      <c r="OJ4" s="34">
        <f t="shared" ref="OJ4" si="322">OA3</f>
        <v>45059</v>
      </c>
      <c r="OK4" s="34">
        <f t="shared" ref="OK4" si="323">OA3</f>
        <v>45059</v>
      </c>
      <c r="OL4" s="34">
        <f t="shared" ref="OL4" si="324">OA3</f>
        <v>45059</v>
      </c>
      <c r="OM4" s="34">
        <f t="shared" ref="OM4" si="325">OA3</f>
        <v>45059</v>
      </c>
      <c r="ON4" s="34">
        <f t="shared" ref="ON4" si="326">OA3</f>
        <v>45059</v>
      </c>
      <c r="OO4" s="34">
        <f t="shared" ref="OO4" si="327">OA3</f>
        <v>45059</v>
      </c>
      <c r="OP4" s="34">
        <f t="shared" ref="OP4" si="328">OA3</f>
        <v>45059</v>
      </c>
      <c r="OQ4" s="34">
        <f t="shared" ref="OQ4" si="329">OA3</f>
        <v>45059</v>
      </c>
      <c r="OR4" s="34">
        <f t="shared" ref="OR4" si="330">OA3</f>
        <v>45059</v>
      </c>
      <c r="OS4" s="34">
        <f t="shared" ref="OS4" si="331">OA3</f>
        <v>45059</v>
      </c>
      <c r="OT4" s="34">
        <f t="shared" ref="OT4" si="332">OA3</f>
        <v>45059</v>
      </c>
      <c r="OU4" s="34">
        <f t="shared" ref="OU4" si="333">OA3</f>
        <v>45059</v>
      </c>
      <c r="OV4" s="34">
        <f t="shared" ref="OV4" si="334">OA3</f>
        <v>45059</v>
      </c>
      <c r="OW4" s="34">
        <f t="shared" ref="OW4" si="335">OA3</f>
        <v>45059</v>
      </c>
      <c r="OX4" s="34">
        <f t="shared" ref="OX4" si="336">OA3</f>
        <v>45059</v>
      </c>
      <c r="OY4" s="34">
        <f t="shared" ref="OY4" si="337">OA3</f>
        <v>45059</v>
      </c>
      <c r="OZ4" s="34">
        <f t="shared" ref="OZ4" si="338">OA3</f>
        <v>45059</v>
      </c>
      <c r="PA4" s="34">
        <f>OA3</f>
        <v>45059</v>
      </c>
      <c r="PB4" s="34">
        <f t="shared" ref="PB4" si="339">OA3</f>
        <v>45059</v>
      </c>
      <c r="PC4" s="34">
        <f t="shared" ref="PC4" si="340">OA3</f>
        <v>45059</v>
      </c>
      <c r="PD4" s="34">
        <f t="shared" ref="PD4" si="341">OA3</f>
        <v>45059</v>
      </c>
      <c r="PE4" s="34">
        <f t="shared" ref="PE4" si="342">OA3</f>
        <v>45059</v>
      </c>
      <c r="PF4" s="33">
        <f t="shared" ref="PF4" si="343">PF3</f>
        <v>45060</v>
      </c>
      <c r="PG4" s="87">
        <f>PF3</f>
        <v>45060</v>
      </c>
      <c r="PH4" s="34">
        <f t="shared" ref="PH4" si="344">PF3</f>
        <v>45060</v>
      </c>
      <c r="PI4" s="34">
        <f t="shared" ref="PI4" si="345">PF3</f>
        <v>45060</v>
      </c>
      <c r="PJ4" s="34">
        <f t="shared" ref="PJ4" si="346">PF3</f>
        <v>45060</v>
      </c>
      <c r="PK4" s="34">
        <f t="shared" ref="PK4" si="347">PF3</f>
        <v>45060</v>
      </c>
      <c r="PL4" s="34">
        <f t="shared" ref="PL4" si="348">PF3</f>
        <v>45060</v>
      </c>
      <c r="PM4" s="34">
        <f t="shared" ref="PM4" si="349">PF3</f>
        <v>45060</v>
      </c>
      <c r="PN4" s="34">
        <f t="shared" ref="PN4" si="350">PF3</f>
        <v>45060</v>
      </c>
      <c r="PO4" s="34">
        <f t="shared" ref="PO4" si="351">PF3</f>
        <v>45060</v>
      </c>
      <c r="PP4" s="34">
        <f t="shared" ref="PP4" si="352">PF3</f>
        <v>45060</v>
      </c>
      <c r="PQ4" s="34">
        <f t="shared" ref="PQ4" si="353">PF3</f>
        <v>45060</v>
      </c>
      <c r="PR4" s="34">
        <f t="shared" ref="PR4" si="354">PF3</f>
        <v>45060</v>
      </c>
      <c r="PS4" s="34">
        <f t="shared" ref="PS4" si="355">PF3</f>
        <v>45060</v>
      </c>
      <c r="PT4" s="34">
        <f t="shared" ref="PT4" si="356">PF3</f>
        <v>45060</v>
      </c>
      <c r="PU4" s="34">
        <f t="shared" ref="PU4" si="357">PF3</f>
        <v>45060</v>
      </c>
      <c r="PV4" s="34">
        <f t="shared" ref="PV4" si="358">PF3</f>
        <v>45060</v>
      </c>
      <c r="PW4" s="34">
        <f t="shared" ref="PW4" si="359">PF3</f>
        <v>45060</v>
      </c>
      <c r="PX4" s="34">
        <f t="shared" ref="PX4" si="360">PF3</f>
        <v>45060</v>
      </c>
      <c r="PY4" s="34">
        <f t="shared" ref="PY4" si="361">PF3</f>
        <v>45060</v>
      </c>
      <c r="PZ4" s="34">
        <f t="shared" ref="PZ4" si="362">PF3</f>
        <v>45060</v>
      </c>
      <c r="QA4" s="34">
        <f t="shared" ref="QA4" si="363">PF3</f>
        <v>45060</v>
      </c>
      <c r="QB4" s="34">
        <f t="shared" ref="QB4" si="364">PF3</f>
        <v>45060</v>
      </c>
      <c r="QC4" s="34">
        <f t="shared" ref="QC4" si="365">PF3</f>
        <v>45060</v>
      </c>
      <c r="QD4" s="34">
        <f t="shared" ref="QD4" si="366">PF3</f>
        <v>45060</v>
      </c>
      <c r="QE4" s="34">
        <f t="shared" ref="QE4" si="367">PF3</f>
        <v>45060</v>
      </c>
      <c r="QF4" s="34">
        <f>PF3</f>
        <v>45060</v>
      </c>
      <c r="QG4" s="34">
        <f t="shared" ref="QG4" si="368">PF3</f>
        <v>45060</v>
      </c>
      <c r="QH4" s="34">
        <f t="shared" ref="QH4" si="369">PF3</f>
        <v>45060</v>
      </c>
      <c r="QI4" s="34">
        <f t="shared" ref="QI4" si="370">PF3</f>
        <v>45060</v>
      </c>
      <c r="QJ4" s="34">
        <f t="shared" ref="QJ4" si="371">PF3</f>
        <v>45060</v>
      </c>
      <c r="QK4" s="33">
        <f t="shared" ref="QK4" si="372">QK3</f>
        <v>45061</v>
      </c>
      <c r="QL4" s="87">
        <f>QK3</f>
        <v>45061</v>
      </c>
      <c r="QM4" s="34">
        <f t="shared" ref="QM4" si="373">QK3</f>
        <v>45061</v>
      </c>
      <c r="QN4" s="34">
        <f t="shared" ref="QN4" si="374">QK3</f>
        <v>45061</v>
      </c>
      <c r="QO4" s="34">
        <f t="shared" ref="QO4" si="375">QK3</f>
        <v>45061</v>
      </c>
      <c r="QP4" s="34">
        <f t="shared" ref="QP4" si="376">QK3</f>
        <v>45061</v>
      </c>
      <c r="QQ4" s="34">
        <f t="shared" ref="QQ4" si="377">QK3</f>
        <v>45061</v>
      </c>
      <c r="QR4" s="34">
        <f t="shared" ref="QR4" si="378">QK3</f>
        <v>45061</v>
      </c>
      <c r="QS4" s="34">
        <f t="shared" ref="QS4" si="379">QK3</f>
        <v>45061</v>
      </c>
      <c r="QT4" s="34">
        <f t="shared" ref="QT4" si="380">QK3</f>
        <v>45061</v>
      </c>
      <c r="QU4" s="34">
        <f t="shared" ref="QU4" si="381">QK3</f>
        <v>45061</v>
      </c>
      <c r="QV4" s="34">
        <f t="shared" ref="QV4" si="382">QK3</f>
        <v>45061</v>
      </c>
      <c r="QW4" s="34">
        <f t="shared" ref="QW4" si="383">QK3</f>
        <v>45061</v>
      </c>
      <c r="QX4" s="34">
        <f t="shared" ref="QX4" si="384">QK3</f>
        <v>45061</v>
      </c>
      <c r="QY4" s="34">
        <f t="shared" ref="QY4" si="385">QK3</f>
        <v>45061</v>
      </c>
      <c r="QZ4" s="34">
        <f t="shared" ref="QZ4" si="386">QK3</f>
        <v>45061</v>
      </c>
      <c r="RA4" s="34">
        <f t="shared" ref="RA4" si="387">QK3</f>
        <v>45061</v>
      </c>
      <c r="RB4" s="34">
        <f t="shared" ref="RB4" si="388">QK3</f>
        <v>45061</v>
      </c>
      <c r="RC4" s="34">
        <f t="shared" ref="RC4" si="389">QK3</f>
        <v>45061</v>
      </c>
      <c r="RD4" s="34">
        <f t="shared" ref="RD4" si="390">QK3</f>
        <v>45061</v>
      </c>
      <c r="RE4" s="34">
        <f t="shared" ref="RE4" si="391">QK3</f>
        <v>45061</v>
      </c>
      <c r="RF4" s="34">
        <f t="shared" ref="RF4" si="392">QK3</f>
        <v>45061</v>
      </c>
      <c r="RG4" s="34">
        <f t="shared" ref="RG4" si="393">QK3</f>
        <v>45061</v>
      </c>
      <c r="RH4" s="34">
        <f t="shared" ref="RH4" si="394">QK3</f>
        <v>45061</v>
      </c>
      <c r="RI4" s="34">
        <f t="shared" ref="RI4" si="395">QK3</f>
        <v>45061</v>
      </c>
      <c r="RJ4" s="34">
        <f t="shared" ref="RJ4" si="396">QK3</f>
        <v>45061</v>
      </c>
      <c r="RK4" s="34">
        <f>QK3</f>
        <v>45061</v>
      </c>
      <c r="RL4" s="34">
        <f t="shared" ref="RL4" si="397">QK3</f>
        <v>45061</v>
      </c>
      <c r="RM4" s="34">
        <f t="shared" ref="RM4" si="398">QK3</f>
        <v>45061</v>
      </c>
      <c r="RN4" s="34">
        <f t="shared" ref="RN4" si="399">QK3</f>
        <v>45061</v>
      </c>
      <c r="RO4" s="34">
        <f t="shared" ref="RO4" si="400">QK3</f>
        <v>45061</v>
      </c>
      <c r="RP4" s="33">
        <f t="shared" ref="RP4" si="401">RP3</f>
        <v>45062</v>
      </c>
      <c r="RQ4" s="87">
        <f>RP3</f>
        <v>45062</v>
      </c>
      <c r="RR4" s="34">
        <f t="shared" ref="RR4" si="402">RP3</f>
        <v>45062</v>
      </c>
      <c r="RS4" s="34">
        <f t="shared" ref="RS4" si="403">RP3</f>
        <v>45062</v>
      </c>
      <c r="RT4" s="34">
        <f t="shared" ref="RT4" si="404">RP3</f>
        <v>45062</v>
      </c>
      <c r="RU4" s="34">
        <f t="shared" ref="RU4" si="405">RP3</f>
        <v>45062</v>
      </c>
      <c r="RV4" s="34">
        <f t="shared" ref="RV4" si="406">RP3</f>
        <v>45062</v>
      </c>
      <c r="RW4" s="34">
        <f t="shared" ref="RW4" si="407">RP3</f>
        <v>45062</v>
      </c>
      <c r="RX4" s="34">
        <f t="shared" ref="RX4" si="408">RP3</f>
        <v>45062</v>
      </c>
      <c r="RY4" s="34">
        <f t="shared" ref="RY4" si="409">RP3</f>
        <v>45062</v>
      </c>
      <c r="RZ4" s="34">
        <f t="shared" ref="RZ4" si="410">RP3</f>
        <v>45062</v>
      </c>
      <c r="SA4" s="34">
        <f t="shared" ref="SA4" si="411">RP3</f>
        <v>45062</v>
      </c>
      <c r="SB4" s="34">
        <f t="shared" ref="SB4" si="412">RP3</f>
        <v>45062</v>
      </c>
      <c r="SC4" s="34">
        <f t="shared" ref="SC4" si="413">RP3</f>
        <v>45062</v>
      </c>
      <c r="SD4" s="34">
        <f t="shared" ref="SD4" si="414">RP3</f>
        <v>45062</v>
      </c>
      <c r="SE4" s="34">
        <f t="shared" ref="SE4" si="415">RP3</f>
        <v>45062</v>
      </c>
      <c r="SF4" s="34">
        <f t="shared" ref="SF4" si="416">RP3</f>
        <v>45062</v>
      </c>
      <c r="SG4" s="34">
        <f t="shared" ref="SG4" si="417">RP3</f>
        <v>45062</v>
      </c>
      <c r="SH4" s="34">
        <f t="shared" ref="SH4" si="418">RP3</f>
        <v>45062</v>
      </c>
      <c r="SI4" s="34">
        <f t="shared" ref="SI4" si="419">RP3</f>
        <v>45062</v>
      </c>
      <c r="SJ4" s="34">
        <f t="shared" ref="SJ4" si="420">RP3</f>
        <v>45062</v>
      </c>
      <c r="SK4" s="34">
        <f t="shared" ref="SK4" si="421">RP3</f>
        <v>45062</v>
      </c>
      <c r="SL4" s="34">
        <f t="shared" ref="SL4" si="422">RP3</f>
        <v>45062</v>
      </c>
      <c r="SM4" s="34">
        <f t="shared" ref="SM4" si="423">RP3</f>
        <v>45062</v>
      </c>
      <c r="SN4" s="34">
        <f t="shared" ref="SN4" si="424">RP3</f>
        <v>45062</v>
      </c>
      <c r="SO4" s="34">
        <f t="shared" ref="SO4" si="425">RP3</f>
        <v>45062</v>
      </c>
      <c r="SP4" s="34">
        <f>RP3</f>
        <v>45062</v>
      </c>
      <c r="SQ4" s="34">
        <f t="shared" ref="SQ4" si="426">RP3</f>
        <v>45062</v>
      </c>
      <c r="SR4" s="34">
        <f t="shared" ref="SR4" si="427">RP3</f>
        <v>45062</v>
      </c>
      <c r="SS4" s="34">
        <f t="shared" ref="SS4" si="428">RP3</f>
        <v>45062</v>
      </c>
      <c r="ST4" s="34">
        <f t="shared" ref="ST4" si="429">RP3</f>
        <v>45062</v>
      </c>
      <c r="SU4" s="33">
        <f t="shared" ref="SU4" si="430">SU3</f>
        <v>45063</v>
      </c>
      <c r="SV4" s="87">
        <f>SU3</f>
        <v>45063</v>
      </c>
      <c r="SW4" s="34">
        <f t="shared" ref="SW4" si="431">SU3</f>
        <v>45063</v>
      </c>
      <c r="SX4" s="34">
        <f t="shared" ref="SX4" si="432">SU3</f>
        <v>45063</v>
      </c>
      <c r="SY4" s="34">
        <f t="shared" ref="SY4" si="433">SU3</f>
        <v>45063</v>
      </c>
      <c r="SZ4" s="34">
        <f t="shared" ref="SZ4" si="434">SU3</f>
        <v>45063</v>
      </c>
      <c r="TA4" s="34">
        <f t="shared" ref="TA4" si="435">SU3</f>
        <v>45063</v>
      </c>
      <c r="TB4" s="34">
        <f t="shared" ref="TB4" si="436">SU3</f>
        <v>45063</v>
      </c>
      <c r="TC4" s="34">
        <f t="shared" ref="TC4" si="437">SU3</f>
        <v>45063</v>
      </c>
      <c r="TD4" s="34">
        <f t="shared" ref="TD4" si="438">SU3</f>
        <v>45063</v>
      </c>
      <c r="TE4" s="34">
        <f t="shared" ref="TE4" si="439">SU3</f>
        <v>45063</v>
      </c>
      <c r="TF4" s="34">
        <f t="shared" ref="TF4" si="440">SU3</f>
        <v>45063</v>
      </c>
      <c r="TG4" s="34">
        <f t="shared" ref="TG4" si="441">SU3</f>
        <v>45063</v>
      </c>
      <c r="TH4" s="34">
        <f t="shared" ref="TH4" si="442">SU3</f>
        <v>45063</v>
      </c>
      <c r="TI4" s="34">
        <f t="shared" ref="TI4" si="443">SU3</f>
        <v>45063</v>
      </c>
      <c r="TJ4" s="34">
        <f t="shared" ref="TJ4" si="444">SU3</f>
        <v>45063</v>
      </c>
      <c r="TK4" s="34">
        <f t="shared" ref="TK4" si="445">SU3</f>
        <v>45063</v>
      </c>
      <c r="TL4" s="34">
        <f t="shared" ref="TL4" si="446">SU3</f>
        <v>45063</v>
      </c>
      <c r="TM4" s="34">
        <f t="shared" ref="TM4" si="447">SU3</f>
        <v>45063</v>
      </c>
      <c r="TN4" s="34">
        <f t="shared" ref="TN4" si="448">SU3</f>
        <v>45063</v>
      </c>
      <c r="TO4" s="34">
        <f t="shared" ref="TO4" si="449">SU3</f>
        <v>45063</v>
      </c>
      <c r="TP4" s="34">
        <f t="shared" ref="TP4" si="450">SU3</f>
        <v>45063</v>
      </c>
      <c r="TQ4" s="34">
        <f t="shared" ref="TQ4" si="451">SU3</f>
        <v>45063</v>
      </c>
      <c r="TR4" s="34">
        <f t="shared" ref="TR4" si="452">SU3</f>
        <v>45063</v>
      </c>
      <c r="TS4" s="34">
        <f t="shared" ref="TS4" si="453">SU3</f>
        <v>45063</v>
      </c>
      <c r="TT4" s="34">
        <f>SU3</f>
        <v>45063</v>
      </c>
      <c r="TU4" s="34">
        <f>SU3</f>
        <v>45063</v>
      </c>
      <c r="TV4" s="34">
        <f>SU3</f>
        <v>45063</v>
      </c>
      <c r="TW4" s="34">
        <f>SU3</f>
        <v>45063</v>
      </c>
      <c r="TX4" s="34">
        <f>SU3</f>
        <v>45063</v>
      </c>
      <c r="TY4" s="34">
        <f>SU3</f>
        <v>45063</v>
      </c>
      <c r="TZ4" s="33">
        <f t="shared" ref="TZ4" si="454">TZ3</f>
        <v>45064</v>
      </c>
      <c r="UA4" s="87">
        <f>TZ3</f>
        <v>45064</v>
      </c>
      <c r="UB4" s="34">
        <f t="shared" ref="UB4" si="455">TZ3</f>
        <v>45064</v>
      </c>
      <c r="UC4" s="34">
        <f t="shared" ref="UC4" si="456">TZ3</f>
        <v>45064</v>
      </c>
      <c r="UD4" s="34">
        <f t="shared" ref="UD4" si="457">TZ3</f>
        <v>45064</v>
      </c>
      <c r="UE4" s="34">
        <f t="shared" ref="UE4" si="458">TZ3</f>
        <v>45064</v>
      </c>
      <c r="UF4" s="34">
        <f t="shared" ref="UF4" si="459">TZ3</f>
        <v>45064</v>
      </c>
      <c r="UG4" s="34">
        <f t="shared" ref="UG4" si="460">TZ3</f>
        <v>45064</v>
      </c>
      <c r="UH4" s="34">
        <f t="shared" ref="UH4" si="461">TZ3</f>
        <v>45064</v>
      </c>
      <c r="UI4" s="34">
        <f t="shared" ref="UI4" si="462">TZ3</f>
        <v>45064</v>
      </c>
      <c r="UJ4" s="34">
        <f t="shared" ref="UJ4" si="463">TZ3</f>
        <v>45064</v>
      </c>
      <c r="UK4" s="34">
        <f t="shared" ref="UK4" si="464">TZ3</f>
        <v>45064</v>
      </c>
      <c r="UL4" s="34">
        <f t="shared" ref="UL4" si="465">TZ3</f>
        <v>45064</v>
      </c>
      <c r="UM4" s="34">
        <f t="shared" ref="UM4" si="466">TZ3</f>
        <v>45064</v>
      </c>
      <c r="UN4" s="34">
        <f t="shared" ref="UN4" si="467">TZ3</f>
        <v>45064</v>
      </c>
      <c r="UO4" s="34">
        <f t="shared" ref="UO4" si="468">TZ3</f>
        <v>45064</v>
      </c>
      <c r="UP4" s="34">
        <f t="shared" ref="UP4" si="469">TZ3</f>
        <v>45064</v>
      </c>
      <c r="UQ4" s="34">
        <f t="shared" ref="UQ4" si="470">TZ3</f>
        <v>45064</v>
      </c>
      <c r="UR4" s="34">
        <f t="shared" ref="UR4" si="471">TZ3</f>
        <v>45064</v>
      </c>
      <c r="US4" s="34">
        <f t="shared" ref="US4" si="472">TZ3</f>
        <v>45064</v>
      </c>
      <c r="UT4" s="34">
        <f t="shared" ref="UT4" si="473">TZ3</f>
        <v>45064</v>
      </c>
      <c r="UU4" s="34">
        <f t="shared" ref="UU4" si="474">TZ3</f>
        <v>45064</v>
      </c>
      <c r="UV4" s="34">
        <f t="shared" ref="UV4" si="475">TZ3</f>
        <v>45064</v>
      </c>
      <c r="UW4" s="34">
        <f t="shared" ref="UW4" si="476">TZ3</f>
        <v>45064</v>
      </c>
      <c r="UX4" s="34">
        <f t="shared" ref="UX4" si="477">TZ3</f>
        <v>45064</v>
      </c>
      <c r="UY4" s="34">
        <f t="shared" ref="UY4" si="478">TZ3</f>
        <v>45064</v>
      </c>
      <c r="UZ4" s="34">
        <f>TZ3</f>
        <v>45064</v>
      </c>
      <c r="VA4" s="34">
        <f t="shared" ref="VA4" si="479">TZ3</f>
        <v>45064</v>
      </c>
      <c r="VB4" s="34">
        <f t="shared" ref="VB4" si="480">TZ3</f>
        <v>45064</v>
      </c>
      <c r="VC4" s="34">
        <f t="shared" ref="VC4" si="481">TZ3</f>
        <v>45064</v>
      </c>
      <c r="VD4" s="34">
        <f t="shared" ref="VD4" si="482">TZ3</f>
        <v>45064</v>
      </c>
      <c r="VE4" s="33">
        <f t="shared" ref="VE4" si="483">VE3</f>
        <v>45065</v>
      </c>
      <c r="VF4" s="87">
        <f>VE3</f>
        <v>45065</v>
      </c>
      <c r="VG4" s="34">
        <f t="shared" ref="VG4" si="484">VE3</f>
        <v>45065</v>
      </c>
      <c r="VH4" s="34">
        <f t="shared" ref="VH4" si="485">VE3</f>
        <v>45065</v>
      </c>
      <c r="VI4" s="34">
        <f t="shared" ref="VI4" si="486">VE3</f>
        <v>45065</v>
      </c>
      <c r="VJ4" s="34">
        <f t="shared" ref="VJ4" si="487">VE3</f>
        <v>45065</v>
      </c>
      <c r="VK4" s="34">
        <f t="shared" ref="VK4" si="488">VE3</f>
        <v>45065</v>
      </c>
      <c r="VL4" s="34">
        <f t="shared" ref="VL4" si="489">VE3</f>
        <v>45065</v>
      </c>
      <c r="VM4" s="34">
        <f t="shared" ref="VM4" si="490">VE3</f>
        <v>45065</v>
      </c>
      <c r="VN4" s="34">
        <f t="shared" ref="VN4" si="491">VE3</f>
        <v>45065</v>
      </c>
      <c r="VO4" s="34">
        <f t="shared" ref="VO4" si="492">VE3</f>
        <v>45065</v>
      </c>
      <c r="VP4" s="34">
        <f t="shared" ref="VP4" si="493">VE3</f>
        <v>45065</v>
      </c>
      <c r="VQ4" s="34">
        <f t="shared" ref="VQ4" si="494">VE3</f>
        <v>45065</v>
      </c>
      <c r="VR4" s="34">
        <f t="shared" ref="VR4" si="495">VE3</f>
        <v>45065</v>
      </c>
      <c r="VS4" s="34">
        <f t="shared" ref="VS4" si="496">VE3</f>
        <v>45065</v>
      </c>
      <c r="VT4" s="34">
        <f t="shared" ref="VT4" si="497">VE3</f>
        <v>45065</v>
      </c>
      <c r="VU4" s="34">
        <f t="shared" ref="VU4" si="498">VE3</f>
        <v>45065</v>
      </c>
      <c r="VV4" s="34">
        <f t="shared" ref="VV4" si="499">VE3</f>
        <v>45065</v>
      </c>
      <c r="VW4" s="34">
        <f t="shared" ref="VW4" si="500">VE3</f>
        <v>45065</v>
      </c>
      <c r="VX4" s="34">
        <f t="shared" ref="VX4" si="501">VE3</f>
        <v>45065</v>
      </c>
      <c r="VY4" s="34">
        <f t="shared" ref="VY4" si="502">VE3</f>
        <v>45065</v>
      </c>
      <c r="VZ4" s="34">
        <f t="shared" ref="VZ4" si="503">VE3</f>
        <v>45065</v>
      </c>
      <c r="WA4" s="34">
        <f t="shared" ref="WA4" si="504">VE3</f>
        <v>45065</v>
      </c>
      <c r="WB4" s="34">
        <f t="shared" ref="WB4" si="505">VE3</f>
        <v>45065</v>
      </c>
      <c r="WC4" s="34">
        <f t="shared" ref="WC4" si="506">VE3</f>
        <v>45065</v>
      </c>
      <c r="WD4" s="34">
        <f t="shared" ref="WD4" si="507">VE3</f>
        <v>45065</v>
      </c>
      <c r="WE4" s="34">
        <f>VE3</f>
        <v>45065</v>
      </c>
      <c r="WF4" s="34">
        <f t="shared" ref="WF4" si="508">VE3</f>
        <v>45065</v>
      </c>
      <c r="WG4" s="34">
        <f t="shared" ref="WG4" si="509">VE3</f>
        <v>45065</v>
      </c>
      <c r="WH4" s="34">
        <f t="shared" ref="WH4" si="510">VE3</f>
        <v>45065</v>
      </c>
      <c r="WI4" s="34">
        <f t="shared" ref="WI4" si="511">VE3</f>
        <v>45065</v>
      </c>
      <c r="WJ4" s="33">
        <f t="shared" ref="WJ4" si="512">WJ3</f>
        <v>45066</v>
      </c>
      <c r="WK4" s="87">
        <f>WJ3</f>
        <v>45066</v>
      </c>
      <c r="WL4" s="34">
        <f t="shared" ref="WL4" si="513">WJ3</f>
        <v>45066</v>
      </c>
      <c r="WM4" s="34">
        <f t="shared" ref="WM4" si="514">WJ3</f>
        <v>45066</v>
      </c>
      <c r="WN4" s="34">
        <f t="shared" ref="WN4" si="515">WJ3</f>
        <v>45066</v>
      </c>
      <c r="WO4" s="34">
        <f t="shared" ref="WO4" si="516">WJ3</f>
        <v>45066</v>
      </c>
      <c r="WP4" s="34">
        <f t="shared" ref="WP4" si="517">WJ3</f>
        <v>45066</v>
      </c>
      <c r="WQ4" s="34">
        <f t="shared" ref="WQ4" si="518">WJ3</f>
        <v>45066</v>
      </c>
      <c r="WR4" s="34">
        <f t="shared" ref="WR4" si="519">WJ3</f>
        <v>45066</v>
      </c>
      <c r="WS4" s="34">
        <f t="shared" ref="WS4" si="520">WJ3</f>
        <v>45066</v>
      </c>
      <c r="WT4" s="34">
        <f t="shared" ref="WT4" si="521">WJ3</f>
        <v>45066</v>
      </c>
      <c r="WU4" s="34">
        <f t="shared" ref="WU4" si="522">WJ3</f>
        <v>45066</v>
      </c>
      <c r="WV4" s="34">
        <f t="shared" ref="WV4" si="523">WJ3</f>
        <v>45066</v>
      </c>
      <c r="WW4" s="34">
        <f t="shared" ref="WW4" si="524">WJ3</f>
        <v>45066</v>
      </c>
      <c r="WX4" s="34">
        <f t="shared" ref="WX4" si="525">WJ3</f>
        <v>45066</v>
      </c>
      <c r="WY4" s="34">
        <f t="shared" ref="WY4" si="526">WJ3</f>
        <v>45066</v>
      </c>
      <c r="WZ4" s="34">
        <f t="shared" ref="WZ4" si="527">WJ3</f>
        <v>45066</v>
      </c>
      <c r="XA4" s="34">
        <f t="shared" ref="XA4" si="528">WJ3</f>
        <v>45066</v>
      </c>
      <c r="XB4" s="34">
        <f t="shared" ref="XB4" si="529">WJ3</f>
        <v>45066</v>
      </c>
      <c r="XC4" s="34">
        <f t="shared" ref="XC4" si="530">WJ3</f>
        <v>45066</v>
      </c>
      <c r="XD4" s="34">
        <f t="shared" ref="XD4" si="531">WJ3</f>
        <v>45066</v>
      </c>
      <c r="XE4" s="34">
        <f t="shared" ref="XE4" si="532">WJ3</f>
        <v>45066</v>
      </c>
      <c r="XF4" s="34">
        <f t="shared" ref="XF4" si="533">WJ3</f>
        <v>45066</v>
      </c>
      <c r="XG4" s="34">
        <f t="shared" ref="XG4" si="534">WJ3</f>
        <v>45066</v>
      </c>
      <c r="XH4" s="34">
        <f t="shared" ref="XH4" si="535">WJ3</f>
        <v>45066</v>
      </c>
      <c r="XI4" s="34">
        <f t="shared" ref="XI4" si="536">WJ3</f>
        <v>45066</v>
      </c>
      <c r="XJ4" s="34">
        <f>WJ3</f>
        <v>45066</v>
      </c>
      <c r="XK4" s="34">
        <f t="shared" ref="XK4" si="537">WJ3</f>
        <v>45066</v>
      </c>
      <c r="XL4" s="34">
        <f t="shared" ref="XL4" si="538">WJ3</f>
        <v>45066</v>
      </c>
      <c r="XM4" s="34">
        <f t="shared" ref="XM4" si="539">WJ3</f>
        <v>45066</v>
      </c>
      <c r="XN4" s="34">
        <f t="shared" ref="XN4" si="540">WJ3</f>
        <v>45066</v>
      </c>
      <c r="XO4" s="33">
        <f t="shared" ref="XO4" si="541">XO3</f>
        <v>45067</v>
      </c>
      <c r="XP4" s="87">
        <f>XO3</f>
        <v>45067</v>
      </c>
      <c r="XQ4" s="34">
        <f t="shared" ref="XQ4" si="542">XO3</f>
        <v>45067</v>
      </c>
      <c r="XR4" s="34">
        <f t="shared" ref="XR4" si="543">XO3</f>
        <v>45067</v>
      </c>
      <c r="XS4" s="34">
        <f t="shared" ref="XS4" si="544">XO3</f>
        <v>45067</v>
      </c>
      <c r="XT4" s="34">
        <f t="shared" ref="XT4" si="545">XO3</f>
        <v>45067</v>
      </c>
      <c r="XU4" s="34">
        <f t="shared" ref="XU4" si="546">XO3</f>
        <v>45067</v>
      </c>
      <c r="XV4" s="34">
        <f t="shared" ref="XV4" si="547">XO3</f>
        <v>45067</v>
      </c>
      <c r="XW4" s="34">
        <f t="shared" ref="XW4" si="548">XO3</f>
        <v>45067</v>
      </c>
      <c r="XX4" s="34">
        <f t="shared" ref="XX4" si="549">XO3</f>
        <v>45067</v>
      </c>
      <c r="XY4" s="34">
        <f t="shared" ref="XY4" si="550">XO3</f>
        <v>45067</v>
      </c>
      <c r="XZ4" s="34">
        <f t="shared" ref="XZ4" si="551">XO3</f>
        <v>45067</v>
      </c>
      <c r="YA4" s="34">
        <f t="shared" ref="YA4" si="552">XO3</f>
        <v>45067</v>
      </c>
      <c r="YB4" s="34">
        <f t="shared" ref="YB4" si="553">XO3</f>
        <v>45067</v>
      </c>
      <c r="YC4" s="34">
        <f t="shared" ref="YC4" si="554">XO3</f>
        <v>45067</v>
      </c>
      <c r="YD4" s="34">
        <f t="shared" ref="YD4" si="555">XO3</f>
        <v>45067</v>
      </c>
      <c r="YE4" s="34">
        <f t="shared" ref="YE4" si="556">XO3</f>
        <v>45067</v>
      </c>
      <c r="YF4" s="34">
        <f t="shared" ref="YF4" si="557">XO3</f>
        <v>45067</v>
      </c>
      <c r="YG4" s="34">
        <f t="shared" ref="YG4" si="558">XO3</f>
        <v>45067</v>
      </c>
      <c r="YH4" s="34">
        <f t="shared" ref="YH4" si="559">XO3</f>
        <v>45067</v>
      </c>
      <c r="YI4" s="34">
        <f t="shared" ref="YI4" si="560">XO3</f>
        <v>45067</v>
      </c>
      <c r="YJ4" s="34">
        <f t="shared" ref="YJ4" si="561">XO3</f>
        <v>45067</v>
      </c>
      <c r="YK4" s="34">
        <f t="shared" ref="YK4" si="562">XO3</f>
        <v>45067</v>
      </c>
      <c r="YL4" s="34">
        <f t="shared" ref="YL4" si="563">XO3</f>
        <v>45067</v>
      </c>
      <c r="YM4" s="34">
        <f t="shared" ref="YM4" si="564">XO3</f>
        <v>45067</v>
      </c>
      <c r="YN4" s="34">
        <f t="shared" ref="YN4" si="565">XO3</f>
        <v>45067</v>
      </c>
      <c r="YO4" s="34">
        <f>XO3</f>
        <v>45067</v>
      </c>
      <c r="YP4" s="34">
        <f t="shared" ref="YP4" si="566">XO3</f>
        <v>45067</v>
      </c>
      <c r="YQ4" s="34">
        <f t="shared" ref="YQ4" si="567">XO3</f>
        <v>45067</v>
      </c>
      <c r="YR4" s="34">
        <f t="shared" ref="YR4" si="568">XO3</f>
        <v>45067</v>
      </c>
      <c r="YS4" s="34">
        <f t="shared" ref="YS4" si="569">XO3</f>
        <v>45067</v>
      </c>
      <c r="YT4" s="33">
        <f t="shared" ref="YT4" si="570">YT3</f>
        <v>45068</v>
      </c>
      <c r="YU4" s="87">
        <f>YT3</f>
        <v>45068</v>
      </c>
      <c r="YV4" s="34">
        <f t="shared" ref="YV4" si="571">YT3</f>
        <v>45068</v>
      </c>
      <c r="YW4" s="34">
        <f t="shared" ref="YW4" si="572">YT3</f>
        <v>45068</v>
      </c>
      <c r="YX4" s="34">
        <f t="shared" ref="YX4" si="573">YT3</f>
        <v>45068</v>
      </c>
      <c r="YY4" s="34">
        <f t="shared" ref="YY4" si="574">YT3</f>
        <v>45068</v>
      </c>
      <c r="YZ4" s="34">
        <f t="shared" ref="YZ4" si="575">YT3</f>
        <v>45068</v>
      </c>
      <c r="ZA4" s="34">
        <f t="shared" ref="ZA4" si="576">YT3</f>
        <v>45068</v>
      </c>
      <c r="ZB4" s="34">
        <f t="shared" ref="ZB4" si="577">YT3</f>
        <v>45068</v>
      </c>
      <c r="ZC4" s="34">
        <f t="shared" ref="ZC4" si="578">YT3</f>
        <v>45068</v>
      </c>
      <c r="ZD4" s="34">
        <f t="shared" ref="ZD4" si="579">YT3</f>
        <v>45068</v>
      </c>
      <c r="ZE4" s="34">
        <f t="shared" ref="ZE4" si="580">YT3</f>
        <v>45068</v>
      </c>
      <c r="ZF4" s="34">
        <f t="shared" ref="ZF4" si="581">YT3</f>
        <v>45068</v>
      </c>
      <c r="ZG4" s="34">
        <f t="shared" ref="ZG4" si="582">YT3</f>
        <v>45068</v>
      </c>
      <c r="ZH4" s="34">
        <f t="shared" ref="ZH4" si="583">YT3</f>
        <v>45068</v>
      </c>
      <c r="ZI4" s="34">
        <f t="shared" ref="ZI4" si="584">YT3</f>
        <v>45068</v>
      </c>
      <c r="ZJ4" s="34">
        <f t="shared" ref="ZJ4" si="585">YT3</f>
        <v>45068</v>
      </c>
      <c r="ZK4" s="34">
        <f t="shared" ref="ZK4" si="586">YT3</f>
        <v>45068</v>
      </c>
      <c r="ZL4" s="34">
        <f t="shared" ref="ZL4" si="587">YT3</f>
        <v>45068</v>
      </c>
      <c r="ZM4" s="34">
        <f t="shared" ref="ZM4" si="588">YT3</f>
        <v>45068</v>
      </c>
      <c r="ZN4" s="34">
        <f t="shared" ref="ZN4" si="589">YT3</f>
        <v>45068</v>
      </c>
      <c r="ZO4" s="34">
        <f t="shared" ref="ZO4" si="590">YT3</f>
        <v>45068</v>
      </c>
      <c r="ZP4" s="34">
        <f t="shared" ref="ZP4" si="591">YT3</f>
        <v>45068</v>
      </c>
      <c r="ZQ4" s="34">
        <f t="shared" ref="ZQ4" si="592">YT3</f>
        <v>45068</v>
      </c>
      <c r="ZR4" s="34">
        <f t="shared" ref="ZR4" si="593">YT3</f>
        <v>45068</v>
      </c>
      <c r="ZS4" s="34">
        <f t="shared" ref="ZS4" si="594">YT3</f>
        <v>45068</v>
      </c>
      <c r="ZT4" s="34">
        <f>YT3</f>
        <v>45068</v>
      </c>
      <c r="ZU4" s="34">
        <f t="shared" ref="ZU4" si="595">YT3</f>
        <v>45068</v>
      </c>
      <c r="ZV4" s="34">
        <f t="shared" ref="ZV4" si="596">YT3</f>
        <v>45068</v>
      </c>
      <c r="ZW4" s="34">
        <f t="shared" ref="ZW4" si="597">YT3</f>
        <v>45068</v>
      </c>
      <c r="ZX4" s="34">
        <f t="shared" ref="ZX4" si="598">YT3</f>
        <v>45068</v>
      </c>
      <c r="ZY4" s="33">
        <f t="shared" ref="ZY4" si="599">ZY3</f>
        <v>45069</v>
      </c>
      <c r="ZZ4" s="87">
        <f>ZY3</f>
        <v>45069</v>
      </c>
      <c r="AAA4" s="34">
        <f t="shared" ref="AAA4" si="600">ZY3</f>
        <v>45069</v>
      </c>
      <c r="AAB4" s="34">
        <f t="shared" ref="AAB4" si="601">ZY3</f>
        <v>45069</v>
      </c>
      <c r="AAC4" s="34">
        <f t="shared" ref="AAC4" si="602">ZY3</f>
        <v>45069</v>
      </c>
      <c r="AAD4" s="34">
        <f t="shared" ref="AAD4" si="603">ZY3</f>
        <v>45069</v>
      </c>
      <c r="AAE4" s="34">
        <f t="shared" ref="AAE4" si="604">ZY3</f>
        <v>45069</v>
      </c>
      <c r="AAF4" s="34">
        <f t="shared" ref="AAF4" si="605">ZY3</f>
        <v>45069</v>
      </c>
      <c r="AAG4" s="34">
        <f t="shared" ref="AAG4" si="606">ZY3</f>
        <v>45069</v>
      </c>
      <c r="AAH4" s="34">
        <f t="shared" ref="AAH4" si="607">ZY3</f>
        <v>45069</v>
      </c>
      <c r="AAI4" s="34">
        <f t="shared" ref="AAI4" si="608">ZY3</f>
        <v>45069</v>
      </c>
      <c r="AAJ4" s="34">
        <f t="shared" ref="AAJ4" si="609">ZY3</f>
        <v>45069</v>
      </c>
      <c r="AAK4" s="34">
        <f t="shared" ref="AAK4" si="610">ZY3</f>
        <v>45069</v>
      </c>
      <c r="AAL4" s="34">
        <f t="shared" ref="AAL4" si="611">ZY3</f>
        <v>45069</v>
      </c>
      <c r="AAM4" s="34">
        <f t="shared" ref="AAM4" si="612">ZY3</f>
        <v>45069</v>
      </c>
      <c r="AAN4" s="34">
        <f t="shared" ref="AAN4" si="613">ZY3</f>
        <v>45069</v>
      </c>
      <c r="AAO4" s="34">
        <f t="shared" ref="AAO4" si="614">ZY3</f>
        <v>45069</v>
      </c>
      <c r="AAP4" s="34">
        <f t="shared" ref="AAP4" si="615">ZY3</f>
        <v>45069</v>
      </c>
      <c r="AAQ4" s="34">
        <f t="shared" ref="AAQ4" si="616">ZY3</f>
        <v>45069</v>
      </c>
      <c r="AAR4" s="34">
        <f t="shared" ref="AAR4" si="617">ZY3</f>
        <v>45069</v>
      </c>
      <c r="AAS4" s="34">
        <f t="shared" ref="AAS4" si="618">ZY3</f>
        <v>45069</v>
      </c>
      <c r="AAT4" s="34">
        <f t="shared" ref="AAT4" si="619">ZY3</f>
        <v>45069</v>
      </c>
      <c r="AAU4" s="34">
        <f t="shared" ref="AAU4" si="620">ZY3</f>
        <v>45069</v>
      </c>
      <c r="AAV4" s="34">
        <f t="shared" ref="AAV4" si="621">ZY3</f>
        <v>45069</v>
      </c>
      <c r="AAW4" s="34">
        <f t="shared" ref="AAW4" si="622">ZY3</f>
        <v>45069</v>
      </c>
      <c r="AAX4" s="34">
        <f t="shared" ref="AAX4" si="623">ZY3</f>
        <v>45069</v>
      </c>
      <c r="AAY4" s="34">
        <f>ZY3</f>
        <v>45069</v>
      </c>
      <c r="AAZ4" s="34">
        <f t="shared" ref="AAZ4" si="624">ZY3</f>
        <v>45069</v>
      </c>
      <c r="ABA4" s="34">
        <f t="shared" ref="ABA4" si="625">ZY3</f>
        <v>45069</v>
      </c>
      <c r="ABB4" s="34">
        <f t="shared" ref="ABB4" si="626">ZY3</f>
        <v>45069</v>
      </c>
      <c r="ABC4" s="34">
        <f t="shared" ref="ABC4" si="627">ZY3</f>
        <v>45069</v>
      </c>
      <c r="ABD4" s="33">
        <f t="shared" ref="ABD4" si="628">ABD3</f>
        <v>45070</v>
      </c>
      <c r="ABE4" s="87">
        <f>ABD3</f>
        <v>45070</v>
      </c>
      <c r="ABF4" s="34">
        <f t="shared" ref="ABF4" si="629">ABD3</f>
        <v>45070</v>
      </c>
      <c r="ABG4" s="34">
        <f>ABD3</f>
        <v>45070</v>
      </c>
      <c r="ABH4" s="34">
        <f>ABD3</f>
        <v>45070</v>
      </c>
      <c r="ABI4" s="34">
        <f>ABD3</f>
        <v>45070</v>
      </c>
      <c r="ABJ4" s="34">
        <f>ABD3</f>
        <v>45070</v>
      </c>
      <c r="ABK4" s="34">
        <f>ABD3</f>
        <v>45070</v>
      </c>
      <c r="ABL4" s="34">
        <f>ABD3</f>
        <v>45070</v>
      </c>
      <c r="ABM4" s="34">
        <f>ABD3</f>
        <v>45070</v>
      </c>
      <c r="ABN4" s="34">
        <f>ABD3</f>
        <v>45070</v>
      </c>
      <c r="ABO4" s="34">
        <f>ABD3</f>
        <v>45070</v>
      </c>
      <c r="ABP4" s="34">
        <f>ABD3</f>
        <v>45070</v>
      </c>
      <c r="ABQ4" s="34">
        <f>ABD3</f>
        <v>45070</v>
      </c>
      <c r="ABR4" s="34">
        <f>ABD3</f>
        <v>45070</v>
      </c>
      <c r="ABS4" s="34">
        <f>ABD3</f>
        <v>45070</v>
      </c>
      <c r="ABT4" s="34">
        <f>ABD3</f>
        <v>45070</v>
      </c>
      <c r="ABU4" s="34">
        <f>ABD3</f>
        <v>45070</v>
      </c>
      <c r="ABV4" s="34">
        <f>ABD3</f>
        <v>45070</v>
      </c>
      <c r="ABW4" s="34">
        <f>ABD3</f>
        <v>45070</v>
      </c>
      <c r="ABX4" s="34">
        <f>ABD3</f>
        <v>45070</v>
      </c>
      <c r="ABY4" s="34">
        <f>ABD3</f>
        <v>45070</v>
      </c>
      <c r="ABZ4" s="34">
        <f>ABD3</f>
        <v>45070</v>
      </c>
      <c r="ACA4" s="34">
        <f>ABD3</f>
        <v>45070</v>
      </c>
      <c r="ACB4" s="34">
        <f>ABD3</f>
        <v>45070</v>
      </c>
      <c r="ACC4" s="34">
        <f>ABD3</f>
        <v>45070</v>
      </c>
      <c r="ACD4" s="34">
        <f>ABD3</f>
        <v>45070</v>
      </c>
      <c r="ACE4" s="34">
        <f>ABD3</f>
        <v>45070</v>
      </c>
      <c r="ACF4" s="34">
        <f>ABD3</f>
        <v>45070</v>
      </c>
      <c r="ACG4" s="34">
        <f>ABD3</f>
        <v>45070</v>
      </c>
      <c r="ACH4" s="34">
        <f>ABD3</f>
        <v>45070</v>
      </c>
      <c r="ACI4" s="33">
        <f t="shared" ref="ACI4" si="630">ACI3</f>
        <v>45071</v>
      </c>
      <c r="ACJ4" s="87">
        <f>ACI3</f>
        <v>45071</v>
      </c>
      <c r="ACK4" s="34">
        <f t="shared" ref="ACK4" si="631">ACI3</f>
        <v>45071</v>
      </c>
      <c r="ACL4" s="34">
        <f t="shared" ref="ACL4" si="632">ACI3</f>
        <v>45071</v>
      </c>
      <c r="ACM4" s="34">
        <f t="shared" ref="ACM4" si="633">ACI3</f>
        <v>45071</v>
      </c>
      <c r="ACN4" s="34">
        <f t="shared" ref="ACN4" si="634">ACI3</f>
        <v>45071</v>
      </c>
      <c r="ACO4" s="34">
        <f t="shared" ref="ACO4" si="635">ACI3</f>
        <v>45071</v>
      </c>
      <c r="ACP4" s="34">
        <f t="shared" ref="ACP4" si="636">ACI3</f>
        <v>45071</v>
      </c>
      <c r="ACQ4" s="34">
        <f t="shared" ref="ACQ4" si="637">ACI3</f>
        <v>45071</v>
      </c>
      <c r="ACR4" s="34">
        <f t="shared" ref="ACR4" si="638">ACI3</f>
        <v>45071</v>
      </c>
      <c r="ACS4" s="34">
        <f t="shared" ref="ACS4" si="639">ACI3</f>
        <v>45071</v>
      </c>
      <c r="ACT4" s="34">
        <f t="shared" ref="ACT4" si="640">ACI3</f>
        <v>45071</v>
      </c>
      <c r="ACU4" s="34">
        <f t="shared" ref="ACU4" si="641">ACI3</f>
        <v>45071</v>
      </c>
      <c r="ACV4" s="34">
        <f t="shared" ref="ACV4" si="642">ACI3</f>
        <v>45071</v>
      </c>
      <c r="ACW4" s="34">
        <f t="shared" ref="ACW4" si="643">ACI3</f>
        <v>45071</v>
      </c>
      <c r="ACX4" s="34">
        <f t="shared" ref="ACX4" si="644">ACI3</f>
        <v>45071</v>
      </c>
      <c r="ACY4" s="34">
        <f t="shared" ref="ACY4" si="645">ACI3</f>
        <v>45071</v>
      </c>
      <c r="ACZ4" s="34">
        <f t="shared" ref="ACZ4" si="646">ACI3</f>
        <v>45071</v>
      </c>
      <c r="ADA4" s="34">
        <f t="shared" ref="ADA4" si="647">ACI3</f>
        <v>45071</v>
      </c>
      <c r="ADB4" s="34">
        <f t="shared" ref="ADB4" si="648">ACI3</f>
        <v>45071</v>
      </c>
      <c r="ADC4" s="34">
        <f t="shared" ref="ADC4" si="649">ACI3</f>
        <v>45071</v>
      </c>
      <c r="ADD4" s="34">
        <f t="shared" ref="ADD4" si="650">ACI3</f>
        <v>45071</v>
      </c>
      <c r="ADE4" s="34">
        <f t="shared" ref="ADE4" si="651">ACI3</f>
        <v>45071</v>
      </c>
      <c r="ADF4" s="34">
        <f t="shared" ref="ADF4" si="652">ACI3</f>
        <v>45071</v>
      </c>
      <c r="ADG4" s="34">
        <f t="shared" ref="ADG4" si="653">ACI3</f>
        <v>45071</v>
      </c>
      <c r="ADH4" s="34">
        <f t="shared" ref="ADH4" si="654">ACI3</f>
        <v>45071</v>
      </c>
      <c r="ADI4" s="34">
        <f>ACI3</f>
        <v>45071</v>
      </c>
      <c r="ADJ4" s="34">
        <f t="shared" ref="ADJ4" si="655">ACI3</f>
        <v>45071</v>
      </c>
      <c r="ADK4" s="34">
        <f t="shared" ref="ADK4" si="656">ACI3</f>
        <v>45071</v>
      </c>
      <c r="ADL4" s="34">
        <f t="shared" ref="ADL4" si="657">ACI3</f>
        <v>45071</v>
      </c>
      <c r="ADM4" s="34">
        <f t="shared" ref="ADM4" si="658">ACI3</f>
        <v>45071</v>
      </c>
      <c r="ADN4" s="33">
        <f t="shared" ref="ADN4" si="659">ADN3</f>
        <v>45072</v>
      </c>
      <c r="ADO4" s="87">
        <f>ADN3</f>
        <v>45072</v>
      </c>
      <c r="ADP4" s="34">
        <f t="shared" ref="ADP4" si="660">ADN3</f>
        <v>45072</v>
      </c>
      <c r="ADQ4" s="34">
        <f t="shared" ref="ADQ4" si="661">ADN3</f>
        <v>45072</v>
      </c>
      <c r="ADR4" s="34">
        <f t="shared" ref="ADR4" si="662">ADN3</f>
        <v>45072</v>
      </c>
      <c r="ADS4" s="34">
        <f t="shared" ref="ADS4" si="663">ADN3</f>
        <v>45072</v>
      </c>
      <c r="ADT4" s="34">
        <f t="shared" ref="ADT4" si="664">ADN3</f>
        <v>45072</v>
      </c>
      <c r="ADU4" s="34">
        <f t="shared" ref="ADU4" si="665">ADN3</f>
        <v>45072</v>
      </c>
      <c r="ADV4" s="34">
        <f t="shared" ref="ADV4" si="666">ADN3</f>
        <v>45072</v>
      </c>
      <c r="ADW4" s="34">
        <f t="shared" ref="ADW4" si="667">ADN3</f>
        <v>45072</v>
      </c>
      <c r="ADX4" s="34">
        <f t="shared" ref="ADX4" si="668">ADN3</f>
        <v>45072</v>
      </c>
      <c r="ADY4" s="34">
        <f t="shared" ref="ADY4" si="669">ADN3</f>
        <v>45072</v>
      </c>
      <c r="ADZ4" s="34">
        <f t="shared" ref="ADZ4" si="670">ADN3</f>
        <v>45072</v>
      </c>
      <c r="AEA4" s="34">
        <f t="shared" ref="AEA4" si="671">ADN3</f>
        <v>45072</v>
      </c>
      <c r="AEB4" s="34">
        <f t="shared" ref="AEB4" si="672">ADN3</f>
        <v>45072</v>
      </c>
      <c r="AEC4" s="34">
        <f t="shared" ref="AEC4" si="673">ADN3</f>
        <v>45072</v>
      </c>
      <c r="AED4" s="34">
        <f t="shared" ref="AED4" si="674">ADN3</f>
        <v>45072</v>
      </c>
      <c r="AEE4" s="34">
        <f t="shared" ref="AEE4" si="675">ADN3</f>
        <v>45072</v>
      </c>
      <c r="AEF4" s="34">
        <f t="shared" ref="AEF4" si="676">ADN3</f>
        <v>45072</v>
      </c>
      <c r="AEG4" s="34">
        <f t="shared" ref="AEG4" si="677">ADN3</f>
        <v>45072</v>
      </c>
      <c r="AEH4" s="34">
        <f t="shared" ref="AEH4" si="678">ADN3</f>
        <v>45072</v>
      </c>
      <c r="AEI4" s="34">
        <f t="shared" ref="AEI4" si="679">ADN3</f>
        <v>45072</v>
      </c>
      <c r="AEJ4" s="34">
        <f t="shared" ref="AEJ4" si="680">ADN3</f>
        <v>45072</v>
      </c>
      <c r="AEK4" s="34">
        <f t="shared" ref="AEK4" si="681">ADN3</f>
        <v>45072</v>
      </c>
      <c r="AEL4" s="34">
        <f t="shared" ref="AEL4" si="682">ADN3</f>
        <v>45072</v>
      </c>
      <c r="AEM4" s="34">
        <f t="shared" ref="AEM4" si="683">ADN3</f>
        <v>45072</v>
      </c>
      <c r="AEN4" s="34">
        <f>ADN3</f>
        <v>45072</v>
      </c>
      <c r="AEO4" s="34">
        <f t="shared" ref="AEO4" si="684">ADN3</f>
        <v>45072</v>
      </c>
      <c r="AEP4" s="34">
        <f t="shared" ref="AEP4" si="685">ADN3</f>
        <v>45072</v>
      </c>
      <c r="AEQ4" s="34">
        <f t="shared" ref="AEQ4" si="686">ADN3</f>
        <v>45072</v>
      </c>
      <c r="AER4" s="34">
        <f t="shared" ref="AER4" si="687">ADN3</f>
        <v>45072</v>
      </c>
      <c r="AES4" s="33">
        <f t="shared" ref="AES4" si="688">AES3</f>
        <v>45073</v>
      </c>
      <c r="AET4" s="87">
        <f>AES3</f>
        <v>45073</v>
      </c>
      <c r="AEU4" s="34">
        <f t="shared" ref="AEU4" si="689">AES3</f>
        <v>45073</v>
      </c>
      <c r="AEV4" s="34">
        <f t="shared" ref="AEV4" si="690">AES3</f>
        <v>45073</v>
      </c>
      <c r="AEW4" s="34">
        <f t="shared" ref="AEW4" si="691">AES3</f>
        <v>45073</v>
      </c>
      <c r="AEX4" s="34">
        <f t="shared" ref="AEX4" si="692">AES3</f>
        <v>45073</v>
      </c>
      <c r="AEY4" s="34">
        <f t="shared" ref="AEY4" si="693">AES3</f>
        <v>45073</v>
      </c>
      <c r="AEZ4" s="34">
        <f t="shared" ref="AEZ4" si="694">AES3</f>
        <v>45073</v>
      </c>
      <c r="AFA4" s="34">
        <f t="shared" ref="AFA4" si="695">AES3</f>
        <v>45073</v>
      </c>
      <c r="AFB4" s="34">
        <f t="shared" ref="AFB4" si="696">AES3</f>
        <v>45073</v>
      </c>
      <c r="AFC4" s="34">
        <f t="shared" ref="AFC4" si="697">AES3</f>
        <v>45073</v>
      </c>
      <c r="AFD4" s="34">
        <f t="shared" ref="AFD4" si="698">AES3</f>
        <v>45073</v>
      </c>
      <c r="AFE4" s="34">
        <f t="shared" ref="AFE4" si="699">AES3</f>
        <v>45073</v>
      </c>
      <c r="AFF4" s="34">
        <f t="shared" ref="AFF4" si="700">AES3</f>
        <v>45073</v>
      </c>
      <c r="AFG4" s="34">
        <f t="shared" ref="AFG4" si="701">AES3</f>
        <v>45073</v>
      </c>
      <c r="AFH4" s="34">
        <f t="shared" ref="AFH4" si="702">AES3</f>
        <v>45073</v>
      </c>
      <c r="AFI4" s="34">
        <f t="shared" ref="AFI4" si="703">AES3</f>
        <v>45073</v>
      </c>
      <c r="AFJ4" s="34">
        <f t="shared" ref="AFJ4" si="704">AES3</f>
        <v>45073</v>
      </c>
      <c r="AFK4" s="34">
        <f t="shared" ref="AFK4" si="705">AES3</f>
        <v>45073</v>
      </c>
      <c r="AFL4" s="34">
        <f t="shared" ref="AFL4" si="706">AES3</f>
        <v>45073</v>
      </c>
      <c r="AFM4" s="34">
        <f t="shared" ref="AFM4" si="707">AES3</f>
        <v>45073</v>
      </c>
      <c r="AFN4" s="34">
        <f t="shared" ref="AFN4" si="708">AES3</f>
        <v>45073</v>
      </c>
      <c r="AFO4" s="34">
        <f t="shared" ref="AFO4" si="709">AES3</f>
        <v>45073</v>
      </c>
      <c r="AFP4" s="34">
        <f t="shared" ref="AFP4" si="710">AES3</f>
        <v>45073</v>
      </c>
      <c r="AFQ4" s="34">
        <f t="shared" ref="AFQ4" si="711">AES3</f>
        <v>45073</v>
      </c>
      <c r="AFR4" s="34">
        <f t="shared" ref="AFR4" si="712">AES3</f>
        <v>45073</v>
      </c>
      <c r="AFS4" s="34">
        <f>AES3</f>
        <v>45073</v>
      </c>
      <c r="AFT4" s="34">
        <f t="shared" ref="AFT4" si="713">AES3</f>
        <v>45073</v>
      </c>
      <c r="AFU4" s="34">
        <f t="shared" ref="AFU4" si="714">AES3</f>
        <v>45073</v>
      </c>
      <c r="AFV4" s="34">
        <f t="shared" ref="AFV4" si="715">AES3</f>
        <v>45073</v>
      </c>
      <c r="AFW4" s="34">
        <f t="shared" ref="AFW4" si="716">AES3</f>
        <v>45073</v>
      </c>
      <c r="AFX4" s="33">
        <f t="shared" ref="AFX4" si="717">AFX3</f>
        <v>45074</v>
      </c>
      <c r="AFY4" s="87">
        <f>AFX3</f>
        <v>45074</v>
      </c>
      <c r="AFZ4" s="34">
        <f t="shared" ref="AFZ4" si="718">AFX3</f>
        <v>45074</v>
      </c>
      <c r="AGA4" s="34">
        <f t="shared" ref="AGA4" si="719">AFX3</f>
        <v>45074</v>
      </c>
      <c r="AGB4" s="34">
        <f t="shared" ref="AGB4" si="720">AFX3</f>
        <v>45074</v>
      </c>
      <c r="AGC4" s="34">
        <f t="shared" ref="AGC4" si="721">AFX3</f>
        <v>45074</v>
      </c>
      <c r="AGD4" s="34">
        <f t="shared" ref="AGD4" si="722">AFX3</f>
        <v>45074</v>
      </c>
      <c r="AGE4" s="34">
        <f t="shared" ref="AGE4" si="723">AFX3</f>
        <v>45074</v>
      </c>
      <c r="AGF4" s="34">
        <f t="shared" ref="AGF4" si="724">AFX3</f>
        <v>45074</v>
      </c>
      <c r="AGG4" s="34">
        <f t="shared" ref="AGG4" si="725">AFX3</f>
        <v>45074</v>
      </c>
      <c r="AGH4" s="34">
        <f t="shared" ref="AGH4" si="726">AFX3</f>
        <v>45074</v>
      </c>
      <c r="AGI4" s="34">
        <f t="shared" ref="AGI4" si="727">AFX3</f>
        <v>45074</v>
      </c>
      <c r="AGJ4" s="34">
        <f t="shared" ref="AGJ4" si="728">AFX3</f>
        <v>45074</v>
      </c>
      <c r="AGK4" s="34">
        <f t="shared" ref="AGK4" si="729">AFX3</f>
        <v>45074</v>
      </c>
      <c r="AGL4" s="34">
        <f t="shared" ref="AGL4" si="730">AFX3</f>
        <v>45074</v>
      </c>
      <c r="AGM4" s="34">
        <f t="shared" ref="AGM4" si="731">AFX3</f>
        <v>45074</v>
      </c>
      <c r="AGN4" s="34">
        <f t="shared" ref="AGN4" si="732">AFX3</f>
        <v>45074</v>
      </c>
      <c r="AGO4" s="34">
        <f t="shared" ref="AGO4" si="733">AFX3</f>
        <v>45074</v>
      </c>
      <c r="AGP4" s="34">
        <f t="shared" ref="AGP4" si="734">AFX3</f>
        <v>45074</v>
      </c>
      <c r="AGQ4" s="34">
        <f t="shared" ref="AGQ4" si="735">AFX3</f>
        <v>45074</v>
      </c>
      <c r="AGR4" s="34">
        <f t="shared" ref="AGR4" si="736">AFX3</f>
        <v>45074</v>
      </c>
      <c r="AGS4" s="34">
        <f t="shared" ref="AGS4" si="737">AFX3</f>
        <v>45074</v>
      </c>
      <c r="AGT4" s="34">
        <f t="shared" ref="AGT4" si="738">AFX3</f>
        <v>45074</v>
      </c>
      <c r="AGU4" s="34">
        <f t="shared" ref="AGU4" si="739">AFX3</f>
        <v>45074</v>
      </c>
      <c r="AGV4" s="34">
        <f t="shared" ref="AGV4" si="740">AFX3</f>
        <v>45074</v>
      </c>
      <c r="AGW4" s="34">
        <f t="shared" ref="AGW4" si="741">AFX3</f>
        <v>45074</v>
      </c>
      <c r="AGX4" s="34">
        <f>AFX3</f>
        <v>45074</v>
      </c>
      <c r="AGY4" s="34">
        <f t="shared" ref="AGY4" si="742">AFX3</f>
        <v>45074</v>
      </c>
      <c r="AGZ4" s="34">
        <f t="shared" ref="AGZ4" si="743">AFX3</f>
        <v>45074</v>
      </c>
      <c r="AHA4" s="34">
        <f t="shared" ref="AHA4" si="744">AFX3</f>
        <v>45074</v>
      </c>
      <c r="AHB4" s="123">
        <f t="shared" ref="AHB4" si="745">AFX3</f>
        <v>45074</v>
      </c>
      <c r="AHC4" s="34">
        <f>AHC3</f>
        <v>45075</v>
      </c>
      <c r="AHD4" s="34">
        <f>AHC3</f>
        <v>45075</v>
      </c>
      <c r="AHE4" s="34">
        <f t="shared" ref="AHE4" si="746">AHC3</f>
        <v>45075</v>
      </c>
      <c r="AHF4" s="34">
        <f t="shared" ref="AHF4" si="747">AHC3</f>
        <v>45075</v>
      </c>
      <c r="AHG4" s="34">
        <f t="shared" ref="AHG4" si="748">AHC3</f>
        <v>45075</v>
      </c>
      <c r="AHH4" s="34">
        <f t="shared" ref="AHH4" si="749">AHC3</f>
        <v>45075</v>
      </c>
      <c r="AHI4" s="34">
        <f t="shared" ref="AHI4" si="750">AHC3</f>
        <v>45075</v>
      </c>
      <c r="AHJ4" s="34">
        <f t="shared" ref="AHJ4" si="751">AHC3</f>
        <v>45075</v>
      </c>
      <c r="AHK4" s="34">
        <f t="shared" ref="AHK4" si="752">AHC3</f>
        <v>45075</v>
      </c>
      <c r="AHL4" s="34">
        <f t="shared" ref="AHL4" si="753">AHC3</f>
        <v>45075</v>
      </c>
      <c r="AHM4" s="34">
        <f t="shared" ref="AHM4" si="754">AHC3</f>
        <v>45075</v>
      </c>
      <c r="AHN4" s="34">
        <f t="shared" ref="AHN4" si="755">AHC3</f>
        <v>45075</v>
      </c>
      <c r="AHO4" s="34">
        <f t="shared" ref="AHO4" si="756">AHC3</f>
        <v>45075</v>
      </c>
      <c r="AHP4" s="34">
        <f t="shared" ref="AHP4" si="757">AHC3</f>
        <v>45075</v>
      </c>
      <c r="AHQ4" s="34">
        <f t="shared" ref="AHQ4" si="758">AHC3</f>
        <v>45075</v>
      </c>
      <c r="AHR4" s="34">
        <f t="shared" ref="AHR4" si="759">AHC3</f>
        <v>45075</v>
      </c>
      <c r="AHS4" s="34">
        <f t="shared" ref="AHS4" si="760">AHC3</f>
        <v>45075</v>
      </c>
      <c r="AHT4" s="34">
        <f t="shared" ref="AHT4" si="761">AHC3</f>
        <v>45075</v>
      </c>
      <c r="AHU4" s="34">
        <f t="shared" ref="AHU4" si="762">AHC3</f>
        <v>45075</v>
      </c>
      <c r="AHV4" s="34">
        <f t="shared" ref="AHV4" si="763">AHC3</f>
        <v>45075</v>
      </c>
      <c r="AHW4" s="34">
        <f t="shared" ref="AHW4" si="764">AHC3</f>
        <v>45075</v>
      </c>
      <c r="AHX4" s="34">
        <f t="shared" ref="AHX4" si="765">AHC3</f>
        <v>45075</v>
      </c>
      <c r="AHY4" s="34">
        <f t="shared" ref="AHY4" si="766">AHC3</f>
        <v>45075</v>
      </c>
      <c r="AHZ4" s="34">
        <f t="shared" ref="AHZ4" si="767">AHC3</f>
        <v>45075</v>
      </c>
      <c r="AIA4" s="34">
        <f t="shared" ref="AIA4" si="768">AHC3</f>
        <v>45075</v>
      </c>
      <c r="AIB4" s="34">
        <f t="shared" ref="AIB4" si="769">AHC3</f>
        <v>45075</v>
      </c>
      <c r="AIC4" s="34">
        <f>AHC3</f>
        <v>45075</v>
      </c>
      <c r="AID4" s="34">
        <f t="shared" ref="AID4" si="770">AHC3</f>
        <v>45075</v>
      </c>
      <c r="AIE4" s="34">
        <f t="shared" ref="AIE4" si="771">AHC3</f>
        <v>45075</v>
      </c>
      <c r="AIF4" s="34">
        <f t="shared" ref="AIF4" si="772">AHC3</f>
        <v>45075</v>
      </c>
      <c r="AIG4" s="34">
        <f t="shared" ref="AIG4" si="773">AHC3</f>
        <v>45075</v>
      </c>
      <c r="AIH4" s="33">
        <f t="shared" ref="AIH4" si="774">AIH3</f>
        <v>45076</v>
      </c>
      <c r="AII4" s="87">
        <f>AIH3</f>
        <v>45076</v>
      </c>
      <c r="AIJ4" s="34">
        <f t="shared" ref="AIJ4" si="775">AIH3</f>
        <v>45076</v>
      </c>
      <c r="AIK4" s="34">
        <f t="shared" ref="AIK4" si="776">AIH3</f>
        <v>45076</v>
      </c>
      <c r="AIL4" s="34">
        <f t="shared" ref="AIL4" si="777">AIH3</f>
        <v>45076</v>
      </c>
      <c r="AIM4" s="34">
        <f t="shared" ref="AIM4" si="778">AIH3</f>
        <v>45076</v>
      </c>
      <c r="AIN4" s="34">
        <f t="shared" ref="AIN4" si="779">AIH3</f>
        <v>45076</v>
      </c>
      <c r="AIO4" s="34">
        <f t="shared" ref="AIO4" si="780">AIH3</f>
        <v>45076</v>
      </c>
      <c r="AIP4" s="34">
        <f t="shared" ref="AIP4" si="781">AIH3</f>
        <v>45076</v>
      </c>
      <c r="AIQ4" s="34">
        <f t="shared" ref="AIQ4" si="782">AIH3</f>
        <v>45076</v>
      </c>
      <c r="AIR4" s="34">
        <f t="shared" ref="AIR4" si="783">AIH3</f>
        <v>45076</v>
      </c>
      <c r="AIS4" s="34">
        <f t="shared" ref="AIS4" si="784">AIH3</f>
        <v>45076</v>
      </c>
      <c r="AIT4" s="34">
        <f t="shared" ref="AIT4" si="785">AIH3</f>
        <v>45076</v>
      </c>
      <c r="AIU4" s="34">
        <f t="shared" ref="AIU4" si="786">AIH3</f>
        <v>45076</v>
      </c>
      <c r="AIV4" s="34">
        <f t="shared" ref="AIV4" si="787">AIH3</f>
        <v>45076</v>
      </c>
      <c r="AIW4" s="34">
        <f t="shared" ref="AIW4" si="788">AIH3</f>
        <v>45076</v>
      </c>
      <c r="AIX4" s="34">
        <f t="shared" ref="AIX4" si="789">AIH3</f>
        <v>45076</v>
      </c>
      <c r="AIY4" s="34">
        <f t="shared" ref="AIY4" si="790">AIH3</f>
        <v>45076</v>
      </c>
      <c r="AIZ4" s="34">
        <f t="shared" ref="AIZ4" si="791">AIH3</f>
        <v>45076</v>
      </c>
      <c r="AJA4" s="34">
        <f t="shared" ref="AJA4" si="792">AIH3</f>
        <v>45076</v>
      </c>
      <c r="AJB4" s="34">
        <f t="shared" ref="AJB4" si="793">AIH3</f>
        <v>45076</v>
      </c>
      <c r="AJC4" s="34">
        <f t="shared" ref="AJC4" si="794">AIH3</f>
        <v>45076</v>
      </c>
      <c r="AJD4" s="34">
        <f t="shared" ref="AJD4" si="795">AIH3</f>
        <v>45076</v>
      </c>
      <c r="AJE4" s="34">
        <f t="shared" ref="AJE4" si="796">AIH3</f>
        <v>45076</v>
      </c>
      <c r="AJF4" s="34">
        <f t="shared" ref="AJF4" si="797">AIH3</f>
        <v>45076</v>
      </c>
      <c r="AJG4" s="34">
        <f t="shared" ref="AJG4" si="798">AIH3</f>
        <v>45076</v>
      </c>
      <c r="AJH4" s="34">
        <f>AIH3</f>
        <v>45076</v>
      </c>
      <c r="AJI4" s="34">
        <f t="shared" ref="AJI4" si="799">AIH3</f>
        <v>45076</v>
      </c>
      <c r="AJJ4" s="34">
        <f t="shared" ref="AJJ4" si="800">AIH3</f>
        <v>45076</v>
      </c>
      <c r="AJK4" s="34">
        <f t="shared" ref="AJK4" si="801">AIH3</f>
        <v>45076</v>
      </c>
      <c r="AJL4" s="34">
        <f t="shared" ref="AJL4" si="802">AIH3</f>
        <v>45076</v>
      </c>
      <c r="AJM4" s="33">
        <f t="shared" ref="AJM4" si="803">AJM3</f>
        <v>45077</v>
      </c>
      <c r="AJN4" s="87">
        <f>AJM3</f>
        <v>45077</v>
      </c>
      <c r="AJO4" s="34">
        <f t="shared" ref="AJO4" si="804">AJM3</f>
        <v>45077</v>
      </c>
      <c r="AJP4" s="34">
        <f t="shared" ref="AJP4" si="805">AJM3</f>
        <v>45077</v>
      </c>
      <c r="AJQ4" s="34">
        <f t="shared" ref="AJQ4" si="806">AJM3</f>
        <v>45077</v>
      </c>
      <c r="AJR4" s="34">
        <f t="shared" ref="AJR4" si="807">AJM3</f>
        <v>45077</v>
      </c>
      <c r="AJS4" s="34">
        <f t="shared" ref="AJS4" si="808">AJM3</f>
        <v>45077</v>
      </c>
      <c r="AJT4" s="34">
        <f t="shared" ref="AJT4" si="809">AJM3</f>
        <v>45077</v>
      </c>
      <c r="AJU4" s="34">
        <f t="shared" ref="AJU4" si="810">AJM3</f>
        <v>45077</v>
      </c>
      <c r="AJV4" s="34">
        <f t="shared" ref="AJV4" si="811">AJM3</f>
        <v>45077</v>
      </c>
      <c r="AJW4" s="34">
        <f t="shared" ref="AJW4" si="812">AJM3</f>
        <v>45077</v>
      </c>
      <c r="AJX4" s="34">
        <f t="shared" ref="AJX4" si="813">AJM3</f>
        <v>45077</v>
      </c>
      <c r="AJY4" s="34">
        <f t="shared" ref="AJY4" si="814">AJM3</f>
        <v>45077</v>
      </c>
      <c r="AJZ4" s="34">
        <f t="shared" ref="AJZ4" si="815">AJM3</f>
        <v>45077</v>
      </c>
      <c r="AKA4" s="34">
        <f t="shared" ref="AKA4" si="816">AJM3</f>
        <v>45077</v>
      </c>
      <c r="AKB4" s="34">
        <f t="shared" ref="AKB4" si="817">AJM3</f>
        <v>45077</v>
      </c>
      <c r="AKC4" s="34">
        <f t="shared" ref="AKC4" si="818">AJM3</f>
        <v>45077</v>
      </c>
      <c r="AKD4" s="34">
        <f t="shared" ref="AKD4" si="819">AJM3</f>
        <v>45077</v>
      </c>
      <c r="AKE4" s="34">
        <f t="shared" ref="AKE4" si="820">AJM3</f>
        <v>45077</v>
      </c>
      <c r="AKF4" s="34">
        <f t="shared" ref="AKF4" si="821">AJM3</f>
        <v>45077</v>
      </c>
      <c r="AKG4" s="34">
        <f t="shared" ref="AKG4" si="822">AJM3</f>
        <v>45077</v>
      </c>
      <c r="AKH4" s="34">
        <f t="shared" ref="AKH4" si="823">AJM3</f>
        <v>45077</v>
      </c>
      <c r="AKI4" s="34">
        <f t="shared" ref="AKI4" si="824">AJM3</f>
        <v>45077</v>
      </c>
      <c r="AKJ4" s="34">
        <f t="shared" ref="AKJ4" si="825">AJM3</f>
        <v>45077</v>
      </c>
      <c r="AKK4" s="34">
        <f t="shared" ref="AKK4" si="826">AJM3</f>
        <v>45077</v>
      </c>
      <c r="AKL4" s="34">
        <f t="shared" ref="AKL4" si="827">AJM3</f>
        <v>45077</v>
      </c>
      <c r="AKM4" s="34">
        <f>AJM3</f>
        <v>45077</v>
      </c>
      <c r="AKN4" s="34">
        <f t="shared" ref="AKN4" si="828">AJM3</f>
        <v>45077</v>
      </c>
      <c r="AKO4" s="34">
        <f t="shared" ref="AKO4" si="829">AJM3</f>
        <v>45077</v>
      </c>
      <c r="AKP4" s="34">
        <f t="shared" ref="AKP4" si="830">AJM3</f>
        <v>45077</v>
      </c>
      <c r="AKQ4" s="35">
        <f t="shared" ref="AKQ4" si="831">AJM3</f>
        <v>45077</v>
      </c>
    </row>
    <row r="5" spans="1:979" s="12" customFormat="1" ht="36.6" customHeight="1" thickTop="1" x14ac:dyDescent="0.3">
      <c r="A5" s="9" t="s">
        <v>1039</v>
      </c>
      <c r="B5" s="9" t="s">
        <v>1</v>
      </c>
      <c r="C5" s="9" t="s">
        <v>948</v>
      </c>
      <c r="D5" s="9" t="s">
        <v>950</v>
      </c>
      <c r="E5" s="9" t="s">
        <v>8</v>
      </c>
      <c r="F5" s="73" t="s">
        <v>64</v>
      </c>
      <c r="G5" s="74" t="s">
        <v>687</v>
      </c>
      <c r="H5" s="74" t="s">
        <v>65</v>
      </c>
      <c r="I5" s="75" t="s">
        <v>66</v>
      </c>
      <c r="J5" s="9" t="s">
        <v>9</v>
      </c>
      <c r="K5" s="9" t="s">
        <v>67</v>
      </c>
      <c r="L5" s="9" t="s">
        <v>63</v>
      </c>
      <c r="M5" s="9" t="s">
        <v>2</v>
      </c>
      <c r="N5" s="9" t="s">
        <v>945</v>
      </c>
      <c r="O5" s="9" t="s">
        <v>4</v>
      </c>
      <c r="P5" s="9" t="s">
        <v>5</v>
      </c>
      <c r="Q5" s="9" t="s">
        <v>6</v>
      </c>
      <c r="R5" s="9" t="s">
        <v>946</v>
      </c>
      <c r="S5" s="36" t="s">
        <v>93</v>
      </c>
      <c r="T5" s="88" t="s">
        <v>1103</v>
      </c>
      <c r="U5" s="37" t="s">
        <v>95</v>
      </c>
      <c r="V5" s="37" t="s">
        <v>99</v>
      </c>
      <c r="W5" s="37" t="s">
        <v>102</v>
      </c>
      <c r="X5" s="72" t="s">
        <v>956</v>
      </c>
      <c r="Y5" s="71" t="s">
        <v>858</v>
      </c>
      <c r="Z5" s="71" t="s">
        <v>860</v>
      </c>
      <c r="AA5" s="54" t="s">
        <v>72</v>
      </c>
      <c r="AB5" s="54" t="s">
        <v>96</v>
      </c>
      <c r="AC5" s="54" t="s">
        <v>100</v>
      </c>
      <c r="AD5" s="54" t="s">
        <v>103</v>
      </c>
      <c r="AE5" s="54" t="s">
        <v>812</v>
      </c>
      <c r="AF5" s="54" t="s">
        <v>861</v>
      </c>
      <c r="AG5" s="55" t="s">
        <v>94</v>
      </c>
      <c r="AH5" s="55" t="s">
        <v>73</v>
      </c>
      <c r="AI5" s="55" t="s">
        <v>98</v>
      </c>
      <c r="AJ5" s="55" t="s">
        <v>104</v>
      </c>
      <c r="AK5" s="55" t="s">
        <v>813</v>
      </c>
      <c r="AL5" s="55" t="s">
        <v>862</v>
      </c>
      <c r="AM5" s="56" t="s">
        <v>17</v>
      </c>
      <c r="AN5" s="56" t="s">
        <v>18</v>
      </c>
      <c r="AO5" s="56" t="s">
        <v>19</v>
      </c>
      <c r="AP5" s="56" t="s">
        <v>38</v>
      </c>
      <c r="AQ5" s="37" t="s">
        <v>76</v>
      </c>
      <c r="AR5" s="37" t="s">
        <v>987</v>
      </c>
      <c r="AS5" s="37" t="s">
        <v>1105</v>
      </c>
      <c r="AT5" s="38" t="s">
        <v>36</v>
      </c>
      <c r="AU5" s="37" t="s">
        <v>37</v>
      </c>
      <c r="AV5" s="37" t="s">
        <v>814</v>
      </c>
      <c r="AW5" s="37" t="s">
        <v>75</v>
      </c>
      <c r="AX5" s="36" t="s">
        <v>93</v>
      </c>
      <c r="AY5" s="88" t="s">
        <v>1103</v>
      </c>
      <c r="AZ5" s="37" t="s">
        <v>95</v>
      </c>
      <c r="BA5" s="37" t="s">
        <v>99</v>
      </c>
      <c r="BB5" s="37" t="s">
        <v>102</v>
      </c>
      <c r="BC5" s="72" t="s">
        <v>956</v>
      </c>
      <c r="BD5" s="71" t="s">
        <v>858</v>
      </c>
      <c r="BE5" s="71" t="s">
        <v>860</v>
      </c>
      <c r="BF5" s="54" t="s">
        <v>72</v>
      </c>
      <c r="BG5" s="54" t="s">
        <v>96</v>
      </c>
      <c r="BH5" s="54" t="s">
        <v>100</v>
      </c>
      <c r="BI5" s="54" t="s">
        <v>103</v>
      </c>
      <c r="BJ5" s="54" t="s">
        <v>812</v>
      </c>
      <c r="BK5" s="54" t="s">
        <v>861</v>
      </c>
      <c r="BL5" s="55" t="s">
        <v>94</v>
      </c>
      <c r="BM5" s="55" t="s">
        <v>73</v>
      </c>
      <c r="BN5" s="55" t="s">
        <v>98</v>
      </c>
      <c r="BO5" s="55" t="s">
        <v>104</v>
      </c>
      <c r="BP5" s="55" t="s">
        <v>813</v>
      </c>
      <c r="BQ5" s="55" t="s">
        <v>862</v>
      </c>
      <c r="BR5" s="56" t="s">
        <v>17</v>
      </c>
      <c r="BS5" s="56" t="s">
        <v>18</v>
      </c>
      <c r="BT5" s="56" t="s">
        <v>19</v>
      </c>
      <c r="BU5" s="56" t="s">
        <v>38</v>
      </c>
      <c r="BV5" s="37" t="s">
        <v>76</v>
      </c>
      <c r="BW5" s="37" t="s">
        <v>987</v>
      </c>
      <c r="BX5" s="37" t="s">
        <v>1105</v>
      </c>
      <c r="BY5" s="38" t="s">
        <v>36</v>
      </c>
      <c r="BZ5" s="37" t="s">
        <v>37</v>
      </c>
      <c r="CA5" s="37" t="s">
        <v>814</v>
      </c>
      <c r="CB5" s="37" t="s">
        <v>75</v>
      </c>
      <c r="CC5" s="36" t="s">
        <v>93</v>
      </c>
      <c r="CD5" s="88" t="s">
        <v>1103</v>
      </c>
      <c r="CE5" s="37" t="s">
        <v>95</v>
      </c>
      <c r="CF5" s="37" t="s">
        <v>99</v>
      </c>
      <c r="CG5" s="37" t="s">
        <v>102</v>
      </c>
      <c r="CH5" s="72" t="s">
        <v>956</v>
      </c>
      <c r="CI5" s="71" t="s">
        <v>858</v>
      </c>
      <c r="CJ5" s="71" t="s">
        <v>860</v>
      </c>
      <c r="CK5" s="54" t="s">
        <v>72</v>
      </c>
      <c r="CL5" s="54" t="s">
        <v>96</v>
      </c>
      <c r="CM5" s="54" t="s">
        <v>100</v>
      </c>
      <c r="CN5" s="54" t="s">
        <v>103</v>
      </c>
      <c r="CO5" s="54" t="s">
        <v>812</v>
      </c>
      <c r="CP5" s="54" t="s">
        <v>861</v>
      </c>
      <c r="CQ5" s="55" t="s">
        <v>94</v>
      </c>
      <c r="CR5" s="55" t="s">
        <v>73</v>
      </c>
      <c r="CS5" s="55" t="s">
        <v>98</v>
      </c>
      <c r="CT5" s="55" t="s">
        <v>104</v>
      </c>
      <c r="CU5" s="55" t="s">
        <v>813</v>
      </c>
      <c r="CV5" s="55" t="s">
        <v>862</v>
      </c>
      <c r="CW5" s="56" t="s">
        <v>17</v>
      </c>
      <c r="CX5" s="56" t="s">
        <v>18</v>
      </c>
      <c r="CY5" s="56" t="s">
        <v>19</v>
      </c>
      <c r="CZ5" s="56" t="s">
        <v>38</v>
      </c>
      <c r="DA5" s="37" t="s">
        <v>76</v>
      </c>
      <c r="DB5" s="37" t="s">
        <v>987</v>
      </c>
      <c r="DC5" s="37" t="s">
        <v>1105</v>
      </c>
      <c r="DD5" s="38" t="s">
        <v>36</v>
      </c>
      <c r="DE5" s="37" t="s">
        <v>37</v>
      </c>
      <c r="DF5" s="37" t="s">
        <v>814</v>
      </c>
      <c r="DG5" s="37" t="s">
        <v>75</v>
      </c>
      <c r="DH5" s="36" t="s">
        <v>93</v>
      </c>
      <c r="DI5" s="88" t="s">
        <v>1103</v>
      </c>
      <c r="DJ5" s="37" t="s">
        <v>95</v>
      </c>
      <c r="DK5" s="37" t="s">
        <v>99</v>
      </c>
      <c r="DL5" s="37" t="s">
        <v>102</v>
      </c>
      <c r="DM5" s="72" t="s">
        <v>956</v>
      </c>
      <c r="DN5" s="71" t="s">
        <v>858</v>
      </c>
      <c r="DO5" s="71" t="s">
        <v>860</v>
      </c>
      <c r="DP5" s="54" t="s">
        <v>72</v>
      </c>
      <c r="DQ5" s="54" t="s">
        <v>96</v>
      </c>
      <c r="DR5" s="54" t="s">
        <v>100</v>
      </c>
      <c r="DS5" s="54" t="s">
        <v>103</v>
      </c>
      <c r="DT5" s="54" t="s">
        <v>812</v>
      </c>
      <c r="DU5" s="54" t="s">
        <v>861</v>
      </c>
      <c r="DV5" s="55" t="s">
        <v>94</v>
      </c>
      <c r="DW5" s="55" t="s">
        <v>73</v>
      </c>
      <c r="DX5" s="55" t="s">
        <v>98</v>
      </c>
      <c r="DY5" s="55" t="s">
        <v>104</v>
      </c>
      <c r="DZ5" s="55" t="s">
        <v>813</v>
      </c>
      <c r="EA5" s="55" t="s">
        <v>862</v>
      </c>
      <c r="EB5" s="56" t="s">
        <v>17</v>
      </c>
      <c r="EC5" s="56" t="s">
        <v>18</v>
      </c>
      <c r="ED5" s="56" t="s">
        <v>19</v>
      </c>
      <c r="EE5" s="56" t="s">
        <v>38</v>
      </c>
      <c r="EF5" s="37" t="s">
        <v>76</v>
      </c>
      <c r="EG5" s="37" t="s">
        <v>987</v>
      </c>
      <c r="EH5" s="37" t="s">
        <v>1105</v>
      </c>
      <c r="EI5" s="38" t="s">
        <v>36</v>
      </c>
      <c r="EJ5" s="37" t="s">
        <v>37</v>
      </c>
      <c r="EK5" s="37" t="s">
        <v>814</v>
      </c>
      <c r="EL5" s="37" t="s">
        <v>75</v>
      </c>
      <c r="EM5" s="36" t="s">
        <v>93</v>
      </c>
      <c r="EN5" s="88" t="s">
        <v>1103</v>
      </c>
      <c r="EO5" s="37" t="s">
        <v>95</v>
      </c>
      <c r="EP5" s="37" t="s">
        <v>99</v>
      </c>
      <c r="EQ5" s="37" t="s">
        <v>102</v>
      </c>
      <c r="ER5" s="72" t="s">
        <v>956</v>
      </c>
      <c r="ES5" s="71" t="s">
        <v>858</v>
      </c>
      <c r="ET5" s="71" t="s">
        <v>860</v>
      </c>
      <c r="EU5" s="54" t="s">
        <v>72</v>
      </c>
      <c r="EV5" s="54" t="s">
        <v>96</v>
      </c>
      <c r="EW5" s="54" t="s">
        <v>100</v>
      </c>
      <c r="EX5" s="54" t="s">
        <v>103</v>
      </c>
      <c r="EY5" s="54" t="s">
        <v>812</v>
      </c>
      <c r="EZ5" s="54" t="s">
        <v>861</v>
      </c>
      <c r="FA5" s="55" t="s">
        <v>94</v>
      </c>
      <c r="FB5" s="55" t="s">
        <v>73</v>
      </c>
      <c r="FC5" s="55" t="s">
        <v>98</v>
      </c>
      <c r="FD5" s="55" t="s">
        <v>104</v>
      </c>
      <c r="FE5" s="55" t="s">
        <v>813</v>
      </c>
      <c r="FF5" s="55" t="s">
        <v>862</v>
      </c>
      <c r="FG5" s="56" t="s">
        <v>17</v>
      </c>
      <c r="FH5" s="56" t="s">
        <v>18</v>
      </c>
      <c r="FI5" s="56" t="s">
        <v>19</v>
      </c>
      <c r="FJ5" s="56" t="s">
        <v>38</v>
      </c>
      <c r="FK5" s="37" t="s">
        <v>76</v>
      </c>
      <c r="FL5" s="37" t="s">
        <v>987</v>
      </c>
      <c r="FM5" s="37" t="s">
        <v>1105</v>
      </c>
      <c r="FN5" s="38" t="s">
        <v>36</v>
      </c>
      <c r="FO5" s="37" t="s">
        <v>37</v>
      </c>
      <c r="FP5" s="37" t="s">
        <v>814</v>
      </c>
      <c r="FQ5" s="37" t="s">
        <v>75</v>
      </c>
      <c r="FR5" s="36" t="s">
        <v>93</v>
      </c>
      <c r="FS5" s="88" t="s">
        <v>1103</v>
      </c>
      <c r="FT5" s="37" t="s">
        <v>95</v>
      </c>
      <c r="FU5" s="37" t="s">
        <v>99</v>
      </c>
      <c r="FV5" s="37" t="s">
        <v>102</v>
      </c>
      <c r="FW5" s="72" t="s">
        <v>956</v>
      </c>
      <c r="FX5" s="71" t="s">
        <v>858</v>
      </c>
      <c r="FY5" s="71" t="s">
        <v>860</v>
      </c>
      <c r="FZ5" s="54" t="s">
        <v>72</v>
      </c>
      <c r="GA5" s="54" t="s">
        <v>96</v>
      </c>
      <c r="GB5" s="54" t="s">
        <v>100</v>
      </c>
      <c r="GC5" s="54" t="s">
        <v>103</v>
      </c>
      <c r="GD5" s="54" t="s">
        <v>812</v>
      </c>
      <c r="GE5" s="54" t="s">
        <v>861</v>
      </c>
      <c r="GF5" s="55" t="s">
        <v>94</v>
      </c>
      <c r="GG5" s="55" t="s">
        <v>73</v>
      </c>
      <c r="GH5" s="55" t="s">
        <v>98</v>
      </c>
      <c r="GI5" s="55" t="s">
        <v>104</v>
      </c>
      <c r="GJ5" s="55" t="s">
        <v>813</v>
      </c>
      <c r="GK5" s="55" t="s">
        <v>862</v>
      </c>
      <c r="GL5" s="56" t="s">
        <v>17</v>
      </c>
      <c r="GM5" s="56" t="s">
        <v>18</v>
      </c>
      <c r="GN5" s="56" t="s">
        <v>19</v>
      </c>
      <c r="GO5" s="56" t="s">
        <v>38</v>
      </c>
      <c r="GP5" s="37" t="s">
        <v>76</v>
      </c>
      <c r="GQ5" s="37" t="s">
        <v>987</v>
      </c>
      <c r="GR5" s="37" t="s">
        <v>1105</v>
      </c>
      <c r="GS5" s="38" t="s">
        <v>36</v>
      </c>
      <c r="GT5" s="37" t="s">
        <v>37</v>
      </c>
      <c r="GU5" s="37" t="s">
        <v>814</v>
      </c>
      <c r="GV5" s="37" t="s">
        <v>75</v>
      </c>
      <c r="GW5" s="36" t="s">
        <v>93</v>
      </c>
      <c r="GX5" s="88" t="s">
        <v>1103</v>
      </c>
      <c r="GY5" s="37" t="s">
        <v>95</v>
      </c>
      <c r="GZ5" s="37" t="s">
        <v>99</v>
      </c>
      <c r="HA5" s="37" t="s">
        <v>102</v>
      </c>
      <c r="HB5" s="72" t="s">
        <v>956</v>
      </c>
      <c r="HC5" s="71" t="s">
        <v>858</v>
      </c>
      <c r="HD5" s="71" t="s">
        <v>860</v>
      </c>
      <c r="HE5" s="54" t="s">
        <v>72</v>
      </c>
      <c r="HF5" s="54" t="s">
        <v>96</v>
      </c>
      <c r="HG5" s="54" t="s">
        <v>100</v>
      </c>
      <c r="HH5" s="54" t="s">
        <v>103</v>
      </c>
      <c r="HI5" s="54" t="s">
        <v>812</v>
      </c>
      <c r="HJ5" s="54" t="s">
        <v>861</v>
      </c>
      <c r="HK5" s="55" t="s">
        <v>94</v>
      </c>
      <c r="HL5" s="55" t="s">
        <v>73</v>
      </c>
      <c r="HM5" s="55" t="s">
        <v>98</v>
      </c>
      <c r="HN5" s="55" t="s">
        <v>104</v>
      </c>
      <c r="HO5" s="55" t="s">
        <v>813</v>
      </c>
      <c r="HP5" s="55" t="s">
        <v>862</v>
      </c>
      <c r="HQ5" s="56" t="s">
        <v>17</v>
      </c>
      <c r="HR5" s="56" t="s">
        <v>18</v>
      </c>
      <c r="HS5" s="56" t="s">
        <v>19</v>
      </c>
      <c r="HT5" s="56" t="s">
        <v>38</v>
      </c>
      <c r="HU5" s="37" t="s">
        <v>76</v>
      </c>
      <c r="HV5" s="37" t="s">
        <v>987</v>
      </c>
      <c r="HW5" s="37" t="s">
        <v>1105</v>
      </c>
      <c r="HX5" s="38" t="s">
        <v>36</v>
      </c>
      <c r="HY5" s="37" t="s">
        <v>37</v>
      </c>
      <c r="HZ5" s="37" t="s">
        <v>814</v>
      </c>
      <c r="IA5" s="37" t="s">
        <v>75</v>
      </c>
      <c r="IB5" s="36" t="s">
        <v>93</v>
      </c>
      <c r="IC5" s="88" t="s">
        <v>1103</v>
      </c>
      <c r="ID5" s="37" t="s">
        <v>95</v>
      </c>
      <c r="IE5" s="37" t="s">
        <v>99</v>
      </c>
      <c r="IF5" s="37" t="s">
        <v>102</v>
      </c>
      <c r="IG5" s="72" t="s">
        <v>956</v>
      </c>
      <c r="IH5" s="71" t="s">
        <v>858</v>
      </c>
      <c r="II5" s="71" t="s">
        <v>860</v>
      </c>
      <c r="IJ5" s="54" t="s">
        <v>72</v>
      </c>
      <c r="IK5" s="54" t="s">
        <v>96</v>
      </c>
      <c r="IL5" s="54" t="s">
        <v>100</v>
      </c>
      <c r="IM5" s="54" t="s">
        <v>103</v>
      </c>
      <c r="IN5" s="54" t="s">
        <v>812</v>
      </c>
      <c r="IO5" s="54" t="s">
        <v>861</v>
      </c>
      <c r="IP5" s="55" t="s">
        <v>94</v>
      </c>
      <c r="IQ5" s="55" t="s">
        <v>73</v>
      </c>
      <c r="IR5" s="55" t="s">
        <v>98</v>
      </c>
      <c r="IS5" s="55" t="s">
        <v>104</v>
      </c>
      <c r="IT5" s="55" t="s">
        <v>813</v>
      </c>
      <c r="IU5" s="55" t="s">
        <v>862</v>
      </c>
      <c r="IV5" s="56" t="s">
        <v>17</v>
      </c>
      <c r="IW5" s="56" t="s">
        <v>18</v>
      </c>
      <c r="IX5" s="56" t="s">
        <v>19</v>
      </c>
      <c r="IY5" s="56" t="s">
        <v>38</v>
      </c>
      <c r="IZ5" s="37" t="s">
        <v>76</v>
      </c>
      <c r="JA5" s="37" t="s">
        <v>987</v>
      </c>
      <c r="JB5" s="37" t="s">
        <v>1105</v>
      </c>
      <c r="JC5" s="38" t="s">
        <v>36</v>
      </c>
      <c r="JD5" s="37" t="s">
        <v>37</v>
      </c>
      <c r="JE5" s="37" t="s">
        <v>814</v>
      </c>
      <c r="JF5" s="37" t="s">
        <v>75</v>
      </c>
      <c r="JG5" s="36" t="s">
        <v>93</v>
      </c>
      <c r="JH5" s="88" t="s">
        <v>1103</v>
      </c>
      <c r="JI5" s="37" t="s">
        <v>95</v>
      </c>
      <c r="JJ5" s="37" t="s">
        <v>99</v>
      </c>
      <c r="JK5" s="37" t="s">
        <v>102</v>
      </c>
      <c r="JL5" s="72" t="s">
        <v>956</v>
      </c>
      <c r="JM5" s="71" t="s">
        <v>858</v>
      </c>
      <c r="JN5" s="71" t="s">
        <v>860</v>
      </c>
      <c r="JO5" s="54" t="s">
        <v>72</v>
      </c>
      <c r="JP5" s="54" t="s">
        <v>96</v>
      </c>
      <c r="JQ5" s="54" t="s">
        <v>100</v>
      </c>
      <c r="JR5" s="54" t="s">
        <v>103</v>
      </c>
      <c r="JS5" s="54" t="s">
        <v>812</v>
      </c>
      <c r="JT5" s="54" t="s">
        <v>861</v>
      </c>
      <c r="JU5" s="55" t="s">
        <v>94</v>
      </c>
      <c r="JV5" s="55" t="s">
        <v>73</v>
      </c>
      <c r="JW5" s="55" t="s">
        <v>98</v>
      </c>
      <c r="JX5" s="55" t="s">
        <v>104</v>
      </c>
      <c r="JY5" s="55" t="s">
        <v>813</v>
      </c>
      <c r="JZ5" s="55" t="s">
        <v>862</v>
      </c>
      <c r="KA5" s="56" t="s">
        <v>17</v>
      </c>
      <c r="KB5" s="56" t="s">
        <v>18</v>
      </c>
      <c r="KC5" s="56" t="s">
        <v>19</v>
      </c>
      <c r="KD5" s="56" t="s">
        <v>38</v>
      </c>
      <c r="KE5" s="37" t="s">
        <v>76</v>
      </c>
      <c r="KF5" s="37" t="s">
        <v>987</v>
      </c>
      <c r="KG5" s="37" t="s">
        <v>1105</v>
      </c>
      <c r="KH5" s="38" t="s">
        <v>36</v>
      </c>
      <c r="KI5" s="37" t="s">
        <v>37</v>
      </c>
      <c r="KJ5" s="37" t="s">
        <v>814</v>
      </c>
      <c r="KK5" s="37" t="s">
        <v>75</v>
      </c>
      <c r="KL5" s="36" t="s">
        <v>93</v>
      </c>
      <c r="KM5" s="88" t="s">
        <v>1103</v>
      </c>
      <c r="KN5" s="37" t="s">
        <v>95</v>
      </c>
      <c r="KO5" s="37" t="s">
        <v>99</v>
      </c>
      <c r="KP5" s="37" t="s">
        <v>102</v>
      </c>
      <c r="KQ5" s="72" t="s">
        <v>956</v>
      </c>
      <c r="KR5" s="71" t="s">
        <v>858</v>
      </c>
      <c r="KS5" s="71" t="s">
        <v>860</v>
      </c>
      <c r="KT5" s="54" t="s">
        <v>72</v>
      </c>
      <c r="KU5" s="54" t="s">
        <v>96</v>
      </c>
      <c r="KV5" s="54" t="s">
        <v>100</v>
      </c>
      <c r="KW5" s="54" t="s">
        <v>103</v>
      </c>
      <c r="KX5" s="54" t="s">
        <v>812</v>
      </c>
      <c r="KY5" s="54" t="s">
        <v>861</v>
      </c>
      <c r="KZ5" s="55" t="s">
        <v>94</v>
      </c>
      <c r="LA5" s="55" t="s">
        <v>73</v>
      </c>
      <c r="LB5" s="55" t="s">
        <v>98</v>
      </c>
      <c r="LC5" s="55" t="s">
        <v>104</v>
      </c>
      <c r="LD5" s="55" t="s">
        <v>813</v>
      </c>
      <c r="LE5" s="55" t="s">
        <v>862</v>
      </c>
      <c r="LF5" s="56" t="s">
        <v>17</v>
      </c>
      <c r="LG5" s="56" t="s">
        <v>18</v>
      </c>
      <c r="LH5" s="56" t="s">
        <v>19</v>
      </c>
      <c r="LI5" s="56" t="s">
        <v>38</v>
      </c>
      <c r="LJ5" s="37" t="s">
        <v>76</v>
      </c>
      <c r="LK5" s="37" t="s">
        <v>987</v>
      </c>
      <c r="LL5" s="37" t="s">
        <v>1105</v>
      </c>
      <c r="LM5" s="38" t="s">
        <v>36</v>
      </c>
      <c r="LN5" s="37" t="s">
        <v>37</v>
      </c>
      <c r="LO5" s="37" t="s">
        <v>814</v>
      </c>
      <c r="LP5" s="37" t="s">
        <v>75</v>
      </c>
      <c r="LQ5" s="36" t="s">
        <v>93</v>
      </c>
      <c r="LR5" s="88" t="s">
        <v>1103</v>
      </c>
      <c r="LS5" s="37" t="s">
        <v>95</v>
      </c>
      <c r="LT5" s="37" t="s">
        <v>99</v>
      </c>
      <c r="LU5" s="37" t="s">
        <v>102</v>
      </c>
      <c r="LV5" s="72" t="s">
        <v>956</v>
      </c>
      <c r="LW5" s="71" t="s">
        <v>858</v>
      </c>
      <c r="LX5" s="71" t="s">
        <v>860</v>
      </c>
      <c r="LY5" s="54" t="s">
        <v>72</v>
      </c>
      <c r="LZ5" s="54" t="s">
        <v>96</v>
      </c>
      <c r="MA5" s="54" t="s">
        <v>100</v>
      </c>
      <c r="MB5" s="54" t="s">
        <v>103</v>
      </c>
      <c r="MC5" s="54" t="s">
        <v>812</v>
      </c>
      <c r="MD5" s="54" t="s">
        <v>861</v>
      </c>
      <c r="ME5" s="55" t="s">
        <v>94</v>
      </c>
      <c r="MF5" s="55" t="s">
        <v>73</v>
      </c>
      <c r="MG5" s="55" t="s">
        <v>98</v>
      </c>
      <c r="MH5" s="55" t="s">
        <v>104</v>
      </c>
      <c r="MI5" s="55" t="s">
        <v>813</v>
      </c>
      <c r="MJ5" s="55" t="s">
        <v>862</v>
      </c>
      <c r="MK5" s="56" t="s">
        <v>17</v>
      </c>
      <c r="ML5" s="56" t="s">
        <v>18</v>
      </c>
      <c r="MM5" s="56" t="s">
        <v>19</v>
      </c>
      <c r="MN5" s="56" t="s">
        <v>38</v>
      </c>
      <c r="MO5" s="37" t="s">
        <v>76</v>
      </c>
      <c r="MP5" s="37" t="s">
        <v>987</v>
      </c>
      <c r="MQ5" s="37" t="s">
        <v>1105</v>
      </c>
      <c r="MR5" s="38" t="s">
        <v>36</v>
      </c>
      <c r="MS5" s="37" t="s">
        <v>37</v>
      </c>
      <c r="MT5" s="37" t="s">
        <v>814</v>
      </c>
      <c r="MU5" s="37" t="s">
        <v>75</v>
      </c>
      <c r="MV5" s="36" t="s">
        <v>93</v>
      </c>
      <c r="MW5" s="88" t="s">
        <v>1103</v>
      </c>
      <c r="MX5" s="37" t="s">
        <v>95</v>
      </c>
      <c r="MY5" s="37" t="s">
        <v>99</v>
      </c>
      <c r="MZ5" s="37" t="s">
        <v>102</v>
      </c>
      <c r="NA5" s="72" t="s">
        <v>956</v>
      </c>
      <c r="NB5" s="71" t="s">
        <v>858</v>
      </c>
      <c r="NC5" s="71" t="s">
        <v>860</v>
      </c>
      <c r="ND5" s="54" t="s">
        <v>72</v>
      </c>
      <c r="NE5" s="54" t="s">
        <v>96</v>
      </c>
      <c r="NF5" s="54" t="s">
        <v>100</v>
      </c>
      <c r="NG5" s="54" t="s">
        <v>103</v>
      </c>
      <c r="NH5" s="54" t="s">
        <v>812</v>
      </c>
      <c r="NI5" s="54" t="s">
        <v>861</v>
      </c>
      <c r="NJ5" s="55" t="s">
        <v>94</v>
      </c>
      <c r="NK5" s="55" t="s">
        <v>73</v>
      </c>
      <c r="NL5" s="55" t="s">
        <v>98</v>
      </c>
      <c r="NM5" s="55" t="s">
        <v>104</v>
      </c>
      <c r="NN5" s="55" t="s">
        <v>813</v>
      </c>
      <c r="NO5" s="55" t="s">
        <v>862</v>
      </c>
      <c r="NP5" s="56" t="s">
        <v>17</v>
      </c>
      <c r="NQ5" s="56" t="s">
        <v>18</v>
      </c>
      <c r="NR5" s="56" t="s">
        <v>19</v>
      </c>
      <c r="NS5" s="56" t="s">
        <v>38</v>
      </c>
      <c r="NT5" s="37" t="s">
        <v>76</v>
      </c>
      <c r="NU5" s="37" t="s">
        <v>987</v>
      </c>
      <c r="NV5" s="37" t="s">
        <v>1105</v>
      </c>
      <c r="NW5" s="38" t="s">
        <v>36</v>
      </c>
      <c r="NX5" s="37" t="s">
        <v>37</v>
      </c>
      <c r="NY5" s="37" t="s">
        <v>814</v>
      </c>
      <c r="NZ5" s="37" t="s">
        <v>75</v>
      </c>
      <c r="OA5" s="36" t="s">
        <v>93</v>
      </c>
      <c r="OB5" s="88" t="s">
        <v>1103</v>
      </c>
      <c r="OC5" s="37" t="s">
        <v>95</v>
      </c>
      <c r="OD5" s="37" t="s">
        <v>99</v>
      </c>
      <c r="OE5" s="37" t="s">
        <v>102</v>
      </c>
      <c r="OF5" s="72" t="s">
        <v>956</v>
      </c>
      <c r="OG5" s="71" t="s">
        <v>858</v>
      </c>
      <c r="OH5" s="71" t="s">
        <v>860</v>
      </c>
      <c r="OI5" s="54" t="s">
        <v>72</v>
      </c>
      <c r="OJ5" s="54" t="s">
        <v>96</v>
      </c>
      <c r="OK5" s="54" t="s">
        <v>100</v>
      </c>
      <c r="OL5" s="54" t="s">
        <v>103</v>
      </c>
      <c r="OM5" s="54" t="s">
        <v>812</v>
      </c>
      <c r="ON5" s="54" t="s">
        <v>861</v>
      </c>
      <c r="OO5" s="55" t="s">
        <v>94</v>
      </c>
      <c r="OP5" s="55" t="s">
        <v>73</v>
      </c>
      <c r="OQ5" s="55" t="s">
        <v>98</v>
      </c>
      <c r="OR5" s="55" t="s">
        <v>104</v>
      </c>
      <c r="OS5" s="55" t="s">
        <v>813</v>
      </c>
      <c r="OT5" s="55" t="s">
        <v>862</v>
      </c>
      <c r="OU5" s="56" t="s">
        <v>17</v>
      </c>
      <c r="OV5" s="56" t="s">
        <v>18</v>
      </c>
      <c r="OW5" s="56" t="s">
        <v>19</v>
      </c>
      <c r="OX5" s="56" t="s">
        <v>38</v>
      </c>
      <c r="OY5" s="37" t="s">
        <v>76</v>
      </c>
      <c r="OZ5" s="37" t="s">
        <v>987</v>
      </c>
      <c r="PA5" s="37" t="s">
        <v>1105</v>
      </c>
      <c r="PB5" s="38" t="s">
        <v>36</v>
      </c>
      <c r="PC5" s="37" t="s">
        <v>37</v>
      </c>
      <c r="PD5" s="37" t="s">
        <v>814</v>
      </c>
      <c r="PE5" s="37" t="s">
        <v>75</v>
      </c>
      <c r="PF5" s="36" t="s">
        <v>93</v>
      </c>
      <c r="PG5" s="88" t="s">
        <v>1103</v>
      </c>
      <c r="PH5" s="37" t="s">
        <v>95</v>
      </c>
      <c r="PI5" s="37" t="s">
        <v>99</v>
      </c>
      <c r="PJ5" s="37" t="s">
        <v>102</v>
      </c>
      <c r="PK5" s="72" t="s">
        <v>956</v>
      </c>
      <c r="PL5" s="71" t="s">
        <v>858</v>
      </c>
      <c r="PM5" s="71" t="s">
        <v>860</v>
      </c>
      <c r="PN5" s="54" t="s">
        <v>72</v>
      </c>
      <c r="PO5" s="54" t="s">
        <v>96</v>
      </c>
      <c r="PP5" s="54" t="s">
        <v>100</v>
      </c>
      <c r="PQ5" s="54" t="s">
        <v>103</v>
      </c>
      <c r="PR5" s="54" t="s">
        <v>812</v>
      </c>
      <c r="PS5" s="54" t="s">
        <v>861</v>
      </c>
      <c r="PT5" s="55" t="s">
        <v>94</v>
      </c>
      <c r="PU5" s="55" t="s">
        <v>73</v>
      </c>
      <c r="PV5" s="55" t="s">
        <v>98</v>
      </c>
      <c r="PW5" s="55" t="s">
        <v>104</v>
      </c>
      <c r="PX5" s="55" t="s">
        <v>813</v>
      </c>
      <c r="PY5" s="55" t="s">
        <v>862</v>
      </c>
      <c r="PZ5" s="56" t="s">
        <v>17</v>
      </c>
      <c r="QA5" s="56" t="s">
        <v>18</v>
      </c>
      <c r="QB5" s="56" t="s">
        <v>19</v>
      </c>
      <c r="QC5" s="56" t="s">
        <v>38</v>
      </c>
      <c r="QD5" s="37" t="s">
        <v>76</v>
      </c>
      <c r="QE5" s="37" t="s">
        <v>987</v>
      </c>
      <c r="QF5" s="37" t="s">
        <v>1105</v>
      </c>
      <c r="QG5" s="38" t="s">
        <v>36</v>
      </c>
      <c r="QH5" s="37" t="s">
        <v>37</v>
      </c>
      <c r="QI5" s="37" t="s">
        <v>814</v>
      </c>
      <c r="QJ5" s="37" t="s">
        <v>75</v>
      </c>
      <c r="QK5" s="36" t="s">
        <v>93</v>
      </c>
      <c r="QL5" s="88" t="s">
        <v>1103</v>
      </c>
      <c r="QM5" s="37" t="s">
        <v>95</v>
      </c>
      <c r="QN5" s="37" t="s">
        <v>99</v>
      </c>
      <c r="QO5" s="37" t="s">
        <v>102</v>
      </c>
      <c r="QP5" s="72" t="s">
        <v>956</v>
      </c>
      <c r="QQ5" s="71" t="s">
        <v>858</v>
      </c>
      <c r="QR5" s="71" t="s">
        <v>860</v>
      </c>
      <c r="QS5" s="54" t="s">
        <v>72</v>
      </c>
      <c r="QT5" s="54" t="s">
        <v>96</v>
      </c>
      <c r="QU5" s="54" t="s">
        <v>100</v>
      </c>
      <c r="QV5" s="54" t="s">
        <v>103</v>
      </c>
      <c r="QW5" s="54" t="s">
        <v>812</v>
      </c>
      <c r="QX5" s="54" t="s">
        <v>861</v>
      </c>
      <c r="QY5" s="55" t="s">
        <v>94</v>
      </c>
      <c r="QZ5" s="55" t="s">
        <v>73</v>
      </c>
      <c r="RA5" s="55" t="s">
        <v>98</v>
      </c>
      <c r="RB5" s="55" t="s">
        <v>104</v>
      </c>
      <c r="RC5" s="55" t="s">
        <v>813</v>
      </c>
      <c r="RD5" s="55" t="s">
        <v>862</v>
      </c>
      <c r="RE5" s="56" t="s">
        <v>17</v>
      </c>
      <c r="RF5" s="56" t="s">
        <v>18</v>
      </c>
      <c r="RG5" s="56" t="s">
        <v>19</v>
      </c>
      <c r="RH5" s="56" t="s">
        <v>38</v>
      </c>
      <c r="RI5" s="37" t="s">
        <v>76</v>
      </c>
      <c r="RJ5" s="37" t="s">
        <v>987</v>
      </c>
      <c r="RK5" s="37" t="s">
        <v>1105</v>
      </c>
      <c r="RL5" s="38" t="s">
        <v>36</v>
      </c>
      <c r="RM5" s="37" t="s">
        <v>37</v>
      </c>
      <c r="RN5" s="37" t="s">
        <v>814</v>
      </c>
      <c r="RO5" s="37" t="s">
        <v>75</v>
      </c>
      <c r="RP5" s="36" t="s">
        <v>93</v>
      </c>
      <c r="RQ5" s="88" t="s">
        <v>1103</v>
      </c>
      <c r="RR5" s="37" t="s">
        <v>95</v>
      </c>
      <c r="RS5" s="37" t="s">
        <v>99</v>
      </c>
      <c r="RT5" s="37" t="s">
        <v>102</v>
      </c>
      <c r="RU5" s="72" t="s">
        <v>956</v>
      </c>
      <c r="RV5" s="71" t="s">
        <v>858</v>
      </c>
      <c r="RW5" s="71" t="s">
        <v>860</v>
      </c>
      <c r="RX5" s="54" t="s">
        <v>72</v>
      </c>
      <c r="RY5" s="54" t="s">
        <v>96</v>
      </c>
      <c r="RZ5" s="54" t="s">
        <v>100</v>
      </c>
      <c r="SA5" s="54" t="s">
        <v>103</v>
      </c>
      <c r="SB5" s="54" t="s">
        <v>812</v>
      </c>
      <c r="SC5" s="54" t="s">
        <v>861</v>
      </c>
      <c r="SD5" s="55" t="s">
        <v>94</v>
      </c>
      <c r="SE5" s="55" t="s">
        <v>73</v>
      </c>
      <c r="SF5" s="55" t="s">
        <v>98</v>
      </c>
      <c r="SG5" s="55" t="s">
        <v>104</v>
      </c>
      <c r="SH5" s="55" t="s">
        <v>813</v>
      </c>
      <c r="SI5" s="55" t="s">
        <v>862</v>
      </c>
      <c r="SJ5" s="56" t="s">
        <v>17</v>
      </c>
      <c r="SK5" s="56" t="s">
        <v>18</v>
      </c>
      <c r="SL5" s="56" t="s">
        <v>19</v>
      </c>
      <c r="SM5" s="56" t="s">
        <v>38</v>
      </c>
      <c r="SN5" s="37" t="s">
        <v>76</v>
      </c>
      <c r="SO5" s="37" t="s">
        <v>987</v>
      </c>
      <c r="SP5" s="37" t="s">
        <v>1105</v>
      </c>
      <c r="SQ5" s="38" t="s">
        <v>36</v>
      </c>
      <c r="SR5" s="37" t="s">
        <v>37</v>
      </c>
      <c r="SS5" s="37" t="s">
        <v>814</v>
      </c>
      <c r="ST5" s="37" t="s">
        <v>75</v>
      </c>
      <c r="SU5" s="36" t="s">
        <v>93</v>
      </c>
      <c r="SV5" s="88" t="s">
        <v>1103</v>
      </c>
      <c r="SW5" s="37" t="s">
        <v>95</v>
      </c>
      <c r="SX5" s="37" t="s">
        <v>99</v>
      </c>
      <c r="SY5" s="37" t="s">
        <v>102</v>
      </c>
      <c r="SZ5" s="72" t="s">
        <v>956</v>
      </c>
      <c r="TA5" s="71" t="s">
        <v>858</v>
      </c>
      <c r="TB5" s="71" t="s">
        <v>860</v>
      </c>
      <c r="TC5" s="54" t="s">
        <v>72</v>
      </c>
      <c r="TD5" s="54" t="s">
        <v>96</v>
      </c>
      <c r="TE5" s="54" t="s">
        <v>100</v>
      </c>
      <c r="TF5" s="54" t="s">
        <v>103</v>
      </c>
      <c r="TG5" s="54" t="s">
        <v>812</v>
      </c>
      <c r="TH5" s="54" t="s">
        <v>861</v>
      </c>
      <c r="TI5" s="55" t="s">
        <v>94</v>
      </c>
      <c r="TJ5" s="55" t="s">
        <v>73</v>
      </c>
      <c r="TK5" s="55" t="s">
        <v>98</v>
      </c>
      <c r="TL5" s="55" t="s">
        <v>104</v>
      </c>
      <c r="TM5" s="55" t="s">
        <v>813</v>
      </c>
      <c r="TN5" s="55" t="s">
        <v>862</v>
      </c>
      <c r="TO5" s="56" t="s">
        <v>17</v>
      </c>
      <c r="TP5" s="56" t="s">
        <v>18</v>
      </c>
      <c r="TQ5" s="56" t="s">
        <v>19</v>
      </c>
      <c r="TR5" s="56" t="s">
        <v>38</v>
      </c>
      <c r="TS5" s="37" t="s">
        <v>76</v>
      </c>
      <c r="TT5" s="37" t="s">
        <v>987</v>
      </c>
      <c r="TU5" s="37" t="s">
        <v>1105</v>
      </c>
      <c r="TV5" s="38" t="s">
        <v>36</v>
      </c>
      <c r="TW5" s="37" t="s">
        <v>37</v>
      </c>
      <c r="TX5" s="37" t="s">
        <v>814</v>
      </c>
      <c r="TY5" s="37" t="s">
        <v>75</v>
      </c>
      <c r="TZ5" s="36" t="s">
        <v>93</v>
      </c>
      <c r="UA5" s="88" t="s">
        <v>1103</v>
      </c>
      <c r="UB5" s="37" t="s">
        <v>95</v>
      </c>
      <c r="UC5" s="37" t="s">
        <v>99</v>
      </c>
      <c r="UD5" s="37" t="s">
        <v>102</v>
      </c>
      <c r="UE5" s="72" t="s">
        <v>956</v>
      </c>
      <c r="UF5" s="71" t="s">
        <v>858</v>
      </c>
      <c r="UG5" s="71" t="s">
        <v>860</v>
      </c>
      <c r="UH5" s="54" t="s">
        <v>72</v>
      </c>
      <c r="UI5" s="54" t="s">
        <v>96</v>
      </c>
      <c r="UJ5" s="54" t="s">
        <v>100</v>
      </c>
      <c r="UK5" s="54" t="s">
        <v>103</v>
      </c>
      <c r="UL5" s="54" t="s">
        <v>812</v>
      </c>
      <c r="UM5" s="54" t="s">
        <v>861</v>
      </c>
      <c r="UN5" s="55" t="s">
        <v>94</v>
      </c>
      <c r="UO5" s="55" t="s">
        <v>73</v>
      </c>
      <c r="UP5" s="55" t="s">
        <v>98</v>
      </c>
      <c r="UQ5" s="55" t="s">
        <v>104</v>
      </c>
      <c r="UR5" s="55" t="s">
        <v>813</v>
      </c>
      <c r="US5" s="55" t="s">
        <v>862</v>
      </c>
      <c r="UT5" s="56" t="s">
        <v>17</v>
      </c>
      <c r="UU5" s="56" t="s">
        <v>18</v>
      </c>
      <c r="UV5" s="56" t="s">
        <v>19</v>
      </c>
      <c r="UW5" s="56" t="s">
        <v>38</v>
      </c>
      <c r="UX5" s="37" t="s">
        <v>76</v>
      </c>
      <c r="UY5" s="37" t="s">
        <v>987</v>
      </c>
      <c r="UZ5" s="37" t="s">
        <v>1105</v>
      </c>
      <c r="VA5" s="38" t="s">
        <v>36</v>
      </c>
      <c r="VB5" s="37" t="s">
        <v>37</v>
      </c>
      <c r="VC5" s="37" t="s">
        <v>814</v>
      </c>
      <c r="VD5" s="37" t="s">
        <v>75</v>
      </c>
      <c r="VE5" s="36" t="s">
        <v>93</v>
      </c>
      <c r="VF5" s="88" t="s">
        <v>1103</v>
      </c>
      <c r="VG5" s="37" t="s">
        <v>95</v>
      </c>
      <c r="VH5" s="37" t="s">
        <v>99</v>
      </c>
      <c r="VI5" s="37" t="s">
        <v>102</v>
      </c>
      <c r="VJ5" s="72" t="s">
        <v>956</v>
      </c>
      <c r="VK5" s="71" t="s">
        <v>858</v>
      </c>
      <c r="VL5" s="71" t="s">
        <v>860</v>
      </c>
      <c r="VM5" s="54" t="s">
        <v>72</v>
      </c>
      <c r="VN5" s="54" t="s">
        <v>96</v>
      </c>
      <c r="VO5" s="54" t="s">
        <v>100</v>
      </c>
      <c r="VP5" s="54" t="s">
        <v>103</v>
      </c>
      <c r="VQ5" s="54" t="s">
        <v>812</v>
      </c>
      <c r="VR5" s="54" t="s">
        <v>861</v>
      </c>
      <c r="VS5" s="55" t="s">
        <v>94</v>
      </c>
      <c r="VT5" s="55" t="s">
        <v>73</v>
      </c>
      <c r="VU5" s="55" t="s">
        <v>98</v>
      </c>
      <c r="VV5" s="55" t="s">
        <v>104</v>
      </c>
      <c r="VW5" s="55" t="s">
        <v>813</v>
      </c>
      <c r="VX5" s="55" t="s">
        <v>862</v>
      </c>
      <c r="VY5" s="56" t="s">
        <v>17</v>
      </c>
      <c r="VZ5" s="56" t="s">
        <v>18</v>
      </c>
      <c r="WA5" s="56" t="s">
        <v>19</v>
      </c>
      <c r="WB5" s="56" t="s">
        <v>38</v>
      </c>
      <c r="WC5" s="37" t="s">
        <v>76</v>
      </c>
      <c r="WD5" s="37" t="s">
        <v>987</v>
      </c>
      <c r="WE5" s="37" t="s">
        <v>1105</v>
      </c>
      <c r="WF5" s="38" t="s">
        <v>36</v>
      </c>
      <c r="WG5" s="37" t="s">
        <v>37</v>
      </c>
      <c r="WH5" s="37" t="s">
        <v>814</v>
      </c>
      <c r="WI5" s="37" t="s">
        <v>75</v>
      </c>
      <c r="WJ5" s="36" t="s">
        <v>93</v>
      </c>
      <c r="WK5" s="88" t="s">
        <v>1103</v>
      </c>
      <c r="WL5" s="37" t="s">
        <v>95</v>
      </c>
      <c r="WM5" s="37" t="s">
        <v>99</v>
      </c>
      <c r="WN5" s="37" t="s">
        <v>102</v>
      </c>
      <c r="WO5" s="72" t="s">
        <v>956</v>
      </c>
      <c r="WP5" s="71" t="s">
        <v>858</v>
      </c>
      <c r="WQ5" s="71" t="s">
        <v>860</v>
      </c>
      <c r="WR5" s="54" t="s">
        <v>72</v>
      </c>
      <c r="WS5" s="54" t="s">
        <v>96</v>
      </c>
      <c r="WT5" s="54" t="s">
        <v>100</v>
      </c>
      <c r="WU5" s="54" t="s">
        <v>103</v>
      </c>
      <c r="WV5" s="54" t="s">
        <v>812</v>
      </c>
      <c r="WW5" s="54" t="s">
        <v>861</v>
      </c>
      <c r="WX5" s="55" t="s">
        <v>94</v>
      </c>
      <c r="WY5" s="55" t="s">
        <v>73</v>
      </c>
      <c r="WZ5" s="55" t="s">
        <v>98</v>
      </c>
      <c r="XA5" s="55" t="s">
        <v>104</v>
      </c>
      <c r="XB5" s="55" t="s">
        <v>813</v>
      </c>
      <c r="XC5" s="55" t="s">
        <v>862</v>
      </c>
      <c r="XD5" s="56" t="s">
        <v>17</v>
      </c>
      <c r="XE5" s="56" t="s">
        <v>18</v>
      </c>
      <c r="XF5" s="56" t="s">
        <v>19</v>
      </c>
      <c r="XG5" s="56" t="s">
        <v>38</v>
      </c>
      <c r="XH5" s="37" t="s">
        <v>76</v>
      </c>
      <c r="XI5" s="37" t="s">
        <v>987</v>
      </c>
      <c r="XJ5" s="37" t="s">
        <v>1105</v>
      </c>
      <c r="XK5" s="38" t="s">
        <v>36</v>
      </c>
      <c r="XL5" s="37" t="s">
        <v>37</v>
      </c>
      <c r="XM5" s="37" t="s">
        <v>814</v>
      </c>
      <c r="XN5" s="37" t="s">
        <v>75</v>
      </c>
      <c r="XO5" s="36" t="s">
        <v>93</v>
      </c>
      <c r="XP5" s="88" t="s">
        <v>1103</v>
      </c>
      <c r="XQ5" s="37" t="s">
        <v>95</v>
      </c>
      <c r="XR5" s="37" t="s">
        <v>99</v>
      </c>
      <c r="XS5" s="37" t="s">
        <v>102</v>
      </c>
      <c r="XT5" s="72" t="s">
        <v>956</v>
      </c>
      <c r="XU5" s="71" t="s">
        <v>858</v>
      </c>
      <c r="XV5" s="71" t="s">
        <v>860</v>
      </c>
      <c r="XW5" s="54" t="s">
        <v>72</v>
      </c>
      <c r="XX5" s="54" t="s">
        <v>96</v>
      </c>
      <c r="XY5" s="54" t="s">
        <v>100</v>
      </c>
      <c r="XZ5" s="54" t="s">
        <v>103</v>
      </c>
      <c r="YA5" s="54" t="s">
        <v>812</v>
      </c>
      <c r="YB5" s="54" t="s">
        <v>861</v>
      </c>
      <c r="YC5" s="55" t="s">
        <v>94</v>
      </c>
      <c r="YD5" s="55" t="s">
        <v>73</v>
      </c>
      <c r="YE5" s="55" t="s">
        <v>98</v>
      </c>
      <c r="YF5" s="55" t="s">
        <v>104</v>
      </c>
      <c r="YG5" s="55" t="s">
        <v>813</v>
      </c>
      <c r="YH5" s="55" t="s">
        <v>862</v>
      </c>
      <c r="YI5" s="56" t="s">
        <v>17</v>
      </c>
      <c r="YJ5" s="56" t="s">
        <v>18</v>
      </c>
      <c r="YK5" s="56" t="s">
        <v>19</v>
      </c>
      <c r="YL5" s="56" t="s">
        <v>38</v>
      </c>
      <c r="YM5" s="37" t="s">
        <v>76</v>
      </c>
      <c r="YN5" s="37" t="s">
        <v>987</v>
      </c>
      <c r="YO5" s="37" t="s">
        <v>1105</v>
      </c>
      <c r="YP5" s="38" t="s">
        <v>36</v>
      </c>
      <c r="YQ5" s="37" t="s">
        <v>37</v>
      </c>
      <c r="YR5" s="37" t="s">
        <v>814</v>
      </c>
      <c r="YS5" s="37" t="s">
        <v>75</v>
      </c>
      <c r="YT5" s="36" t="s">
        <v>93</v>
      </c>
      <c r="YU5" s="88" t="s">
        <v>1103</v>
      </c>
      <c r="YV5" s="37" t="s">
        <v>95</v>
      </c>
      <c r="YW5" s="37" t="s">
        <v>99</v>
      </c>
      <c r="YX5" s="37" t="s">
        <v>102</v>
      </c>
      <c r="YY5" s="72" t="s">
        <v>956</v>
      </c>
      <c r="YZ5" s="71" t="s">
        <v>858</v>
      </c>
      <c r="ZA5" s="71" t="s">
        <v>860</v>
      </c>
      <c r="ZB5" s="54" t="s">
        <v>72</v>
      </c>
      <c r="ZC5" s="54" t="s">
        <v>96</v>
      </c>
      <c r="ZD5" s="54" t="s">
        <v>100</v>
      </c>
      <c r="ZE5" s="54" t="s">
        <v>103</v>
      </c>
      <c r="ZF5" s="54" t="s">
        <v>812</v>
      </c>
      <c r="ZG5" s="54" t="s">
        <v>861</v>
      </c>
      <c r="ZH5" s="55" t="s">
        <v>94</v>
      </c>
      <c r="ZI5" s="55" t="s">
        <v>73</v>
      </c>
      <c r="ZJ5" s="55" t="s">
        <v>98</v>
      </c>
      <c r="ZK5" s="55" t="s">
        <v>104</v>
      </c>
      <c r="ZL5" s="55" t="s">
        <v>813</v>
      </c>
      <c r="ZM5" s="55" t="s">
        <v>862</v>
      </c>
      <c r="ZN5" s="56" t="s">
        <v>17</v>
      </c>
      <c r="ZO5" s="56" t="s">
        <v>18</v>
      </c>
      <c r="ZP5" s="56" t="s">
        <v>19</v>
      </c>
      <c r="ZQ5" s="56" t="s">
        <v>38</v>
      </c>
      <c r="ZR5" s="37" t="s">
        <v>76</v>
      </c>
      <c r="ZS5" s="37" t="s">
        <v>987</v>
      </c>
      <c r="ZT5" s="37" t="s">
        <v>1105</v>
      </c>
      <c r="ZU5" s="38" t="s">
        <v>36</v>
      </c>
      <c r="ZV5" s="37" t="s">
        <v>37</v>
      </c>
      <c r="ZW5" s="37" t="s">
        <v>814</v>
      </c>
      <c r="ZX5" s="37" t="s">
        <v>75</v>
      </c>
      <c r="ZY5" s="36" t="s">
        <v>93</v>
      </c>
      <c r="ZZ5" s="88" t="s">
        <v>1103</v>
      </c>
      <c r="AAA5" s="37" t="s">
        <v>95</v>
      </c>
      <c r="AAB5" s="37" t="s">
        <v>99</v>
      </c>
      <c r="AAC5" s="37" t="s">
        <v>102</v>
      </c>
      <c r="AAD5" s="72" t="s">
        <v>956</v>
      </c>
      <c r="AAE5" s="71" t="s">
        <v>858</v>
      </c>
      <c r="AAF5" s="71" t="s">
        <v>860</v>
      </c>
      <c r="AAG5" s="54" t="s">
        <v>72</v>
      </c>
      <c r="AAH5" s="54" t="s">
        <v>96</v>
      </c>
      <c r="AAI5" s="54" t="s">
        <v>100</v>
      </c>
      <c r="AAJ5" s="54" t="s">
        <v>103</v>
      </c>
      <c r="AAK5" s="54" t="s">
        <v>812</v>
      </c>
      <c r="AAL5" s="54" t="s">
        <v>861</v>
      </c>
      <c r="AAM5" s="55" t="s">
        <v>94</v>
      </c>
      <c r="AAN5" s="55" t="s">
        <v>73</v>
      </c>
      <c r="AAO5" s="55" t="s">
        <v>98</v>
      </c>
      <c r="AAP5" s="55" t="s">
        <v>104</v>
      </c>
      <c r="AAQ5" s="55" t="s">
        <v>813</v>
      </c>
      <c r="AAR5" s="55" t="s">
        <v>862</v>
      </c>
      <c r="AAS5" s="56" t="s">
        <v>17</v>
      </c>
      <c r="AAT5" s="56" t="s">
        <v>18</v>
      </c>
      <c r="AAU5" s="56" t="s">
        <v>19</v>
      </c>
      <c r="AAV5" s="56" t="s">
        <v>38</v>
      </c>
      <c r="AAW5" s="37" t="s">
        <v>76</v>
      </c>
      <c r="AAX5" s="37" t="s">
        <v>987</v>
      </c>
      <c r="AAY5" s="37" t="s">
        <v>1105</v>
      </c>
      <c r="AAZ5" s="38" t="s">
        <v>36</v>
      </c>
      <c r="ABA5" s="37" t="s">
        <v>37</v>
      </c>
      <c r="ABB5" s="37" t="s">
        <v>814</v>
      </c>
      <c r="ABC5" s="37" t="s">
        <v>75</v>
      </c>
      <c r="ABD5" s="36" t="s">
        <v>93</v>
      </c>
      <c r="ABE5" s="88" t="s">
        <v>1103</v>
      </c>
      <c r="ABF5" s="37" t="s">
        <v>95</v>
      </c>
      <c r="ABG5" s="37" t="s">
        <v>99</v>
      </c>
      <c r="ABH5" s="37" t="s">
        <v>102</v>
      </c>
      <c r="ABI5" s="72" t="s">
        <v>956</v>
      </c>
      <c r="ABJ5" s="71" t="s">
        <v>858</v>
      </c>
      <c r="ABK5" s="71" t="s">
        <v>860</v>
      </c>
      <c r="ABL5" s="54" t="s">
        <v>72</v>
      </c>
      <c r="ABM5" s="54" t="s">
        <v>96</v>
      </c>
      <c r="ABN5" s="54" t="s">
        <v>100</v>
      </c>
      <c r="ABO5" s="54" t="s">
        <v>103</v>
      </c>
      <c r="ABP5" s="54" t="s">
        <v>812</v>
      </c>
      <c r="ABQ5" s="54" t="s">
        <v>861</v>
      </c>
      <c r="ABR5" s="55" t="s">
        <v>94</v>
      </c>
      <c r="ABS5" s="55" t="s">
        <v>73</v>
      </c>
      <c r="ABT5" s="55" t="s">
        <v>98</v>
      </c>
      <c r="ABU5" s="55" t="s">
        <v>104</v>
      </c>
      <c r="ABV5" s="55" t="s">
        <v>813</v>
      </c>
      <c r="ABW5" s="55" t="s">
        <v>862</v>
      </c>
      <c r="ABX5" s="56" t="s">
        <v>17</v>
      </c>
      <c r="ABY5" s="56" t="s">
        <v>18</v>
      </c>
      <c r="ABZ5" s="56" t="s">
        <v>19</v>
      </c>
      <c r="ACA5" s="56" t="s">
        <v>38</v>
      </c>
      <c r="ACB5" s="37" t="s">
        <v>76</v>
      </c>
      <c r="ACC5" s="37" t="s">
        <v>987</v>
      </c>
      <c r="ACD5" s="37" t="s">
        <v>1105</v>
      </c>
      <c r="ACE5" s="38" t="s">
        <v>36</v>
      </c>
      <c r="ACF5" s="37" t="s">
        <v>37</v>
      </c>
      <c r="ACG5" s="37" t="s">
        <v>814</v>
      </c>
      <c r="ACH5" s="37" t="s">
        <v>75</v>
      </c>
      <c r="ACI5" s="36" t="s">
        <v>93</v>
      </c>
      <c r="ACJ5" s="88" t="s">
        <v>1103</v>
      </c>
      <c r="ACK5" s="37" t="s">
        <v>95</v>
      </c>
      <c r="ACL5" s="37" t="s">
        <v>99</v>
      </c>
      <c r="ACM5" s="37" t="s">
        <v>102</v>
      </c>
      <c r="ACN5" s="72" t="s">
        <v>956</v>
      </c>
      <c r="ACO5" s="71" t="s">
        <v>858</v>
      </c>
      <c r="ACP5" s="71" t="s">
        <v>860</v>
      </c>
      <c r="ACQ5" s="54" t="s">
        <v>72</v>
      </c>
      <c r="ACR5" s="54" t="s">
        <v>96</v>
      </c>
      <c r="ACS5" s="54" t="s">
        <v>100</v>
      </c>
      <c r="ACT5" s="54" t="s">
        <v>103</v>
      </c>
      <c r="ACU5" s="54" t="s">
        <v>812</v>
      </c>
      <c r="ACV5" s="54" t="s">
        <v>861</v>
      </c>
      <c r="ACW5" s="55" t="s">
        <v>94</v>
      </c>
      <c r="ACX5" s="55" t="s">
        <v>73</v>
      </c>
      <c r="ACY5" s="55" t="s">
        <v>98</v>
      </c>
      <c r="ACZ5" s="55" t="s">
        <v>104</v>
      </c>
      <c r="ADA5" s="55" t="s">
        <v>813</v>
      </c>
      <c r="ADB5" s="55" t="s">
        <v>862</v>
      </c>
      <c r="ADC5" s="56" t="s">
        <v>17</v>
      </c>
      <c r="ADD5" s="56" t="s">
        <v>18</v>
      </c>
      <c r="ADE5" s="56" t="s">
        <v>19</v>
      </c>
      <c r="ADF5" s="56" t="s">
        <v>38</v>
      </c>
      <c r="ADG5" s="37" t="s">
        <v>76</v>
      </c>
      <c r="ADH5" s="37" t="s">
        <v>987</v>
      </c>
      <c r="ADI5" s="37" t="s">
        <v>1105</v>
      </c>
      <c r="ADJ5" s="38" t="s">
        <v>36</v>
      </c>
      <c r="ADK5" s="37" t="s">
        <v>37</v>
      </c>
      <c r="ADL5" s="37" t="s">
        <v>814</v>
      </c>
      <c r="ADM5" s="37" t="s">
        <v>75</v>
      </c>
      <c r="ADN5" s="36" t="s">
        <v>93</v>
      </c>
      <c r="ADO5" s="88" t="s">
        <v>1103</v>
      </c>
      <c r="ADP5" s="37" t="s">
        <v>95</v>
      </c>
      <c r="ADQ5" s="37" t="s">
        <v>99</v>
      </c>
      <c r="ADR5" s="37" t="s">
        <v>102</v>
      </c>
      <c r="ADS5" s="72" t="s">
        <v>956</v>
      </c>
      <c r="ADT5" s="71" t="s">
        <v>858</v>
      </c>
      <c r="ADU5" s="71" t="s">
        <v>860</v>
      </c>
      <c r="ADV5" s="54" t="s">
        <v>72</v>
      </c>
      <c r="ADW5" s="54" t="s">
        <v>96</v>
      </c>
      <c r="ADX5" s="54" t="s">
        <v>100</v>
      </c>
      <c r="ADY5" s="54" t="s">
        <v>103</v>
      </c>
      <c r="ADZ5" s="54" t="s">
        <v>812</v>
      </c>
      <c r="AEA5" s="54" t="s">
        <v>861</v>
      </c>
      <c r="AEB5" s="55" t="s">
        <v>94</v>
      </c>
      <c r="AEC5" s="55" t="s">
        <v>73</v>
      </c>
      <c r="AED5" s="55" t="s">
        <v>98</v>
      </c>
      <c r="AEE5" s="55" t="s">
        <v>104</v>
      </c>
      <c r="AEF5" s="55" t="s">
        <v>813</v>
      </c>
      <c r="AEG5" s="55" t="s">
        <v>862</v>
      </c>
      <c r="AEH5" s="56" t="s">
        <v>17</v>
      </c>
      <c r="AEI5" s="56" t="s">
        <v>18</v>
      </c>
      <c r="AEJ5" s="56" t="s">
        <v>19</v>
      </c>
      <c r="AEK5" s="56" t="s">
        <v>38</v>
      </c>
      <c r="AEL5" s="37" t="s">
        <v>76</v>
      </c>
      <c r="AEM5" s="37" t="s">
        <v>987</v>
      </c>
      <c r="AEN5" s="37" t="s">
        <v>1105</v>
      </c>
      <c r="AEO5" s="38" t="s">
        <v>36</v>
      </c>
      <c r="AEP5" s="37" t="s">
        <v>37</v>
      </c>
      <c r="AEQ5" s="37" t="s">
        <v>814</v>
      </c>
      <c r="AER5" s="37" t="s">
        <v>75</v>
      </c>
      <c r="AES5" s="36" t="s">
        <v>93</v>
      </c>
      <c r="AET5" s="88" t="s">
        <v>1103</v>
      </c>
      <c r="AEU5" s="37" t="s">
        <v>95</v>
      </c>
      <c r="AEV5" s="37" t="s">
        <v>99</v>
      </c>
      <c r="AEW5" s="37" t="s">
        <v>102</v>
      </c>
      <c r="AEX5" s="72" t="s">
        <v>956</v>
      </c>
      <c r="AEY5" s="71" t="s">
        <v>858</v>
      </c>
      <c r="AEZ5" s="71" t="s">
        <v>860</v>
      </c>
      <c r="AFA5" s="54" t="s">
        <v>72</v>
      </c>
      <c r="AFB5" s="54" t="s">
        <v>96</v>
      </c>
      <c r="AFC5" s="54" t="s">
        <v>100</v>
      </c>
      <c r="AFD5" s="54" t="s">
        <v>103</v>
      </c>
      <c r="AFE5" s="54" t="s">
        <v>812</v>
      </c>
      <c r="AFF5" s="54" t="s">
        <v>861</v>
      </c>
      <c r="AFG5" s="55" t="s">
        <v>94</v>
      </c>
      <c r="AFH5" s="55" t="s">
        <v>73</v>
      </c>
      <c r="AFI5" s="55" t="s">
        <v>98</v>
      </c>
      <c r="AFJ5" s="55" t="s">
        <v>104</v>
      </c>
      <c r="AFK5" s="55" t="s">
        <v>813</v>
      </c>
      <c r="AFL5" s="55" t="s">
        <v>862</v>
      </c>
      <c r="AFM5" s="56" t="s">
        <v>17</v>
      </c>
      <c r="AFN5" s="56" t="s">
        <v>18</v>
      </c>
      <c r="AFO5" s="56" t="s">
        <v>19</v>
      </c>
      <c r="AFP5" s="56" t="s">
        <v>38</v>
      </c>
      <c r="AFQ5" s="37" t="s">
        <v>76</v>
      </c>
      <c r="AFR5" s="37" t="s">
        <v>987</v>
      </c>
      <c r="AFS5" s="37" t="s">
        <v>1105</v>
      </c>
      <c r="AFT5" s="38" t="s">
        <v>36</v>
      </c>
      <c r="AFU5" s="37" t="s">
        <v>37</v>
      </c>
      <c r="AFV5" s="37" t="s">
        <v>814</v>
      </c>
      <c r="AFW5" s="37" t="s">
        <v>75</v>
      </c>
      <c r="AFX5" s="36" t="s">
        <v>93</v>
      </c>
      <c r="AFY5" s="88" t="s">
        <v>1103</v>
      </c>
      <c r="AFZ5" s="37" t="s">
        <v>95</v>
      </c>
      <c r="AGA5" s="37" t="s">
        <v>99</v>
      </c>
      <c r="AGB5" s="37" t="s">
        <v>102</v>
      </c>
      <c r="AGC5" s="72" t="s">
        <v>956</v>
      </c>
      <c r="AGD5" s="71" t="s">
        <v>858</v>
      </c>
      <c r="AGE5" s="71" t="s">
        <v>860</v>
      </c>
      <c r="AGF5" s="54" t="s">
        <v>72</v>
      </c>
      <c r="AGG5" s="54" t="s">
        <v>96</v>
      </c>
      <c r="AGH5" s="54" t="s">
        <v>100</v>
      </c>
      <c r="AGI5" s="54" t="s">
        <v>103</v>
      </c>
      <c r="AGJ5" s="54" t="s">
        <v>812</v>
      </c>
      <c r="AGK5" s="54" t="s">
        <v>861</v>
      </c>
      <c r="AGL5" s="55" t="s">
        <v>94</v>
      </c>
      <c r="AGM5" s="55" t="s">
        <v>73</v>
      </c>
      <c r="AGN5" s="55" t="s">
        <v>98</v>
      </c>
      <c r="AGO5" s="55" t="s">
        <v>104</v>
      </c>
      <c r="AGP5" s="55" t="s">
        <v>813</v>
      </c>
      <c r="AGQ5" s="55" t="s">
        <v>862</v>
      </c>
      <c r="AGR5" s="56" t="s">
        <v>17</v>
      </c>
      <c r="AGS5" s="56" t="s">
        <v>18</v>
      </c>
      <c r="AGT5" s="56" t="s">
        <v>19</v>
      </c>
      <c r="AGU5" s="56" t="s">
        <v>38</v>
      </c>
      <c r="AGV5" s="37" t="s">
        <v>76</v>
      </c>
      <c r="AGW5" s="37" t="s">
        <v>987</v>
      </c>
      <c r="AGX5" s="37" t="s">
        <v>1105</v>
      </c>
      <c r="AGY5" s="38" t="s">
        <v>36</v>
      </c>
      <c r="AGZ5" s="37" t="s">
        <v>37</v>
      </c>
      <c r="AHA5" s="37" t="s">
        <v>814</v>
      </c>
      <c r="AHB5" s="37" t="s">
        <v>75</v>
      </c>
      <c r="AHC5" s="36" t="s">
        <v>93</v>
      </c>
      <c r="AHD5" s="88" t="s">
        <v>1103</v>
      </c>
      <c r="AHE5" s="37" t="s">
        <v>95</v>
      </c>
      <c r="AHF5" s="37" t="s">
        <v>99</v>
      </c>
      <c r="AHG5" s="37" t="s">
        <v>102</v>
      </c>
      <c r="AHH5" s="72" t="s">
        <v>956</v>
      </c>
      <c r="AHI5" s="71" t="s">
        <v>858</v>
      </c>
      <c r="AHJ5" s="71" t="s">
        <v>860</v>
      </c>
      <c r="AHK5" s="54" t="s">
        <v>72</v>
      </c>
      <c r="AHL5" s="54" t="s">
        <v>96</v>
      </c>
      <c r="AHM5" s="54" t="s">
        <v>100</v>
      </c>
      <c r="AHN5" s="54" t="s">
        <v>103</v>
      </c>
      <c r="AHO5" s="54" t="s">
        <v>812</v>
      </c>
      <c r="AHP5" s="54" t="s">
        <v>861</v>
      </c>
      <c r="AHQ5" s="55" t="s">
        <v>94</v>
      </c>
      <c r="AHR5" s="55" t="s">
        <v>73</v>
      </c>
      <c r="AHS5" s="55" t="s">
        <v>98</v>
      </c>
      <c r="AHT5" s="55" t="s">
        <v>104</v>
      </c>
      <c r="AHU5" s="55" t="s">
        <v>813</v>
      </c>
      <c r="AHV5" s="55" t="s">
        <v>862</v>
      </c>
      <c r="AHW5" s="56" t="s">
        <v>17</v>
      </c>
      <c r="AHX5" s="56" t="s">
        <v>18</v>
      </c>
      <c r="AHY5" s="56" t="s">
        <v>19</v>
      </c>
      <c r="AHZ5" s="56" t="s">
        <v>38</v>
      </c>
      <c r="AIA5" s="37" t="s">
        <v>76</v>
      </c>
      <c r="AIB5" s="37" t="s">
        <v>987</v>
      </c>
      <c r="AIC5" s="37" t="s">
        <v>1105</v>
      </c>
      <c r="AID5" s="38" t="s">
        <v>36</v>
      </c>
      <c r="AIE5" s="37" t="s">
        <v>37</v>
      </c>
      <c r="AIF5" s="37" t="s">
        <v>814</v>
      </c>
      <c r="AIG5" s="37" t="s">
        <v>75</v>
      </c>
      <c r="AIH5" s="36" t="s">
        <v>93</v>
      </c>
      <c r="AII5" s="88" t="s">
        <v>1103</v>
      </c>
      <c r="AIJ5" s="37" t="s">
        <v>95</v>
      </c>
      <c r="AIK5" s="37" t="s">
        <v>99</v>
      </c>
      <c r="AIL5" s="37" t="s">
        <v>102</v>
      </c>
      <c r="AIM5" s="72" t="s">
        <v>956</v>
      </c>
      <c r="AIN5" s="71" t="s">
        <v>858</v>
      </c>
      <c r="AIO5" s="71" t="s">
        <v>860</v>
      </c>
      <c r="AIP5" s="54" t="s">
        <v>72</v>
      </c>
      <c r="AIQ5" s="54" t="s">
        <v>96</v>
      </c>
      <c r="AIR5" s="54" t="s">
        <v>100</v>
      </c>
      <c r="AIS5" s="54" t="s">
        <v>103</v>
      </c>
      <c r="AIT5" s="54" t="s">
        <v>812</v>
      </c>
      <c r="AIU5" s="54" t="s">
        <v>861</v>
      </c>
      <c r="AIV5" s="55" t="s">
        <v>94</v>
      </c>
      <c r="AIW5" s="55" t="s">
        <v>73</v>
      </c>
      <c r="AIX5" s="55" t="s">
        <v>98</v>
      </c>
      <c r="AIY5" s="55" t="s">
        <v>104</v>
      </c>
      <c r="AIZ5" s="55" t="s">
        <v>813</v>
      </c>
      <c r="AJA5" s="55" t="s">
        <v>862</v>
      </c>
      <c r="AJB5" s="56" t="s">
        <v>17</v>
      </c>
      <c r="AJC5" s="56" t="s">
        <v>18</v>
      </c>
      <c r="AJD5" s="56" t="s">
        <v>19</v>
      </c>
      <c r="AJE5" s="56" t="s">
        <v>38</v>
      </c>
      <c r="AJF5" s="37" t="s">
        <v>76</v>
      </c>
      <c r="AJG5" s="37" t="s">
        <v>987</v>
      </c>
      <c r="AJH5" s="37" t="s">
        <v>1105</v>
      </c>
      <c r="AJI5" s="38" t="s">
        <v>36</v>
      </c>
      <c r="AJJ5" s="37" t="s">
        <v>37</v>
      </c>
      <c r="AJK5" s="37" t="s">
        <v>814</v>
      </c>
      <c r="AJL5" s="37" t="s">
        <v>75</v>
      </c>
      <c r="AJM5" s="36" t="s">
        <v>93</v>
      </c>
      <c r="AJN5" s="88" t="s">
        <v>1103</v>
      </c>
      <c r="AJO5" s="37" t="s">
        <v>95</v>
      </c>
      <c r="AJP5" s="37" t="s">
        <v>99</v>
      </c>
      <c r="AJQ5" s="37" t="s">
        <v>102</v>
      </c>
      <c r="AJR5" s="72" t="s">
        <v>956</v>
      </c>
      <c r="AJS5" s="71" t="s">
        <v>858</v>
      </c>
      <c r="AJT5" s="71" t="s">
        <v>860</v>
      </c>
      <c r="AJU5" s="54" t="s">
        <v>72</v>
      </c>
      <c r="AJV5" s="54" t="s">
        <v>96</v>
      </c>
      <c r="AJW5" s="54" t="s">
        <v>100</v>
      </c>
      <c r="AJX5" s="54" t="s">
        <v>103</v>
      </c>
      <c r="AJY5" s="54" t="s">
        <v>812</v>
      </c>
      <c r="AJZ5" s="54" t="s">
        <v>861</v>
      </c>
      <c r="AKA5" s="55" t="s">
        <v>94</v>
      </c>
      <c r="AKB5" s="55" t="s">
        <v>73</v>
      </c>
      <c r="AKC5" s="55" t="s">
        <v>98</v>
      </c>
      <c r="AKD5" s="55" t="s">
        <v>104</v>
      </c>
      <c r="AKE5" s="55" t="s">
        <v>813</v>
      </c>
      <c r="AKF5" s="55" t="s">
        <v>862</v>
      </c>
      <c r="AKG5" s="56" t="s">
        <v>17</v>
      </c>
      <c r="AKH5" s="56" t="s">
        <v>18</v>
      </c>
      <c r="AKI5" s="56" t="s">
        <v>19</v>
      </c>
      <c r="AKJ5" s="56" t="s">
        <v>38</v>
      </c>
      <c r="AKK5" s="37" t="s">
        <v>76</v>
      </c>
      <c r="AKL5" s="37" t="s">
        <v>987</v>
      </c>
      <c r="AKM5" s="37" t="s">
        <v>1105</v>
      </c>
      <c r="AKN5" s="38" t="s">
        <v>36</v>
      </c>
      <c r="AKO5" s="37" t="s">
        <v>37</v>
      </c>
      <c r="AKP5" s="37" t="s">
        <v>814</v>
      </c>
      <c r="AKQ5" s="39" t="s">
        <v>75</v>
      </c>
    </row>
    <row r="6" spans="1:979" s="50" customFormat="1" ht="12.6" customHeight="1" x14ac:dyDescent="0.3">
      <c r="A6" s="44" t="s">
        <v>1040</v>
      </c>
      <c r="B6" s="44" t="s">
        <v>1</v>
      </c>
      <c r="C6" s="44" t="s">
        <v>947</v>
      </c>
      <c r="D6" s="44" t="s">
        <v>949</v>
      </c>
      <c r="E6" s="44" t="s">
        <v>8</v>
      </c>
      <c r="F6" s="45" t="s">
        <v>64</v>
      </c>
      <c r="G6" s="44" t="s">
        <v>686</v>
      </c>
      <c r="H6" s="44" t="s">
        <v>65</v>
      </c>
      <c r="I6" s="46" t="s">
        <v>66</v>
      </c>
      <c r="J6" s="44" t="s">
        <v>9</v>
      </c>
      <c r="K6" s="44" t="s">
        <v>67</v>
      </c>
      <c r="L6" s="44" t="s">
        <v>1043</v>
      </c>
      <c r="M6" s="44" t="s">
        <v>2</v>
      </c>
      <c r="N6" s="44" t="s">
        <v>3</v>
      </c>
      <c r="O6" s="44" t="s">
        <v>4</v>
      </c>
      <c r="P6" s="44" t="s">
        <v>5</v>
      </c>
      <c r="Q6" s="44" t="s">
        <v>6</v>
      </c>
      <c r="R6" s="44" t="s">
        <v>7</v>
      </c>
      <c r="S6" s="47" t="s">
        <v>34</v>
      </c>
      <c r="T6" s="89" t="s">
        <v>1074</v>
      </c>
      <c r="U6" s="44" t="s">
        <v>90</v>
      </c>
      <c r="V6" s="44" t="s">
        <v>106</v>
      </c>
      <c r="W6" s="44" t="s">
        <v>105</v>
      </c>
      <c r="X6" s="44" t="s">
        <v>955</v>
      </c>
      <c r="Y6" s="44" t="s">
        <v>864</v>
      </c>
      <c r="Z6" s="44" t="s">
        <v>863</v>
      </c>
      <c r="AA6" s="44" t="s">
        <v>89</v>
      </c>
      <c r="AB6" s="44" t="s">
        <v>35</v>
      </c>
      <c r="AC6" s="44" t="s">
        <v>107</v>
      </c>
      <c r="AD6" s="44" t="s">
        <v>101</v>
      </c>
      <c r="AE6" s="44" t="s">
        <v>688</v>
      </c>
      <c r="AF6" s="44" t="s">
        <v>853</v>
      </c>
      <c r="AG6" s="44" t="s">
        <v>92</v>
      </c>
      <c r="AH6" s="44" t="s">
        <v>91</v>
      </c>
      <c r="AI6" s="44" t="s">
        <v>97</v>
      </c>
      <c r="AJ6" s="44" t="s">
        <v>103</v>
      </c>
      <c r="AK6" s="44" t="s">
        <v>689</v>
      </c>
      <c r="AL6" s="44" t="s">
        <v>854</v>
      </c>
      <c r="AM6" s="44" t="s">
        <v>110</v>
      </c>
      <c r="AN6" s="44" t="s">
        <v>109</v>
      </c>
      <c r="AO6" s="44" t="s">
        <v>108</v>
      </c>
      <c r="AP6" s="44" t="s">
        <v>690</v>
      </c>
      <c r="AQ6" s="44" t="s">
        <v>76</v>
      </c>
      <c r="AR6" s="44" t="s">
        <v>954</v>
      </c>
      <c r="AS6" s="44" t="s">
        <v>1044</v>
      </c>
      <c r="AT6" s="44" t="s">
        <v>36</v>
      </c>
      <c r="AU6" s="44" t="s">
        <v>37</v>
      </c>
      <c r="AV6" s="44" t="s">
        <v>691</v>
      </c>
      <c r="AW6" s="48" t="s">
        <v>75</v>
      </c>
      <c r="AX6" s="47" t="s">
        <v>72</v>
      </c>
      <c r="AY6" s="89" t="s">
        <v>94</v>
      </c>
      <c r="AZ6" s="44" t="s">
        <v>111</v>
      </c>
      <c r="BA6" s="44" t="s">
        <v>112</v>
      </c>
      <c r="BB6" s="44" t="s">
        <v>113</v>
      </c>
      <c r="BC6" s="44" t="s">
        <v>957</v>
      </c>
      <c r="BD6" s="44" t="s">
        <v>857</v>
      </c>
      <c r="BE6" s="44" t="s">
        <v>859</v>
      </c>
      <c r="BF6" s="44" t="s">
        <v>114</v>
      </c>
      <c r="BG6" s="44" t="s">
        <v>115</v>
      </c>
      <c r="BH6" s="44" t="s">
        <v>116</v>
      </c>
      <c r="BI6" s="44" t="s">
        <v>117</v>
      </c>
      <c r="BJ6" s="44" t="s">
        <v>692</v>
      </c>
      <c r="BK6" s="44" t="s">
        <v>855</v>
      </c>
      <c r="BL6" s="44" t="s">
        <v>118</v>
      </c>
      <c r="BM6" s="44" t="s">
        <v>119</v>
      </c>
      <c r="BN6" s="44" t="s">
        <v>120</v>
      </c>
      <c r="BO6" s="44" t="s">
        <v>121</v>
      </c>
      <c r="BP6" s="44" t="s">
        <v>693</v>
      </c>
      <c r="BQ6" s="44" t="s">
        <v>856</v>
      </c>
      <c r="BR6" s="44" t="s">
        <v>122</v>
      </c>
      <c r="BS6" s="44" t="s">
        <v>123</v>
      </c>
      <c r="BT6" s="44" t="s">
        <v>124</v>
      </c>
      <c r="BU6" s="44" t="s">
        <v>694</v>
      </c>
      <c r="BV6" s="44" t="s">
        <v>125</v>
      </c>
      <c r="BW6" s="44" t="s">
        <v>988</v>
      </c>
      <c r="BX6" s="44" t="s">
        <v>1045</v>
      </c>
      <c r="BY6" s="44" t="s">
        <v>126</v>
      </c>
      <c r="BZ6" s="44" t="s">
        <v>127</v>
      </c>
      <c r="CA6" s="44" t="s">
        <v>695</v>
      </c>
      <c r="CB6" s="57" t="s">
        <v>128</v>
      </c>
      <c r="CC6" s="47" t="s">
        <v>129</v>
      </c>
      <c r="CD6" s="89" t="s">
        <v>1075</v>
      </c>
      <c r="CE6" s="44" t="s">
        <v>130</v>
      </c>
      <c r="CF6" s="44" t="s">
        <v>131</v>
      </c>
      <c r="CG6" s="44" t="s">
        <v>132</v>
      </c>
      <c r="CH6" s="44" t="s">
        <v>958</v>
      </c>
      <c r="CI6" s="44" t="s">
        <v>866</v>
      </c>
      <c r="CJ6" s="44" t="s">
        <v>865</v>
      </c>
      <c r="CK6" s="44" t="s">
        <v>133</v>
      </c>
      <c r="CL6" s="44" t="s">
        <v>83</v>
      </c>
      <c r="CM6" s="44" t="s">
        <v>134</v>
      </c>
      <c r="CN6" s="44" t="s">
        <v>135</v>
      </c>
      <c r="CO6" s="44" t="s">
        <v>696</v>
      </c>
      <c r="CP6" s="44" t="s">
        <v>867</v>
      </c>
      <c r="CQ6" s="44" t="s">
        <v>136</v>
      </c>
      <c r="CR6" s="44" t="s">
        <v>137</v>
      </c>
      <c r="CS6" s="44" t="s">
        <v>138</v>
      </c>
      <c r="CT6" s="44" t="s">
        <v>139</v>
      </c>
      <c r="CU6" s="44" t="s">
        <v>697</v>
      </c>
      <c r="CV6" s="44" t="s">
        <v>868</v>
      </c>
      <c r="CW6" s="44" t="s">
        <v>140</v>
      </c>
      <c r="CX6" s="44" t="s">
        <v>141</v>
      </c>
      <c r="CY6" s="44" t="s">
        <v>142</v>
      </c>
      <c r="CZ6" s="44" t="s">
        <v>698</v>
      </c>
      <c r="DA6" s="44" t="s">
        <v>143</v>
      </c>
      <c r="DB6" s="44" t="s">
        <v>989</v>
      </c>
      <c r="DC6" s="44" t="s">
        <v>1046</v>
      </c>
      <c r="DD6" s="44" t="s">
        <v>144</v>
      </c>
      <c r="DE6" s="44" t="s">
        <v>145</v>
      </c>
      <c r="DF6" s="44" t="s">
        <v>699</v>
      </c>
      <c r="DG6" s="49" t="s">
        <v>146</v>
      </c>
      <c r="DH6" s="47" t="s">
        <v>147</v>
      </c>
      <c r="DI6" s="89" t="s">
        <v>1076</v>
      </c>
      <c r="DJ6" s="44" t="s">
        <v>148</v>
      </c>
      <c r="DK6" s="44" t="s">
        <v>149</v>
      </c>
      <c r="DL6" s="44" t="s">
        <v>150</v>
      </c>
      <c r="DM6" s="44" t="s">
        <v>959</v>
      </c>
      <c r="DN6" s="44" t="s">
        <v>870</v>
      </c>
      <c r="DO6" s="44" t="s">
        <v>869</v>
      </c>
      <c r="DP6" s="44" t="s">
        <v>151</v>
      </c>
      <c r="DQ6" s="44" t="s">
        <v>152</v>
      </c>
      <c r="DR6" s="44" t="s">
        <v>153</v>
      </c>
      <c r="DS6" s="44" t="s">
        <v>154</v>
      </c>
      <c r="DT6" s="44" t="s">
        <v>700</v>
      </c>
      <c r="DU6" s="44" t="s">
        <v>871</v>
      </c>
      <c r="DV6" s="44" t="s">
        <v>155</v>
      </c>
      <c r="DW6" s="44" t="s">
        <v>156</v>
      </c>
      <c r="DX6" s="44" t="s">
        <v>157</v>
      </c>
      <c r="DY6" s="44" t="s">
        <v>158</v>
      </c>
      <c r="DZ6" s="44" t="s">
        <v>701</v>
      </c>
      <c r="EA6" s="44" t="s">
        <v>876</v>
      </c>
      <c r="EB6" s="44" t="s">
        <v>159</v>
      </c>
      <c r="EC6" s="44" t="s">
        <v>160</v>
      </c>
      <c r="ED6" s="44" t="s">
        <v>161</v>
      </c>
      <c r="EE6" s="44" t="s">
        <v>703</v>
      </c>
      <c r="EF6" s="44" t="s">
        <v>162</v>
      </c>
      <c r="EG6" s="44" t="s">
        <v>990</v>
      </c>
      <c r="EH6" s="44" t="s">
        <v>1047</v>
      </c>
      <c r="EI6" s="44" t="s">
        <v>163</v>
      </c>
      <c r="EJ6" s="44" t="s">
        <v>164</v>
      </c>
      <c r="EK6" s="44" t="s">
        <v>702</v>
      </c>
      <c r="EL6" s="49" t="s">
        <v>165</v>
      </c>
      <c r="EM6" s="47" t="s">
        <v>84</v>
      </c>
      <c r="EN6" s="89" t="s">
        <v>1077</v>
      </c>
      <c r="EO6" s="44" t="s">
        <v>166</v>
      </c>
      <c r="EP6" s="44" t="s">
        <v>167</v>
      </c>
      <c r="EQ6" s="44" t="s">
        <v>168</v>
      </c>
      <c r="ER6" s="44" t="s">
        <v>960</v>
      </c>
      <c r="ES6" s="44" t="s">
        <v>873</v>
      </c>
      <c r="ET6" s="44" t="s">
        <v>872</v>
      </c>
      <c r="EU6" s="44" t="s">
        <v>169</v>
      </c>
      <c r="EV6" s="44" t="s">
        <v>170</v>
      </c>
      <c r="EW6" s="44" t="s">
        <v>171</v>
      </c>
      <c r="EX6" s="44" t="s">
        <v>172</v>
      </c>
      <c r="EY6" s="44" t="s">
        <v>704</v>
      </c>
      <c r="EZ6" s="44" t="s">
        <v>874</v>
      </c>
      <c r="FA6" s="44" t="s">
        <v>173</v>
      </c>
      <c r="FB6" s="44" t="s">
        <v>174</v>
      </c>
      <c r="FC6" s="44" t="s">
        <v>175</v>
      </c>
      <c r="FD6" s="44" t="s">
        <v>176</v>
      </c>
      <c r="FE6" s="44" t="s">
        <v>705</v>
      </c>
      <c r="FF6" s="44" t="s">
        <v>875</v>
      </c>
      <c r="FG6" s="44" t="s">
        <v>177</v>
      </c>
      <c r="FH6" s="44" t="s">
        <v>178</v>
      </c>
      <c r="FI6" s="44" t="s">
        <v>179</v>
      </c>
      <c r="FJ6" s="44" t="s">
        <v>706</v>
      </c>
      <c r="FK6" s="44" t="s">
        <v>180</v>
      </c>
      <c r="FL6" s="44" t="s">
        <v>991</v>
      </c>
      <c r="FM6" s="44" t="s">
        <v>1048</v>
      </c>
      <c r="FN6" s="44" t="s">
        <v>181</v>
      </c>
      <c r="FO6" s="44" t="s">
        <v>182</v>
      </c>
      <c r="FP6" s="44" t="s">
        <v>707</v>
      </c>
      <c r="FQ6" s="49" t="s">
        <v>183</v>
      </c>
      <c r="FR6" s="47" t="s">
        <v>184</v>
      </c>
      <c r="FS6" s="89" t="s">
        <v>1078</v>
      </c>
      <c r="FT6" s="44" t="s">
        <v>185</v>
      </c>
      <c r="FU6" s="44" t="s">
        <v>186</v>
      </c>
      <c r="FV6" s="44" t="s">
        <v>187</v>
      </c>
      <c r="FW6" s="44" t="s">
        <v>961</v>
      </c>
      <c r="FX6" s="44" t="s">
        <v>878</v>
      </c>
      <c r="FY6" s="44" t="s">
        <v>877</v>
      </c>
      <c r="FZ6" s="44" t="s">
        <v>188</v>
      </c>
      <c r="GA6" s="44" t="s">
        <v>189</v>
      </c>
      <c r="GB6" s="44" t="s">
        <v>190</v>
      </c>
      <c r="GC6" s="44" t="s">
        <v>191</v>
      </c>
      <c r="GD6" s="44" t="s">
        <v>708</v>
      </c>
      <c r="GE6" s="44" t="s">
        <v>879</v>
      </c>
      <c r="GF6" s="44" t="s">
        <v>192</v>
      </c>
      <c r="GG6" s="44" t="s">
        <v>193</v>
      </c>
      <c r="GH6" s="44" t="s">
        <v>194</v>
      </c>
      <c r="GI6" s="44" t="s">
        <v>195</v>
      </c>
      <c r="GJ6" s="44" t="s">
        <v>709</v>
      </c>
      <c r="GK6" s="44" t="s">
        <v>880</v>
      </c>
      <c r="GL6" s="44" t="s">
        <v>196</v>
      </c>
      <c r="GM6" s="44" t="s">
        <v>197</v>
      </c>
      <c r="GN6" s="44" t="s">
        <v>198</v>
      </c>
      <c r="GO6" s="44" t="s">
        <v>710</v>
      </c>
      <c r="GP6" s="44" t="s">
        <v>199</v>
      </c>
      <c r="GQ6" s="44" t="s">
        <v>992</v>
      </c>
      <c r="GR6" s="44" t="s">
        <v>1049</v>
      </c>
      <c r="GS6" s="44" t="s">
        <v>200</v>
      </c>
      <c r="GT6" s="44" t="s">
        <v>201</v>
      </c>
      <c r="GU6" s="44" t="s">
        <v>711</v>
      </c>
      <c r="GV6" s="49" t="s">
        <v>202</v>
      </c>
      <c r="GW6" s="47" t="s">
        <v>203</v>
      </c>
      <c r="GX6" s="89" t="s">
        <v>1079</v>
      </c>
      <c r="GY6" s="44" t="s">
        <v>204</v>
      </c>
      <c r="GZ6" s="44" t="s">
        <v>205</v>
      </c>
      <c r="HA6" s="44" t="s">
        <v>206</v>
      </c>
      <c r="HB6" s="44" t="s">
        <v>962</v>
      </c>
      <c r="HC6" s="44" t="s">
        <v>882</v>
      </c>
      <c r="HD6" s="44" t="s">
        <v>881</v>
      </c>
      <c r="HE6" s="44" t="s">
        <v>207</v>
      </c>
      <c r="HF6" s="44" t="s">
        <v>208</v>
      </c>
      <c r="HG6" s="44" t="s">
        <v>209</v>
      </c>
      <c r="HH6" s="44" t="s">
        <v>210</v>
      </c>
      <c r="HI6" s="44" t="s">
        <v>712</v>
      </c>
      <c r="HJ6" s="44" t="s">
        <v>883</v>
      </c>
      <c r="HK6" s="44" t="s">
        <v>211</v>
      </c>
      <c r="HL6" s="44" t="s">
        <v>212</v>
      </c>
      <c r="HM6" s="44" t="s">
        <v>213</v>
      </c>
      <c r="HN6" s="44" t="s">
        <v>214</v>
      </c>
      <c r="HO6" s="44" t="s">
        <v>713</v>
      </c>
      <c r="HP6" s="44" t="s">
        <v>884</v>
      </c>
      <c r="HQ6" s="44" t="s">
        <v>215</v>
      </c>
      <c r="HR6" s="44" t="s">
        <v>216</v>
      </c>
      <c r="HS6" s="44" t="s">
        <v>217</v>
      </c>
      <c r="HT6" s="44" t="s">
        <v>714</v>
      </c>
      <c r="HU6" s="44" t="s">
        <v>218</v>
      </c>
      <c r="HV6" s="44" t="s">
        <v>993</v>
      </c>
      <c r="HW6" s="44" t="s">
        <v>1050</v>
      </c>
      <c r="HX6" s="44" t="s">
        <v>219</v>
      </c>
      <c r="HY6" s="44" t="s">
        <v>220</v>
      </c>
      <c r="HZ6" s="44" t="s">
        <v>715</v>
      </c>
      <c r="IA6" s="49" t="s">
        <v>221</v>
      </c>
      <c r="IB6" s="47" t="s">
        <v>222</v>
      </c>
      <c r="IC6" s="89" t="s">
        <v>1080</v>
      </c>
      <c r="ID6" s="44" t="s">
        <v>223</v>
      </c>
      <c r="IE6" s="44" t="s">
        <v>224</v>
      </c>
      <c r="IF6" s="44" t="s">
        <v>225</v>
      </c>
      <c r="IG6" s="44" t="s">
        <v>963</v>
      </c>
      <c r="IH6" s="44" t="s">
        <v>886</v>
      </c>
      <c r="II6" s="44" t="s">
        <v>885</v>
      </c>
      <c r="IJ6" s="44" t="s">
        <v>226</v>
      </c>
      <c r="IK6" s="44" t="s">
        <v>227</v>
      </c>
      <c r="IL6" s="44" t="s">
        <v>228</v>
      </c>
      <c r="IM6" s="44" t="s">
        <v>229</v>
      </c>
      <c r="IN6" s="44" t="s">
        <v>716</v>
      </c>
      <c r="IO6" s="44" t="s">
        <v>887</v>
      </c>
      <c r="IP6" s="44" t="s">
        <v>230</v>
      </c>
      <c r="IQ6" s="44" t="s">
        <v>231</v>
      </c>
      <c r="IR6" s="44" t="s">
        <v>232</v>
      </c>
      <c r="IS6" s="44" t="s">
        <v>233</v>
      </c>
      <c r="IT6" s="44" t="s">
        <v>717</v>
      </c>
      <c r="IU6" s="44" t="s">
        <v>888</v>
      </c>
      <c r="IV6" s="44" t="s">
        <v>234</v>
      </c>
      <c r="IW6" s="44" t="s">
        <v>235</v>
      </c>
      <c r="IX6" s="44" t="s">
        <v>236</v>
      </c>
      <c r="IY6" s="44" t="s">
        <v>718</v>
      </c>
      <c r="IZ6" s="44" t="s">
        <v>237</v>
      </c>
      <c r="JA6" s="44" t="s">
        <v>994</v>
      </c>
      <c r="JB6" s="44" t="s">
        <v>1051</v>
      </c>
      <c r="JC6" s="44" t="s">
        <v>238</v>
      </c>
      <c r="JD6" s="44" t="s">
        <v>239</v>
      </c>
      <c r="JE6" s="44" t="s">
        <v>719</v>
      </c>
      <c r="JF6" s="49" t="s">
        <v>240</v>
      </c>
      <c r="JG6" s="47" t="s">
        <v>241</v>
      </c>
      <c r="JH6" s="89" t="s">
        <v>1081</v>
      </c>
      <c r="JI6" s="44" t="s">
        <v>242</v>
      </c>
      <c r="JJ6" s="44" t="s">
        <v>243</v>
      </c>
      <c r="JK6" s="44" t="s">
        <v>244</v>
      </c>
      <c r="JL6" s="44" t="s">
        <v>964</v>
      </c>
      <c r="JM6" s="44" t="s">
        <v>890</v>
      </c>
      <c r="JN6" s="44" t="s">
        <v>889</v>
      </c>
      <c r="JO6" s="44" t="s">
        <v>245</v>
      </c>
      <c r="JP6" s="44" t="s">
        <v>246</v>
      </c>
      <c r="JQ6" s="44" t="s">
        <v>247</v>
      </c>
      <c r="JR6" s="44" t="s">
        <v>248</v>
      </c>
      <c r="JS6" s="44" t="s">
        <v>720</v>
      </c>
      <c r="JT6" s="44" t="s">
        <v>891</v>
      </c>
      <c r="JU6" s="44" t="s">
        <v>249</v>
      </c>
      <c r="JV6" s="44" t="s">
        <v>250</v>
      </c>
      <c r="JW6" s="44" t="s">
        <v>251</v>
      </c>
      <c r="JX6" s="44" t="s">
        <v>252</v>
      </c>
      <c r="JY6" s="44" t="s">
        <v>721</v>
      </c>
      <c r="JZ6" s="44" t="s">
        <v>892</v>
      </c>
      <c r="KA6" s="44" t="s">
        <v>253</v>
      </c>
      <c r="KB6" s="44" t="s">
        <v>254</v>
      </c>
      <c r="KC6" s="44" t="s">
        <v>255</v>
      </c>
      <c r="KD6" s="44" t="s">
        <v>722</v>
      </c>
      <c r="KE6" s="44" t="s">
        <v>256</v>
      </c>
      <c r="KF6" s="44" t="s">
        <v>995</v>
      </c>
      <c r="KG6" s="44" t="s">
        <v>1052</v>
      </c>
      <c r="KH6" s="44" t="s">
        <v>257</v>
      </c>
      <c r="KI6" s="44" t="s">
        <v>258</v>
      </c>
      <c r="KJ6" s="44" t="s">
        <v>723</v>
      </c>
      <c r="KK6" s="49" t="s">
        <v>259</v>
      </c>
      <c r="KL6" s="47" t="s">
        <v>260</v>
      </c>
      <c r="KM6" s="89" t="s">
        <v>1082</v>
      </c>
      <c r="KN6" s="44" t="s">
        <v>261</v>
      </c>
      <c r="KO6" s="44" t="s">
        <v>262</v>
      </c>
      <c r="KP6" s="44" t="s">
        <v>263</v>
      </c>
      <c r="KQ6" s="44" t="s">
        <v>965</v>
      </c>
      <c r="KR6" s="44" t="s">
        <v>894</v>
      </c>
      <c r="KS6" s="44" t="s">
        <v>893</v>
      </c>
      <c r="KT6" s="44" t="s">
        <v>264</v>
      </c>
      <c r="KU6" s="44" t="s">
        <v>265</v>
      </c>
      <c r="KV6" s="44" t="s">
        <v>266</v>
      </c>
      <c r="KW6" s="44" t="s">
        <v>267</v>
      </c>
      <c r="KX6" s="44" t="s">
        <v>724</v>
      </c>
      <c r="KY6" s="44" t="s">
        <v>895</v>
      </c>
      <c r="KZ6" s="44" t="s">
        <v>268</v>
      </c>
      <c r="LA6" s="44" t="s">
        <v>269</v>
      </c>
      <c r="LB6" s="44" t="s">
        <v>270</v>
      </c>
      <c r="LC6" s="44" t="s">
        <v>271</v>
      </c>
      <c r="LD6" s="44" t="s">
        <v>725</v>
      </c>
      <c r="LE6" s="44" t="s">
        <v>896</v>
      </c>
      <c r="LF6" s="44" t="s">
        <v>272</v>
      </c>
      <c r="LG6" s="44" t="s">
        <v>273</v>
      </c>
      <c r="LH6" s="44" t="s">
        <v>274</v>
      </c>
      <c r="LI6" s="44" t="s">
        <v>726</v>
      </c>
      <c r="LJ6" s="44" t="s">
        <v>275</v>
      </c>
      <c r="LK6" s="44" t="s">
        <v>996</v>
      </c>
      <c r="LL6" s="44" t="s">
        <v>1053</v>
      </c>
      <c r="LM6" s="44" t="s">
        <v>276</v>
      </c>
      <c r="LN6" s="44" t="s">
        <v>277</v>
      </c>
      <c r="LO6" s="44" t="s">
        <v>727</v>
      </c>
      <c r="LP6" s="49" t="s">
        <v>278</v>
      </c>
      <c r="LQ6" s="47" t="s">
        <v>279</v>
      </c>
      <c r="LR6" s="89" t="s">
        <v>1083</v>
      </c>
      <c r="LS6" s="44" t="s">
        <v>280</v>
      </c>
      <c r="LT6" s="44" t="s">
        <v>281</v>
      </c>
      <c r="LU6" s="44" t="s">
        <v>282</v>
      </c>
      <c r="LV6" s="44" t="s">
        <v>966</v>
      </c>
      <c r="LW6" s="44" t="s">
        <v>898</v>
      </c>
      <c r="LX6" s="44" t="s">
        <v>897</v>
      </c>
      <c r="LY6" s="44" t="s">
        <v>283</v>
      </c>
      <c r="LZ6" s="44" t="s">
        <v>284</v>
      </c>
      <c r="MA6" s="44" t="s">
        <v>285</v>
      </c>
      <c r="MB6" s="44" t="s">
        <v>286</v>
      </c>
      <c r="MC6" s="44" t="s">
        <v>728</v>
      </c>
      <c r="MD6" s="44" t="s">
        <v>899</v>
      </c>
      <c r="ME6" s="44" t="s">
        <v>287</v>
      </c>
      <c r="MF6" s="44" t="s">
        <v>288</v>
      </c>
      <c r="MG6" s="44" t="s">
        <v>289</v>
      </c>
      <c r="MH6" s="44" t="s">
        <v>290</v>
      </c>
      <c r="MI6" s="44" t="s">
        <v>729</v>
      </c>
      <c r="MJ6" s="44" t="s">
        <v>900</v>
      </c>
      <c r="MK6" s="44" t="s">
        <v>291</v>
      </c>
      <c r="ML6" s="44" t="s">
        <v>292</v>
      </c>
      <c r="MM6" s="44" t="s">
        <v>293</v>
      </c>
      <c r="MN6" s="44" t="s">
        <v>730</v>
      </c>
      <c r="MO6" s="44" t="s">
        <v>294</v>
      </c>
      <c r="MP6" s="44" t="s">
        <v>997</v>
      </c>
      <c r="MQ6" s="44" t="s">
        <v>1054</v>
      </c>
      <c r="MR6" s="44" t="s">
        <v>295</v>
      </c>
      <c r="MS6" s="44" t="s">
        <v>296</v>
      </c>
      <c r="MT6" s="44" t="s">
        <v>731</v>
      </c>
      <c r="MU6" s="49" t="s">
        <v>297</v>
      </c>
      <c r="MV6" s="47" t="s">
        <v>298</v>
      </c>
      <c r="MW6" s="89" t="s">
        <v>1084</v>
      </c>
      <c r="MX6" s="44" t="s">
        <v>299</v>
      </c>
      <c r="MY6" s="44" t="s">
        <v>300</v>
      </c>
      <c r="MZ6" s="44" t="s">
        <v>301</v>
      </c>
      <c r="NA6" s="44" t="s">
        <v>967</v>
      </c>
      <c r="NB6" s="44" t="s">
        <v>902</v>
      </c>
      <c r="NC6" s="44" t="s">
        <v>901</v>
      </c>
      <c r="ND6" s="44" t="s">
        <v>302</v>
      </c>
      <c r="NE6" s="44" t="s">
        <v>303</v>
      </c>
      <c r="NF6" s="44" t="s">
        <v>304</v>
      </c>
      <c r="NG6" s="44" t="s">
        <v>305</v>
      </c>
      <c r="NH6" s="44" t="s">
        <v>732</v>
      </c>
      <c r="NI6" s="44" t="s">
        <v>903</v>
      </c>
      <c r="NJ6" s="44" t="s">
        <v>306</v>
      </c>
      <c r="NK6" s="44" t="s">
        <v>307</v>
      </c>
      <c r="NL6" s="44" t="s">
        <v>308</v>
      </c>
      <c r="NM6" s="44" t="s">
        <v>309</v>
      </c>
      <c r="NN6" s="44" t="s">
        <v>733</v>
      </c>
      <c r="NO6" s="44" t="s">
        <v>904</v>
      </c>
      <c r="NP6" s="44" t="s">
        <v>310</v>
      </c>
      <c r="NQ6" s="44" t="s">
        <v>311</v>
      </c>
      <c r="NR6" s="44" t="s">
        <v>312</v>
      </c>
      <c r="NS6" s="44" t="s">
        <v>734</v>
      </c>
      <c r="NT6" s="44" t="s">
        <v>313</v>
      </c>
      <c r="NU6" s="44" t="s">
        <v>998</v>
      </c>
      <c r="NV6" s="44" t="s">
        <v>1055</v>
      </c>
      <c r="NW6" s="44" t="s">
        <v>314</v>
      </c>
      <c r="NX6" s="44" t="s">
        <v>315</v>
      </c>
      <c r="NY6" s="44" t="s">
        <v>735</v>
      </c>
      <c r="NZ6" s="49" t="s">
        <v>316</v>
      </c>
      <c r="OA6" s="47" t="s">
        <v>317</v>
      </c>
      <c r="OB6" s="89" t="s">
        <v>1085</v>
      </c>
      <c r="OC6" s="44" t="s">
        <v>318</v>
      </c>
      <c r="OD6" s="44" t="s">
        <v>319</v>
      </c>
      <c r="OE6" s="44" t="s">
        <v>320</v>
      </c>
      <c r="OF6" s="44" t="s">
        <v>968</v>
      </c>
      <c r="OG6" s="44" t="s">
        <v>906</v>
      </c>
      <c r="OH6" s="44" t="s">
        <v>905</v>
      </c>
      <c r="OI6" s="44" t="s">
        <v>321</v>
      </c>
      <c r="OJ6" s="44" t="s">
        <v>322</v>
      </c>
      <c r="OK6" s="44" t="s">
        <v>323</v>
      </c>
      <c r="OL6" s="44" t="s">
        <v>324</v>
      </c>
      <c r="OM6" s="44" t="s">
        <v>736</v>
      </c>
      <c r="ON6" s="44" t="s">
        <v>907</v>
      </c>
      <c r="OO6" s="44" t="s">
        <v>325</v>
      </c>
      <c r="OP6" s="44" t="s">
        <v>326</v>
      </c>
      <c r="OQ6" s="44" t="s">
        <v>327</v>
      </c>
      <c r="OR6" s="44" t="s">
        <v>328</v>
      </c>
      <c r="OS6" s="44" t="s">
        <v>737</v>
      </c>
      <c r="OT6" s="44" t="s">
        <v>908</v>
      </c>
      <c r="OU6" s="44" t="s">
        <v>329</v>
      </c>
      <c r="OV6" s="44" t="s">
        <v>330</v>
      </c>
      <c r="OW6" s="44" t="s">
        <v>331</v>
      </c>
      <c r="OX6" s="44" t="s">
        <v>738</v>
      </c>
      <c r="OY6" s="44" t="s">
        <v>332</v>
      </c>
      <c r="OZ6" s="44" t="s">
        <v>999</v>
      </c>
      <c r="PA6" s="44" t="s">
        <v>1056</v>
      </c>
      <c r="PB6" s="44" t="s">
        <v>333</v>
      </c>
      <c r="PC6" s="44" t="s">
        <v>334</v>
      </c>
      <c r="PD6" s="44" t="s">
        <v>739</v>
      </c>
      <c r="PE6" s="49" t="s">
        <v>335</v>
      </c>
      <c r="PF6" s="47" t="s">
        <v>336</v>
      </c>
      <c r="PG6" s="89" t="s">
        <v>1086</v>
      </c>
      <c r="PH6" s="44" t="s">
        <v>337</v>
      </c>
      <c r="PI6" s="44" t="s">
        <v>338</v>
      </c>
      <c r="PJ6" s="44" t="s">
        <v>339</v>
      </c>
      <c r="PK6" s="44" t="s">
        <v>969</v>
      </c>
      <c r="PL6" s="44" t="s">
        <v>910</v>
      </c>
      <c r="PM6" s="44" t="s">
        <v>909</v>
      </c>
      <c r="PN6" s="44" t="s">
        <v>340</v>
      </c>
      <c r="PO6" s="44" t="s">
        <v>341</v>
      </c>
      <c r="PP6" s="44" t="s">
        <v>342</v>
      </c>
      <c r="PQ6" s="44" t="s">
        <v>343</v>
      </c>
      <c r="PR6" s="44" t="s">
        <v>740</v>
      </c>
      <c r="PS6" s="44" t="s">
        <v>817</v>
      </c>
      <c r="PT6" s="44" t="s">
        <v>344</v>
      </c>
      <c r="PU6" s="44" t="s">
        <v>345</v>
      </c>
      <c r="PV6" s="44" t="s">
        <v>346</v>
      </c>
      <c r="PW6" s="44" t="s">
        <v>347</v>
      </c>
      <c r="PX6" s="44" t="s">
        <v>741</v>
      </c>
      <c r="PY6" s="44" t="s">
        <v>818</v>
      </c>
      <c r="PZ6" s="44" t="s">
        <v>348</v>
      </c>
      <c r="QA6" s="44" t="s">
        <v>349</v>
      </c>
      <c r="QB6" s="44" t="s">
        <v>350</v>
      </c>
      <c r="QC6" s="44" t="s">
        <v>742</v>
      </c>
      <c r="QD6" s="44" t="s">
        <v>351</v>
      </c>
      <c r="QE6" s="44" t="s">
        <v>1000</v>
      </c>
      <c r="QF6" s="44" t="s">
        <v>1057</v>
      </c>
      <c r="QG6" s="44" t="s">
        <v>352</v>
      </c>
      <c r="QH6" s="44" t="s">
        <v>353</v>
      </c>
      <c r="QI6" s="44" t="s">
        <v>743</v>
      </c>
      <c r="QJ6" s="49" t="s">
        <v>354</v>
      </c>
      <c r="QK6" s="47" t="s">
        <v>355</v>
      </c>
      <c r="QL6" s="89" t="s">
        <v>1087</v>
      </c>
      <c r="QM6" s="44" t="s">
        <v>356</v>
      </c>
      <c r="QN6" s="44" t="s">
        <v>357</v>
      </c>
      <c r="QO6" s="44" t="s">
        <v>358</v>
      </c>
      <c r="QP6" s="44" t="s">
        <v>970</v>
      </c>
      <c r="QQ6" s="44" t="s">
        <v>912</v>
      </c>
      <c r="QR6" s="44" t="s">
        <v>911</v>
      </c>
      <c r="QS6" s="44" t="s">
        <v>359</v>
      </c>
      <c r="QT6" s="44" t="s">
        <v>360</v>
      </c>
      <c r="QU6" s="44" t="s">
        <v>361</v>
      </c>
      <c r="QV6" s="44" t="s">
        <v>362</v>
      </c>
      <c r="QW6" s="44" t="s">
        <v>744</v>
      </c>
      <c r="QX6" s="44" t="s">
        <v>819</v>
      </c>
      <c r="QY6" s="44" t="s">
        <v>363</v>
      </c>
      <c r="QZ6" s="44" t="s">
        <v>364</v>
      </c>
      <c r="RA6" s="44" t="s">
        <v>365</v>
      </c>
      <c r="RB6" s="44" t="s">
        <v>366</v>
      </c>
      <c r="RC6" s="44" t="s">
        <v>745</v>
      </c>
      <c r="RD6" s="44" t="s">
        <v>820</v>
      </c>
      <c r="RE6" s="44" t="s">
        <v>367</v>
      </c>
      <c r="RF6" s="44" t="s">
        <v>368</v>
      </c>
      <c r="RG6" s="44" t="s">
        <v>369</v>
      </c>
      <c r="RH6" s="44" t="s">
        <v>746</v>
      </c>
      <c r="RI6" s="44" t="s">
        <v>370</v>
      </c>
      <c r="RJ6" s="44" t="s">
        <v>1001</v>
      </c>
      <c r="RK6" s="44" t="s">
        <v>1058</v>
      </c>
      <c r="RL6" s="44" t="s">
        <v>371</v>
      </c>
      <c r="RM6" s="44" t="s">
        <v>372</v>
      </c>
      <c r="RN6" s="44" t="s">
        <v>747</v>
      </c>
      <c r="RO6" s="49" t="s">
        <v>373</v>
      </c>
      <c r="RP6" s="47" t="s">
        <v>374</v>
      </c>
      <c r="RQ6" s="89" t="s">
        <v>1088</v>
      </c>
      <c r="RR6" s="44" t="s">
        <v>375</v>
      </c>
      <c r="RS6" s="44" t="s">
        <v>376</v>
      </c>
      <c r="RT6" s="44" t="s">
        <v>377</v>
      </c>
      <c r="RU6" s="44" t="s">
        <v>971</v>
      </c>
      <c r="RV6" s="44" t="s">
        <v>914</v>
      </c>
      <c r="RW6" s="44" t="s">
        <v>913</v>
      </c>
      <c r="RX6" s="44" t="s">
        <v>378</v>
      </c>
      <c r="RY6" s="44" t="s">
        <v>379</v>
      </c>
      <c r="RZ6" s="44" t="s">
        <v>380</v>
      </c>
      <c r="SA6" s="44" t="s">
        <v>381</v>
      </c>
      <c r="SB6" s="44" t="s">
        <v>748</v>
      </c>
      <c r="SC6" s="44" t="s">
        <v>821</v>
      </c>
      <c r="SD6" s="44" t="s">
        <v>382</v>
      </c>
      <c r="SE6" s="44" t="s">
        <v>383</v>
      </c>
      <c r="SF6" s="44" t="s">
        <v>384</v>
      </c>
      <c r="SG6" s="44" t="s">
        <v>385</v>
      </c>
      <c r="SH6" s="44" t="s">
        <v>749</v>
      </c>
      <c r="SI6" s="44" t="s">
        <v>822</v>
      </c>
      <c r="SJ6" s="44" t="s">
        <v>386</v>
      </c>
      <c r="SK6" s="44" t="s">
        <v>387</v>
      </c>
      <c r="SL6" s="44" t="s">
        <v>388</v>
      </c>
      <c r="SM6" s="44" t="s">
        <v>750</v>
      </c>
      <c r="SN6" s="44" t="s">
        <v>389</v>
      </c>
      <c r="SO6" s="44" t="s">
        <v>1002</v>
      </c>
      <c r="SP6" s="44" t="s">
        <v>1059</v>
      </c>
      <c r="SQ6" s="44" t="s">
        <v>390</v>
      </c>
      <c r="SR6" s="44" t="s">
        <v>391</v>
      </c>
      <c r="SS6" s="44" t="s">
        <v>751</v>
      </c>
      <c r="ST6" s="49" t="s">
        <v>392</v>
      </c>
      <c r="SU6" s="47" t="s">
        <v>393</v>
      </c>
      <c r="SV6" s="89" t="s">
        <v>1089</v>
      </c>
      <c r="SW6" s="44" t="s">
        <v>394</v>
      </c>
      <c r="SX6" s="44" t="s">
        <v>395</v>
      </c>
      <c r="SY6" s="44" t="s">
        <v>396</v>
      </c>
      <c r="SZ6" s="44" t="s">
        <v>972</v>
      </c>
      <c r="TA6" s="44" t="s">
        <v>916</v>
      </c>
      <c r="TB6" s="44" t="s">
        <v>915</v>
      </c>
      <c r="TC6" s="44" t="s">
        <v>397</v>
      </c>
      <c r="TD6" s="44" t="s">
        <v>398</v>
      </c>
      <c r="TE6" s="44" t="s">
        <v>399</v>
      </c>
      <c r="TF6" s="44" t="s">
        <v>400</v>
      </c>
      <c r="TG6" s="44" t="s">
        <v>752</v>
      </c>
      <c r="TH6" s="44" t="s">
        <v>823</v>
      </c>
      <c r="TI6" s="44" t="s">
        <v>401</v>
      </c>
      <c r="TJ6" s="44" t="s">
        <v>402</v>
      </c>
      <c r="TK6" s="44" t="s">
        <v>403</v>
      </c>
      <c r="TL6" s="44" t="s">
        <v>404</v>
      </c>
      <c r="TM6" s="44" t="s">
        <v>753</v>
      </c>
      <c r="TN6" s="44" t="s">
        <v>824</v>
      </c>
      <c r="TO6" s="44" t="s">
        <v>405</v>
      </c>
      <c r="TP6" s="44" t="s">
        <v>406</v>
      </c>
      <c r="TQ6" s="44" t="s">
        <v>407</v>
      </c>
      <c r="TR6" s="44" t="s">
        <v>754</v>
      </c>
      <c r="TS6" s="44" t="s">
        <v>408</v>
      </c>
      <c r="TT6" s="44" t="s">
        <v>1003</v>
      </c>
      <c r="TU6" s="44" t="s">
        <v>1106</v>
      </c>
      <c r="TV6" s="44" t="s">
        <v>409</v>
      </c>
      <c r="TW6" s="44" t="s">
        <v>410</v>
      </c>
      <c r="TX6" s="44" t="s">
        <v>755</v>
      </c>
      <c r="TY6" s="49" t="s">
        <v>411</v>
      </c>
      <c r="TZ6" s="47" t="s">
        <v>412</v>
      </c>
      <c r="UA6" s="89" t="s">
        <v>1090</v>
      </c>
      <c r="UB6" s="44" t="s">
        <v>413</v>
      </c>
      <c r="UC6" s="44" t="s">
        <v>414</v>
      </c>
      <c r="UD6" s="44" t="s">
        <v>415</v>
      </c>
      <c r="UE6" s="44" t="s">
        <v>973</v>
      </c>
      <c r="UF6" s="44" t="s">
        <v>918</v>
      </c>
      <c r="UG6" s="44" t="s">
        <v>917</v>
      </c>
      <c r="UH6" s="44" t="s">
        <v>416</v>
      </c>
      <c r="UI6" s="44" t="s">
        <v>417</v>
      </c>
      <c r="UJ6" s="44" t="s">
        <v>418</v>
      </c>
      <c r="UK6" s="44" t="s">
        <v>419</v>
      </c>
      <c r="UL6" s="44" t="s">
        <v>756</v>
      </c>
      <c r="UM6" s="44" t="s">
        <v>825</v>
      </c>
      <c r="UN6" s="44" t="s">
        <v>420</v>
      </c>
      <c r="UO6" s="44" t="s">
        <v>421</v>
      </c>
      <c r="UP6" s="44" t="s">
        <v>422</v>
      </c>
      <c r="UQ6" s="44" t="s">
        <v>423</v>
      </c>
      <c r="UR6" s="44" t="s">
        <v>757</v>
      </c>
      <c r="US6" s="44" t="s">
        <v>826</v>
      </c>
      <c r="UT6" s="44" t="s">
        <v>424</v>
      </c>
      <c r="UU6" s="44" t="s">
        <v>425</v>
      </c>
      <c r="UV6" s="44" t="s">
        <v>426</v>
      </c>
      <c r="UW6" s="44" t="s">
        <v>758</v>
      </c>
      <c r="UX6" s="44" t="s">
        <v>427</v>
      </c>
      <c r="UY6" s="44" t="s">
        <v>1004</v>
      </c>
      <c r="UZ6" s="44" t="s">
        <v>1060</v>
      </c>
      <c r="VA6" s="44" t="s">
        <v>428</v>
      </c>
      <c r="VB6" s="44" t="s">
        <v>429</v>
      </c>
      <c r="VC6" s="44" t="s">
        <v>759</v>
      </c>
      <c r="VD6" s="49" t="s">
        <v>430</v>
      </c>
      <c r="VE6" s="47" t="s">
        <v>431</v>
      </c>
      <c r="VF6" s="89" t="s">
        <v>1091</v>
      </c>
      <c r="VG6" s="44" t="s">
        <v>432</v>
      </c>
      <c r="VH6" s="44" t="s">
        <v>433</v>
      </c>
      <c r="VI6" s="44" t="s">
        <v>434</v>
      </c>
      <c r="VJ6" s="44" t="s">
        <v>974</v>
      </c>
      <c r="VK6" s="44" t="s">
        <v>920</v>
      </c>
      <c r="VL6" s="44" t="s">
        <v>919</v>
      </c>
      <c r="VM6" s="44" t="s">
        <v>435</v>
      </c>
      <c r="VN6" s="44" t="s">
        <v>436</v>
      </c>
      <c r="VO6" s="44" t="s">
        <v>437</v>
      </c>
      <c r="VP6" s="44" t="s">
        <v>438</v>
      </c>
      <c r="VQ6" s="44" t="s">
        <v>760</v>
      </c>
      <c r="VR6" s="44" t="s">
        <v>827</v>
      </c>
      <c r="VS6" s="44" t="s">
        <v>439</v>
      </c>
      <c r="VT6" s="44" t="s">
        <v>440</v>
      </c>
      <c r="VU6" s="44" t="s">
        <v>441</v>
      </c>
      <c r="VV6" s="44" t="s">
        <v>442</v>
      </c>
      <c r="VW6" s="44" t="s">
        <v>761</v>
      </c>
      <c r="VX6" s="44" t="s">
        <v>828</v>
      </c>
      <c r="VY6" s="44" t="s">
        <v>443</v>
      </c>
      <c r="VZ6" s="44" t="s">
        <v>444</v>
      </c>
      <c r="WA6" s="44" t="s">
        <v>445</v>
      </c>
      <c r="WB6" s="44" t="s">
        <v>762</v>
      </c>
      <c r="WC6" s="44" t="s">
        <v>446</v>
      </c>
      <c r="WD6" s="44" t="s">
        <v>1005</v>
      </c>
      <c r="WE6" s="44" t="s">
        <v>1061</v>
      </c>
      <c r="WF6" s="44" t="s">
        <v>447</v>
      </c>
      <c r="WG6" s="44" t="s">
        <v>448</v>
      </c>
      <c r="WH6" s="44" t="s">
        <v>763</v>
      </c>
      <c r="WI6" s="49" t="s">
        <v>449</v>
      </c>
      <c r="WJ6" s="47" t="s">
        <v>450</v>
      </c>
      <c r="WK6" s="89" t="s">
        <v>1092</v>
      </c>
      <c r="WL6" s="44" t="s">
        <v>451</v>
      </c>
      <c r="WM6" s="44" t="s">
        <v>452</v>
      </c>
      <c r="WN6" s="44" t="s">
        <v>453</v>
      </c>
      <c r="WO6" s="44" t="s">
        <v>975</v>
      </c>
      <c r="WP6" s="44" t="s">
        <v>922</v>
      </c>
      <c r="WQ6" s="44" t="s">
        <v>921</v>
      </c>
      <c r="WR6" s="44" t="s">
        <v>454</v>
      </c>
      <c r="WS6" s="44" t="s">
        <v>455</v>
      </c>
      <c r="WT6" s="44" t="s">
        <v>456</v>
      </c>
      <c r="WU6" s="44" t="s">
        <v>457</v>
      </c>
      <c r="WV6" s="44" t="s">
        <v>764</v>
      </c>
      <c r="WW6" s="44" t="s">
        <v>829</v>
      </c>
      <c r="WX6" s="44" t="s">
        <v>458</v>
      </c>
      <c r="WY6" s="44" t="s">
        <v>459</v>
      </c>
      <c r="WZ6" s="44" t="s">
        <v>460</v>
      </c>
      <c r="XA6" s="44" t="s">
        <v>461</v>
      </c>
      <c r="XB6" s="44" t="s">
        <v>765</v>
      </c>
      <c r="XC6" s="44" t="s">
        <v>830</v>
      </c>
      <c r="XD6" s="44" t="s">
        <v>462</v>
      </c>
      <c r="XE6" s="44" t="s">
        <v>463</v>
      </c>
      <c r="XF6" s="44" t="s">
        <v>464</v>
      </c>
      <c r="XG6" s="44" t="s">
        <v>766</v>
      </c>
      <c r="XH6" s="44" t="s">
        <v>465</v>
      </c>
      <c r="XI6" s="44" t="s">
        <v>1006</v>
      </c>
      <c r="XJ6" s="44" t="s">
        <v>1062</v>
      </c>
      <c r="XK6" s="44" t="s">
        <v>466</v>
      </c>
      <c r="XL6" s="44" t="s">
        <v>467</v>
      </c>
      <c r="XM6" s="44" t="s">
        <v>767</v>
      </c>
      <c r="XN6" s="49" t="s">
        <v>468</v>
      </c>
      <c r="XO6" s="47" t="s">
        <v>469</v>
      </c>
      <c r="XP6" s="89" t="s">
        <v>1093</v>
      </c>
      <c r="XQ6" s="44" t="s">
        <v>470</v>
      </c>
      <c r="XR6" s="44" t="s">
        <v>471</v>
      </c>
      <c r="XS6" s="44" t="s">
        <v>472</v>
      </c>
      <c r="XT6" s="44" t="s">
        <v>976</v>
      </c>
      <c r="XU6" s="44" t="s">
        <v>924</v>
      </c>
      <c r="XV6" s="44" t="s">
        <v>923</v>
      </c>
      <c r="XW6" s="44" t="s">
        <v>473</v>
      </c>
      <c r="XX6" s="44" t="s">
        <v>474</v>
      </c>
      <c r="XY6" s="44" t="s">
        <v>475</v>
      </c>
      <c r="XZ6" s="44" t="s">
        <v>476</v>
      </c>
      <c r="YA6" s="44" t="s">
        <v>768</v>
      </c>
      <c r="YB6" s="44" t="s">
        <v>831</v>
      </c>
      <c r="YC6" s="44" t="s">
        <v>477</v>
      </c>
      <c r="YD6" s="44" t="s">
        <v>478</v>
      </c>
      <c r="YE6" s="44" t="s">
        <v>479</v>
      </c>
      <c r="YF6" s="44" t="s">
        <v>480</v>
      </c>
      <c r="YG6" s="44" t="s">
        <v>769</v>
      </c>
      <c r="YH6" s="44" t="s">
        <v>832</v>
      </c>
      <c r="YI6" s="44" t="s">
        <v>481</v>
      </c>
      <c r="YJ6" s="44" t="s">
        <v>482</v>
      </c>
      <c r="YK6" s="44" t="s">
        <v>483</v>
      </c>
      <c r="YL6" s="44" t="s">
        <v>770</v>
      </c>
      <c r="YM6" s="44" t="s">
        <v>484</v>
      </c>
      <c r="YN6" s="44" t="s">
        <v>1007</v>
      </c>
      <c r="YO6" s="44" t="s">
        <v>1063</v>
      </c>
      <c r="YP6" s="44" t="s">
        <v>485</v>
      </c>
      <c r="YQ6" s="44" t="s">
        <v>486</v>
      </c>
      <c r="YR6" s="44" t="s">
        <v>771</v>
      </c>
      <c r="YS6" s="49" t="s">
        <v>487</v>
      </c>
      <c r="YT6" s="47" t="s">
        <v>488</v>
      </c>
      <c r="YU6" s="89" t="s">
        <v>1094</v>
      </c>
      <c r="YV6" s="44" t="s">
        <v>489</v>
      </c>
      <c r="YW6" s="44" t="s">
        <v>490</v>
      </c>
      <c r="YX6" s="44" t="s">
        <v>491</v>
      </c>
      <c r="YY6" s="44" t="s">
        <v>977</v>
      </c>
      <c r="YZ6" s="44" t="s">
        <v>926</v>
      </c>
      <c r="ZA6" s="44" t="s">
        <v>925</v>
      </c>
      <c r="ZB6" s="44" t="s">
        <v>492</v>
      </c>
      <c r="ZC6" s="44" t="s">
        <v>493</v>
      </c>
      <c r="ZD6" s="44" t="s">
        <v>494</v>
      </c>
      <c r="ZE6" s="44" t="s">
        <v>495</v>
      </c>
      <c r="ZF6" s="44" t="s">
        <v>772</v>
      </c>
      <c r="ZG6" s="44" t="s">
        <v>833</v>
      </c>
      <c r="ZH6" s="44" t="s">
        <v>496</v>
      </c>
      <c r="ZI6" s="44" t="s">
        <v>497</v>
      </c>
      <c r="ZJ6" s="44" t="s">
        <v>498</v>
      </c>
      <c r="ZK6" s="44" t="s">
        <v>499</v>
      </c>
      <c r="ZL6" s="44" t="s">
        <v>773</v>
      </c>
      <c r="ZM6" s="44" t="s">
        <v>834</v>
      </c>
      <c r="ZN6" s="44" t="s">
        <v>500</v>
      </c>
      <c r="ZO6" s="44" t="s">
        <v>501</v>
      </c>
      <c r="ZP6" s="44" t="s">
        <v>502</v>
      </c>
      <c r="ZQ6" s="44" t="s">
        <v>774</v>
      </c>
      <c r="ZR6" s="44" t="s">
        <v>503</v>
      </c>
      <c r="ZS6" s="44" t="s">
        <v>1008</v>
      </c>
      <c r="ZT6" s="44" t="s">
        <v>1064</v>
      </c>
      <c r="ZU6" s="44" t="s">
        <v>504</v>
      </c>
      <c r="ZV6" s="44" t="s">
        <v>505</v>
      </c>
      <c r="ZW6" s="44" t="s">
        <v>775</v>
      </c>
      <c r="ZX6" s="49" t="s">
        <v>506</v>
      </c>
      <c r="ZY6" s="47" t="s">
        <v>507</v>
      </c>
      <c r="ZZ6" s="89" t="s">
        <v>1095</v>
      </c>
      <c r="AAA6" s="44" t="s">
        <v>508</v>
      </c>
      <c r="AAB6" s="44" t="s">
        <v>509</v>
      </c>
      <c r="AAC6" s="44" t="s">
        <v>510</v>
      </c>
      <c r="AAD6" s="44" t="s">
        <v>978</v>
      </c>
      <c r="AAE6" s="44" t="s">
        <v>928</v>
      </c>
      <c r="AAF6" s="44" t="s">
        <v>927</v>
      </c>
      <c r="AAG6" s="44" t="s">
        <v>511</v>
      </c>
      <c r="AAH6" s="44" t="s">
        <v>512</v>
      </c>
      <c r="AAI6" s="44" t="s">
        <v>513</v>
      </c>
      <c r="AAJ6" s="44" t="s">
        <v>514</v>
      </c>
      <c r="AAK6" s="44" t="s">
        <v>776</v>
      </c>
      <c r="AAL6" s="44" t="s">
        <v>835</v>
      </c>
      <c r="AAM6" s="44" t="s">
        <v>515</v>
      </c>
      <c r="AAN6" s="44" t="s">
        <v>516</v>
      </c>
      <c r="AAO6" s="44" t="s">
        <v>517</v>
      </c>
      <c r="AAP6" s="44" t="s">
        <v>518</v>
      </c>
      <c r="AAQ6" s="44" t="s">
        <v>777</v>
      </c>
      <c r="AAR6" s="44" t="s">
        <v>836</v>
      </c>
      <c r="AAS6" s="44" t="s">
        <v>519</v>
      </c>
      <c r="AAT6" s="44" t="s">
        <v>520</v>
      </c>
      <c r="AAU6" s="44" t="s">
        <v>521</v>
      </c>
      <c r="AAV6" s="44" t="s">
        <v>778</v>
      </c>
      <c r="AAW6" s="44" t="s">
        <v>522</v>
      </c>
      <c r="AAX6" s="44" t="s">
        <v>1009</v>
      </c>
      <c r="AAY6" s="44" t="s">
        <v>1065</v>
      </c>
      <c r="AAZ6" s="44" t="s">
        <v>523</v>
      </c>
      <c r="ABA6" s="44" t="s">
        <v>524</v>
      </c>
      <c r="ABB6" s="44" t="s">
        <v>779</v>
      </c>
      <c r="ABC6" s="49" t="s">
        <v>525</v>
      </c>
      <c r="ABD6" s="47" t="s">
        <v>526</v>
      </c>
      <c r="ABE6" s="89" t="s">
        <v>1104</v>
      </c>
      <c r="ABF6" s="44" t="s">
        <v>527</v>
      </c>
      <c r="ABG6" s="44" t="s">
        <v>528</v>
      </c>
      <c r="ABH6" s="44" t="s">
        <v>529</v>
      </c>
      <c r="ABI6" s="44" t="s">
        <v>979</v>
      </c>
      <c r="ABJ6" s="44" t="s">
        <v>930</v>
      </c>
      <c r="ABK6" s="44" t="s">
        <v>929</v>
      </c>
      <c r="ABL6" s="44" t="s">
        <v>530</v>
      </c>
      <c r="ABM6" s="44" t="s">
        <v>531</v>
      </c>
      <c r="ABN6" s="44" t="s">
        <v>532</v>
      </c>
      <c r="ABO6" s="44" t="s">
        <v>533</v>
      </c>
      <c r="ABP6" s="44" t="s">
        <v>780</v>
      </c>
      <c r="ABQ6" s="44" t="s">
        <v>837</v>
      </c>
      <c r="ABR6" s="44" t="s">
        <v>534</v>
      </c>
      <c r="ABS6" s="44" t="s">
        <v>535</v>
      </c>
      <c r="ABT6" s="44" t="s">
        <v>536</v>
      </c>
      <c r="ABU6" s="44" t="s">
        <v>537</v>
      </c>
      <c r="ABV6" s="44" t="s">
        <v>781</v>
      </c>
      <c r="ABW6" s="44" t="s">
        <v>838</v>
      </c>
      <c r="ABX6" s="44" t="s">
        <v>538</v>
      </c>
      <c r="ABY6" s="44" t="s">
        <v>539</v>
      </c>
      <c r="ABZ6" s="44" t="s">
        <v>540</v>
      </c>
      <c r="ACA6" s="44" t="s">
        <v>782</v>
      </c>
      <c r="ACB6" s="44" t="s">
        <v>541</v>
      </c>
      <c r="ACC6" s="44" t="s">
        <v>1010</v>
      </c>
      <c r="ACD6" s="44" t="s">
        <v>1066</v>
      </c>
      <c r="ACE6" s="44" t="s">
        <v>542</v>
      </c>
      <c r="ACF6" s="44" t="s">
        <v>543</v>
      </c>
      <c r="ACG6" s="44" t="s">
        <v>783</v>
      </c>
      <c r="ACH6" s="49" t="s">
        <v>544</v>
      </c>
      <c r="ACI6" s="47" t="s">
        <v>545</v>
      </c>
      <c r="ACJ6" s="89" t="s">
        <v>1096</v>
      </c>
      <c r="ACK6" s="44" t="s">
        <v>546</v>
      </c>
      <c r="ACL6" s="44" t="s">
        <v>547</v>
      </c>
      <c r="ACM6" s="44" t="s">
        <v>548</v>
      </c>
      <c r="ACN6" s="44" t="s">
        <v>980</v>
      </c>
      <c r="ACO6" s="44" t="s">
        <v>932</v>
      </c>
      <c r="ACP6" s="44" t="s">
        <v>931</v>
      </c>
      <c r="ACQ6" s="44" t="s">
        <v>549</v>
      </c>
      <c r="ACR6" s="44" t="s">
        <v>550</v>
      </c>
      <c r="ACS6" s="44" t="s">
        <v>551</v>
      </c>
      <c r="ACT6" s="44" t="s">
        <v>552</v>
      </c>
      <c r="ACU6" s="44" t="s">
        <v>784</v>
      </c>
      <c r="ACV6" s="44" t="s">
        <v>839</v>
      </c>
      <c r="ACW6" s="44" t="s">
        <v>553</v>
      </c>
      <c r="ACX6" s="44" t="s">
        <v>554</v>
      </c>
      <c r="ACY6" s="44" t="s">
        <v>555</v>
      </c>
      <c r="ACZ6" s="44" t="s">
        <v>556</v>
      </c>
      <c r="ADA6" s="44" t="s">
        <v>785</v>
      </c>
      <c r="ADB6" s="44" t="s">
        <v>840</v>
      </c>
      <c r="ADC6" s="44" t="s">
        <v>557</v>
      </c>
      <c r="ADD6" s="44" t="s">
        <v>558</v>
      </c>
      <c r="ADE6" s="44" t="s">
        <v>559</v>
      </c>
      <c r="ADF6" s="44" t="s">
        <v>786</v>
      </c>
      <c r="ADG6" s="44" t="s">
        <v>560</v>
      </c>
      <c r="ADH6" s="44" t="s">
        <v>1011</v>
      </c>
      <c r="ADI6" s="44" t="s">
        <v>1067</v>
      </c>
      <c r="ADJ6" s="44" t="s">
        <v>561</v>
      </c>
      <c r="ADK6" s="44" t="s">
        <v>562</v>
      </c>
      <c r="ADL6" s="44" t="s">
        <v>787</v>
      </c>
      <c r="ADM6" s="49" t="s">
        <v>563</v>
      </c>
      <c r="ADN6" s="47" t="s">
        <v>564</v>
      </c>
      <c r="ADO6" s="89" t="s">
        <v>1097</v>
      </c>
      <c r="ADP6" s="44" t="s">
        <v>565</v>
      </c>
      <c r="ADQ6" s="44" t="s">
        <v>566</v>
      </c>
      <c r="ADR6" s="44" t="s">
        <v>567</v>
      </c>
      <c r="ADS6" s="44" t="s">
        <v>981</v>
      </c>
      <c r="ADT6" s="44" t="s">
        <v>934</v>
      </c>
      <c r="ADU6" s="44" t="s">
        <v>933</v>
      </c>
      <c r="ADV6" s="44" t="s">
        <v>568</v>
      </c>
      <c r="ADW6" s="44" t="s">
        <v>569</v>
      </c>
      <c r="ADX6" s="44" t="s">
        <v>570</v>
      </c>
      <c r="ADY6" s="44" t="s">
        <v>571</v>
      </c>
      <c r="ADZ6" s="44" t="s">
        <v>788</v>
      </c>
      <c r="AEA6" s="44" t="s">
        <v>841</v>
      </c>
      <c r="AEB6" s="44" t="s">
        <v>572</v>
      </c>
      <c r="AEC6" s="44" t="s">
        <v>573</v>
      </c>
      <c r="AED6" s="44" t="s">
        <v>574</v>
      </c>
      <c r="AEE6" s="44" t="s">
        <v>575</v>
      </c>
      <c r="AEF6" s="44" t="s">
        <v>789</v>
      </c>
      <c r="AEG6" s="44" t="s">
        <v>842</v>
      </c>
      <c r="AEH6" s="44" t="s">
        <v>576</v>
      </c>
      <c r="AEI6" s="44" t="s">
        <v>577</v>
      </c>
      <c r="AEJ6" s="44" t="s">
        <v>578</v>
      </c>
      <c r="AEK6" s="44" t="s">
        <v>790</v>
      </c>
      <c r="AEL6" s="44" t="s">
        <v>579</v>
      </c>
      <c r="AEM6" s="44" t="s">
        <v>1012</v>
      </c>
      <c r="AEN6" s="44" t="s">
        <v>1068</v>
      </c>
      <c r="AEO6" s="44" t="s">
        <v>580</v>
      </c>
      <c r="AEP6" s="44" t="s">
        <v>581</v>
      </c>
      <c r="AEQ6" s="44" t="s">
        <v>791</v>
      </c>
      <c r="AER6" s="49" t="s">
        <v>582</v>
      </c>
      <c r="AES6" s="47" t="s">
        <v>583</v>
      </c>
      <c r="AET6" s="89" t="s">
        <v>1098</v>
      </c>
      <c r="AEU6" s="44" t="s">
        <v>584</v>
      </c>
      <c r="AEV6" s="44" t="s">
        <v>585</v>
      </c>
      <c r="AEW6" s="44" t="s">
        <v>586</v>
      </c>
      <c r="AEX6" s="44" t="s">
        <v>982</v>
      </c>
      <c r="AEY6" s="44" t="s">
        <v>936</v>
      </c>
      <c r="AEZ6" s="44" t="s">
        <v>935</v>
      </c>
      <c r="AFA6" s="44" t="s">
        <v>587</v>
      </c>
      <c r="AFB6" s="44" t="s">
        <v>588</v>
      </c>
      <c r="AFC6" s="44" t="s">
        <v>589</v>
      </c>
      <c r="AFD6" s="44" t="s">
        <v>590</v>
      </c>
      <c r="AFE6" s="44" t="s">
        <v>792</v>
      </c>
      <c r="AFF6" s="44" t="s">
        <v>843</v>
      </c>
      <c r="AFG6" s="44" t="s">
        <v>591</v>
      </c>
      <c r="AFH6" s="44" t="s">
        <v>592</v>
      </c>
      <c r="AFI6" s="44" t="s">
        <v>593</v>
      </c>
      <c r="AFJ6" s="44" t="s">
        <v>594</v>
      </c>
      <c r="AFK6" s="44" t="s">
        <v>793</v>
      </c>
      <c r="AFL6" s="44" t="s">
        <v>844</v>
      </c>
      <c r="AFM6" s="44" t="s">
        <v>595</v>
      </c>
      <c r="AFN6" s="44" t="s">
        <v>596</v>
      </c>
      <c r="AFO6" s="44" t="s">
        <v>597</v>
      </c>
      <c r="AFP6" s="44" t="s">
        <v>794</v>
      </c>
      <c r="AFQ6" s="44" t="s">
        <v>598</v>
      </c>
      <c r="AFR6" s="44" t="s">
        <v>1013</v>
      </c>
      <c r="AFS6" s="44" t="s">
        <v>1069</v>
      </c>
      <c r="AFT6" s="44" t="s">
        <v>599</v>
      </c>
      <c r="AFU6" s="44" t="s">
        <v>600</v>
      </c>
      <c r="AFV6" s="44" t="s">
        <v>795</v>
      </c>
      <c r="AFW6" s="49" t="s">
        <v>601</v>
      </c>
      <c r="AFX6" s="47" t="s">
        <v>602</v>
      </c>
      <c r="AFY6" s="89" t="s">
        <v>1099</v>
      </c>
      <c r="AFZ6" s="44" t="s">
        <v>603</v>
      </c>
      <c r="AGA6" s="44" t="s">
        <v>604</v>
      </c>
      <c r="AGB6" s="44" t="s">
        <v>605</v>
      </c>
      <c r="AGC6" s="44" t="s">
        <v>983</v>
      </c>
      <c r="AGD6" s="44" t="s">
        <v>938</v>
      </c>
      <c r="AGE6" s="44" t="s">
        <v>937</v>
      </c>
      <c r="AGF6" s="44" t="s">
        <v>606</v>
      </c>
      <c r="AGG6" s="44" t="s">
        <v>607</v>
      </c>
      <c r="AGH6" s="44" t="s">
        <v>608</v>
      </c>
      <c r="AGI6" s="44" t="s">
        <v>609</v>
      </c>
      <c r="AGJ6" s="44" t="s">
        <v>796</v>
      </c>
      <c r="AGK6" s="44" t="s">
        <v>845</v>
      </c>
      <c r="AGL6" s="44" t="s">
        <v>610</v>
      </c>
      <c r="AGM6" s="44" t="s">
        <v>611</v>
      </c>
      <c r="AGN6" s="44" t="s">
        <v>612</v>
      </c>
      <c r="AGO6" s="44" t="s">
        <v>613</v>
      </c>
      <c r="AGP6" s="44" t="s">
        <v>797</v>
      </c>
      <c r="AGQ6" s="44" t="s">
        <v>846</v>
      </c>
      <c r="AGR6" s="44" t="s">
        <v>614</v>
      </c>
      <c r="AGS6" s="44" t="s">
        <v>615</v>
      </c>
      <c r="AGT6" s="44" t="s">
        <v>616</v>
      </c>
      <c r="AGU6" s="44" t="s">
        <v>798</v>
      </c>
      <c r="AGV6" s="44" t="s">
        <v>617</v>
      </c>
      <c r="AGW6" s="44" t="s">
        <v>1014</v>
      </c>
      <c r="AGX6" s="44" t="s">
        <v>1070</v>
      </c>
      <c r="AGY6" s="44" t="s">
        <v>618</v>
      </c>
      <c r="AGZ6" s="44" t="s">
        <v>619</v>
      </c>
      <c r="AHA6" s="44" t="s">
        <v>799</v>
      </c>
      <c r="AHB6" s="49" t="s">
        <v>620</v>
      </c>
      <c r="AHC6" s="47" t="s">
        <v>621</v>
      </c>
      <c r="AHD6" s="89" t="s">
        <v>1100</v>
      </c>
      <c r="AHE6" s="44" t="s">
        <v>622</v>
      </c>
      <c r="AHF6" s="44" t="s">
        <v>623</v>
      </c>
      <c r="AHG6" s="44" t="s">
        <v>624</v>
      </c>
      <c r="AHH6" s="44" t="s">
        <v>984</v>
      </c>
      <c r="AHI6" s="44" t="s">
        <v>940</v>
      </c>
      <c r="AHJ6" s="44" t="s">
        <v>939</v>
      </c>
      <c r="AHK6" s="44" t="s">
        <v>625</v>
      </c>
      <c r="AHL6" s="44" t="s">
        <v>626</v>
      </c>
      <c r="AHM6" s="44" t="s">
        <v>627</v>
      </c>
      <c r="AHN6" s="44" t="s">
        <v>628</v>
      </c>
      <c r="AHO6" s="44" t="s">
        <v>800</v>
      </c>
      <c r="AHP6" s="44" t="s">
        <v>847</v>
      </c>
      <c r="AHQ6" s="44" t="s">
        <v>629</v>
      </c>
      <c r="AHR6" s="44" t="s">
        <v>630</v>
      </c>
      <c r="AHS6" s="44" t="s">
        <v>631</v>
      </c>
      <c r="AHT6" s="44" t="s">
        <v>632</v>
      </c>
      <c r="AHU6" s="44" t="s">
        <v>801</v>
      </c>
      <c r="AHV6" s="44" t="s">
        <v>848</v>
      </c>
      <c r="AHW6" s="44" t="s">
        <v>633</v>
      </c>
      <c r="AHX6" s="44" t="s">
        <v>634</v>
      </c>
      <c r="AHY6" s="44" t="s">
        <v>635</v>
      </c>
      <c r="AHZ6" s="44" t="s">
        <v>802</v>
      </c>
      <c r="AIA6" s="44" t="s">
        <v>636</v>
      </c>
      <c r="AIB6" s="44" t="s">
        <v>1015</v>
      </c>
      <c r="AIC6" s="44" t="s">
        <v>1071</v>
      </c>
      <c r="AID6" s="44" t="s">
        <v>637</v>
      </c>
      <c r="AIE6" s="44" t="s">
        <v>638</v>
      </c>
      <c r="AIF6" s="44" t="s">
        <v>803</v>
      </c>
      <c r="AIG6" s="49" t="s">
        <v>639</v>
      </c>
      <c r="AIH6" s="47" t="s">
        <v>640</v>
      </c>
      <c r="AII6" s="89" t="s">
        <v>1101</v>
      </c>
      <c r="AIJ6" s="44" t="s">
        <v>641</v>
      </c>
      <c r="AIK6" s="44" t="s">
        <v>642</v>
      </c>
      <c r="AIL6" s="44" t="s">
        <v>643</v>
      </c>
      <c r="AIM6" s="44" t="s">
        <v>985</v>
      </c>
      <c r="AIN6" s="44" t="s">
        <v>942</v>
      </c>
      <c r="AIO6" s="44" t="s">
        <v>941</v>
      </c>
      <c r="AIP6" s="44" t="s">
        <v>644</v>
      </c>
      <c r="AIQ6" s="44" t="s">
        <v>645</v>
      </c>
      <c r="AIR6" s="44" t="s">
        <v>646</v>
      </c>
      <c r="AIS6" s="44" t="s">
        <v>647</v>
      </c>
      <c r="AIT6" s="44" t="s">
        <v>804</v>
      </c>
      <c r="AIU6" s="44" t="s">
        <v>849</v>
      </c>
      <c r="AIV6" s="44" t="s">
        <v>648</v>
      </c>
      <c r="AIW6" s="44" t="s">
        <v>649</v>
      </c>
      <c r="AIX6" s="44" t="s">
        <v>650</v>
      </c>
      <c r="AIY6" s="44" t="s">
        <v>651</v>
      </c>
      <c r="AIZ6" s="44" t="s">
        <v>805</v>
      </c>
      <c r="AJA6" s="44" t="s">
        <v>850</v>
      </c>
      <c r="AJB6" s="44" t="s">
        <v>652</v>
      </c>
      <c r="AJC6" s="44" t="s">
        <v>653</v>
      </c>
      <c r="AJD6" s="44" t="s">
        <v>654</v>
      </c>
      <c r="AJE6" s="44" t="s">
        <v>806</v>
      </c>
      <c r="AJF6" s="44" t="s">
        <v>655</v>
      </c>
      <c r="AJG6" s="44" t="s">
        <v>1016</v>
      </c>
      <c r="AJH6" s="44" t="s">
        <v>1072</v>
      </c>
      <c r="AJI6" s="44" t="s">
        <v>656</v>
      </c>
      <c r="AJJ6" s="44" t="s">
        <v>657</v>
      </c>
      <c r="AJK6" s="44" t="s">
        <v>807</v>
      </c>
      <c r="AJL6" s="49" t="s">
        <v>658</v>
      </c>
      <c r="AJM6" s="47" t="s">
        <v>659</v>
      </c>
      <c r="AJN6" s="89" t="s">
        <v>1102</v>
      </c>
      <c r="AJO6" s="44" t="s">
        <v>660</v>
      </c>
      <c r="AJP6" s="44" t="s">
        <v>661</v>
      </c>
      <c r="AJQ6" s="44" t="s">
        <v>662</v>
      </c>
      <c r="AJR6" s="44" t="s">
        <v>986</v>
      </c>
      <c r="AJS6" s="44" t="s">
        <v>944</v>
      </c>
      <c r="AJT6" s="44" t="s">
        <v>943</v>
      </c>
      <c r="AJU6" s="44" t="s">
        <v>663</v>
      </c>
      <c r="AJV6" s="44" t="s">
        <v>664</v>
      </c>
      <c r="AJW6" s="44" t="s">
        <v>665</v>
      </c>
      <c r="AJX6" s="44" t="s">
        <v>666</v>
      </c>
      <c r="AJY6" s="44" t="s">
        <v>808</v>
      </c>
      <c r="AJZ6" s="44" t="s">
        <v>851</v>
      </c>
      <c r="AKA6" s="44" t="s">
        <v>667</v>
      </c>
      <c r="AKB6" s="44" t="s">
        <v>668</v>
      </c>
      <c r="AKC6" s="44" t="s">
        <v>669</v>
      </c>
      <c r="AKD6" s="44" t="s">
        <v>670</v>
      </c>
      <c r="AKE6" s="44" t="s">
        <v>809</v>
      </c>
      <c r="AKF6" s="44" t="s">
        <v>852</v>
      </c>
      <c r="AKG6" s="44" t="s">
        <v>671</v>
      </c>
      <c r="AKH6" s="44" t="s">
        <v>672</v>
      </c>
      <c r="AKI6" s="44" t="s">
        <v>673</v>
      </c>
      <c r="AKJ6" s="44" t="s">
        <v>810</v>
      </c>
      <c r="AKK6" s="44" t="s">
        <v>674</v>
      </c>
      <c r="AKL6" s="44" t="s">
        <v>1017</v>
      </c>
      <c r="AKM6" s="44" t="s">
        <v>1073</v>
      </c>
      <c r="AKN6" s="44" t="s">
        <v>675</v>
      </c>
      <c r="AKO6" s="44" t="s">
        <v>676</v>
      </c>
      <c r="AKP6" s="44" t="s">
        <v>811</v>
      </c>
      <c r="AKQ6" s="49" t="s">
        <v>677</v>
      </c>
    </row>
    <row r="7" spans="1:979" ht="14.4" x14ac:dyDescent="0.3">
      <c r="A7" s="11" t="s">
        <v>1112</v>
      </c>
      <c r="B7" s="5" t="s">
        <v>1115</v>
      </c>
      <c r="C7" s="5">
        <f>IF(AND(t_datas[[#This Row],[Société tracteur]]&lt;&gt;"",t_datas[[#This Row],[Société conducteur]]&lt;&gt;t_datas[[#This Row],[Société tracteur]],t_datas[[#This Row],[Colonne63]]&lt;&gt;"Yes"),-1,1)</f>
        <v>1</v>
      </c>
      <c r="D7" s="5"/>
      <c r="E7" s="5">
        <v>111</v>
      </c>
      <c r="F7" s="52" t="s">
        <v>87</v>
      </c>
      <c r="G7" s="104" t="str">
        <f>IFERROR(VLOOKUP(t_datas[[#This Row],[Matricule]],KMS_service_Mois[],15,0),"")</f>
        <v/>
      </c>
      <c r="H7" s="104" t="str">
        <f>IFERROR(IF(t_datas[[#This Row],[Base contrat]]-t_datas[[#This Row],[Colonne12]]&lt;0,t_datas[[#This Row],[Colonne12]]-t_datas[[#This Row],[Base contrat]],0),"")</f>
        <v/>
      </c>
      <c r="I7" s="106" t="str">
        <f>IFERROR(IF(t_datas[[#This Row],[Base contrat]]="","",IF((t_datas[[#This Row],[Colonne12]]-t_datas[[#This Row],[Base contrat]])/t_datas[[#This Row],[Base contrat]]&lt;0,"/",(t_datas[[#This Row],[Colonne12]]-t_datas[[#This Row],[Base contrat]])/t_datas[[#This Row],[Base contrat]])),"")</f>
        <v/>
      </c>
      <c r="J7" s="5" t="s">
        <v>1030</v>
      </c>
      <c r="K7" s="3" t="s">
        <v>1109</v>
      </c>
      <c r="M7" s="3" t="s">
        <v>1121</v>
      </c>
      <c r="N7" s="3" t="s">
        <v>1115</v>
      </c>
      <c r="O7" s="3" t="s">
        <v>1115</v>
      </c>
      <c r="P7" s="3" t="s">
        <v>1115</v>
      </c>
      <c r="Q7" s="3" t="s">
        <v>1122</v>
      </c>
      <c r="R7" s="3" t="s">
        <v>0</v>
      </c>
      <c r="S7" s="13" t="str">
        <f>IF(t_datas[[#This Row],[Immatriculation tracteur]]="","",t_datas[[#This Row],[Immatriculation tracteur]])</f>
        <v>VHL 1</v>
      </c>
      <c r="T7" s="90"/>
      <c r="U7" s="3" t="str">
        <f>IF(t_datas[[#This Row],[Immatriculation SEMI]]="","",t_datas[[#This Row],[Immatriculation SEMI]])</f>
        <v>RMQ 1</v>
      </c>
      <c r="V7" s="3" t="str">
        <f>IF(t_datas[[#This Row],[Client affecté]]="","",t_datas[[#This Row],[Client affecté]])</f>
        <v>aaa</v>
      </c>
      <c r="W7" s="3" t="str">
        <f>IF(t_datas[[#This Row],[Site/ville]]="","",t_datas[[#This Row],[Site/ville]])</f>
        <v/>
      </c>
      <c r="X7" s="3">
        <f t="shared" ref="X7" si="832">IF(COUNTBLANK(Y7:AL7)=14,-1,1)</f>
        <v>-1</v>
      </c>
      <c r="AE7" s="69"/>
      <c r="AF7" s="69"/>
      <c r="AK7" s="69"/>
      <c r="AL7" s="69"/>
      <c r="AM7" s="3" t="str">
        <f>IFERROR(INDEX(t_social_jours[Conduite],MATCH(AM$4&amp;t_datas[[#This Row],[Matricule]],t_social_jours[Date &amp; Matricule perso],0)),"/")</f>
        <v>/</v>
      </c>
      <c r="AN7" s="3" t="str">
        <f>IFERROR(INDEX(t_social_jours[Travail],MATCH(AN$4&amp;t_datas[[#This Row],[Matricule]],t_social_jours[Date &amp; Matricule perso],0)),"/")</f>
        <v>/</v>
      </c>
      <c r="AO7" s="3" t="str">
        <f>IFERROR(INDEX(t_social_jours[Dispo],MATCH(AO$4&amp;t_datas[[#This Row],[Matricule]],t_social_jours[Date &amp; Matricule perso],0)),"/")</f>
        <v>/</v>
      </c>
      <c r="AP7" s="69" t="str">
        <f t="shared" ref="AP7" si="833">IFERROR(AM7/AW7,"/")</f>
        <v>/</v>
      </c>
      <c r="AR7" s="4"/>
      <c r="AS7" s="4"/>
      <c r="AT7" s="4" t="str">
        <f>IFERROR(INDEX(t_social_jours[Départ remake],MATCH(AT$4&amp;t_datas[[#This Row],[Matricule]],t_social_jours[Date &amp; Matricule perso],0)),"/")</f>
        <v>/</v>
      </c>
      <c r="AU7" s="4" t="str">
        <f>IFERROR(INDEX(t_social_jours[Arrivée remake],MATCH(AU$4&amp;t_datas[[#This Row],[Matricule]],t_social_jours[Date &amp; Matricule perso],0)),"/")</f>
        <v>/</v>
      </c>
      <c r="AV7" s="69" t="str">
        <f>IFERROR(IF(INDEX(t_social_jours[Kilomètres],MATCH(AV$4&amp;t_datas[[#This Row],[Matricule]],t_social_jours[Date &amp; Matricule perso],0))="","",INDEX(t_social_jours[Kilomètres],MATCH(AV$4&amp;t_datas[[#This Row],[Matricule]],t_social_jours[Date &amp; Matricule perso],0))),"/")</f>
        <v>/</v>
      </c>
      <c r="AW7" s="41" t="str">
        <f t="shared" ref="AW7" si="834">IF(SUM(AM7:AO7)=0,"",SUM(AM7:AO7))</f>
        <v/>
      </c>
      <c r="AX7" s="13" t="str">
        <f>IF(t_datas[[#This Row],[Immatriculation tracteur]]="","",t_datas[[#This Row],[Immatriculation tracteur]])</f>
        <v>VHL 1</v>
      </c>
      <c r="AY7" s="90"/>
      <c r="AZ7" s="90" t="str">
        <f>IF(t_datas[[#This Row],[Immatriculation SEMI]]="","",t_datas[[#This Row],[Immatriculation SEMI]])</f>
        <v>RMQ 1</v>
      </c>
      <c r="BA7" s="90" t="str">
        <f>IF(t_datas[[#This Row],[Client affecté]]="","",t_datas[[#This Row],[Client affecté]])</f>
        <v>aaa</v>
      </c>
      <c r="BB7" s="90"/>
      <c r="BC7" s="90">
        <f t="shared" ref="BC7" si="835">IF(COUNTBLANK(BD7:BQ7)=14,-1,1)</f>
        <v>-1</v>
      </c>
      <c r="BD7" s="90"/>
      <c r="BE7" s="90"/>
      <c r="BF7" s="90"/>
      <c r="BG7" s="90"/>
      <c r="BH7" s="90"/>
      <c r="BI7" s="90"/>
      <c r="BJ7" s="107"/>
      <c r="BK7" s="107"/>
      <c r="BL7" s="90"/>
      <c r="BM7" s="90"/>
      <c r="BN7" s="90"/>
      <c r="BO7" s="90"/>
      <c r="BP7" s="107"/>
      <c r="BQ7" s="107"/>
      <c r="BR7" s="90" t="str">
        <f>IFERROR(INDEX(t_social_jours[Conduite],MATCH(BR$4&amp;t_datas[[#This Row],[Matricule]],t_social_jours[Date &amp; Matricule perso],0)),"/")</f>
        <v>/</v>
      </c>
      <c r="BS7" s="90" t="str">
        <f>IFERROR(INDEX(t_social_jours[Travail],MATCH(BS$4&amp;t_datas[[#This Row],[Matricule]],t_social_jours[Date &amp; Matricule perso],0)),"/")</f>
        <v>/</v>
      </c>
      <c r="BT7" s="90" t="str">
        <f>IFERROR(INDEX(t_social_jours[Dispo],MATCH(BT$4&amp;t_datas[[#This Row],[Matricule]],t_social_jours[Date &amp; Matricule perso],0)),"/")</f>
        <v>/</v>
      </c>
      <c r="BU7" s="107" t="str">
        <f t="shared" ref="BU7" si="836">IFERROR(BR7/CB7,"/")</f>
        <v>/</v>
      </c>
      <c r="BV7" s="90"/>
      <c r="BW7" s="108"/>
      <c r="BX7" s="108"/>
      <c r="BY7" s="108" t="str">
        <f>IFERROR(INDEX(t_social_jours[Départ remake],MATCH(BY$4&amp;t_datas[[#This Row],[Matricule]],t_social_jours[Date &amp; Matricule perso],0)),"/")</f>
        <v>/</v>
      </c>
      <c r="BZ7" s="108" t="str">
        <f>IFERROR(INDEX(t_social_jours[Arrivée remake],MATCH(BZ$4&amp;t_datas[[#This Row],[Matricule]],t_social_jours[Date &amp; Matricule perso],0)),"/")</f>
        <v>/</v>
      </c>
      <c r="CA7" s="107" t="str">
        <f>IFERROR(IF(INDEX(t_social_jours[Kilomètres],MATCH(CA$4&amp;t_datas[[#This Row],[Matricule]],t_social_jours[Date &amp; Matricule perso],0))="","",INDEX(t_social_jours[Kilomètres],MATCH(CA$4&amp;t_datas[[#This Row],[Matricule]],t_social_jours[Date &amp; Matricule perso],0))),"/")</f>
        <v>/</v>
      </c>
      <c r="CB7" s="41" t="str">
        <f t="shared" ref="CB7" si="837">IF(SUM(BR7:BT7)=0,"",SUM(BR7:BT7))</f>
        <v/>
      </c>
      <c r="CC7" s="13" t="str">
        <f>IF(t_datas[[#This Row],[Immatriculation tracteur]]="","",t_datas[[#This Row],[Immatriculation tracteur]])</f>
        <v>VHL 1</v>
      </c>
      <c r="CD7" s="90"/>
      <c r="CE7" s="3" t="str">
        <f>IF(t_datas[[#This Row],[Immatriculation SEMI]]="","",t_datas[[#This Row],[Immatriculation SEMI]])</f>
        <v>RMQ 1</v>
      </c>
      <c r="CF7" s="3" t="str">
        <f>IF(t_datas[[#This Row],[Client affecté]]="","",t_datas[[#This Row],[Client affecté]])</f>
        <v>aaa</v>
      </c>
      <c r="CG7" s="3" t="str">
        <f>IF(t_datas[[#This Row],[Site/ville]]="","",t_datas[[#This Row],[Site/ville]])</f>
        <v/>
      </c>
      <c r="CH7" s="3">
        <f t="shared" ref="CH7" si="838">IF(COUNTBLANK(CI7:CV7)=14,-1,1)</f>
        <v>-1</v>
      </c>
      <c r="CI7" s="4"/>
      <c r="CJ7" s="4"/>
      <c r="CK7" s="4"/>
      <c r="CL7" s="4"/>
      <c r="CM7" s="4"/>
      <c r="CN7" s="4"/>
      <c r="CO7" s="69"/>
      <c r="CP7" s="69"/>
      <c r="CQ7" s="4"/>
      <c r="CR7" s="4"/>
      <c r="CS7" s="4"/>
      <c r="CT7" s="4"/>
      <c r="CU7" s="69"/>
      <c r="CV7" s="69"/>
      <c r="CW7" s="4" t="str">
        <f>IFERROR(INDEX(t_social_jours[Conduite],MATCH(CW$4&amp;t_datas[[#This Row],[Matricule]],t_social_jours[Date &amp; Matricule perso],0)),"/")</f>
        <v>/</v>
      </c>
      <c r="CX7" s="4" t="str">
        <f>IFERROR(INDEX(t_social_jours[Travail],MATCH(CX$4&amp;t_datas[[#This Row],[Matricule]],t_social_jours[Date &amp; Matricule perso],0)),"/")</f>
        <v>/</v>
      </c>
      <c r="CY7" s="4" t="str">
        <f>IFERROR(INDEX(t_social_jours[Dispo],MATCH(CY$4&amp;t_datas[[#This Row],[Matricule]],t_social_jours[Date &amp; Matricule perso],0)),"/")</f>
        <v>/</v>
      </c>
      <c r="CZ7" s="69" t="str">
        <f t="shared" ref="CZ7" si="839">IFERROR(CW7/DG7,"/")</f>
        <v>/</v>
      </c>
      <c r="DB7" s="4"/>
      <c r="DC7" s="4"/>
      <c r="DD7" s="4" t="str">
        <f>IFERROR(INDEX(t_social_jours[Départ remake],MATCH(DD$4&amp;t_datas[[#This Row],[Matricule]],t_social_jours[Date &amp; Matricule perso],0)),"/")</f>
        <v>/</v>
      </c>
      <c r="DE7" s="4" t="str">
        <f>IFERROR(INDEX(t_social_jours[Arrivée remake],MATCH(DE$4&amp;t_datas[[#This Row],[Matricule]],t_social_jours[Date &amp; Matricule perso],0)),"/")</f>
        <v>/</v>
      </c>
      <c r="DF7" s="69" t="str">
        <f>IFERROR(IF(INDEX(t_social_jours[Kilomètres],MATCH(DF$4&amp;t_datas[[#This Row],[Matricule]],t_social_jours[Date &amp; Matricule perso],0))="","",INDEX(t_social_jours[Kilomètres],MATCH(DF$4&amp;t_datas[[#This Row],[Matricule]],t_social_jours[Date &amp; Matricule perso],0))),"/")</f>
        <v>/</v>
      </c>
      <c r="DG7" s="41" t="str">
        <f t="shared" ref="DG7" si="840">IF(SUM(CW7:CY7)=0,"",SUM(CW7:CY7))</f>
        <v/>
      </c>
      <c r="DH7" s="13" t="str">
        <f>IF(t_datas[[#This Row],[Immatriculation tracteur]]="","",t_datas[[#This Row],[Immatriculation tracteur]])</f>
        <v>VHL 1</v>
      </c>
      <c r="DI7" s="90"/>
      <c r="DJ7" s="3" t="str">
        <f>IF(t_datas[[#This Row],[Immatriculation SEMI]]="","",t_datas[[#This Row],[Immatriculation SEMI]])</f>
        <v>RMQ 1</v>
      </c>
      <c r="DK7" s="3" t="str">
        <f>IF(t_datas[[#This Row],[Client affecté]]="","",t_datas[[#This Row],[Client affecté]])</f>
        <v>aaa</v>
      </c>
      <c r="DL7" s="3" t="s">
        <v>1024</v>
      </c>
      <c r="DM7" s="3">
        <f t="shared" ref="DM7" si="841">IF(COUNTBLANK(DN7:EA7)=14,-1,1)</f>
        <v>-1</v>
      </c>
      <c r="DN7" s="4"/>
      <c r="DO7" s="4"/>
      <c r="DP7" s="4"/>
      <c r="DQ7" s="4"/>
      <c r="DR7" s="4"/>
      <c r="DS7" s="4"/>
      <c r="DT7" s="69"/>
      <c r="DU7" s="69"/>
      <c r="DV7" s="4"/>
      <c r="DW7" s="4"/>
      <c r="DX7" s="4"/>
      <c r="DY7" s="4"/>
      <c r="DZ7" s="69"/>
      <c r="EA7" s="69"/>
      <c r="EB7" s="4" t="str">
        <f>IFERROR(INDEX(t_social_jours[Conduite],MATCH(EB$4&amp;t_datas[[#This Row],[Matricule]],t_social_jours[Date &amp; Matricule perso],0)),"/")</f>
        <v>/</v>
      </c>
      <c r="EC7" s="4" t="str">
        <f>IFERROR(INDEX(t_social_jours[Travail],MATCH(EC$4&amp;t_datas[[#This Row],[Matricule]],t_social_jours[Date &amp; Matricule perso],0)),"/")</f>
        <v>/</v>
      </c>
      <c r="ED7" s="4" t="str">
        <f>IFERROR(INDEX(t_social_jours[Dispo],MATCH(ED$4&amp;t_datas[[#This Row],[Matricule]],t_social_jours[Date &amp; Matricule perso],0)),"/")</f>
        <v>/</v>
      </c>
      <c r="EE7" s="69" t="str">
        <f t="shared" ref="EE7" si="842">IFERROR(EB7/EL7,"/")</f>
        <v>/</v>
      </c>
      <c r="EG7" s="4"/>
      <c r="EH7" s="4"/>
      <c r="EI7" s="4" t="str">
        <f>IFERROR(INDEX(t_social_jours[Départ remake],MATCH(EI$4&amp;t_datas[[#This Row],[Matricule]],t_social_jours[Date &amp; Matricule perso],0)),"/")</f>
        <v>/</v>
      </c>
      <c r="EJ7" s="4" t="str">
        <f>IFERROR(INDEX(t_social_jours[Arrivée remake],MATCH(EJ$4&amp;t_datas[[#This Row],[Matricule]],t_social_jours[Date &amp; Matricule perso],0)),"/")</f>
        <v>/</v>
      </c>
      <c r="EK7" s="69" t="str">
        <f>IFERROR(IF(INDEX(t_social_jours[Kilomètres],MATCH(EK$4&amp;t_datas[[#This Row],[Matricule]],t_social_jours[Date &amp; Matricule perso],0))="","",INDEX(t_social_jours[Kilomètres],MATCH(EK$4&amp;t_datas[[#This Row],[Matricule]],t_social_jours[Date &amp; Matricule perso],0))),"/")</f>
        <v>/</v>
      </c>
      <c r="EL7" s="41" t="str">
        <f t="shared" ref="EL7" si="843">IF(SUM(EB7:ED7)=0,"",SUM(EB7:ED7))</f>
        <v/>
      </c>
      <c r="EM7" s="13" t="str">
        <f>IF(t_datas[[#This Row],[Immatriculation tracteur]]="","",t_datas[[#This Row],[Immatriculation tracteur]])</f>
        <v>VHL 1</v>
      </c>
      <c r="EN7" s="90"/>
      <c r="EO7" s="3" t="str">
        <f>IF(t_datas[[#This Row],[Immatriculation SEMI]]="","",t_datas[[#This Row],[Immatriculation SEMI]])</f>
        <v>RMQ 1</v>
      </c>
      <c r="EP7" s="3" t="str">
        <f>IF(t_datas[[#This Row],[Client affecté]]="","",t_datas[[#This Row],[Client affecté]])</f>
        <v>aaa</v>
      </c>
      <c r="EQ7" s="3" t="s">
        <v>1024</v>
      </c>
      <c r="ER7" s="3">
        <f t="shared" ref="ER7" si="844">IF(COUNTBLANK(ES7:FF7)=14,-1,1)</f>
        <v>-1</v>
      </c>
      <c r="ES7" s="4"/>
      <c r="ET7" s="4"/>
      <c r="EU7" s="4"/>
      <c r="EV7" s="4"/>
      <c r="EW7" s="4"/>
      <c r="EX7" s="4"/>
      <c r="EY7" s="69"/>
      <c r="EZ7" s="69"/>
      <c r="FA7" s="4"/>
      <c r="FB7" s="4"/>
      <c r="FC7" s="4"/>
      <c r="FD7" s="4"/>
      <c r="FE7" s="69"/>
      <c r="FF7" s="69"/>
      <c r="FG7" s="4" t="str">
        <f>IFERROR(INDEX(t_social_jours[Conduite],MATCH(FG$4&amp;t_datas[[#This Row],[Matricule]],t_social_jours[Date &amp; Matricule perso],0)),"/")</f>
        <v>/</v>
      </c>
      <c r="FH7" s="4" t="str">
        <f>IFERROR(INDEX(t_social_jours[Travail],MATCH(FH$4&amp;t_datas[[#This Row],[Matricule]],t_social_jours[Date &amp; Matricule perso],0)),"/")</f>
        <v>/</v>
      </c>
      <c r="FI7" s="4" t="str">
        <f>IFERROR(INDEX(t_social_jours[Dispo],MATCH(FI$4&amp;t_datas[[#This Row],[Matricule]],t_social_jours[Date &amp; Matricule perso],0)),"/")</f>
        <v>/</v>
      </c>
      <c r="FJ7" s="69" t="str">
        <f t="shared" ref="FJ7" si="845">IFERROR(FG7/FQ7,"/")</f>
        <v>/</v>
      </c>
      <c r="FL7" s="4"/>
      <c r="FM7" s="4"/>
      <c r="FN7" s="4" t="str">
        <f>IFERROR(INDEX(t_social_jours[Départ remake],MATCH(FN$4&amp;t_datas[[#This Row],[Matricule]],t_social_jours[Date &amp; Matricule perso],0)),"/")</f>
        <v>/</v>
      </c>
      <c r="FO7" s="4" t="str">
        <f>IFERROR(INDEX(t_social_jours[Arrivée remake],MATCH(FO$4&amp;t_datas[[#This Row],[Matricule]],t_social_jours[Date &amp; Matricule perso],0)),"/")</f>
        <v>/</v>
      </c>
      <c r="FP7" s="69" t="str">
        <f>IFERROR(IF(INDEX(t_social_jours[Kilomètres],MATCH(FP$4&amp;t_datas[[#This Row],[Matricule]],t_social_jours[Date &amp; Matricule perso],0))="","",INDEX(t_social_jours[Kilomètres],MATCH(FP$4&amp;t_datas[[#This Row],[Matricule]],t_social_jours[Date &amp; Matricule perso],0))),"/")</f>
        <v>/</v>
      </c>
      <c r="FQ7" s="41" t="str">
        <f t="shared" ref="FQ7" si="846">IF(SUM(FG7:FI7)=0,"",SUM(FG7:FI7))</f>
        <v/>
      </c>
      <c r="FR7" s="13" t="str">
        <f>IF(t_datas[[#This Row],[Immatriculation tracteur]]="","",t_datas[[#This Row],[Immatriculation tracteur]])</f>
        <v>VHL 1</v>
      </c>
      <c r="FS7" s="90"/>
      <c r="FT7" s="3" t="str">
        <f>IF(t_datas[[#This Row],[Immatriculation SEMI]]="","",t_datas[[#This Row],[Immatriculation SEMI]])</f>
        <v>RMQ 1</v>
      </c>
      <c r="FU7" s="3" t="str">
        <f>IF(t_datas[[#This Row],[Client affecté]]="","",t_datas[[#This Row],[Client affecté]])</f>
        <v>aaa</v>
      </c>
      <c r="FW7" s="3">
        <f t="shared" ref="FW7" si="847">IF(COUNTBLANK(FX7:GK7)=14,-1,1)</f>
        <v>-1</v>
      </c>
      <c r="FX7" s="4"/>
      <c r="FY7" s="4"/>
      <c r="FZ7" s="4"/>
      <c r="GA7" s="4"/>
      <c r="GB7" s="4"/>
      <c r="GC7" s="4"/>
      <c r="GD7" s="69"/>
      <c r="GE7" s="69"/>
      <c r="GF7" s="4"/>
      <c r="GG7" s="4"/>
      <c r="GH7" s="4"/>
      <c r="GI7" s="4"/>
      <c r="GJ7" s="69"/>
      <c r="GK7" s="69"/>
      <c r="GL7" s="4" t="str">
        <f>IFERROR(INDEX(t_social_jours[Conduite],MATCH(GL$4&amp;t_datas[[#This Row],[Matricule]],t_social_jours[Date &amp; Matricule perso],0)),"/")</f>
        <v>/</v>
      </c>
      <c r="GM7" s="4" t="str">
        <f>IFERROR(INDEX(t_social_jours[Travail],MATCH(GM$4&amp;t_datas[[#This Row],[Matricule]],t_social_jours[Date &amp; Matricule perso],0)),"/")</f>
        <v>/</v>
      </c>
      <c r="GN7" s="4" t="str">
        <f>IFERROR(INDEX(t_social_jours[Dispo],MATCH(GN$4&amp;t_datas[[#This Row],[Matricule]],t_social_jours[Date &amp; Matricule perso],0)),"/")</f>
        <v>/</v>
      </c>
      <c r="GO7" s="69" t="str">
        <f t="shared" ref="GO7" si="848">IFERROR(GL7/GV7,"/")</f>
        <v>/</v>
      </c>
      <c r="GQ7" s="4"/>
      <c r="GR7" s="4"/>
      <c r="GS7" s="4" t="str">
        <f>IFERROR(INDEX(t_social_jours[Départ remake],MATCH(GS$4&amp;t_datas[[#This Row],[Matricule]],t_social_jours[Date &amp; Matricule perso],0)),"/")</f>
        <v>/</v>
      </c>
      <c r="GT7" s="4" t="str">
        <f>IFERROR(INDEX(t_social_jours[Arrivée remake],MATCH(GT$4&amp;t_datas[[#This Row],[Matricule]],t_social_jours[Date &amp; Matricule perso],0)),"/")</f>
        <v>/</v>
      </c>
      <c r="GU7" s="69" t="str">
        <f>IFERROR(IF(INDEX(t_social_jours[Kilomètres],MATCH(GU$4&amp;t_datas[[#This Row],[Matricule]],t_social_jours[Date &amp; Matricule perso],0))="","",INDEX(t_social_jours[Kilomètres],MATCH(GU$4&amp;t_datas[[#This Row],[Matricule]],t_social_jours[Date &amp; Matricule perso],0))),"/")</f>
        <v>/</v>
      </c>
      <c r="GV7" s="41" t="str">
        <f t="shared" ref="GV7" si="849">IF(SUM(GL7:GN7)=0,"",SUM(GL7:GN7))</f>
        <v/>
      </c>
      <c r="GW7" s="13" t="str">
        <f>IF(t_datas[[#This Row],[Immatriculation tracteur]]="","",t_datas[[#This Row],[Immatriculation tracteur]])</f>
        <v>VHL 1</v>
      </c>
      <c r="GX7" s="90"/>
      <c r="GY7" s="3" t="str">
        <f>IF(t_datas[[#This Row],[Immatriculation SEMI]]="","",t_datas[[#This Row],[Immatriculation SEMI]])</f>
        <v>RMQ 1</v>
      </c>
      <c r="GZ7" s="3" t="str">
        <f>IF(t_datas[[#This Row],[Client affecté]]="","",t_datas[[#This Row],[Client affecté]])</f>
        <v>aaa</v>
      </c>
      <c r="HA7" s="3" t="str">
        <f>IF(t_datas[[#This Row],[Site/ville]]="","",t_datas[[#This Row],[Site/ville]])</f>
        <v/>
      </c>
      <c r="HB7" s="3">
        <f t="shared" ref="HB7" si="850">IF(COUNTBLANK(HC7:HP7)=14,-1,1)</f>
        <v>-1</v>
      </c>
      <c r="HC7" s="4"/>
      <c r="HD7" s="4"/>
      <c r="HE7" s="4"/>
      <c r="HF7" s="4"/>
      <c r="HG7" s="4"/>
      <c r="HH7" s="4"/>
      <c r="HI7" s="69"/>
      <c r="HJ7" s="69"/>
      <c r="HK7" s="4"/>
      <c r="HL7" s="4"/>
      <c r="HM7" s="4"/>
      <c r="HN7" s="4"/>
      <c r="HO7" s="69"/>
      <c r="HP7" s="69"/>
      <c r="HQ7" s="4" t="str">
        <f>IFERROR(INDEX(t_social_jours[Conduite],MATCH(HQ$4&amp;t_datas[[#This Row],[Matricule]],t_social_jours[Date &amp; Matricule perso],0)),"/")</f>
        <v>/</v>
      </c>
      <c r="HR7" s="4" t="str">
        <f>IFERROR(INDEX(t_social_jours[Travail],MATCH(HR$4&amp;t_datas[[#This Row],[Matricule]],t_social_jours[Date &amp; Matricule perso],0)),"/")</f>
        <v>/</v>
      </c>
      <c r="HS7" s="4" t="str">
        <f>IFERROR(INDEX(t_social_jours[Dispo],MATCH(HS$4&amp;t_datas[[#This Row],[Matricule]],t_social_jours[Date &amp; Matricule perso],0)),"/")</f>
        <v>/</v>
      </c>
      <c r="HT7" s="69" t="str">
        <f t="shared" ref="HT7" si="851">IFERROR(HQ7/IA7,"/")</f>
        <v>/</v>
      </c>
      <c r="HV7" s="4"/>
      <c r="HW7" s="4"/>
      <c r="HX7" s="4" t="str">
        <f>IFERROR(INDEX(t_social_jours[Départ remake],MATCH(HX$4&amp;t_datas[[#This Row],[Matricule]],t_social_jours[Date &amp; Matricule perso],0)),"/")</f>
        <v>/</v>
      </c>
      <c r="HY7" s="4" t="str">
        <f>IFERROR(INDEX(t_social_jours[Arrivée remake],MATCH(HY$4&amp;t_datas[[#This Row],[Matricule]],t_social_jours[Date &amp; Matricule perso],0)),"/")</f>
        <v>/</v>
      </c>
      <c r="HZ7" s="69" t="str">
        <f>IFERROR(IF(INDEX(t_social_jours[Kilomètres],MATCH(HZ$4&amp;t_datas[[#This Row],[Matricule]],t_social_jours[Date &amp; Matricule perso],0))="","",INDEX(t_social_jours[Kilomètres],MATCH(HZ$4&amp;t_datas[[#This Row],[Matricule]],t_social_jours[Date &amp; Matricule perso],0))),"/")</f>
        <v>/</v>
      </c>
      <c r="IA7" s="41" t="str">
        <f t="shared" ref="IA7" si="852">IF(SUM(HQ7:HS7)=0,"",SUM(HQ7:HS7))</f>
        <v/>
      </c>
      <c r="IB7" s="13" t="str">
        <f>IF(t_datas[[#This Row],[Immatriculation tracteur]]="","",t_datas[[#This Row],[Immatriculation tracteur]])</f>
        <v>VHL 1</v>
      </c>
      <c r="IC7" s="90"/>
      <c r="ID7" s="3" t="str">
        <f>IF(t_datas[[#This Row],[Immatriculation SEMI]]="","",t_datas[[#This Row],[Immatriculation SEMI]])</f>
        <v>RMQ 1</v>
      </c>
      <c r="IE7" s="3" t="str">
        <f>IF(t_datas[[#This Row],[Client affecté]]="","",t_datas[[#This Row],[Client affecté]])</f>
        <v>aaa</v>
      </c>
      <c r="IG7" s="3">
        <f t="shared" ref="IG7" si="853">IF(COUNTBLANK(IH7:IU7)=14,-1,1)</f>
        <v>-1</v>
      </c>
      <c r="IH7" s="4"/>
      <c r="II7" s="4"/>
      <c r="IJ7" s="4"/>
      <c r="IK7" s="4"/>
      <c r="IL7" s="4"/>
      <c r="IM7" s="4"/>
      <c r="IN7" s="69"/>
      <c r="IO7" s="69"/>
      <c r="IP7" s="4"/>
      <c r="IQ7" s="4"/>
      <c r="IR7" s="4"/>
      <c r="IS7" s="4"/>
      <c r="IT7" s="69"/>
      <c r="IU7" s="69"/>
      <c r="IV7" s="4" t="str">
        <f>IFERROR(INDEX(t_social_jours[Conduite],MATCH(IV$4&amp;t_datas[[#This Row],[Matricule]],t_social_jours[Date &amp; Matricule perso],0)),"/")</f>
        <v>/</v>
      </c>
      <c r="IW7" s="4" t="str">
        <f>IFERROR(INDEX(t_social_jours[Travail],MATCH(IW$4&amp;t_datas[[#This Row],[Matricule]],t_social_jours[Date &amp; Matricule perso],0)),"/")</f>
        <v>/</v>
      </c>
      <c r="IX7" s="4" t="str">
        <f>IFERROR(INDEX(t_social_jours[Dispo],MATCH(IX$4&amp;t_datas[[#This Row],[Matricule]],t_social_jours[Date &amp; Matricule perso],0)),"/")</f>
        <v>/</v>
      </c>
      <c r="IY7" s="69" t="str">
        <f t="shared" ref="IY7" si="854">IFERROR(IV7/JF7,"/")</f>
        <v>/</v>
      </c>
      <c r="JA7" s="4"/>
      <c r="JB7" s="4"/>
      <c r="JC7" s="4" t="str">
        <f>IFERROR(INDEX(t_social_jours[Départ remake],MATCH(JC$4&amp;t_datas[[#This Row],[Matricule]],t_social_jours[Date &amp; Matricule perso],0)),"/")</f>
        <v>/</v>
      </c>
      <c r="JD7" s="4" t="str">
        <f>IFERROR(INDEX(t_social_jours[Arrivée remake],MATCH(JD$4&amp;t_datas[[#This Row],[Matricule]],t_social_jours[Date &amp; Matricule perso],0)),"/")</f>
        <v>/</v>
      </c>
      <c r="JE7" s="69" t="str">
        <f>IFERROR(IF(INDEX(t_social_jours[Kilomètres],MATCH(JE$4&amp;t_datas[[#This Row],[Matricule]],t_social_jours[Date &amp; Matricule perso],0))="","",INDEX(t_social_jours[Kilomètres],MATCH(JE$4&amp;t_datas[[#This Row],[Matricule]],t_social_jours[Date &amp; Matricule perso],0))),"/")</f>
        <v>/</v>
      </c>
      <c r="JF7" s="41" t="str">
        <f t="shared" ref="JF7" si="855">IF(SUM(IV7:IX7)=0,"",SUM(IV7:IX7))</f>
        <v/>
      </c>
      <c r="JG7" s="13" t="str">
        <f>IF(t_datas[[#This Row],[Immatriculation tracteur]]="","",t_datas[[#This Row],[Immatriculation tracteur]])</f>
        <v>VHL 1</v>
      </c>
      <c r="JH7" s="90"/>
      <c r="JI7" s="3" t="str">
        <f>IF(t_datas[[#This Row],[Immatriculation SEMI]]="","",t_datas[[#This Row],[Immatriculation SEMI]])</f>
        <v>RMQ 1</v>
      </c>
      <c r="JJ7" s="3" t="str">
        <f>IF(t_datas[[#This Row],[Client affecté]]="","",t_datas[[#This Row],[Client affecté]])</f>
        <v>aaa</v>
      </c>
      <c r="JK7" s="3" t="s">
        <v>1024</v>
      </c>
      <c r="JL7" s="3">
        <f t="shared" ref="JL7" si="856">IF(COUNTBLANK(JM7:JZ7)=14,-1,1)</f>
        <v>-1</v>
      </c>
      <c r="JM7" s="4"/>
      <c r="JN7" s="4"/>
      <c r="JO7" s="4"/>
      <c r="JP7" s="4"/>
      <c r="JQ7" s="4"/>
      <c r="JR7" s="4"/>
      <c r="JS7" s="69"/>
      <c r="JT7" s="69"/>
      <c r="JU7" s="4"/>
      <c r="JV7" s="4"/>
      <c r="JW7" s="4"/>
      <c r="JX7" s="4"/>
      <c r="JY7" s="69"/>
      <c r="JZ7" s="69"/>
      <c r="KA7" s="4" t="str">
        <f>IFERROR(INDEX(t_social_jours[Conduite],MATCH(KA$4&amp;t_datas[[#This Row],[Matricule]],t_social_jours[Date &amp; Matricule perso],0)),"/")</f>
        <v>/</v>
      </c>
      <c r="KB7" s="4" t="str">
        <f>IFERROR(INDEX(t_social_jours[Travail],MATCH(KB$4&amp;t_datas[[#This Row],[Matricule]],t_social_jours[Date &amp; Matricule perso],0)),"/")</f>
        <v>/</v>
      </c>
      <c r="KC7" s="4" t="str">
        <f>IFERROR(INDEX(t_social_jours[Dispo],MATCH(KC$4&amp;t_datas[[#This Row],[Matricule]],t_social_jours[Date &amp; Matricule perso],0)),"/")</f>
        <v>/</v>
      </c>
      <c r="KD7" s="69" t="str">
        <f t="shared" ref="KD7" si="857">IFERROR(KA7/KK7,"/")</f>
        <v>/</v>
      </c>
      <c r="KF7" s="4"/>
      <c r="KG7" s="4"/>
      <c r="KH7" s="4" t="str">
        <f>IFERROR(INDEX(t_social_jours[Départ remake],MATCH(KH$4&amp;t_datas[[#This Row],[Matricule]],t_social_jours[Date &amp; Matricule perso],0)),"/")</f>
        <v>/</v>
      </c>
      <c r="KI7" s="4" t="str">
        <f>IFERROR(INDEX(t_social_jours[Arrivée remake],MATCH(KI$4&amp;t_datas[[#This Row],[Matricule]],t_social_jours[Date &amp; Matricule perso],0)),"/")</f>
        <v>/</v>
      </c>
      <c r="KJ7" s="69" t="str">
        <f>IFERROR(IF(INDEX(t_social_jours[Kilomètres],MATCH(KJ$4&amp;t_datas[[#This Row],[Matricule]],t_social_jours[Date &amp; Matricule perso],0))="","",INDEX(t_social_jours[Kilomètres],MATCH(KJ$4&amp;t_datas[[#This Row],[Matricule]],t_social_jours[Date &amp; Matricule perso],0))),"/")</f>
        <v>/</v>
      </c>
      <c r="KK7" s="41" t="str">
        <f t="shared" ref="KK7" si="858">IF(SUM(KA7:KC7)=0,"",SUM(KA7:KC7))</f>
        <v/>
      </c>
      <c r="KL7" s="13" t="str">
        <f>IF(t_datas[[#This Row],[Immatriculation tracteur]]="","",t_datas[[#This Row],[Immatriculation tracteur]])</f>
        <v>VHL 1</v>
      </c>
      <c r="KM7" s="90"/>
      <c r="KN7" s="3" t="str">
        <f>IF(t_datas[[#This Row],[Immatriculation SEMI]]="","",t_datas[[#This Row],[Immatriculation SEMI]])</f>
        <v>RMQ 1</v>
      </c>
      <c r="KO7" s="3" t="str">
        <f>IF(t_datas[[#This Row],[Client affecté]]="","",t_datas[[#This Row],[Client affecté]])</f>
        <v>aaa</v>
      </c>
      <c r="KP7" s="3" t="s">
        <v>1024</v>
      </c>
      <c r="KQ7" s="3">
        <f t="shared" ref="KQ7" si="859">IF(COUNTBLANK(KR7:LE7)=14,-1,1)</f>
        <v>-1</v>
      </c>
      <c r="KR7" s="4"/>
      <c r="KS7" s="4"/>
      <c r="KT7" s="4"/>
      <c r="KU7" s="4"/>
      <c r="KV7" s="4"/>
      <c r="KW7" s="4"/>
      <c r="KX7" s="69"/>
      <c r="KY7" s="69"/>
      <c r="KZ7" s="4"/>
      <c r="LA7" s="4"/>
      <c r="LB7" s="4"/>
      <c r="LC7" s="4"/>
      <c r="LD7" s="69"/>
      <c r="LE7" s="69"/>
      <c r="LF7" s="4" t="str">
        <f>IFERROR(INDEX(t_social_jours[Conduite],MATCH(LF$4&amp;t_datas[[#This Row],[Matricule]],t_social_jours[Date &amp; Matricule perso],0)),"/")</f>
        <v>/</v>
      </c>
      <c r="LG7" s="4" t="str">
        <f>IFERROR(INDEX(t_social_jours[Travail],MATCH(LG$4&amp;t_datas[[#This Row],[Matricule]],t_social_jours[Date &amp; Matricule perso],0)),"/")</f>
        <v>/</v>
      </c>
      <c r="LH7" s="4" t="str">
        <f>IFERROR(INDEX(t_social_jours[Dispo],MATCH(LH$4&amp;t_datas[[#This Row],[Matricule]],t_social_jours[Date &amp; Matricule perso],0)),"/")</f>
        <v>/</v>
      </c>
      <c r="LI7" s="69" t="str">
        <f t="shared" ref="LI7" si="860">IFERROR(LF7/LP7,"/")</f>
        <v>/</v>
      </c>
      <c r="LK7" s="4"/>
      <c r="LL7" s="4"/>
      <c r="LM7" s="4" t="str">
        <f>IFERROR(INDEX(t_social_jours[Départ remake],MATCH(LM$4&amp;t_datas[[#This Row],[Matricule]],t_social_jours[Date &amp; Matricule perso],0)),"/")</f>
        <v>/</v>
      </c>
      <c r="LN7" s="4" t="str">
        <f>IFERROR(INDEX(t_social_jours[Arrivée remake],MATCH(LN$4&amp;t_datas[[#This Row],[Matricule]],t_social_jours[Date &amp; Matricule perso],0)),"/")</f>
        <v>/</v>
      </c>
      <c r="LO7" s="69" t="str">
        <f>IFERROR(IF(INDEX(t_social_jours[Kilomètres],MATCH(LO$4&amp;t_datas[[#This Row],[Matricule]],t_social_jours[Date &amp; Matricule perso],0))="","",INDEX(t_social_jours[Kilomètres],MATCH(LO$4&amp;t_datas[[#This Row],[Matricule]],t_social_jours[Date &amp; Matricule perso],0))),"/")</f>
        <v>/</v>
      </c>
      <c r="LP7" s="41" t="str">
        <f t="shared" ref="LP7" si="861">IF(SUM(LF7:LH7)=0,"",SUM(LF7:LH7))</f>
        <v/>
      </c>
      <c r="LQ7" s="13" t="str">
        <f>IF(t_datas[[#This Row],[Immatriculation tracteur]]="","",t_datas[[#This Row],[Immatriculation tracteur]])</f>
        <v>VHL 1</v>
      </c>
      <c r="LR7" s="90"/>
      <c r="LS7" s="3" t="str">
        <f>IF(t_datas[[#This Row],[Immatriculation SEMI]]="","",t_datas[[#This Row],[Immatriculation SEMI]])</f>
        <v>RMQ 1</v>
      </c>
      <c r="LT7" s="3" t="str">
        <f>IF(t_datas[[#This Row],[Client affecté]]="","",t_datas[[#This Row],[Client affecté]])</f>
        <v>aaa</v>
      </c>
      <c r="LU7" s="3" t="s">
        <v>1108</v>
      </c>
      <c r="LV7" s="3">
        <f t="shared" ref="LV7" si="862">IF(COUNTBLANK(LW7:MJ7)=14,-1,1)</f>
        <v>-1</v>
      </c>
      <c r="LW7" s="4"/>
      <c r="LX7" s="4"/>
      <c r="LY7" s="4"/>
      <c r="LZ7" s="4"/>
      <c r="MA7" s="4"/>
      <c r="MB7" s="4"/>
      <c r="MC7" s="69"/>
      <c r="MD7" s="69"/>
      <c r="ME7" s="4"/>
      <c r="MF7" s="4"/>
      <c r="MG7" s="4"/>
      <c r="MH7" s="4"/>
      <c r="MI7" s="69"/>
      <c r="MJ7" s="69"/>
      <c r="MK7" s="4" t="str">
        <f>IFERROR(INDEX(t_social_jours[Conduite],MATCH(MK$4&amp;t_datas[[#This Row],[Matricule]],t_social_jours[Date &amp; Matricule perso],0)),"/")</f>
        <v>/</v>
      </c>
      <c r="ML7" s="4" t="str">
        <f>IFERROR(INDEX(t_social_jours[Travail],MATCH(ML$4&amp;t_datas[[#This Row],[Matricule]],t_social_jours[Date &amp; Matricule perso],0)),"/")</f>
        <v>/</v>
      </c>
      <c r="MM7" s="4" t="str">
        <f>IFERROR(INDEX(t_social_jours[Dispo],MATCH(MM$4&amp;t_datas[[#This Row],[Matricule]],t_social_jours[Date &amp; Matricule perso],0)),"/")</f>
        <v>/</v>
      </c>
      <c r="MN7" s="69" t="str">
        <f t="shared" ref="MN7" si="863">IFERROR(MK7/MU7,"/")</f>
        <v>/</v>
      </c>
      <c r="MP7" s="4"/>
      <c r="MQ7" s="4"/>
      <c r="MR7" s="4" t="str">
        <f>IFERROR(INDEX(t_social_jours[Départ remake],MATCH(MR$4&amp;t_datas[[#This Row],[Matricule]],t_social_jours[Date &amp; Matricule perso],0)),"/")</f>
        <v>/</v>
      </c>
      <c r="MS7" s="4" t="str">
        <f>IFERROR(INDEX(t_social_jours[Arrivée remake],MATCH(MS$4&amp;t_datas[[#This Row],[Matricule]],t_social_jours[Date &amp; Matricule perso],0)),"/")</f>
        <v>/</v>
      </c>
      <c r="MT7" s="69" t="str">
        <f>IFERROR(IF(INDEX(t_social_jours[Kilomètres],MATCH(MT$4&amp;t_datas[[#This Row],[Matricule]],t_social_jours[Date &amp; Matricule perso],0))="","",INDEX(t_social_jours[Kilomètres],MATCH(MT$4&amp;t_datas[[#This Row],[Matricule]],t_social_jours[Date &amp; Matricule perso],0))),"/")</f>
        <v>/</v>
      </c>
      <c r="MU7" s="41" t="str">
        <f t="shared" ref="MU7" si="864">IF(SUM(MK7:MM7)=0,"",SUM(MK7:MM7))</f>
        <v/>
      </c>
      <c r="MV7" s="13" t="str">
        <f>IF(t_datas[[#This Row],[Immatriculation tracteur]]="","",t_datas[[#This Row],[Immatriculation tracteur]])</f>
        <v>VHL 1</v>
      </c>
      <c r="MW7" s="90"/>
      <c r="MX7" s="3" t="str">
        <f>IF(t_datas[[#This Row],[Immatriculation SEMI]]="","",t_datas[[#This Row],[Immatriculation SEMI]])</f>
        <v>RMQ 1</v>
      </c>
      <c r="MY7" s="3" t="str">
        <f>IF(t_datas[[#This Row],[Client affecté]]="","",t_datas[[#This Row],[Client affecté]])</f>
        <v>aaa</v>
      </c>
      <c r="NA7" s="3">
        <f t="shared" ref="NA7" si="865">IF(COUNTBLANK(NB7:NO7)=14,-1,1)</f>
        <v>-1</v>
      </c>
      <c r="NB7" s="4"/>
      <c r="NC7" s="4"/>
      <c r="ND7" s="4"/>
      <c r="NE7" s="4"/>
      <c r="NF7" s="4"/>
      <c r="NG7" s="4"/>
      <c r="NH7" s="69"/>
      <c r="NI7" s="69"/>
      <c r="NJ7" s="4"/>
      <c r="NK7" s="4"/>
      <c r="NL7" s="4"/>
      <c r="NM7" s="4"/>
      <c r="NN7" s="69"/>
      <c r="NO7" s="69"/>
      <c r="NP7" s="4" t="str">
        <f>IFERROR(INDEX(t_social_jours[Conduite],MATCH(NP$4&amp;t_datas[[#This Row],[Matricule]],t_social_jours[Date &amp; Matricule perso],0)),"/")</f>
        <v>/</v>
      </c>
      <c r="NQ7" s="4" t="str">
        <f>IFERROR(INDEX(t_social_jours[Travail],MATCH(NQ$4&amp;t_datas[[#This Row],[Matricule]],t_social_jours[Date &amp; Matricule perso],0)),"/")</f>
        <v>/</v>
      </c>
      <c r="NR7" s="4" t="str">
        <f>IFERROR(INDEX(t_social_jours[Dispo],MATCH(NR$4&amp;t_datas[[#This Row],[Matricule]],t_social_jours[Date &amp; Matricule perso],0)),"/")</f>
        <v>/</v>
      </c>
      <c r="NS7" s="69" t="str">
        <f t="shared" ref="NS7" si="866">IFERROR(NP7/NZ7,"/")</f>
        <v>/</v>
      </c>
      <c r="NU7" s="4"/>
      <c r="NV7" s="4"/>
      <c r="NW7" s="4" t="str">
        <f>IFERROR(INDEX(t_social_jours[Départ remake],MATCH(NW$4&amp;t_datas[[#This Row],[Matricule]],t_social_jours[Date &amp; Matricule perso],0)),"/")</f>
        <v>/</v>
      </c>
      <c r="NX7" s="4" t="str">
        <f>IFERROR(INDEX(t_social_jours[Arrivée remake],MATCH(NX$4&amp;t_datas[[#This Row],[Matricule]],t_social_jours[Date &amp; Matricule perso],0)),"/")</f>
        <v>/</v>
      </c>
      <c r="NY7" s="69" t="str">
        <f>IFERROR(IF(INDEX(t_social_jours[Kilomètres],MATCH(NY$4&amp;t_datas[[#This Row],[Matricule]],t_social_jours[Date &amp; Matricule perso],0))="","",INDEX(t_social_jours[Kilomètres],MATCH(NY$4&amp;t_datas[[#This Row],[Matricule]],t_social_jours[Date &amp; Matricule perso],0))),"/")</f>
        <v>/</v>
      </c>
      <c r="NZ7" s="41" t="str">
        <f t="shared" ref="NZ7" si="867">IF(SUM(NP7:NR7)=0,"",SUM(NP7:NR7))</f>
        <v/>
      </c>
      <c r="OA7" s="13" t="str">
        <f>IF(t_datas[[#This Row],[Immatriculation tracteur]]="","",t_datas[[#This Row],[Immatriculation tracteur]])</f>
        <v>VHL 1</v>
      </c>
      <c r="OB7" s="90"/>
      <c r="OC7" s="3" t="str">
        <f>IF(t_datas[[#This Row],[Immatriculation SEMI]]="","",t_datas[[#This Row],[Immatriculation SEMI]])</f>
        <v>RMQ 1</v>
      </c>
      <c r="OD7" s="3" t="str">
        <f>IF(t_datas[[#This Row],[Client affecté]]="","",t_datas[[#This Row],[Client affecté]])</f>
        <v>aaa</v>
      </c>
      <c r="OE7" s="3" t="str">
        <f>IF(t_datas[[#This Row],[Site/ville]]="","",t_datas[[#This Row],[Site/ville]])</f>
        <v/>
      </c>
      <c r="OF7" s="3">
        <f t="shared" ref="OF7" si="868">IF(COUNTBLANK(OG7:OT7)=14,-1,1)</f>
        <v>-1</v>
      </c>
      <c r="OG7" s="4"/>
      <c r="OH7" s="4"/>
      <c r="OI7" s="4"/>
      <c r="OJ7" s="4"/>
      <c r="OK7" s="4"/>
      <c r="OL7" s="4"/>
      <c r="OM7" s="69"/>
      <c r="ON7" s="69"/>
      <c r="OO7" s="4"/>
      <c r="OP7" s="4"/>
      <c r="OQ7" s="4"/>
      <c r="OR7" s="4"/>
      <c r="OS7" s="69"/>
      <c r="OT7" s="69"/>
      <c r="OU7" s="4" t="str">
        <f>IFERROR(INDEX(t_social_jours[Conduite],MATCH(OU$4&amp;t_datas[[#This Row],[Matricule]],t_social_jours[Date &amp; Matricule perso],0)),"/")</f>
        <v>/</v>
      </c>
      <c r="OV7" s="4" t="str">
        <f>IFERROR(INDEX(t_social_jours[Travail],MATCH(OV$4&amp;t_datas[[#This Row],[Matricule]],t_social_jours[Date &amp; Matricule perso],0)),"/")</f>
        <v>/</v>
      </c>
      <c r="OW7" s="4" t="str">
        <f>IFERROR(INDEX(t_social_jours[Dispo],MATCH(OW$4&amp;t_datas[[#This Row],[Matricule]],t_social_jours[Date &amp; Matricule perso],0)),"/")</f>
        <v>/</v>
      </c>
      <c r="OX7" s="69" t="str">
        <f t="shared" ref="OX7" si="869">IFERROR(OU7/PE7,"/")</f>
        <v>/</v>
      </c>
      <c r="OZ7" s="4"/>
      <c r="PA7" s="4"/>
      <c r="PB7" s="4" t="str">
        <f>IFERROR(INDEX(t_social_jours[Départ remake],MATCH(PB$4&amp;t_datas[[#This Row],[Matricule]],t_social_jours[Date &amp; Matricule perso],0)),"/")</f>
        <v>/</v>
      </c>
      <c r="PC7" s="4" t="str">
        <f>IFERROR(INDEX(t_social_jours[Arrivée remake],MATCH(PC$4&amp;t_datas[[#This Row],[Matricule]],t_social_jours[Date &amp; Matricule perso],0)),"/")</f>
        <v>/</v>
      </c>
      <c r="PD7" s="69" t="str">
        <f>IFERROR(IF(INDEX(t_social_jours[Kilomètres],MATCH(PD$4&amp;t_datas[[#This Row],[Matricule]],t_social_jours[Date &amp; Matricule perso],0))="","",INDEX(t_social_jours[Kilomètres],MATCH(PD$4&amp;t_datas[[#This Row],[Matricule]],t_social_jours[Date &amp; Matricule perso],0))),"/")</f>
        <v>/</v>
      </c>
      <c r="PE7" s="41" t="str">
        <f t="shared" ref="PE7" si="870">IF(SUM(OU7:OW7)=0,"",SUM(OU7:OW7))</f>
        <v/>
      </c>
      <c r="PF7" s="13" t="str">
        <f>IF(t_datas[[#This Row],[Immatriculation tracteur]]="","",t_datas[[#This Row],[Immatriculation tracteur]])</f>
        <v>VHL 1</v>
      </c>
      <c r="PG7" s="90"/>
      <c r="PH7" s="3" t="str">
        <f>IF(t_datas[[#This Row],[Immatriculation SEMI]]="","",t_datas[[#This Row],[Immatriculation SEMI]])</f>
        <v>RMQ 1</v>
      </c>
      <c r="PI7" s="3" t="str">
        <f>IF(t_datas[[#This Row],[Client affecté]]="","",t_datas[[#This Row],[Client affecté]])</f>
        <v>aaa</v>
      </c>
      <c r="PJ7" s="3" t="str">
        <f>IF(t_datas[[#This Row],[Site/ville]]="","",t_datas[[#This Row],[Site/ville]])</f>
        <v/>
      </c>
      <c r="PK7" s="3">
        <f t="shared" ref="PK7" si="871">IF(COUNTBLANK(PL7:PY7)=14,-1,1)</f>
        <v>-1</v>
      </c>
      <c r="PL7" s="4"/>
      <c r="PM7" s="4"/>
      <c r="PN7" s="4"/>
      <c r="PO7" s="4"/>
      <c r="PP7" s="4"/>
      <c r="PQ7" s="4"/>
      <c r="PR7" s="69"/>
      <c r="PS7" s="69"/>
      <c r="PT7" s="4"/>
      <c r="PU7" s="4"/>
      <c r="PV7" s="4"/>
      <c r="PW7" s="4"/>
      <c r="PX7" s="69"/>
      <c r="PY7" s="69"/>
      <c r="PZ7" s="4" t="str">
        <f>IFERROR(INDEX(t_social_jours[Conduite],MATCH(PZ$4&amp;t_datas[[#This Row],[Matricule]],t_social_jours[Date &amp; Matricule perso],0)),"/")</f>
        <v>/</v>
      </c>
      <c r="QA7" s="4" t="str">
        <f>IFERROR(INDEX(t_social_jours[Travail],MATCH(QA$4&amp;t_datas[[#This Row],[Matricule]],t_social_jours[Date &amp; Matricule perso],0)),"/")</f>
        <v>/</v>
      </c>
      <c r="QB7" s="4" t="str">
        <f>IFERROR(INDEX(t_social_jours[Dispo],MATCH(QB$4&amp;t_datas[[#This Row],[Matricule]],t_social_jours[Date &amp; Matricule perso],0)),"/")</f>
        <v>/</v>
      </c>
      <c r="QC7" s="69" t="str">
        <f t="shared" ref="QC7" si="872">IFERROR(PZ7/QJ7,"/")</f>
        <v>/</v>
      </c>
      <c r="QE7" s="4"/>
      <c r="QF7" s="4"/>
      <c r="QG7" s="4" t="str">
        <f>IFERROR(INDEX(t_social_jours[Départ remake],MATCH(QG$4&amp;t_datas[[#This Row],[Matricule]],t_social_jours[Date &amp; Matricule perso],0)),"/")</f>
        <v>/</v>
      </c>
      <c r="QH7" s="4" t="str">
        <f>IFERROR(INDEX(t_social_jours[Arrivée remake],MATCH(QH$4&amp;t_datas[[#This Row],[Matricule]],t_social_jours[Date &amp; Matricule perso],0)),"/")</f>
        <v>/</v>
      </c>
      <c r="QI7" s="69" t="str">
        <f>IFERROR(IF(INDEX(t_social_jours[Kilomètres],MATCH(QI$4&amp;t_datas[[#This Row],[Matricule]],t_social_jours[Date &amp; Matricule perso],0))="","",INDEX(t_social_jours[Kilomètres],MATCH(QI$4&amp;t_datas[[#This Row],[Matricule]],t_social_jours[Date &amp; Matricule perso],0))),"/")</f>
        <v>/</v>
      </c>
      <c r="QJ7" s="41" t="str">
        <f t="shared" ref="QJ7" si="873">IF(SUM(PZ7:QB7)=0,"",SUM(PZ7:QB7))</f>
        <v/>
      </c>
      <c r="QK7" s="13" t="str">
        <f>IF(t_datas[[#This Row],[Immatriculation tracteur]]="","",t_datas[[#This Row],[Immatriculation tracteur]])</f>
        <v>VHL 1</v>
      </c>
      <c r="QL7" s="90"/>
      <c r="QM7" s="3" t="str">
        <f>IF(t_datas[[#This Row],[Immatriculation SEMI]]="","",t_datas[[#This Row],[Immatriculation SEMI]])</f>
        <v>RMQ 1</v>
      </c>
      <c r="QN7" s="3" t="str">
        <f>IF(t_datas[[#This Row],[Client affecté]]="","",t_datas[[#This Row],[Client affecté]])</f>
        <v>aaa</v>
      </c>
      <c r="QO7" s="3" t="str">
        <f>IF(t_datas[[#This Row],[Site/ville]]="","",t_datas[[#This Row],[Site/ville]])</f>
        <v/>
      </c>
      <c r="QP7" s="3">
        <f t="shared" ref="QP7" si="874">IF(COUNTBLANK(QQ7:RD7)=14,-1,1)</f>
        <v>-1</v>
      </c>
      <c r="QQ7" s="4"/>
      <c r="QR7" s="4"/>
      <c r="QS7" s="4"/>
      <c r="QT7" s="4"/>
      <c r="QU7" s="4"/>
      <c r="QV7" s="4"/>
      <c r="QW7" s="69"/>
      <c r="QX7" s="69"/>
      <c r="QY7" s="4"/>
      <c r="QZ7" s="4"/>
      <c r="RA7" s="4"/>
      <c r="RB7" s="4"/>
      <c r="RC7" s="69"/>
      <c r="RD7" s="69"/>
      <c r="RE7" s="4" t="str">
        <f>IFERROR(INDEX(t_social_jours[Conduite],MATCH(RE$4&amp;t_datas[[#This Row],[Matricule]],t_social_jours[Date &amp; Matricule perso],0)),"/")</f>
        <v>/</v>
      </c>
      <c r="RF7" s="4" t="str">
        <f>IFERROR(INDEX(t_social_jours[Travail],MATCH(RF$4&amp;t_datas[[#This Row],[Matricule]],t_social_jours[Date &amp; Matricule perso],0)),"/")</f>
        <v>/</v>
      </c>
      <c r="RG7" s="4" t="str">
        <f>IFERROR(INDEX(t_social_jours[Dispo],MATCH(RG$4&amp;t_datas[[#This Row],[Matricule]],t_social_jours[Date &amp; Matricule perso],0)),"/")</f>
        <v>/</v>
      </c>
      <c r="RH7" s="69" t="str">
        <f t="shared" ref="RH7" si="875">IFERROR(RE7/RO7,"/")</f>
        <v>/</v>
      </c>
      <c r="RJ7" s="4"/>
      <c r="RK7" s="4"/>
      <c r="RL7" s="4" t="str">
        <f>IFERROR(INDEX(t_social_jours[Départ remake],MATCH(RL$4&amp;t_datas[[#This Row],[Matricule]],t_social_jours[Date &amp; Matricule perso],0)),"/")</f>
        <v>/</v>
      </c>
      <c r="RM7" s="4" t="str">
        <f>IFERROR(INDEX(t_social_jours[Arrivée remake],MATCH(RM$4&amp;t_datas[[#This Row],[Matricule]],t_social_jours[Date &amp; Matricule perso],0)),"/")</f>
        <v>/</v>
      </c>
      <c r="RN7" s="69" t="str">
        <f>IFERROR(IF(INDEX(t_social_jours[Kilomètres],MATCH(RN$4&amp;t_datas[[#This Row],[Matricule]],t_social_jours[Date &amp; Matricule perso],0))="","",INDEX(t_social_jours[Kilomètres],MATCH(RN$4&amp;t_datas[[#This Row],[Matricule]],t_social_jours[Date &amp; Matricule perso],0))),"/")</f>
        <v>/</v>
      </c>
      <c r="RO7" s="41" t="str">
        <f t="shared" ref="RO7" si="876">IF(SUM(RE7:RG7)=0,"",SUM(RE7:RG7))</f>
        <v/>
      </c>
      <c r="RP7" s="13" t="str">
        <f>IF(t_datas[[#This Row],[Immatriculation tracteur]]="","",t_datas[[#This Row],[Immatriculation tracteur]])</f>
        <v>VHL 1</v>
      </c>
      <c r="RQ7" s="90"/>
      <c r="RR7" s="3" t="str">
        <f>IF(t_datas[[#This Row],[Immatriculation SEMI]]="","",t_datas[[#This Row],[Immatriculation SEMI]])</f>
        <v>RMQ 1</v>
      </c>
      <c r="RS7" s="3" t="str">
        <f>IF(t_datas[[#This Row],[Client affecté]]="","",t_datas[[#This Row],[Client affecté]])</f>
        <v>aaa</v>
      </c>
      <c r="RT7" s="3" t="str">
        <f>IF(t_datas[[#This Row],[Site/ville]]="","",t_datas[[#This Row],[Site/ville]])</f>
        <v/>
      </c>
      <c r="RU7" s="3">
        <f t="shared" ref="RU7" si="877">IF(COUNTBLANK(RV7:SI7)=14,-1,1)</f>
        <v>-1</v>
      </c>
      <c r="RV7" s="4"/>
      <c r="RW7" s="4"/>
      <c r="RX7" s="4"/>
      <c r="RY7" s="4"/>
      <c r="RZ7" s="4"/>
      <c r="SA7" s="4"/>
      <c r="SB7" s="69"/>
      <c r="SC7" s="69"/>
      <c r="SD7" s="4"/>
      <c r="SE7" s="4"/>
      <c r="SF7" s="4"/>
      <c r="SG7" s="4"/>
      <c r="SH7" s="69"/>
      <c r="SI7" s="69"/>
      <c r="SJ7" s="4" t="str">
        <f>IFERROR(INDEX(t_social_jours[Conduite],MATCH(SJ$4&amp;t_datas[[#This Row],[Matricule]],t_social_jours[Date &amp; Matricule perso],0)),"/")</f>
        <v>/</v>
      </c>
      <c r="SK7" s="4" t="str">
        <f>IFERROR(INDEX(t_social_jours[Travail],MATCH(SK$4&amp;t_datas[[#This Row],[Matricule]],t_social_jours[Date &amp; Matricule perso],0)),"/")</f>
        <v>/</v>
      </c>
      <c r="SL7" s="4" t="str">
        <f>IFERROR(INDEX(t_social_jours[Dispo],MATCH(SL$4&amp;t_datas[[#This Row],[Matricule]],t_social_jours[Date &amp; Matricule perso],0)),"/")</f>
        <v>/</v>
      </c>
      <c r="SM7" s="69" t="str">
        <f t="shared" ref="SM7" si="878">IFERROR(SJ7/ST7,"/")</f>
        <v>/</v>
      </c>
      <c r="SO7" s="4"/>
      <c r="SP7" s="4"/>
      <c r="SQ7" s="4" t="str">
        <f>IFERROR(INDEX(t_social_jours[Départ remake],MATCH(SQ$4&amp;t_datas[[#This Row],[Matricule]],t_social_jours[Date &amp; Matricule perso],0)),"/")</f>
        <v>/</v>
      </c>
      <c r="SR7" s="4" t="str">
        <f>IFERROR(INDEX(t_social_jours[Arrivée remake],MATCH(SR$4&amp;t_datas[[#This Row],[Matricule]],t_social_jours[Date &amp; Matricule perso],0)),"/")</f>
        <v>/</v>
      </c>
      <c r="SS7" s="69" t="str">
        <f>IFERROR(IF(INDEX(t_social_jours[Kilomètres],MATCH(SS$4&amp;t_datas[[#This Row],[Matricule]],t_social_jours[Date &amp; Matricule perso],0))="","",INDEX(t_social_jours[Kilomètres],MATCH(SS$4&amp;t_datas[[#This Row],[Matricule]],t_social_jours[Date &amp; Matricule perso],0))),"/")</f>
        <v>/</v>
      </c>
      <c r="ST7" s="70"/>
      <c r="SU7" s="13" t="str">
        <f>IF(t_datas[[#This Row],[Immatriculation tracteur]]="","",t_datas[[#This Row],[Immatriculation tracteur]])</f>
        <v>VHL 1</v>
      </c>
      <c r="SV7" s="90"/>
      <c r="SW7" s="3" t="str">
        <f>IF(t_datas[[#This Row],[Immatriculation SEMI]]="","",t_datas[[#This Row],[Immatriculation SEMI]])</f>
        <v>RMQ 1</v>
      </c>
      <c r="SX7" s="3" t="str">
        <f>IF(t_datas[[#This Row],[Client affecté]]="","",t_datas[[#This Row],[Client affecté]])</f>
        <v>aaa</v>
      </c>
      <c r="SY7" s="3" t="str">
        <f>IF(t_datas[[#This Row],[Site/ville]]="","",t_datas[[#This Row],[Site/ville]])</f>
        <v/>
      </c>
      <c r="SZ7" s="3">
        <f t="shared" ref="SZ7" si="879">IF(COUNTBLANK(TA7:TN7)=14,-1,1)</f>
        <v>-1</v>
      </c>
      <c r="TA7" s="4"/>
      <c r="TB7" s="4"/>
      <c r="TC7" s="4"/>
      <c r="TD7" s="4"/>
      <c r="TE7" s="4"/>
      <c r="TF7" s="4"/>
      <c r="TG7" s="69"/>
      <c r="TH7" s="69"/>
      <c r="TI7" s="4"/>
      <c r="TJ7" s="4"/>
      <c r="TK7" s="4"/>
      <c r="TL7" s="4"/>
      <c r="TM7" s="69"/>
      <c r="TN7" s="69"/>
      <c r="TO7" s="4" t="str">
        <f>IFERROR(INDEX(t_social_jours[Conduite],MATCH(TO$4&amp;t_datas[[#This Row],[Matricule]],t_social_jours[Date &amp; Matricule perso],0)),"/")</f>
        <v>/</v>
      </c>
      <c r="TP7" s="4" t="str">
        <f>IFERROR(INDEX(t_social_jours[Travail],MATCH(TP$4&amp;t_datas[[#This Row],[Matricule]],t_social_jours[Date &amp; Matricule perso],0)),"/")</f>
        <v>/</v>
      </c>
      <c r="TQ7" s="4" t="str">
        <f>IFERROR(INDEX(t_social_jours[Dispo],MATCH(TQ$4&amp;t_datas[[#This Row],[Matricule]],t_social_jours[Date &amp; Matricule perso],0)),"/")</f>
        <v>/</v>
      </c>
      <c r="TR7" s="69" t="str">
        <f>IFERROR(TO7/TY7,"/")</f>
        <v>/</v>
      </c>
      <c r="TT7" s="4"/>
      <c r="TU7" s="4"/>
      <c r="TV7" s="4" t="str">
        <f>IFERROR(INDEX(t_social_jours[Départ remake],MATCH(TV$4&amp;t_datas[[#This Row],[Matricule]],t_social_jours[Date &amp; Matricule perso],0)),"/")</f>
        <v>/</v>
      </c>
      <c r="TW7" s="4" t="str">
        <f>IFERROR(INDEX(t_social_jours[Arrivée remake],MATCH(TW$4&amp;t_datas[[#This Row],[Matricule]],t_social_jours[Date &amp; Matricule perso],0)),"/")</f>
        <v>/</v>
      </c>
      <c r="TX7" s="69" t="str">
        <f>IFERROR(IF(INDEX(t_social_jours[Kilomètres],MATCH(TX$4&amp;t_datas[[#This Row],[Matricule]],t_social_jours[Date &amp; Matricule perso],0))="","",INDEX(t_social_jours[Kilomètres],MATCH(TX$4&amp;t_datas[[#This Row],[Matricule]],t_social_jours[Date &amp; Matricule perso],0))),"/")</f>
        <v>/</v>
      </c>
      <c r="TY7" s="91" t="str">
        <f>IF(SUM(TO7:TQ11)=0,"",SUM(TO7:TQ11))</f>
        <v/>
      </c>
      <c r="TZ7" s="13" t="str">
        <f>IF(t_datas[[#This Row],[Immatriculation tracteur]]="","",t_datas[[#This Row],[Immatriculation tracteur]])</f>
        <v>VHL 1</v>
      </c>
      <c r="UA7" s="90"/>
      <c r="UB7" s="3" t="str">
        <f>IF(t_datas[[#This Row],[Immatriculation SEMI]]="","",t_datas[[#This Row],[Immatriculation SEMI]])</f>
        <v>RMQ 1</v>
      </c>
      <c r="UC7" s="3" t="str">
        <f>IF(t_datas[[#This Row],[Client affecté]]="","",t_datas[[#This Row],[Client affecté]])</f>
        <v>aaa</v>
      </c>
      <c r="UD7" s="3" t="str">
        <f>IF(t_datas[[#This Row],[Site/ville]]="","",t_datas[[#This Row],[Site/ville]])</f>
        <v/>
      </c>
      <c r="UE7" s="3">
        <f t="shared" ref="UE7" si="880">IF(COUNTBLANK(UF7:US7)=14,-1,1)</f>
        <v>-1</v>
      </c>
      <c r="UF7" s="4"/>
      <c r="UG7" s="4"/>
      <c r="UH7" s="4"/>
      <c r="UI7" s="4"/>
      <c r="UJ7" s="4"/>
      <c r="UK7" s="4"/>
      <c r="UL7" s="69"/>
      <c r="UM7" s="69"/>
      <c r="UN7" s="4"/>
      <c r="UO7" s="4"/>
      <c r="UP7" s="4"/>
      <c r="UQ7" s="4"/>
      <c r="UR7" s="69"/>
      <c r="US7" s="69"/>
      <c r="UT7" s="4" t="str">
        <f>IFERROR(INDEX(t_social_jours[Conduite],MATCH(UT$4&amp;t_datas[[#This Row],[Matricule]],t_social_jours[Date &amp; Matricule perso],0)),"/")</f>
        <v>/</v>
      </c>
      <c r="UU7" s="4" t="str">
        <f>IFERROR(INDEX(t_social_jours[Travail],MATCH(UU$4&amp;t_datas[[#This Row],[Matricule]],t_social_jours[Date &amp; Matricule perso],0)),"/")</f>
        <v>/</v>
      </c>
      <c r="UV7" s="4" t="str">
        <f>IFERROR(INDEX(t_social_jours[Dispo],MATCH(UV$4&amp;t_datas[[#This Row],[Matricule]],t_social_jours[Date &amp; Matricule perso],0)),"/")</f>
        <v>/</v>
      </c>
      <c r="UW7" s="69" t="str">
        <f t="shared" ref="UW7" si="881">IFERROR(UT7/VD7,"/")</f>
        <v>/</v>
      </c>
      <c r="UY7" s="4"/>
      <c r="UZ7" s="4"/>
      <c r="VA7" s="4" t="str">
        <f>IFERROR(INDEX(t_social_jours[Départ remake],MATCH(VA$4&amp;t_datas[[#This Row],[Matricule]],t_social_jours[Date &amp; Matricule perso],0)),"/")</f>
        <v>/</v>
      </c>
      <c r="VB7" s="4" t="str">
        <f>IFERROR(INDEX(t_social_jours[Arrivée remake],MATCH(VB$4&amp;t_datas[[#This Row],[Matricule]],t_social_jours[Date &amp; Matricule perso],0)),"/")</f>
        <v>/</v>
      </c>
      <c r="VC7" s="69" t="str">
        <f>IFERROR(IF(INDEX(t_social_jours[Kilomètres],MATCH(VC$4&amp;t_datas[[#This Row],[Matricule]],t_social_jours[Date &amp; Matricule perso],0))="","",INDEX(t_social_jours[Kilomètres],MATCH(VC$4&amp;t_datas[[#This Row],[Matricule]],t_social_jours[Date &amp; Matricule perso],0))),"/")</f>
        <v>/</v>
      </c>
      <c r="VD7" s="41" t="str">
        <f t="shared" ref="VD7" si="882">IF(SUM(UT7:UV7)=0,"",SUM(UT7:UV7))</f>
        <v/>
      </c>
      <c r="VE7" s="13" t="str">
        <f>IF(t_datas[[#This Row],[Immatriculation tracteur]]="","",t_datas[[#This Row],[Immatriculation tracteur]])</f>
        <v>VHL 1</v>
      </c>
      <c r="VF7" s="90"/>
      <c r="VG7" s="3" t="str">
        <f>IF(t_datas[[#This Row],[Immatriculation SEMI]]="","",t_datas[[#This Row],[Immatriculation SEMI]])</f>
        <v>RMQ 1</v>
      </c>
      <c r="VH7" s="3" t="str">
        <f>IF(t_datas[[#This Row],[Client affecté]]="","",t_datas[[#This Row],[Client affecté]])</f>
        <v>aaa</v>
      </c>
      <c r="VJ7" s="3">
        <f t="shared" ref="VJ7" si="883">IF(COUNTBLANK(VK7:VX7)=14,-1,1)</f>
        <v>-1</v>
      </c>
      <c r="VK7" s="4"/>
      <c r="VL7" s="4"/>
      <c r="VM7" s="4"/>
      <c r="VN7" s="4"/>
      <c r="VO7" s="4"/>
      <c r="VP7" s="4"/>
      <c r="VQ7" s="69"/>
      <c r="VR7" s="69"/>
      <c r="VS7" s="4"/>
      <c r="VT7" s="4"/>
      <c r="VU7" s="4"/>
      <c r="VV7" s="4"/>
      <c r="VW7" s="69"/>
      <c r="VX7" s="69"/>
      <c r="VY7" s="4" t="str">
        <f>IFERROR(INDEX(t_social_jours[Conduite],MATCH(VY$4&amp;t_datas[[#This Row],[Matricule]],t_social_jours[Date &amp; Matricule perso],0)),"/")</f>
        <v>/</v>
      </c>
      <c r="VZ7" s="4" t="str">
        <f>IFERROR(INDEX(t_social_jours[Travail],MATCH(VZ$4&amp;t_datas[[#This Row],[Matricule]],t_social_jours[Date &amp; Matricule perso],0)),"/")</f>
        <v>/</v>
      </c>
      <c r="WA7" s="4" t="str">
        <f>IFERROR(INDEX(t_social_jours[Dispo],MATCH(WA$4&amp;t_datas[[#This Row],[Matricule]],t_social_jours[Date &amp; Matricule perso],0)),"/")</f>
        <v>/</v>
      </c>
      <c r="WB7" s="69" t="str">
        <f t="shared" ref="WB7" si="884">IFERROR(VY7/WI7,"/")</f>
        <v>/</v>
      </c>
      <c r="WC7" s="3" t="s">
        <v>80</v>
      </c>
      <c r="WD7" s="4"/>
      <c r="WE7" s="4"/>
      <c r="WF7" s="4" t="str">
        <f>IFERROR(INDEX(t_social_jours[Départ remake],MATCH(WF$4&amp;t_datas[[#This Row],[Matricule]],t_social_jours[Date &amp; Matricule perso],0)),"/")</f>
        <v>/</v>
      </c>
      <c r="WG7" s="4" t="str">
        <f>IFERROR(INDEX(t_social_jours[Arrivée remake],MATCH(WG$4&amp;t_datas[[#This Row],[Matricule]],t_social_jours[Date &amp; Matricule perso],0)),"/")</f>
        <v>/</v>
      </c>
      <c r="WH7" s="69" t="str">
        <f>IFERROR(IF(INDEX(t_social_jours[Kilomètres],MATCH(WH$4&amp;t_datas[[#This Row],[Matricule]],t_social_jours[Date &amp; Matricule perso],0))="","",INDEX(t_social_jours[Kilomètres],MATCH(WH$4&amp;t_datas[[#This Row],[Matricule]],t_social_jours[Date &amp; Matricule perso],0))),"/")</f>
        <v>/</v>
      </c>
      <c r="WI7" s="41" t="str">
        <f t="shared" ref="WI7" si="885">IF(SUM(VY7:WA7)=0,"",SUM(VY7:WA7))</f>
        <v/>
      </c>
      <c r="WJ7" s="13" t="str">
        <f>IF(t_datas[[#This Row],[Immatriculation tracteur]]="","",t_datas[[#This Row],[Immatriculation tracteur]])</f>
        <v>VHL 1</v>
      </c>
      <c r="WK7" s="90"/>
      <c r="WL7" s="3" t="str">
        <f>IF(t_datas[[#This Row],[Immatriculation SEMI]]="","",t_datas[[#This Row],[Immatriculation SEMI]])</f>
        <v>RMQ 1</v>
      </c>
      <c r="WM7" s="3" t="str">
        <f>IF(t_datas[[#This Row],[Client affecté]]="","",t_datas[[#This Row],[Client affecté]])</f>
        <v>aaa</v>
      </c>
      <c r="WO7" s="3">
        <f t="shared" ref="WO7" si="886">IF(COUNTBLANK(WP7:XC7)=14,-1,1)</f>
        <v>-1</v>
      </c>
      <c r="WP7" s="4"/>
      <c r="WQ7" s="4"/>
      <c r="WR7" s="4"/>
      <c r="WS7" s="4"/>
      <c r="WT7" s="4"/>
      <c r="WU7" s="4"/>
      <c r="WV7" s="69"/>
      <c r="WW7" s="69"/>
      <c r="WX7" s="4"/>
      <c r="WY7" s="4"/>
      <c r="WZ7" s="4"/>
      <c r="XA7" s="4"/>
      <c r="XB7" s="69"/>
      <c r="XC7" s="69"/>
      <c r="XD7" s="4" t="str">
        <f>IFERROR(INDEX(t_social_jours[Conduite],MATCH(XD$4&amp;t_datas[[#This Row],[Matricule]],t_social_jours[Date &amp; Matricule perso],0)),"/")</f>
        <v>/</v>
      </c>
      <c r="XE7" s="4" t="str">
        <f>IFERROR(INDEX(t_social_jours[Travail],MATCH(XE$4&amp;t_datas[[#This Row],[Matricule]],t_social_jours[Date &amp; Matricule perso],0)),"/")</f>
        <v>/</v>
      </c>
      <c r="XF7" s="4" t="str">
        <f>IFERROR(INDEX(t_social_jours[Dispo],MATCH(XF$4&amp;t_datas[[#This Row],[Matricule]],t_social_jours[Date &amp; Matricule perso],0)),"/")</f>
        <v>/</v>
      </c>
      <c r="XG7" s="69" t="str">
        <f t="shared" ref="XG7" si="887">IFERROR(XD7/XN7,"/")</f>
        <v>/</v>
      </c>
      <c r="XH7" s="3" t="s">
        <v>80</v>
      </c>
      <c r="XI7" s="4"/>
      <c r="XJ7" s="4"/>
      <c r="XK7" s="4" t="str">
        <f>IFERROR(INDEX(t_social_jours[Départ remake],MATCH(XK$4&amp;t_datas[[#This Row],[Matricule]],t_social_jours[Date &amp; Matricule perso],0)),"/")</f>
        <v>/</v>
      </c>
      <c r="XL7" s="4" t="str">
        <f>IFERROR(INDEX(t_social_jours[Arrivée remake],MATCH(XL$4&amp;t_datas[[#This Row],[Matricule]],t_social_jours[Date &amp; Matricule perso],0)),"/")</f>
        <v>/</v>
      </c>
      <c r="XM7" s="69" t="str">
        <f>IFERROR(IF(INDEX(t_social_jours[Kilomètres],MATCH(XM$4&amp;t_datas[[#This Row],[Matricule]],t_social_jours[Date &amp; Matricule perso],0))="","",INDEX(t_social_jours[Kilomètres],MATCH(XM$4&amp;t_datas[[#This Row],[Matricule]],t_social_jours[Date &amp; Matricule perso],0))),"/")</f>
        <v>/</v>
      </c>
      <c r="XN7" s="41" t="str">
        <f t="shared" ref="XN7" si="888">IF(SUM(XD7:XF7)=0,"",SUM(XD7:XF7))</f>
        <v/>
      </c>
      <c r="XO7" s="13" t="str">
        <f>IF(t_datas[[#This Row],[Immatriculation tracteur]]="","",t_datas[[#This Row],[Immatriculation tracteur]])</f>
        <v>VHL 1</v>
      </c>
      <c r="XP7" s="90"/>
      <c r="XQ7" s="3" t="str">
        <f>IF(t_datas[[#This Row],[Immatriculation SEMI]]="","",t_datas[[#This Row],[Immatriculation SEMI]])</f>
        <v>RMQ 1</v>
      </c>
      <c r="XR7" s="3" t="str">
        <f>IF(t_datas[[#This Row],[Client affecté]]="","",t_datas[[#This Row],[Client affecté]])</f>
        <v>aaa</v>
      </c>
      <c r="XS7" s="3" t="str">
        <f>IF(t_datas[[#This Row],[Site/ville]]="","",t_datas[[#This Row],[Site/ville]])</f>
        <v/>
      </c>
      <c r="XT7" s="3">
        <f t="shared" ref="XT7" si="889">IF(COUNTBLANK(XU7:YH7)=14,-1,1)</f>
        <v>-1</v>
      </c>
      <c r="XU7" s="4"/>
      <c r="XV7" s="4"/>
      <c r="XW7" s="4"/>
      <c r="XX7" s="4"/>
      <c r="XY7" s="4"/>
      <c r="XZ7" s="4"/>
      <c r="YA7" s="69"/>
      <c r="YB7" s="69"/>
      <c r="YC7" s="4"/>
      <c r="YD7" s="4"/>
      <c r="YE7" s="4"/>
      <c r="YF7" s="4"/>
      <c r="YG7" s="69"/>
      <c r="YH7" s="69"/>
      <c r="YI7" s="4" t="str">
        <f>IFERROR(INDEX(t_social_jours[Conduite],MATCH(YI$4&amp;t_datas[[#This Row],[Matricule]],t_social_jours[Date &amp; Matricule perso],0)),"/")</f>
        <v>/</v>
      </c>
      <c r="YJ7" s="4" t="str">
        <f>IFERROR(INDEX(t_social_jours[Travail],MATCH(YJ$4&amp;t_datas[[#This Row],[Matricule]],t_social_jours[Date &amp; Matricule perso],0)),"/")</f>
        <v>/</v>
      </c>
      <c r="YK7" s="4" t="str">
        <f>IFERROR(INDEX(t_social_jours[Dispo],MATCH(YK$4&amp;t_datas[[#This Row],[Matricule]],t_social_jours[Date &amp; Matricule perso],0)),"/")</f>
        <v>/</v>
      </c>
      <c r="YL7" s="69" t="str">
        <f t="shared" ref="YL7" si="890">IFERROR(YI7/YS7,"/")</f>
        <v>/</v>
      </c>
      <c r="YN7" s="4"/>
      <c r="YO7" s="4"/>
      <c r="YP7" s="4" t="str">
        <f>IFERROR(INDEX(t_social_jours[Départ remake],MATCH(YP$4&amp;t_datas[[#This Row],[Matricule]],t_social_jours[Date &amp; Matricule perso],0)),"/")</f>
        <v>/</v>
      </c>
      <c r="YQ7" s="4" t="str">
        <f>IFERROR(INDEX(t_social_jours[Arrivée remake],MATCH(YQ$4&amp;t_datas[[#This Row],[Matricule]],t_social_jours[Date &amp; Matricule perso],0)),"/")</f>
        <v>/</v>
      </c>
      <c r="YR7" s="69" t="str">
        <f>IFERROR(IF(INDEX(t_social_jours[Kilomètres],MATCH(YR$4&amp;t_datas[[#This Row],[Matricule]],t_social_jours[Date &amp; Matricule perso],0))="","",INDEX(t_social_jours[Kilomètres],MATCH(YR$4&amp;t_datas[[#This Row],[Matricule]],t_social_jours[Date &amp; Matricule perso],0))),"/")</f>
        <v>/</v>
      </c>
      <c r="YS7" s="41" t="str">
        <f t="shared" ref="YS7" si="891">IF(SUM(YI7:YK7)=0,"",SUM(YI7:YK7))</f>
        <v/>
      </c>
      <c r="YT7" s="13" t="str">
        <f>IF(t_datas[[#This Row],[Immatriculation tracteur]]="","",t_datas[[#This Row],[Immatriculation tracteur]])</f>
        <v>VHL 1</v>
      </c>
      <c r="YU7" s="90"/>
      <c r="YV7" s="3" t="str">
        <f>IF(t_datas[[#This Row],[Immatriculation SEMI]]="","",t_datas[[#This Row],[Immatriculation SEMI]])</f>
        <v>RMQ 1</v>
      </c>
      <c r="YW7" s="3" t="str">
        <f>IF(t_datas[[#This Row],[Client affecté]]="","",t_datas[[#This Row],[Client affecté]])</f>
        <v>aaa</v>
      </c>
      <c r="YX7" s="3" t="str">
        <f>IF(t_datas[[#This Row],[Site/ville]]="","",t_datas[[#This Row],[Site/ville]])</f>
        <v/>
      </c>
      <c r="YY7" s="3">
        <f t="shared" ref="YY7" si="892">IF(COUNTBLANK(YZ7:ZM7)=14,-1,1)</f>
        <v>-1</v>
      </c>
      <c r="YZ7" s="4"/>
      <c r="ZA7" s="4"/>
      <c r="ZB7" s="4"/>
      <c r="ZC7" s="4"/>
      <c r="ZD7" s="4"/>
      <c r="ZE7" s="4"/>
      <c r="ZF7" s="69"/>
      <c r="ZG7" s="69"/>
      <c r="ZH7" s="4"/>
      <c r="ZI7" s="4"/>
      <c r="ZJ7" s="4"/>
      <c r="ZK7" s="4"/>
      <c r="ZL7" s="69"/>
      <c r="ZM7" s="69"/>
      <c r="ZN7" s="4" t="str">
        <f>IFERROR(INDEX(t_social_jours[Conduite],MATCH(ZN$4&amp;t_datas[[#This Row],[Matricule]],t_social_jours[Date &amp; Matricule perso],0)),"/")</f>
        <v>/</v>
      </c>
      <c r="ZO7" s="4" t="str">
        <f>IFERROR(INDEX(t_social_jours[Travail],MATCH(ZO$4&amp;t_datas[[#This Row],[Matricule]],t_social_jours[Date &amp; Matricule perso],0)),"/")</f>
        <v>/</v>
      </c>
      <c r="ZP7" s="4" t="str">
        <f>IFERROR(INDEX(t_social_jours[Dispo],MATCH(ZP$4&amp;t_datas[[#This Row],[Matricule]],t_social_jours[Date &amp; Matricule perso],0)),"/")</f>
        <v>/</v>
      </c>
      <c r="ZQ7" s="69" t="str">
        <f t="shared" ref="ZQ7" si="893">IFERROR(ZN7/ZX7,"/")</f>
        <v>/</v>
      </c>
      <c r="ZS7" s="4"/>
      <c r="ZT7" s="4"/>
      <c r="ZU7" s="4" t="str">
        <f>IFERROR(INDEX(t_social_jours[Départ remake],MATCH(ZU$4&amp;t_datas[[#This Row],[Matricule]],t_social_jours[Date &amp; Matricule perso],0)),"/")</f>
        <v>/</v>
      </c>
      <c r="ZV7" s="4" t="str">
        <f>IFERROR(INDEX(t_social_jours[Arrivée remake],MATCH(ZV$4&amp;t_datas[[#This Row],[Matricule]],t_social_jours[Date &amp; Matricule perso],0)),"/")</f>
        <v>/</v>
      </c>
      <c r="ZW7" s="69" t="str">
        <f>IFERROR(IF(INDEX(t_social_jours[Kilomètres],MATCH(ZW$4&amp;t_datas[[#This Row],[Matricule]],t_social_jours[Date &amp; Matricule perso],0))="","",INDEX(t_social_jours[Kilomètres],MATCH(ZW$4&amp;t_datas[[#This Row],[Matricule]],t_social_jours[Date &amp; Matricule perso],0))),"/")</f>
        <v>/</v>
      </c>
      <c r="ZX7" s="41" t="str">
        <f t="shared" ref="ZX7" si="894">IF(SUM(ZN7:ZP7)=0,"",SUM(ZN7:ZP7))</f>
        <v/>
      </c>
      <c r="ZY7" s="13" t="str">
        <f>IF(t_datas[[#This Row],[Immatriculation tracteur]]="","",t_datas[[#This Row],[Immatriculation tracteur]])</f>
        <v>VHL 1</v>
      </c>
      <c r="ZZ7" s="90"/>
      <c r="AAA7" s="3" t="str">
        <f>IF(t_datas[[#This Row],[Immatriculation SEMI]]="","",t_datas[[#This Row],[Immatriculation SEMI]])</f>
        <v>RMQ 1</v>
      </c>
      <c r="AAB7" s="3" t="str">
        <f>IF(t_datas[[#This Row],[Client affecté]]="","",t_datas[[#This Row],[Client affecté]])</f>
        <v>aaa</v>
      </c>
      <c r="AAC7" s="3" t="str">
        <f>IF(t_datas[[#This Row],[Site/ville]]="","",t_datas[[#This Row],[Site/ville]])</f>
        <v/>
      </c>
      <c r="AAD7" s="3">
        <f t="shared" ref="AAD7" si="895">IF(COUNTBLANK(AAE7:AAR7)=14,-1,1)</f>
        <v>-1</v>
      </c>
      <c r="AAE7" s="4"/>
      <c r="AAF7" s="4"/>
      <c r="AAG7" s="4"/>
      <c r="AAH7" s="4"/>
      <c r="AAI7" s="4"/>
      <c r="AAJ7" s="4"/>
      <c r="AAK7" s="69"/>
      <c r="AAL7" s="69"/>
      <c r="AAM7" s="4"/>
      <c r="AAN7" s="4"/>
      <c r="AAO7" s="4"/>
      <c r="AAP7" s="4"/>
      <c r="AAQ7" s="69"/>
      <c r="AAR7" s="69"/>
      <c r="AAS7" s="4" t="str">
        <f>IFERROR(INDEX(t_social_jours[Conduite],MATCH(AAS$4&amp;t_datas[[#This Row],[Matricule]],t_social_jours[Date &amp; Matricule perso],0)),"/")</f>
        <v>/</v>
      </c>
      <c r="AAT7" s="4" t="str">
        <f>IFERROR(INDEX(t_social_jours[Travail],MATCH(AAT$4&amp;t_datas[[#This Row],[Matricule]],t_social_jours[Date &amp; Matricule perso],0)),"/")</f>
        <v>/</v>
      </c>
      <c r="AAU7" s="4" t="str">
        <f>IFERROR(INDEX(t_social_jours[Dispo],MATCH(AAU$4&amp;t_datas[[#This Row],[Matricule]],t_social_jours[Date &amp; Matricule perso],0)),"/")</f>
        <v>/</v>
      </c>
      <c r="AAV7" s="69" t="str">
        <f t="shared" ref="AAV7" si="896">IFERROR(AAS7/ABC7,"/")</f>
        <v>/</v>
      </c>
      <c r="AAX7" s="4"/>
      <c r="AAY7" s="4"/>
      <c r="AAZ7" s="4" t="str">
        <f>IFERROR(INDEX(t_social_jours[Départ remake],MATCH(AAZ$4&amp;t_datas[[#This Row],[Matricule]],t_social_jours[Date &amp; Matricule perso],0)),"/")</f>
        <v>/</v>
      </c>
      <c r="ABA7" s="4" t="str">
        <f>IFERROR(INDEX(t_social_jours[Arrivée remake],MATCH(ABA$4&amp;t_datas[[#This Row],[Matricule]],t_social_jours[Date &amp; Matricule perso],0)),"/")</f>
        <v>/</v>
      </c>
      <c r="ABB7" s="69" t="str">
        <f>IFERROR(IF(INDEX(t_social_jours[Kilomètres],MATCH(ABB$4&amp;t_datas[[#This Row],[Matricule]],t_social_jours[Date &amp; Matricule perso],0))="","",INDEX(t_social_jours[Kilomètres],MATCH(ABB$4&amp;t_datas[[#This Row],[Matricule]],t_social_jours[Date &amp; Matricule perso],0))),"/")</f>
        <v>/</v>
      </c>
      <c r="ABC7" s="41" t="str">
        <f t="shared" ref="ABC7" si="897">IF(SUM(AAS7:AAU7)=0,"",SUM(AAS7:AAU7))</f>
        <v/>
      </c>
      <c r="ABD7" s="13" t="str">
        <f>IF(t_datas[[#This Row],[Immatriculation tracteur]]="","",t_datas[[#This Row],[Immatriculation tracteur]])</f>
        <v>VHL 1</v>
      </c>
      <c r="ABE7" s="90"/>
      <c r="ABF7" s="3" t="str">
        <f>IF(t_datas[[#This Row],[Immatriculation SEMI]]="","",t_datas[[#This Row],[Immatriculation SEMI]])</f>
        <v>RMQ 1</v>
      </c>
      <c r="ABG7" s="3" t="str">
        <f>IF(t_datas[[#This Row],[Client affecté]]="","",t_datas[[#This Row],[Client affecté]])</f>
        <v>aaa</v>
      </c>
      <c r="ABI7" s="3">
        <f t="shared" ref="ABI7" si="898">IF(COUNTBLANK(ABJ7:ABW7)=14,-1,1)</f>
        <v>-1</v>
      </c>
      <c r="ABJ7" s="4"/>
      <c r="ABK7" s="4"/>
      <c r="ABL7" s="4"/>
      <c r="ABM7" s="4"/>
      <c r="ABN7" s="4"/>
      <c r="ABO7" s="4"/>
      <c r="ABP7" s="69"/>
      <c r="ABQ7" s="69"/>
      <c r="ABR7" s="4"/>
      <c r="ABS7" s="4"/>
      <c r="ABT7" s="4"/>
      <c r="ABU7" s="4"/>
      <c r="ABV7" s="69"/>
      <c r="ABW7" s="69"/>
      <c r="ABX7" s="4" t="str">
        <f>IFERROR(INDEX(t_social_jours[Conduite],MATCH(ABX$4&amp;t_datas[[#This Row],[Matricule]],t_social_jours[Date &amp; Matricule perso],0)),"/")</f>
        <v>/</v>
      </c>
      <c r="ABY7" s="4" t="str">
        <f>IFERROR(INDEX(t_social_jours[Travail],MATCH(ABY$4&amp;t_datas[[#This Row],[Matricule]],t_social_jours[Date &amp; Matricule perso],0)),"/")</f>
        <v>/</v>
      </c>
      <c r="ABZ7" s="4" t="str">
        <f>IFERROR(INDEX(t_social_jours[Dispo],MATCH(ABZ$4&amp;t_datas[[#This Row],[Matricule]],t_social_jours[Date &amp; Matricule perso],0)),"/")</f>
        <v>/</v>
      </c>
      <c r="ACA7" s="69" t="str">
        <f t="shared" ref="ACA7" si="899">IFERROR(ABX7/ACH7,"/")</f>
        <v>/</v>
      </c>
      <c r="ACC7" s="4"/>
      <c r="ACD7" s="4"/>
      <c r="ACE7" s="4" t="str">
        <f>IFERROR(INDEX(t_social_jours[Départ remake],MATCH(ACE$4&amp;t_datas[[#This Row],[Matricule]],t_social_jours[Date &amp; Matricule perso],0)),"/")</f>
        <v>/</v>
      </c>
      <c r="ACF7" s="4" t="str">
        <f>IFERROR(INDEX(t_social_jours[Arrivée remake],MATCH(ACF$4&amp;t_datas[[#This Row],[Matricule]],t_social_jours[Date &amp; Matricule perso],0)),"/")</f>
        <v>/</v>
      </c>
      <c r="ACG7" s="69" t="str">
        <f>IFERROR(IF(INDEX(t_social_jours[Kilomètres],MATCH(ACG$4&amp;t_datas[[#This Row],[Matricule]],t_social_jours[Date &amp; Matricule perso],0))="","",INDEX(t_social_jours[Kilomètres],MATCH(ACG$4&amp;t_datas[[#This Row],[Matricule]],t_social_jours[Date &amp; Matricule perso],0))),"/")</f>
        <v>/</v>
      </c>
      <c r="ACH7" s="41" t="str">
        <f t="shared" ref="ACH7" si="900">IF(SUM(ABX7:ABZ7)=0,"",SUM(ABX7:ABZ7))</f>
        <v/>
      </c>
      <c r="ACI7" s="13" t="str">
        <f>IF(t_datas[[#This Row],[Immatriculation tracteur]]="","",t_datas[[#This Row],[Immatriculation tracteur]])</f>
        <v>VHL 1</v>
      </c>
      <c r="ACJ7" s="90"/>
      <c r="ACK7" s="3" t="str">
        <f>IF(t_datas[[#This Row],[Immatriculation SEMI]]="","",t_datas[[#This Row],[Immatriculation SEMI]])</f>
        <v>RMQ 1</v>
      </c>
      <c r="ACL7" s="3" t="str">
        <f>IF(t_datas[[#This Row],[Client affecté]]="","",t_datas[[#This Row],[Client affecté]])</f>
        <v>aaa</v>
      </c>
      <c r="ACN7" s="3">
        <f t="shared" ref="ACN7" si="901">IF(COUNTBLANK(ACO7:ADB7)=14,-1,1)</f>
        <v>-1</v>
      </c>
      <c r="ACO7" s="4"/>
      <c r="ACP7" s="4"/>
      <c r="ACQ7" s="4"/>
      <c r="ACR7" s="4"/>
      <c r="ACS7" s="4"/>
      <c r="ACT7" s="4"/>
      <c r="ACU7" s="69"/>
      <c r="ACV7" s="69"/>
      <c r="ACW7" s="4"/>
      <c r="ACX7" s="4"/>
      <c r="ACY7" s="4"/>
      <c r="ACZ7" s="4"/>
      <c r="ADA7" s="69"/>
      <c r="ADB7" s="69"/>
      <c r="ADC7" s="4" t="str">
        <f>IFERROR(INDEX(t_social_jours[Conduite],MATCH(ADC$4&amp;t_datas[[#This Row],[Matricule]],t_social_jours[Date &amp; Matricule perso],0)),"/")</f>
        <v>/</v>
      </c>
      <c r="ADD7" s="4" t="str">
        <f>IFERROR(INDEX(t_social_jours[Travail],MATCH(ADD$4&amp;t_datas[[#This Row],[Matricule]],t_social_jours[Date &amp; Matricule perso],0)),"/")</f>
        <v>/</v>
      </c>
      <c r="ADE7" s="4" t="str">
        <f>IFERROR(INDEX(t_social_jours[Dispo],MATCH(ADE$4&amp;t_datas[[#This Row],[Matricule]],t_social_jours[Date &amp; Matricule perso],0)),"/")</f>
        <v>/</v>
      </c>
      <c r="ADF7" s="69" t="str">
        <f t="shared" ref="ADF7" si="902">IFERROR(ADC7/ADM7,"/")</f>
        <v>/</v>
      </c>
      <c r="ADH7" s="4"/>
      <c r="ADI7" s="4"/>
      <c r="ADJ7" s="4" t="str">
        <f>IFERROR(INDEX(t_social_jours[Départ remake],MATCH(ADJ$4&amp;t_datas[[#This Row],[Matricule]],t_social_jours[Date &amp; Matricule perso],0)),"/")</f>
        <v>/</v>
      </c>
      <c r="ADK7" s="4" t="str">
        <f>IFERROR(INDEX(t_social_jours[Arrivée remake],MATCH(ADK$4&amp;t_datas[[#This Row],[Matricule]],t_social_jours[Date &amp; Matricule perso],0)),"/")</f>
        <v>/</v>
      </c>
      <c r="ADL7" s="69" t="str">
        <f>IFERROR(IF(INDEX(t_social_jours[Kilomètres],MATCH(ADL$4&amp;t_datas[[#This Row],[Matricule]],t_social_jours[Date &amp; Matricule perso],0))="","",INDEX(t_social_jours[Kilomètres],MATCH(ADL$4&amp;t_datas[[#This Row],[Matricule]],t_social_jours[Date &amp; Matricule perso],0))),"/")</f>
        <v>/</v>
      </c>
      <c r="ADM7" s="41" t="str">
        <f t="shared" ref="ADM7" si="903">IF(SUM(ADC7:ADE7)=0,"",SUM(ADC7:ADE7))</f>
        <v/>
      </c>
      <c r="ADN7" s="13" t="str">
        <f>IF(t_datas[[#This Row],[Immatriculation tracteur]]="","",t_datas[[#This Row],[Immatriculation tracteur]])</f>
        <v>VHL 1</v>
      </c>
      <c r="ADO7" s="90"/>
      <c r="ADP7" s="3" t="str">
        <f>IF(t_datas[[#This Row],[Immatriculation SEMI]]="","",t_datas[[#This Row],[Immatriculation SEMI]])</f>
        <v>RMQ 1</v>
      </c>
      <c r="ADQ7" s="3" t="str">
        <f>IF(t_datas[[#This Row],[Client affecté]]="","",t_datas[[#This Row],[Client affecté]])</f>
        <v>aaa</v>
      </c>
      <c r="ADS7" s="3">
        <f t="shared" ref="ADS7" si="904">IF(COUNTBLANK(ADT7:AEG7)=14,-1,1)</f>
        <v>-1</v>
      </c>
      <c r="ADT7" s="4"/>
      <c r="ADU7" s="4"/>
      <c r="ADV7" s="4"/>
      <c r="ADW7" s="4"/>
      <c r="ADX7" s="4"/>
      <c r="ADY7" s="4"/>
      <c r="ADZ7" s="69"/>
      <c r="AEA7" s="69"/>
      <c r="AEB7" s="4"/>
      <c r="AEC7" s="4"/>
      <c r="AED7" s="4"/>
      <c r="AEE7" s="4"/>
      <c r="AEF7" s="69"/>
      <c r="AEG7" s="69"/>
      <c r="AEH7" s="4" t="str">
        <f>IFERROR(INDEX(t_social_jours[Conduite],MATCH(AEH$4&amp;t_datas[[#This Row],[Matricule]],t_social_jours[Date &amp; Matricule perso],0)),"/")</f>
        <v>/</v>
      </c>
      <c r="AEI7" s="4" t="str">
        <f>IFERROR(INDEX(t_social_jours[Travail],MATCH(AEI$4&amp;t_datas[[#This Row],[Matricule]],t_social_jours[Date &amp; Matricule perso],0)),"/")</f>
        <v>/</v>
      </c>
      <c r="AEJ7" s="4" t="str">
        <f>IFERROR(INDEX(t_social_jours[Dispo],MATCH(AEJ$4&amp;t_datas[[#This Row],[Matricule]],t_social_jours[Date &amp; Matricule perso],0)),"/")</f>
        <v>/</v>
      </c>
      <c r="AEK7" s="69" t="str">
        <f t="shared" ref="AEK7" si="905">IFERROR(AEH7/AER7,"/")</f>
        <v>/</v>
      </c>
      <c r="AEM7" s="4"/>
      <c r="AEN7" s="4"/>
      <c r="AEO7" s="4" t="str">
        <f>IFERROR(INDEX(t_social_jours[Départ remake],MATCH(AEO$4&amp;t_datas[[#This Row],[Matricule]],t_social_jours[Date &amp; Matricule perso],0)),"/")</f>
        <v>/</v>
      </c>
      <c r="AEP7" s="4" t="str">
        <f>IFERROR(INDEX(t_social_jours[Arrivée remake],MATCH(AEP$4&amp;t_datas[[#This Row],[Matricule]],t_social_jours[Date &amp; Matricule perso],0)),"/")</f>
        <v>/</v>
      </c>
      <c r="AEQ7" s="69" t="str">
        <f>IFERROR(IF(INDEX(t_social_jours[Kilomètres],MATCH(AEQ$4&amp;t_datas[[#This Row],[Matricule]],t_social_jours[Date &amp; Matricule perso],0))="","",INDEX(t_social_jours[Kilomètres],MATCH(AEQ$4&amp;t_datas[[#This Row],[Matricule]],t_social_jours[Date &amp; Matricule perso],0))),"/")</f>
        <v>/</v>
      </c>
      <c r="AER7" s="41" t="str">
        <f t="shared" ref="AER7" si="906">IF(SUM(AEH7:AEJ7)=0,"",SUM(AEH7:AEJ7))</f>
        <v/>
      </c>
      <c r="AES7" s="13" t="str">
        <f>IF(t_datas[[#This Row],[Immatriculation tracteur]]="","",t_datas[[#This Row],[Immatriculation tracteur]])</f>
        <v>VHL 1</v>
      </c>
      <c r="AET7" s="90"/>
      <c r="AEU7" s="3" t="str">
        <f>IF(t_datas[[#This Row],[Immatriculation SEMI]]="","",t_datas[[#This Row],[Immatriculation SEMI]])</f>
        <v>RMQ 1</v>
      </c>
      <c r="AEV7" s="3" t="str">
        <f>IF(t_datas[[#This Row],[Client affecté]]="","",t_datas[[#This Row],[Client affecté]])</f>
        <v>aaa</v>
      </c>
      <c r="AEX7" s="3">
        <f t="shared" ref="AEX7" si="907">IF(COUNTBLANK(AEY7:AFL7)=14,-1,1)</f>
        <v>-1</v>
      </c>
      <c r="AEY7" s="4"/>
      <c r="AEZ7" s="4"/>
      <c r="AFA7" s="4"/>
      <c r="AFB7" s="4"/>
      <c r="AFC7" s="4"/>
      <c r="AFD7" s="4"/>
      <c r="AFE7" s="69"/>
      <c r="AFF7" s="69"/>
      <c r="AFG7" s="4"/>
      <c r="AFH7" s="4"/>
      <c r="AFI7" s="4"/>
      <c r="AFJ7" s="4"/>
      <c r="AFK7" s="69"/>
      <c r="AFL7" s="69"/>
      <c r="AFM7" s="4" t="str">
        <f>IFERROR(INDEX(t_social_jours[Conduite],MATCH(AFM$4&amp;t_datas[[#This Row],[Matricule]],t_social_jours[Date &amp; Matricule perso],0)),"/")</f>
        <v>/</v>
      </c>
      <c r="AFN7" s="4" t="str">
        <f>IFERROR(INDEX(t_social_jours[Travail],MATCH(AFN$4&amp;t_datas[[#This Row],[Matricule]],t_social_jours[Date &amp; Matricule perso],0)),"/")</f>
        <v>/</v>
      </c>
      <c r="AFO7" s="4" t="str">
        <f>IFERROR(INDEX(t_social_jours[Dispo],MATCH(AFO$4&amp;t_datas[[#This Row],[Matricule]],t_social_jours[Date &amp; Matricule perso],0)),"/")</f>
        <v>/</v>
      </c>
      <c r="AFP7" s="69" t="str">
        <f t="shared" ref="AFP7" si="908">IFERROR(AFM7/AFW7,"/")</f>
        <v>/</v>
      </c>
      <c r="AFR7" s="4"/>
      <c r="AFS7" s="4"/>
      <c r="AFT7" s="4" t="str">
        <f>IFERROR(INDEX(t_social_jours[Départ remake],MATCH(AFT$4&amp;t_datas[[#This Row],[Matricule]],t_social_jours[Date &amp; Matricule perso],0)),"/")</f>
        <v>/</v>
      </c>
      <c r="AFU7" s="4" t="str">
        <f>IFERROR(INDEX(t_social_jours[Arrivée remake],MATCH(AFU$4&amp;t_datas[[#This Row],[Matricule]],t_social_jours[Date &amp; Matricule perso],0)),"/")</f>
        <v>/</v>
      </c>
      <c r="AFV7" s="69" t="str">
        <f>IFERROR(IF(INDEX(t_social_jours[Kilomètres],MATCH(AFV$4&amp;t_datas[[#This Row],[Matricule]],t_social_jours[Date &amp; Matricule perso],0))="","",INDEX(t_social_jours[Kilomètres],MATCH(AFV$4&amp;t_datas[[#This Row],[Matricule]],t_social_jours[Date &amp; Matricule perso],0))),"/")</f>
        <v>/</v>
      </c>
      <c r="AFW7" s="41" t="str">
        <f t="shared" ref="AFW7" si="909">IF(SUM(AFM7:AFO7)=0,"",SUM(AFM7:AFO7))</f>
        <v/>
      </c>
      <c r="AFX7" s="13" t="str">
        <f>IF(t_datas[[#This Row],[Immatriculation tracteur]]="","",t_datas[[#This Row],[Immatriculation tracteur]])</f>
        <v>VHL 1</v>
      </c>
      <c r="AFY7" s="90"/>
      <c r="AFZ7" s="3" t="str">
        <f>IF(t_datas[[#This Row],[Immatriculation SEMI]]="","",t_datas[[#This Row],[Immatriculation SEMI]])</f>
        <v>RMQ 1</v>
      </c>
      <c r="AGA7" s="3" t="str">
        <f>IF(t_datas[[#This Row],[Client affecté]]="","",t_datas[[#This Row],[Client affecté]])</f>
        <v>aaa</v>
      </c>
      <c r="AGC7" s="3">
        <f t="shared" ref="AGC7" si="910">IF(COUNTBLANK(AGD7:AGQ7)=14,-1,1)</f>
        <v>-1</v>
      </c>
      <c r="AGD7" s="4"/>
      <c r="AGE7" s="4"/>
      <c r="AGF7" s="4"/>
      <c r="AGG7" s="4"/>
      <c r="AGH7" s="4"/>
      <c r="AGI7" s="4"/>
      <c r="AGJ7" s="69"/>
      <c r="AGK7" s="69"/>
      <c r="AGL7" s="4"/>
      <c r="AGM7" s="4"/>
      <c r="AGN7" s="4"/>
      <c r="AGO7" s="4"/>
      <c r="AGP7" s="69"/>
      <c r="AGQ7" s="69"/>
      <c r="AGR7" s="4" t="str">
        <f>IFERROR(INDEX(t_social_jours[Conduite],MATCH(AGR$4&amp;t_datas[[#This Row],[Matricule]],t_social_jours[Date &amp; Matricule perso],0)),"/")</f>
        <v>/</v>
      </c>
      <c r="AGS7" s="4" t="str">
        <f>IFERROR(INDEX(t_social_jours[Travail],MATCH(AGS$4&amp;t_datas[[#This Row],[Matricule]],t_social_jours[Date &amp; Matricule perso],0)),"/")</f>
        <v>/</v>
      </c>
      <c r="AGT7" s="4" t="str">
        <f>IFERROR(INDEX(t_social_jours[Dispo],MATCH(AGT$4&amp;t_datas[[#This Row],[Matricule]],t_social_jours[Date &amp; Matricule perso],0)),"/")</f>
        <v>/</v>
      </c>
      <c r="AGU7" s="69" t="str">
        <f t="shared" ref="AGU7" si="911">IFERROR(AGR7/AHB7,"/")</f>
        <v>/</v>
      </c>
      <c r="AGW7" s="4"/>
      <c r="AGX7" s="4"/>
      <c r="AGY7" s="4" t="str">
        <f>IFERROR(INDEX(t_social_jours[Départ remake],MATCH(AGY$4&amp;t_datas[[#This Row],[Matricule]],t_social_jours[Date &amp; Matricule perso],0)),"/")</f>
        <v>/</v>
      </c>
      <c r="AGZ7" s="4" t="str">
        <f>IFERROR(INDEX(t_social_jours[Arrivée remake],MATCH(AGZ$4&amp;t_datas[[#This Row],[Matricule]],t_social_jours[Date &amp; Matricule perso],0)),"/")</f>
        <v>/</v>
      </c>
      <c r="AHA7" s="69" t="str">
        <f>IFERROR(IF(INDEX(t_social_jours[Kilomètres],MATCH(AHA$4&amp;t_datas[[#This Row],[Matricule]],t_social_jours[Date &amp; Matricule perso],0))="","",INDEX(t_social_jours[Kilomètres],MATCH(AHA$4&amp;t_datas[[#This Row],[Matricule]],t_social_jours[Date &amp; Matricule perso],0))),"/")</f>
        <v>/</v>
      </c>
      <c r="AHB7" s="41" t="str">
        <f t="shared" ref="AHB7" si="912">IF(SUM(AGR7:AGT7)=0,"",SUM(AGR7:AGT7))</f>
        <v/>
      </c>
      <c r="AHC7" s="13" t="str">
        <f>IF(t_datas[[#This Row],[Immatriculation tracteur]]="","",t_datas[[#This Row],[Immatriculation tracteur]])</f>
        <v>VHL 1</v>
      </c>
      <c r="AHD7" s="90"/>
      <c r="AHE7" s="3" t="str">
        <f>IF(t_datas[[#This Row],[Immatriculation SEMI]]="","",t_datas[[#This Row],[Immatriculation SEMI]])</f>
        <v>RMQ 1</v>
      </c>
      <c r="AHF7" s="3" t="str">
        <f>IF(t_datas[[#This Row],[Client affecté]]="","",t_datas[[#This Row],[Client affecté]])</f>
        <v>aaa</v>
      </c>
      <c r="AHH7" s="3">
        <f t="shared" ref="AHH7" si="913">IF(AHC$3="",0,IF(COUNTBLANK(AHI7:AHV7)=14,-1,1))</f>
        <v>-1</v>
      </c>
      <c r="AHI7" s="4"/>
      <c r="AHJ7" s="4"/>
      <c r="AHK7" s="4"/>
      <c r="AHL7" s="4"/>
      <c r="AHM7" s="4"/>
      <c r="AHN7" s="4"/>
      <c r="AHO7" s="69"/>
      <c r="AHP7" s="69"/>
      <c r="AHQ7" s="4"/>
      <c r="AHR7" s="4"/>
      <c r="AHS7" s="4"/>
      <c r="AHT7" s="4"/>
      <c r="AHU7" s="69"/>
      <c r="AHV7" s="69"/>
      <c r="AHW7" s="4" t="str">
        <f>IFERROR(INDEX(t_social_jours[Conduite],MATCH(AHW$4&amp;t_datas[[#This Row],[Matricule]],t_social_jours[Date &amp; Matricule perso],0)),"/")</f>
        <v>/</v>
      </c>
      <c r="AHX7" s="4" t="str">
        <f>IFERROR(INDEX(t_social_jours[Travail],MATCH(AHX$4&amp;t_datas[[#This Row],[Matricule]],t_social_jours[Date &amp; Matricule perso],0)),"/")</f>
        <v>/</v>
      </c>
      <c r="AHY7" s="4" t="str">
        <f>IFERROR(INDEX(t_social_jours[Dispo],MATCH(AHY$4&amp;t_datas[[#This Row],[Matricule]],t_social_jours[Date &amp; Matricule perso],0)),"/")</f>
        <v>/</v>
      </c>
      <c r="AHZ7" s="69" t="str">
        <f t="shared" ref="AHZ7" si="914">IFERROR(AHW7/AIG7,"/")</f>
        <v>/</v>
      </c>
      <c r="AIB7" s="4"/>
      <c r="AIC7" s="4"/>
      <c r="AID7" s="4" t="str">
        <f>IFERROR(INDEX(t_social_jours[Départ remake],MATCH(AID$4&amp;t_datas[[#This Row],[Matricule]],t_social_jours[Date &amp; Matricule perso],0)),"/")</f>
        <v>/</v>
      </c>
      <c r="AIE7" s="4" t="str">
        <f>IFERROR(INDEX(t_social_jours[Arrivée remake],MATCH(AIE$4&amp;t_datas[[#This Row],[Matricule]],t_social_jours[Date &amp; Matricule perso],0)),"/")</f>
        <v>/</v>
      </c>
      <c r="AIF7" s="69" t="str">
        <f>IFERROR(IF(INDEX(t_social_jours[Kilomètres],MATCH(AIF$4&amp;t_datas[[#This Row],[Matricule]],t_social_jours[Date &amp; Matricule perso],0))="","",INDEX(t_social_jours[Kilomètres],MATCH(AIF$4&amp;t_datas[[#This Row],[Matricule]],t_social_jours[Date &amp; Matricule perso],0))),"/")</f>
        <v>/</v>
      </c>
      <c r="AIG7" s="41" t="str">
        <f t="shared" ref="AIG7" si="915">IF(SUM(AHW7:AHY7)=0,"",SUM(AHW7:AHY7))</f>
        <v/>
      </c>
      <c r="AIH7" s="13" t="str">
        <f>IF(t_datas[[#This Row],[Immatriculation tracteur]]="","",t_datas[[#This Row],[Immatriculation tracteur]])</f>
        <v>VHL 1</v>
      </c>
      <c r="AII7" s="90"/>
      <c r="AIJ7" s="3" t="str">
        <f>IF(t_datas[[#This Row],[Immatriculation SEMI]]="","",t_datas[[#This Row],[Immatriculation SEMI]])</f>
        <v>RMQ 1</v>
      </c>
      <c r="AIK7" s="3" t="str">
        <f>IF(t_datas[[#This Row],[Client affecté]]="","",t_datas[[#This Row],[Client affecté]])</f>
        <v>aaa</v>
      </c>
      <c r="AIL7" s="3" t="str">
        <f>IF(t_datas[[#This Row],[Site/ville]]="","",t_datas[[#This Row],[Site/ville]])</f>
        <v/>
      </c>
      <c r="AIM7" s="3">
        <f t="shared" ref="AIM7" si="916">IF(AIH$3="",0,IF(COUNTBLANK(AIN7:AJA7)=14,-1,1))</f>
        <v>-1</v>
      </c>
      <c r="AIN7" s="4"/>
      <c r="AIO7" s="4"/>
      <c r="AIP7" s="4"/>
      <c r="AIQ7" s="4"/>
      <c r="AIR7" s="4"/>
      <c r="AIS7" s="4"/>
      <c r="AIT7" s="69"/>
      <c r="AIU7" s="69"/>
      <c r="AIV7" s="4"/>
      <c r="AIW7" s="4"/>
      <c r="AIX7" s="4"/>
      <c r="AIY7" s="4"/>
      <c r="AIZ7" s="69"/>
      <c r="AJA7" s="69"/>
      <c r="AJB7" s="4" t="str">
        <f>IFERROR(INDEX(t_social_jours[Conduite],MATCH(AJB$4&amp;t_datas[[#This Row],[Matricule]],t_social_jours[Date &amp; Matricule perso],0)),"/")</f>
        <v>/</v>
      </c>
      <c r="AJC7" s="4" t="str">
        <f>IFERROR(INDEX(t_social_jours[Travail],MATCH(AJC$4&amp;t_datas[[#This Row],[Matricule]],t_social_jours[Date &amp; Matricule perso],0)),"/")</f>
        <v>/</v>
      </c>
      <c r="AJD7" s="4" t="str">
        <f>IFERROR(INDEX(t_social_jours[Dispo],MATCH(AJD$4&amp;t_datas[[#This Row],[Matricule]],t_social_jours[Date &amp; Matricule perso],0)),"/")</f>
        <v>/</v>
      </c>
      <c r="AJE7" s="69" t="str">
        <f t="shared" ref="AJE7" si="917">IFERROR(AJB7/AJL7,"/")</f>
        <v>/</v>
      </c>
      <c r="AJG7" s="4"/>
      <c r="AJH7" s="4"/>
      <c r="AJI7" s="4" t="str">
        <f>IFERROR(INDEX(t_social_jours[Départ remake],MATCH(AJI$4&amp;t_datas[[#This Row],[Matricule]],t_social_jours[Date &amp; Matricule perso],0)),"/")</f>
        <v>/</v>
      </c>
      <c r="AJJ7" s="4" t="str">
        <f>IFERROR(INDEX(t_social_jours[Arrivée remake],MATCH(AJJ$4&amp;t_datas[[#This Row],[Matricule]],t_social_jours[Date &amp; Matricule perso],0)),"/")</f>
        <v>/</v>
      </c>
      <c r="AJK7" s="69" t="str">
        <f>IFERROR(IF(INDEX(t_social_jours[Kilomètres],MATCH(AJK$4&amp;t_datas[[#This Row],[Matricule]],t_social_jours[Date &amp; Matricule perso],0))="","",INDEX(t_social_jours[Kilomètres],MATCH(AJK$4&amp;t_datas[[#This Row],[Matricule]],t_social_jours[Date &amp; Matricule perso],0))),"/")</f>
        <v>/</v>
      </c>
      <c r="AJL7" s="41" t="str">
        <f t="shared" ref="AJL7" si="918">IF(SUM(AJB7:AJD7)=0,"",SUM(AJB7:AJD7))</f>
        <v/>
      </c>
      <c r="AJM7" s="13" t="str">
        <f>IF(t_datas[[#This Row],[Immatriculation tracteur]]="","",t_datas[[#This Row],[Immatriculation tracteur]])</f>
        <v>VHL 1</v>
      </c>
      <c r="AJN7" s="90"/>
      <c r="AJO7" s="3" t="str">
        <f>IF(t_datas[[#This Row],[Immatriculation SEMI]]="","",t_datas[[#This Row],[Immatriculation SEMI]])</f>
        <v>RMQ 1</v>
      </c>
      <c r="AJP7" s="3" t="str">
        <f>IF(t_datas[[#This Row],[Client affecté]]="","",t_datas[[#This Row],[Client affecté]])</f>
        <v>aaa</v>
      </c>
      <c r="AJQ7" s="3" t="str">
        <f>IF(t_datas[[#This Row],[Site/ville]]="","",t_datas[[#This Row],[Site/ville]])</f>
        <v/>
      </c>
      <c r="AJR7" s="3">
        <f t="shared" ref="AJR7" si="919">IF(AJM$3="",0,IF(COUNTBLANK(AJS7:AKF7)=14,-1,1))</f>
        <v>-1</v>
      </c>
      <c r="AJS7" s="4"/>
      <c r="AJT7" s="4"/>
      <c r="AJU7" s="4"/>
      <c r="AJV7" s="4"/>
      <c r="AJW7" s="4"/>
      <c r="AJX7" s="4"/>
      <c r="AJY7" s="69"/>
      <c r="AJZ7" s="69"/>
      <c r="AKA7" s="4"/>
      <c r="AKB7" s="4"/>
      <c r="AKC7" s="4"/>
      <c r="AKD7" s="4"/>
      <c r="AKE7" s="69"/>
      <c r="AKF7" s="69"/>
      <c r="AKG7" s="4" t="str">
        <f>IFERROR(INDEX(t_social_jours[Conduite],MATCH(AKG$4&amp;t_datas[[#This Row],[Matricule]],t_social_jours[Date &amp; Matricule perso],0)),"/")</f>
        <v>/</v>
      </c>
      <c r="AKH7" s="4" t="str">
        <f>IFERROR(INDEX(t_social_jours[Travail],MATCH(AKH$4&amp;t_datas[[#This Row],[Matricule]],t_social_jours[Date &amp; Matricule perso],0)),"/")</f>
        <v>/</v>
      </c>
      <c r="AKI7" s="4" t="str">
        <f>IFERROR(INDEX(t_social_jours[Dispo],MATCH(AKI$4&amp;t_datas[[#This Row],[Matricule]],t_social_jours[Date &amp; Matricule perso],0)),"/")</f>
        <v>/</v>
      </c>
      <c r="AKJ7" s="69" t="str">
        <f t="shared" ref="AKJ7" si="920">IFERROR(AKG7/AKQ7,"/")</f>
        <v>/</v>
      </c>
      <c r="AKL7" s="4"/>
      <c r="AKM7" s="4"/>
      <c r="AKN7" s="4" t="str">
        <f>IFERROR(INDEX(t_social_jours[Départ remake],MATCH(AKN$4&amp;t_datas[[#This Row],[Matricule]],t_social_jours[Date &amp; Matricule perso],0)),"/")</f>
        <v>/</v>
      </c>
      <c r="AKO7" s="4" t="str">
        <f>IFERROR(INDEX(t_social_jours[Arrivée remake],MATCH(AKO$4&amp;t_datas[[#This Row],[Matricule]],t_social_jours[Date &amp; Matricule perso],0)),"/")</f>
        <v>/</v>
      </c>
      <c r="AKP7" s="69" t="str">
        <f>IFERROR(IF(INDEX(t_social_jours[Kilomètres],MATCH(AKP$4&amp;t_datas[[#This Row],[Matricule]],t_social_jours[Date &amp; Matricule perso],0))="","",INDEX(t_social_jours[Kilomètres],MATCH(AKP$4&amp;t_datas[[#This Row],[Matricule]],t_social_jours[Date &amp; Matricule perso],0))),"/")</f>
        <v>/</v>
      </c>
      <c r="AKQ7" s="41" t="str">
        <f t="shared" ref="AKQ7" si="921">IF(SUM(AKG7:AKI7)=0,"",SUM(AKG7:AKI7))</f>
        <v/>
      </c>
    </row>
    <row r="8" spans="1:979" x14ac:dyDescent="0.3">
      <c r="A8" s="92" t="s">
        <v>1113</v>
      </c>
      <c r="B8" s="5" t="s">
        <v>1116</v>
      </c>
      <c r="C8" s="93">
        <f>IF(AND(t_datas[[#This Row],[Société tracteur]]&lt;&gt;"",t_datas[[#This Row],[Société conducteur]]&lt;&gt;t_datas[[#This Row],[Société tracteur]],t_datas[[#This Row],[Colonne63]]&lt;&gt;"Yes"),-1,1)</f>
        <v>1</v>
      </c>
      <c r="D8" s="5"/>
      <c r="E8" s="94">
        <v>222</v>
      </c>
      <c r="F8" s="52" t="s">
        <v>87</v>
      </c>
      <c r="G8" s="104" t="str">
        <f>IFERROR(VLOOKUP(t_datas[[#This Row],[Matricule]],KMS_service_Mois[],15,0),"")</f>
        <v/>
      </c>
      <c r="H8" s="104" t="str">
        <f>IFERROR(IF(t_datas[[#This Row],[Base contrat]]-t_datas[[#This Row],[Colonne12]]&lt;0,t_datas[[#This Row],[Colonne12]]-t_datas[[#This Row],[Base contrat]],0),"")</f>
        <v/>
      </c>
      <c r="I8" s="106" t="str">
        <f>IFERROR(IF(t_datas[[#This Row],[Base contrat]]="","",IF((t_datas[[#This Row],[Colonne12]]-t_datas[[#This Row],[Base contrat]])/t_datas[[#This Row],[Base contrat]]&lt;0,"/",(t_datas[[#This Row],[Colonne12]]-t_datas[[#This Row],[Base contrat]])/t_datas[[#This Row],[Base contrat]])),"")</f>
        <v/>
      </c>
      <c r="J8" s="105" t="s">
        <v>1030</v>
      </c>
      <c r="K8" s="95" t="s">
        <v>1110</v>
      </c>
      <c r="M8" s="95" t="s">
        <v>1123</v>
      </c>
      <c r="N8" s="95" t="s">
        <v>1116</v>
      </c>
      <c r="O8" s="95" t="s">
        <v>1116</v>
      </c>
      <c r="P8" s="95" t="s">
        <v>1116</v>
      </c>
      <c r="Q8" s="95" t="s">
        <v>1129</v>
      </c>
      <c r="R8" s="95" t="s">
        <v>0</v>
      </c>
      <c r="S8" s="96" t="str">
        <f>IF(t_datas[[#This Row],[Immatriculation tracteur]]="","",t_datas[[#This Row],[Immatriculation tracteur]])</f>
        <v>VHL 2</v>
      </c>
      <c r="U8" s="97" t="str">
        <f>IF(t_datas[[#This Row],[Immatriculation SEMI]]="","",t_datas[[#This Row],[Immatriculation SEMI]])</f>
        <v>RMQ 2</v>
      </c>
      <c r="V8" s="97" t="str">
        <f>IF(t_datas[[#This Row],[Client affecté]]="","",t_datas[[#This Row],[Client affecté]])</f>
        <v>bbb</v>
      </c>
      <c r="W8" s="97"/>
      <c r="X8" s="97">
        <f t="shared" ref="X8:X11" si="922">IF(COUNTBLANK(Y8:AL8)=14,-1,1)</f>
        <v>-1</v>
      </c>
      <c r="AA8" s="97"/>
      <c r="AB8" s="97"/>
      <c r="AC8" s="97"/>
      <c r="AD8" s="97"/>
      <c r="AE8" s="69"/>
      <c r="AF8" s="69"/>
      <c r="AG8" s="97"/>
      <c r="AH8" s="97"/>
      <c r="AK8" s="69"/>
      <c r="AL8" s="69"/>
      <c r="AM8" s="97" t="str">
        <f>IFERROR(INDEX(t_social_jours[Conduite],MATCH(AM$4&amp;t_datas[[#This Row],[Matricule]],t_social_jours[Date &amp; Matricule perso],0)),"/")</f>
        <v>/</v>
      </c>
      <c r="AN8" s="97" t="str">
        <f>IFERROR(INDEX(t_social_jours[Travail],MATCH(AN$4&amp;t_datas[[#This Row],[Matricule]],t_social_jours[Date &amp; Matricule perso],0)),"/")</f>
        <v>/</v>
      </c>
      <c r="AO8" s="97" t="str">
        <f>IFERROR(INDEX(t_social_jours[Dispo],MATCH(AO$4&amp;t_datas[[#This Row],[Matricule]],t_social_jours[Date &amp; Matricule perso],0)),"/")</f>
        <v>/</v>
      </c>
      <c r="AP8" s="69" t="str">
        <f t="shared" ref="AP8:AP11" si="923">IFERROR(AM8/AW8,"/")</f>
        <v>/</v>
      </c>
      <c r="AR8" s="4"/>
      <c r="AS8" s="4"/>
      <c r="AT8" s="98" t="str">
        <f>IFERROR(INDEX(t_social_jours[Départ remake],MATCH(AT$4&amp;t_datas[[#This Row],[Matricule]],t_social_jours[Date &amp; Matricule perso],0)),"/")</f>
        <v>/</v>
      </c>
      <c r="AU8" s="98" t="str">
        <f>IFERROR(INDEX(t_social_jours[Arrivée remake],MATCH(AU$4&amp;t_datas[[#This Row],[Matricule]],t_social_jours[Date &amp; Matricule perso],0)),"/")</f>
        <v>/</v>
      </c>
      <c r="AV8" s="99" t="str">
        <f>IFERROR(IF(INDEX(t_social_jours[Kilomètres],MATCH(AV$4&amp;t_datas[[#This Row],[Matricule]],t_social_jours[Date &amp; Matricule perso],0))="","",INDEX(t_social_jours[Kilomètres],MATCH(AV$4&amp;t_datas[[#This Row],[Matricule]],t_social_jours[Date &amp; Matricule perso],0))),"/")</f>
        <v>/</v>
      </c>
      <c r="AW8" s="98" t="str">
        <f t="shared" ref="AW8:AW11" si="924">IF(SUM(AM8:AO8)=0,"",SUM(AM8:AO8))</f>
        <v/>
      </c>
      <c r="AX8" s="100" t="str">
        <f>IF(t_datas[[#This Row],[Immatriculation tracteur]]="","",t_datas[[#This Row],[Immatriculation tracteur]])</f>
        <v>VHL 2</v>
      </c>
      <c r="AZ8" s="109" t="str">
        <f>IF(t_datas[[#This Row],[Immatriculation SEMI]]="","",t_datas[[#This Row],[Immatriculation SEMI]])</f>
        <v>RMQ 2</v>
      </c>
      <c r="BA8" s="109" t="str">
        <f>IF(t_datas[[#This Row],[Client affecté]]="","",t_datas[[#This Row],[Client affecté]])</f>
        <v>bbb</v>
      </c>
      <c r="BB8" s="110"/>
      <c r="BC8" s="111">
        <f t="shared" ref="BC8:BC11" si="925">IF(COUNTBLANK(BD8:BQ8)=14,-1,1)</f>
        <v>-1</v>
      </c>
      <c r="BD8" s="90"/>
      <c r="BE8" s="90"/>
      <c r="BF8" s="111"/>
      <c r="BG8" s="111"/>
      <c r="BH8" s="90"/>
      <c r="BI8" s="90"/>
      <c r="BJ8" s="107"/>
      <c r="BK8" s="107"/>
      <c r="BL8" s="111"/>
      <c r="BM8" s="111"/>
      <c r="BN8" s="90"/>
      <c r="BO8" s="90"/>
      <c r="BP8" s="107"/>
      <c r="BQ8" s="107"/>
      <c r="BR8" s="90" t="str">
        <f>IFERROR(INDEX(t_social_jours[Conduite],MATCH(BR$4&amp;t_datas[[#This Row],[Matricule]],t_social_jours[Date &amp; Matricule perso],0)),"/")</f>
        <v>/</v>
      </c>
      <c r="BS8" s="110" t="str">
        <f>IFERROR(INDEX(t_social_jours[Travail],MATCH(BS$4&amp;t_datas[[#This Row],[Matricule]],t_social_jours[Date &amp; Matricule perso],0)),"/")</f>
        <v>/</v>
      </c>
      <c r="BT8" s="110" t="str">
        <f>IFERROR(INDEX(t_social_jours[Dispo],MATCH(BT$4&amp;t_datas[[#This Row],[Matricule]],t_social_jours[Date &amp; Matricule perso],0)),"/")</f>
        <v>/</v>
      </c>
      <c r="BU8" s="107" t="str">
        <f t="shared" ref="BU8:BU11" si="926">IFERROR(BR8/CB8,"/")</f>
        <v>/</v>
      </c>
      <c r="BV8" s="110"/>
      <c r="BW8" s="108"/>
      <c r="BX8" s="108"/>
      <c r="BY8" s="110" t="str">
        <f>IFERROR(INDEX(t_social_jours[Départ remake],MATCH(BY$4&amp;t_datas[[#This Row],[Matricule]],t_social_jours[Date &amp; Matricule perso],0)),"/")</f>
        <v>/</v>
      </c>
      <c r="BZ8" s="110" t="str">
        <f>IFERROR(INDEX(t_social_jours[Arrivée remake],MATCH(BZ$4&amp;t_datas[[#This Row],[Matricule]],t_social_jours[Date &amp; Matricule perso],0)),"/")</f>
        <v>/</v>
      </c>
      <c r="CA8" s="112" t="str">
        <f>IFERROR(IF(INDEX(t_social_jours[Kilomètres],MATCH(CA$4&amp;t_datas[[#This Row],[Matricule]],t_social_jours[Date &amp; Matricule perso],0))="","",INDEX(t_social_jours[Kilomètres],MATCH(CA$4&amp;t_datas[[#This Row],[Matricule]],t_social_jours[Date &amp; Matricule perso],0))),"/")</f>
        <v>/</v>
      </c>
      <c r="CB8" s="102" t="str">
        <f t="shared" ref="CB8:CB11" si="927">IF(SUM(BR8:BT8)=0,"",SUM(BR8:BT8))</f>
        <v/>
      </c>
      <c r="CC8" s="101" t="str">
        <f>IF(t_datas[[#This Row],[Immatriculation tracteur]]="","",t_datas[[#This Row],[Immatriculation tracteur]])</f>
        <v>VHL 2</v>
      </c>
      <c r="CE8" s="98" t="str">
        <f>IF(t_datas[[#This Row],[Immatriculation SEMI]]="","",t_datas[[#This Row],[Immatriculation SEMI]])</f>
        <v>RMQ 2</v>
      </c>
      <c r="CF8" s="98" t="str">
        <f>IF(t_datas[[#This Row],[Client affecté]]="","",t_datas[[#This Row],[Client affecté]])</f>
        <v>bbb</v>
      </c>
      <c r="CG8" s="98" t="str">
        <f>IF(t_datas[[#This Row],[Site/ville]]="","",t_datas[[#This Row],[Site/ville]])</f>
        <v/>
      </c>
      <c r="CH8" s="97">
        <f t="shared" ref="CH8:CH11" si="928">IF(COUNTBLANK(CI8:CV8)=14,-1,1)</f>
        <v>-1</v>
      </c>
      <c r="CI8" s="4"/>
      <c r="CJ8" s="4"/>
      <c r="CK8" s="98"/>
      <c r="CL8" s="98"/>
      <c r="CM8" s="98"/>
      <c r="CN8" s="98"/>
      <c r="CO8" s="99"/>
      <c r="CP8" s="69"/>
      <c r="CQ8" s="98"/>
      <c r="CR8" s="98"/>
      <c r="CS8" s="98"/>
      <c r="CT8" s="98"/>
      <c r="CU8" s="99"/>
      <c r="CV8" s="69"/>
      <c r="CW8" s="98" t="str">
        <f>IFERROR(INDEX(t_social_jours[Conduite],MATCH(CW$4&amp;t_datas[[#This Row],[Matricule]],t_social_jours[Date &amp; Matricule perso],0)),"/")</f>
        <v>/</v>
      </c>
      <c r="CX8" s="98" t="str">
        <f>IFERROR(INDEX(t_social_jours[Travail],MATCH(CX$4&amp;t_datas[[#This Row],[Matricule]],t_social_jours[Date &amp; Matricule perso],0)),"/")</f>
        <v>/</v>
      </c>
      <c r="CY8" s="98" t="str">
        <f>IFERROR(INDEX(t_social_jours[Dispo],MATCH(CY$4&amp;t_datas[[#This Row],[Matricule]],t_social_jours[Date &amp; Matricule perso],0)),"/")</f>
        <v>/</v>
      </c>
      <c r="CZ8" s="99" t="str">
        <f t="shared" ref="CZ8:CZ11" si="929">IFERROR(CW8/DG8,"/")</f>
        <v>/</v>
      </c>
      <c r="DA8" s="98"/>
      <c r="DB8" s="4"/>
      <c r="DC8" s="4"/>
      <c r="DD8" s="98" t="str">
        <f>IFERROR(INDEX(t_social_jours[Départ remake],MATCH(DD$4&amp;t_datas[[#This Row],[Matricule]],t_social_jours[Date &amp; Matricule perso],0)),"/")</f>
        <v>/</v>
      </c>
      <c r="DE8" s="98" t="str">
        <f>IFERROR(INDEX(t_social_jours[Arrivée remake],MATCH(DE$4&amp;t_datas[[#This Row],[Matricule]],t_social_jours[Date &amp; Matricule perso],0)),"/")</f>
        <v>/</v>
      </c>
      <c r="DF8" s="99" t="str">
        <f>IFERROR(IF(INDEX(t_social_jours[Kilomètres],MATCH(DF$4&amp;t_datas[[#This Row],[Matricule]],t_social_jours[Date &amp; Matricule perso],0))="","",INDEX(t_social_jours[Kilomètres],MATCH(DF$4&amp;t_datas[[#This Row],[Matricule]],t_social_jours[Date &amp; Matricule perso],0))),"/")</f>
        <v>/</v>
      </c>
      <c r="DG8" s="102" t="str">
        <f t="shared" ref="DG8:DG11" si="930">IF(SUM(CW8:CY8)=0,"",SUM(CW8:CY8))</f>
        <v/>
      </c>
      <c r="DH8" s="101" t="str">
        <f>IF(t_datas[[#This Row],[Immatriculation tracteur]]="","",t_datas[[#This Row],[Immatriculation tracteur]])</f>
        <v>VHL 2</v>
      </c>
      <c r="DJ8" s="98" t="str">
        <f>IF(t_datas[[#This Row],[Immatriculation SEMI]]="","",t_datas[[#This Row],[Immatriculation SEMI]])</f>
        <v>RMQ 2</v>
      </c>
      <c r="DK8" s="98" t="str">
        <f>IF(t_datas[[#This Row],[Client affecté]]="","",t_datas[[#This Row],[Client affecté]])</f>
        <v>bbb</v>
      </c>
      <c r="DL8" s="98" t="s">
        <v>1022</v>
      </c>
      <c r="DM8" s="4">
        <f t="shared" ref="DM8:DM11" si="931">IF(COUNTBLANK(DN8:EA8)=14,-1,1)</f>
        <v>-1</v>
      </c>
      <c r="DN8" s="4"/>
      <c r="DO8" s="4"/>
      <c r="DP8" s="98"/>
      <c r="DQ8" s="98"/>
      <c r="DR8" s="98"/>
      <c r="DS8" s="98"/>
      <c r="DT8" s="99"/>
      <c r="DU8" s="69"/>
      <c r="DV8" s="98"/>
      <c r="DW8" s="98"/>
      <c r="DX8" s="98"/>
      <c r="DY8" s="98"/>
      <c r="DZ8" s="99"/>
      <c r="EA8" s="69"/>
      <c r="EB8" s="98" t="str">
        <f>IFERROR(INDEX(t_social_jours[Conduite],MATCH(EB$4&amp;t_datas[[#This Row],[Matricule]],t_social_jours[Date &amp; Matricule perso],0)),"/")</f>
        <v>/</v>
      </c>
      <c r="EC8" s="98" t="str">
        <f>IFERROR(INDEX(t_social_jours[Travail],MATCH(EC$4&amp;t_datas[[#This Row],[Matricule]],t_social_jours[Date &amp; Matricule perso],0)),"/")</f>
        <v>/</v>
      </c>
      <c r="ED8" s="98" t="str">
        <f>IFERROR(INDEX(t_social_jours[Dispo],MATCH(ED$4&amp;t_datas[[#This Row],[Matricule]],t_social_jours[Date &amp; Matricule perso],0)),"/")</f>
        <v>/</v>
      </c>
      <c r="EE8" s="99" t="str">
        <f t="shared" ref="EE8:EE11" si="932">IFERROR(EB8/EL8,"/")</f>
        <v>/</v>
      </c>
      <c r="EF8" s="98"/>
      <c r="EG8" s="4"/>
      <c r="EH8" s="4"/>
      <c r="EI8" s="98" t="str">
        <f>IFERROR(INDEX(t_social_jours[Départ remake],MATCH(EI$4&amp;t_datas[[#This Row],[Matricule]],t_social_jours[Date &amp; Matricule perso],0)),"/")</f>
        <v>/</v>
      </c>
      <c r="EJ8" s="98" t="str">
        <f>IFERROR(INDEX(t_social_jours[Arrivée remake],MATCH(EJ$4&amp;t_datas[[#This Row],[Matricule]],t_social_jours[Date &amp; Matricule perso],0)),"/")</f>
        <v>/</v>
      </c>
      <c r="EK8" s="99" t="str">
        <f>IFERROR(IF(INDEX(t_social_jours[Kilomètres],MATCH(EK$4&amp;t_datas[[#This Row],[Matricule]],t_social_jours[Date &amp; Matricule perso],0))="","",INDEX(t_social_jours[Kilomètres],MATCH(EK$4&amp;t_datas[[#This Row],[Matricule]],t_social_jours[Date &amp; Matricule perso],0))),"/")</f>
        <v>/</v>
      </c>
      <c r="EL8" s="102" t="str">
        <f t="shared" ref="EL8:EL11" si="933">IF(SUM(EB8:ED8)=0,"",SUM(EB8:ED8))</f>
        <v/>
      </c>
      <c r="EM8" s="101" t="str">
        <f>IF(t_datas[[#This Row],[Immatriculation tracteur]]="","",t_datas[[#This Row],[Immatriculation tracteur]])</f>
        <v>VHL 2</v>
      </c>
      <c r="EO8" s="98" t="str">
        <f>IF(t_datas[[#This Row],[Immatriculation SEMI]]="","",t_datas[[#This Row],[Immatriculation SEMI]])</f>
        <v>RMQ 2</v>
      </c>
      <c r="EP8" s="98" t="str">
        <f>IF(t_datas[[#This Row],[Client affecté]]="","",t_datas[[#This Row],[Client affecté]])</f>
        <v>bbb</v>
      </c>
      <c r="EQ8" s="98" t="s">
        <v>1022</v>
      </c>
      <c r="ER8" s="4">
        <f t="shared" ref="ER8:ER11" si="934">IF(COUNTBLANK(ES8:FF8)=14,-1,1)</f>
        <v>-1</v>
      </c>
      <c r="ES8" s="4"/>
      <c r="ET8" s="4"/>
      <c r="EU8" s="98"/>
      <c r="EV8" s="98"/>
      <c r="EW8" s="98"/>
      <c r="EX8" s="98"/>
      <c r="EY8" s="99"/>
      <c r="EZ8" s="69"/>
      <c r="FA8" s="98"/>
      <c r="FB8" s="98"/>
      <c r="FC8" s="98"/>
      <c r="FD8" s="98"/>
      <c r="FE8" s="99"/>
      <c r="FF8" s="69"/>
      <c r="FG8" s="98" t="str">
        <f>IFERROR(INDEX(t_social_jours[Conduite],MATCH(FG$4&amp;t_datas[[#This Row],[Matricule]],t_social_jours[Date &amp; Matricule perso],0)),"/")</f>
        <v>/</v>
      </c>
      <c r="FH8" s="98" t="str">
        <f>IFERROR(INDEX(t_social_jours[Travail],MATCH(FH$4&amp;t_datas[[#This Row],[Matricule]],t_social_jours[Date &amp; Matricule perso],0)),"/")</f>
        <v>/</v>
      </c>
      <c r="FI8" s="98" t="str">
        <f>IFERROR(INDEX(t_social_jours[Dispo],MATCH(FI$4&amp;t_datas[[#This Row],[Matricule]],t_social_jours[Date &amp; Matricule perso],0)),"/")</f>
        <v>/</v>
      </c>
      <c r="FJ8" s="99" t="str">
        <f t="shared" ref="FJ8:FJ11" si="935">IFERROR(FG8/FQ8,"/")</f>
        <v>/</v>
      </c>
      <c r="FK8" s="98"/>
      <c r="FL8" s="4"/>
      <c r="FM8" s="4"/>
      <c r="FN8" s="98" t="str">
        <f>IFERROR(INDEX(t_social_jours[Départ remake],MATCH(FN$4&amp;t_datas[[#This Row],[Matricule]],t_social_jours[Date &amp; Matricule perso],0)),"/")</f>
        <v>/</v>
      </c>
      <c r="FO8" s="98" t="str">
        <f>IFERROR(INDEX(t_social_jours[Arrivée remake],MATCH(FO$4&amp;t_datas[[#This Row],[Matricule]],t_social_jours[Date &amp; Matricule perso],0)),"/")</f>
        <v>/</v>
      </c>
      <c r="FP8" s="99" t="str">
        <f>IFERROR(IF(INDEX(t_social_jours[Kilomètres],MATCH(FP$4&amp;t_datas[[#This Row],[Matricule]],t_social_jours[Date &amp; Matricule perso],0))="","",INDEX(t_social_jours[Kilomètres],MATCH(FP$4&amp;t_datas[[#This Row],[Matricule]],t_social_jours[Date &amp; Matricule perso],0))),"/")</f>
        <v>/</v>
      </c>
      <c r="FQ8" s="102" t="str">
        <f t="shared" ref="FQ8:FQ11" si="936">IF(SUM(FG8:FI8)=0,"",SUM(FG8:FI8))</f>
        <v/>
      </c>
      <c r="FR8" s="101" t="str">
        <f>IF(t_datas[[#This Row],[Immatriculation tracteur]]="","",t_datas[[#This Row],[Immatriculation tracteur]])</f>
        <v>VHL 2</v>
      </c>
      <c r="FT8" s="98" t="str">
        <f>IF(t_datas[[#This Row],[Immatriculation SEMI]]="","",t_datas[[#This Row],[Immatriculation SEMI]])</f>
        <v>RMQ 2</v>
      </c>
      <c r="FU8" s="98" t="str">
        <f>IF(t_datas[[#This Row],[Client affecté]]="","",t_datas[[#This Row],[Client affecté]])</f>
        <v>bbb</v>
      </c>
      <c r="FV8" s="98"/>
      <c r="FW8" s="4">
        <f t="shared" ref="FW8:FW11" si="937">IF(COUNTBLANK(FX8:GK8)=14,-1,1)</f>
        <v>-1</v>
      </c>
      <c r="FX8" s="4"/>
      <c r="FY8" s="4"/>
      <c r="FZ8" s="98"/>
      <c r="GA8" s="98"/>
      <c r="GB8" s="98"/>
      <c r="GC8" s="98"/>
      <c r="GD8" s="99"/>
      <c r="GE8" s="69"/>
      <c r="GF8" s="98"/>
      <c r="GG8" s="98"/>
      <c r="GH8" s="98"/>
      <c r="GI8" s="98"/>
      <c r="GJ8" s="99"/>
      <c r="GK8" s="69"/>
      <c r="GL8" s="98" t="str">
        <f>IFERROR(INDEX(t_social_jours[Conduite],MATCH(GL$4&amp;t_datas[[#This Row],[Matricule]],t_social_jours[Date &amp; Matricule perso],0)),"/")</f>
        <v>/</v>
      </c>
      <c r="GM8" s="98" t="str">
        <f>IFERROR(INDEX(t_social_jours[Travail],MATCH(GM$4&amp;t_datas[[#This Row],[Matricule]],t_social_jours[Date &amp; Matricule perso],0)),"/")</f>
        <v>/</v>
      </c>
      <c r="GN8" s="98" t="str">
        <f>IFERROR(INDEX(t_social_jours[Dispo],MATCH(GN$4&amp;t_datas[[#This Row],[Matricule]],t_social_jours[Date &amp; Matricule perso],0)),"/")</f>
        <v>/</v>
      </c>
      <c r="GO8" s="99" t="str">
        <f t="shared" ref="GO8:GO11" si="938">IFERROR(GL8/GV8,"/")</f>
        <v>/</v>
      </c>
      <c r="GP8" s="98"/>
      <c r="GQ8" s="4"/>
      <c r="GR8" s="4"/>
      <c r="GS8" s="98" t="str">
        <f>IFERROR(INDEX(t_social_jours[Départ remake],MATCH(GS$4&amp;t_datas[[#This Row],[Matricule]],t_social_jours[Date &amp; Matricule perso],0)),"/")</f>
        <v>/</v>
      </c>
      <c r="GT8" s="98" t="str">
        <f>IFERROR(INDEX(t_social_jours[Arrivée remake],MATCH(GT$4&amp;t_datas[[#This Row],[Matricule]],t_social_jours[Date &amp; Matricule perso],0)),"/")</f>
        <v>/</v>
      </c>
      <c r="GU8" s="99" t="str">
        <f>IFERROR(IF(INDEX(t_social_jours[Kilomètres],MATCH(GU$4&amp;t_datas[[#This Row],[Matricule]],t_social_jours[Date &amp; Matricule perso],0))="","",INDEX(t_social_jours[Kilomètres],MATCH(GU$4&amp;t_datas[[#This Row],[Matricule]],t_social_jours[Date &amp; Matricule perso],0))),"/")</f>
        <v>/</v>
      </c>
      <c r="GV8" s="102" t="str">
        <f t="shared" ref="GV8:GV11" si="939">IF(SUM(GL8:GN8)=0,"",SUM(GL8:GN8))</f>
        <v/>
      </c>
      <c r="GW8" s="101" t="str">
        <f>IF(t_datas[[#This Row],[Immatriculation tracteur]]="","",t_datas[[#This Row],[Immatriculation tracteur]])</f>
        <v>VHL 2</v>
      </c>
      <c r="GY8" s="98" t="str">
        <f>IF(t_datas[[#This Row],[Immatriculation SEMI]]="","",t_datas[[#This Row],[Immatriculation SEMI]])</f>
        <v>RMQ 2</v>
      </c>
      <c r="GZ8" s="98" t="str">
        <f>IF(t_datas[[#This Row],[Client affecté]]="","",t_datas[[#This Row],[Client affecté]])</f>
        <v>bbb</v>
      </c>
      <c r="HA8" s="98" t="str">
        <f>IF(t_datas[[#This Row],[Site/ville]]="","",t_datas[[#This Row],[Site/ville]])</f>
        <v/>
      </c>
      <c r="HB8" s="4">
        <f t="shared" ref="HB8:HB11" si="940">IF(COUNTBLANK(HC8:HP8)=14,-1,1)</f>
        <v>-1</v>
      </c>
      <c r="HC8" s="4"/>
      <c r="HD8" s="4"/>
      <c r="HE8" s="98"/>
      <c r="HF8" s="98"/>
      <c r="HG8" s="98"/>
      <c r="HH8" s="98"/>
      <c r="HI8" s="99"/>
      <c r="HJ8" s="69"/>
      <c r="HK8" s="98"/>
      <c r="HL8" s="98"/>
      <c r="HM8" s="98"/>
      <c r="HN8" s="98"/>
      <c r="HO8" s="99"/>
      <c r="HP8" s="69"/>
      <c r="HQ8" s="98" t="str">
        <f>IFERROR(INDEX(t_social_jours[Conduite],MATCH(HQ$4&amp;t_datas[[#This Row],[Matricule]],t_social_jours[Date &amp; Matricule perso],0)),"/")</f>
        <v>/</v>
      </c>
      <c r="HR8" s="98" t="str">
        <f>IFERROR(INDEX(t_social_jours[Travail],MATCH(HR$4&amp;t_datas[[#This Row],[Matricule]],t_social_jours[Date &amp; Matricule perso],0)),"/")</f>
        <v>/</v>
      </c>
      <c r="HS8" s="98" t="str">
        <f>IFERROR(INDEX(t_social_jours[Dispo],MATCH(HS$4&amp;t_datas[[#This Row],[Matricule]],t_social_jours[Date &amp; Matricule perso],0)),"/")</f>
        <v>/</v>
      </c>
      <c r="HT8" s="99" t="str">
        <f t="shared" ref="HT8:HT11" si="941">IFERROR(HQ8/IA8,"/")</f>
        <v>/</v>
      </c>
      <c r="HU8" s="98"/>
      <c r="HV8" s="4"/>
      <c r="HW8" s="4"/>
      <c r="HX8" s="98" t="str">
        <f>IFERROR(INDEX(t_social_jours[Départ remake],MATCH(HX$4&amp;t_datas[[#This Row],[Matricule]],t_social_jours[Date &amp; Matricule perso],0)),"/")</f>
        <v>/</v>
      </c>
      <c r="HY8" s="98" t="str">
        <f>IFERROR(INDEX(t_social_jours[Arrivée remake],MATCH(HY$4&amp;t_datas[[#This Row],[Matricule]],t_social_jours[Date &amp; Matricule perso],0)),"/")</f>
        <v>/</v>
      </c>
      <c r="HZ8" s="99" t="str">
        <f>IFERROR(IF(INDEX(t_social_jours[Kilomètres],MATCH(HZ$4&amp;t_datas[[#This Row],[Matricule]],t_social_jours[Date &amp; Matricule perso],0))="","",INDEX(t_social_jours[Kilomètres],MATCH(HZ$4&amp;t_datas[[#This Row],[Matricule]],t_social_jours[Date &amp; Matricule perso],0))),"/")</f>
        <v>/</v>
      </c>
      <c r="IA8" s="102" t="str">
        <f t="shared" ref="IA8:IA11" si="942">IF(SUM(HQ8:HS8)=0,"",SUM(HQ8:HS8))</f>
        <v/>
      </c>
      <c r="IB8" s="101" t="str">
        <f>IF(t_datas[[#This Row],[Immatriculation tracteur]]="","",t_datas[[#This Row],[Immatriculation tracteur]])</f>
        <v>VHL 2</v>
      </c>
      <c r="ID8" s="98" t="str">
        <f>IF(t_datas[[#This Row],[Immatriculation SEMI]]="","",t_datas[[#This Row],[Immatriculation SEMI]])</f>
        <v>RMQ 2</v>
      </c>
      <c r="IE8" s="98" t="str">
        <f>IF(t_datas[[#This Row],[Client affecté]]="","",t_datas[[#This Row],[Client affecté]])</f>
        <v>bbb</v>
      </c>
      <c r="IF8" s="98"/>
      <c r="IG8" s="4">
        <f t="shared" ref="IG8:IG11" si="943">IF(COUNTBLANK(IH8:IU8)=14,-1,1)</f>
        <v>-1</v>
      </c>
      <c r="IH8" s="4"/>
      <c r="II8" s="4"/>
      <c r="IJ8" s="98"/>
      <c r="IK8" s="98"/>
      <c r="IL8" s="98"/>
      <c r="IM8" s="98"/>
      <c r="IN8" s="99"/>
      <c r="IO8" s="69"/>
      <c r="IP8" s="98"/>
      <c r="IQ8" s="98"/>
      <c r="IR8" s="98"/>
      <c r="IS8" s="98"/>
      <c r="IT8" s="99"/>
      <c r="IU8" s="69"/>
      <c r="IV8" s="98" t="str">
        <f>IFERROR(INDEX(t_social_jours[Conduite],MATCH(IV$4&amp;t_datas[[#This Row],[Matricule]],t_social_jours[Date &amp; Matricule perso],0)),"/")</f>
        <v>/</v>
      </c>
      <c r="IW8" s="98" t="str">
        <f>IFERROR(INDEX(t_social_jours[Travail],MATCH(IW$4&amp;t_datas[[#This Row],[Matricule]],t_social_jours[Date &amp; Matricule perso],0)),"/")</f>
        <v>/</v>
      </c>
      <c r="IX8" s="98" t="str">
        <f>IFERROR(INDEX(t_social_jours[Dispo],MATCH(IX$4&amp;t_datas[[#This Row],[Matricule]],t_social_jours[Date &amp; Matricule perso],0)),"/")</f>
        <v>/</v>
      </c>
      <c r="IY8" s="99" t="str">
        <f t="shared" ref="IY8:IY11" si="944">IFERROR(IV8/JF8,"/")</f>
        <v>/</v>
      </c>
      <c r="IZ8" s="98"/>
      <c r="JA8" s="4"/>
      <c r="JB8" s="4"/>
      <c r="JC8" s="98" t="str">
        <f>IFERROR(INDEX(t_social_jours[Départ remake],MATCH(JC$4&amp;t_datas[[#This Row],[Matricule]],t_social_jours[Date &amp; Matricule perso],0)),"/")</f>
        <v>/</v>
      </c>
      <c r="JD8" s="98" t="str">
        <f>IFERROR(INDEX(t_social_jours[Arrivée remake],MATCH(JD$4&amp;t_datas[[#This Row],[Matricule]],t_social_jours[Date &amp; Matricule perso],0)),"/")</f>
        <v>/</v>
      </c>
      <c r="JE8" s="99" t="str">
        <f>IFERROR(IF(INDEX(t_social_jours[Kilomètres],MATCH(JE$4&amp;t_datas[[#This Row],[Matricule]],t_social_jours[Date &amp; Matricule perso],0))="","",INDEX(t_social_jours[Kilomètres],MATCH(JE$4&amp;t_datas[[#This Row],[Matricule]],t_social_jours[Date &amp; Matricule perso],0))),"/")</f>
        <v>/</v>
      </c>
      <c r="JF8" s="102" t="str">
        <f t="shared" ref="JF8:JF11" si="945">IF(SUM(IV8:IX8)=0,"",SUM(IV8:IX8))</f>
        <v/>
      </c>
      <c r="JG8" s="101" t="str">
        <f>IF(t_datas[[#This Row],[Immatriculation tracteur]]="","",t_datas[[#This Row],[Immatriculation tracteur]])</f>
        <v>VHL 2</v>
      </c>
      <c r="JI8" s="98" t="str">
        <f>IF(t_datas[[#This Row],[Immatriculation SEMI]]="","",t_datas[[#This Row],[Immatriculation SEMI]])</f>
        <v>RMQ 2</v>
      </c>
      <c r="JJ8" s="98" t="str">
        <f>IF(t_datas[[#This Row],[Client affecté]]="","",t_datas[[#This Row],[Client affecté]])</f>
        <v>bbb</v>
      </c>
      <c r="JK8" s="98" t="s">
        <v>1022</v>
      </c>
      <c r="JL8" s="4">
        <f t="shared" ref="JL8:JL11" si="946">IF(COUNTBLANK(JM8:JZ8)=14,-1,1)</f>
        <v>-1</v>
      </c>
      <c r="JM8" s="4"/>
      <c r="JN8" s="4"/>
      <c r="JO8" s="98"/>
      <c r="JP8" s="98"/>
      <c r="JQ8" s="98"/>
      <c r="JR8" s="98"/>
      <c r="JS8" s="99"/>
      <c r="JT8" s="69"/>
      <c r="JU8" s="98"/>
      <c r="JV8" s="98"/>
      <c r="JW8" s="98"/>
      <c r="JX8" s="98"/>
      <c r="JY8" s="99"/>
      <c r="JZ8" s="69"/>
      <c r="KA8" s="98" t="str">
        <f>IFERROR(INDEX(t_social_jours[Conduite],MATCH(KA$4&amp;t_datas[[#This Row],[Matricule]],t_social_jours[Date &amp; Matricule perso],0)),"/")</f>
        <v>/</v>
      </c>
      <c r="KB8" s="98" t="str">
        <f>IFERROR(INDEX(t_social_jours[Travail],MATCH(KB$4&amp;t_datas[[#This Row],[Matricule]],t_social_jours[Date &amp; Matricule perso],0)),"/")</f>
        <v>/</v>
      </c>
      <c r="KC8" s="98" t="str">
        <f>IFERROR(INDEX(t_social_jours[Dispo],MATCH(KC$4&amp;t_datas[[#This Row],[Matricule]],t_social_jours[Date &amp; Matricule perso],0)),"/")</f>
        <v>/</v>
      </c>
      <c r="KD8" s="99" t="str">
        <f t="shared" ref="KD8:KD11" si="947">IFERROR(KA8/KK8,"/")</f>
        <v>/</v>
      </c>
      <c r="KE8" s="98"/>
      <c r="KF8" s="4"/>
      <c r="KG8" s="4"/>
      <c r="KH8" s="98" t="str">
        <f>IFERROR(INDEX(t_social_jours[Départ remake],MATCH(KH$4&amp;t_datas[[#This Row],[Matricule]],t_social_jours[Date &amp; Matricule perso],0)),"/")</f>
        <v>/</v>
      </c>
      <c r="KI8" s="98" t="str">
        <f>IFERROR(INDEX(t_social_jours[Arrivée remake],MATCH(KI$4&amp;t_datas[[#This Row],[Matricule]],t_social_jours[Date &amp; Matricule perso],0)),"/")</f>
        <v>/</v>
      </c>
      <c r="KJ8" s="99" t="str">
        <f>IFERROR(IF(INDEX(t_social_jours[Kilomètres],MATCH(KJ$4&amp;t_datas[[#This Row],[Matricule]],t_social_jours[Date &amp; Matricule perso],0))="","",INDEX(t_social_jours[Kilomètres],MATCH(KJ$4&amp;t_datas[[#This Row],[Matricule]],t_social_jours[Date &amp; Matricule perso],0))),"/")</f>
        <v>/</v>
      </c>
      <c r="KK8" s="102" t="str">
        <f t="shared" ref="KK8:KK11" si="948">IF(SUM(KA8:KC8)=0,"",SUM(KA8:KC8))</f>
        <v/>
      </c>
      <c r="KL8" s="101" t="str">
        <f>IF(t_datas[[#This Row],[Immatriculation tracteur]]="","",t_datas[[#This Row],[Immatriculation tracteur]])</f>
        <v>VHL 2</v>
      </c>
      <c r="KN8" s="98" t="str">
        <f>IF(t_datas[[#This Row],[Immatriculation SEMI]]="","",t_datas[[#This Row],[Immatriculation SEMI]])</f>
        <v>RMQ 2</v>
      </c>
      <c r="KO8" s="98" t="str">
        <f>IF(t_datas[[#This Row],[Client affecté]]="","",t_datas[[#This Row],[Client affecté]])</f>
        <v>bbb</v>
      </c>
      <c r="KP8" s="98" t="s">
        <v>1022</v>
      </c>
      <c r="KQ8" s="4">
        <f t="shared" ref="KQ8:KQ11" si="949">IF(COUNTBLANK(KR8:LE8)=14,-1,1)</f>
        <v>-1</v>
      </c>
      <c r="KR8" s="4"/>
      <c r="KS8" s="4"/>
      <c r="KT8" s="98"/>
      <c r="KU8" s="98"/>
      <c r="KV8" s="98"/>
      <c r="KW8" s="98"/>
      <c r="KX8" s="99"/>
      <c r="KY8" s="69"/>
      <c r="KZ8" s="98"/>
      <c r="LA8" s="98"/>
      <c r="LB8" s="98"/>
      <c r="LC8" s="98"/>
      <c r="LD8" s="99"/>
      <c r="LE8" s="69"/>
      <c r="LF8" s="98" t="str">
        <f>IFERROR(INDEX(t_social_jours[Conduite],MATCH(LF$4&amp;t_datas[[#This Row],[Matricule]],t_social_jours[Date &amp; Matricule perso],0)),"/")</f>
        <v>/</v>
      </c>
      <c r="LG8" s="98" t="str">
        <f>IFERROR(INDEX(t_social_jours[Travail],MATCH(LG$4&amp;t_datas[[#This Row],[Matricule]],t_social_jours[Date &amp; Matricule perso],0)),"/")</f>
        <v>/</v>
      </c>
      <c r="LH8" s="98" t="str">
        <f>IFERROR(INDEX(t_social_jours[Dispo],MATCH(LH$4&amp;t_datas[[#This Row],[Matricule]],t_social_jours[Date &amp; Matricule perso],0)),"/")</f>
        <v>/</v>
      </c>
      <c r="LI8" s="99" t="str">
        <f t="shared" ref="LI8:LI11" si="950">IFERROR(LF8/LP8,"/")</f>
        <v>/</v>
      </c>
      <c r="LJ8" s="98"/>
      <c r="LK8" s="4"/>
      <c r="LL8" s="4"/>
      <c r="LM8" s="98" t="str">
        <f>IFERROR(INDEX(t_social_jours[Départ remake],MATCH(LM$4&amp;t_datas[[#This Row],[Matricule]],t_social_jours[Date &amp; Matricule perso],0)),"/")</f>
        <v>/</v>
      </c>
      <c r="LN8" s="98" t="str">
        <f>IFERROR(INDEX(t_social_jours[Arrivée remake],MATCH(LN$4&amp;t_datas[[#This Row],[Matricule]],t_social_jours[Date &amp; Matricule perso],0)),"/")</f>
        <v>/</v>
      </c>
      <c r="LO8" s="99" t="str">
        <f>IFERROR(IF(INDEX(t_social_jours[Kilomètres],MATCH(LO$4&amp;t_datas[[#This Row],[Matricule]],t_social_jours[Date &amp; Matricule perso],0))="","",INDEX(t_social_jours[Kilomètres],MATCH(LO$4&amp;t_datas[[#This Row],[Matricule]],t_social_jours[Date &amp; Matricule perso],0))),"/")</f>
        <v>/</v>
      </c>
      <c r="LP8" s="102" t="str">
        <f t="shared" ref="LP8:LP11" si="951">IF(SUM(LF8:LH8)=0,"",SUM(LF8:LH8))</f>
        <v/>
      </c>
      <c r="LQ8" s="101" t="str">
        <f>IF(t_datas[[#This Row],[Immatriculation tracteur]]="","",t_datas[[#This Row],[Immatriculation tracteur]])</f>
        <v>VHL 2</v>
      </c>
      <c r="LS8" s="98" t="str">
        <f>IF(t_datas[[#This Row],[Immatriculation SEMI]]="","",t_datas[[#This Row],[Immatriculation SEMI]])</f>
        <v>RMQ 2</v>
      </c>
      <c r="LT8" s="98" t="str">
        <f>IF(t_datas[[#This Row],[Client affecté]]="","",t_datas[[#This Row],[Client affecté]])</f>
        <v>bbb</v>
      </c>
      <c r="LU8" s="98" t="s">
        <v>1108</v>
      </c>
      <c r="LV8" s="4">
        <f t="shared" ref="LV8:LV11" si="952">IF(COUNTBLANK(LW8:MJ8)=14,-1,1)</f>
        <v>-1</v>
      </c>
      <c r="LW8" s="4"/>
      <c r="LX8" s="4"/>
      <c r="LY8" s="98"/>
      <c r="LZ8" s="98"/>
      <c r="MA8" s="98"/>
      <c r="MB8" s="98"/>
      <c r="MC8" s="99"/>
      <c r="MD8" s="69"/>
      <c r="ME8" s="98"/>
      <c r="MF8" s="98"/>
      <c r="MG8" s="98"/>
      <c r="MH8" s="98"/>
      <c r="MI8" s="99"/>
      <c r="MJ8" s="69"/>
      <c r="MK8" s="98" t="str">
        <f>IFERROR(INDEX(t_social_jours[Conduite],MATCH(MK$4&amp;t_datas[[#This Row],[Matricule]],t_social_jours[Date &amp; Matricule perso],0)),"/")</f>
        <v>/</v>
      </c>
      <c r="ML8" s="98" t="str">
        <f>IFERROR(INDEX(t_social_jours[Travail],MATCH(ML$4&amp;t_datas[[#This Row],[Matricule]],t_social_jours[Date &amp; Matricule perso],0)),"/")</f>
        <v>/</v>
      </c>
      <c r="MM8" s="98" t="str">
        <f>IFERROR(INDEX(t_social_jours[Dispo],MATCH(MM$4&amp;t_datas[[#This Row],[Matricule]],t_social_jours[Date &amp; Matricule perso],0)),"/")</f>
        <v>/</v>
      </c>
      <c r="MN8" s="99" t="str">
        <f t="shared" ref="MN8:MN11" si="953">IFERROR(MK8/MU8,"/")</f>
        <v>/</v>
      </c>
      <c r="MO8" s="98"/>
      <c r="MP8" s="4"/>
      <c r="MQ8" s="4"/>
      <c r="MR8" s="98" t="str">
        <f>IFERROR(INDEX(t_social_jours[Départ remake],MATCH(MR$4&amp;t_datas[[#This Row],[Matricule]],t_social_jours[Date &amp; Matricule perso],0)),"/")</f>
        <v>/</v>
      </c>
      <c r="MS8" s="98" t="str">
        <f>IFERROR(INDEX(t_social_jours[Arrivée remake],MATCH(MS$4&amp;t_datas[[#This Row],[Matricule]],t_social_jours[Date &amp; Matricule perso],0)),"/")</f>
        <v>/</v>
      </c>
      <c r="MT8" s="99" t="str">
        <f>IFERROR(IF(INDEX(t_social_jours[Kilomètres],MATCH(MT$4&amp;t_datas[[#This Row],[Matricule]],t_social_jours[Date &amp; Matricule perso],0))="","",INDEX(t_social_jours[Kilomètres],MATCH(MT$4&amp;t_datas[[#This Row],[Matricule]],t_social_jours[Date &amp; Matricule perso],0))),"/")</f>
        <v>/</v>
      </c>
      <c r="MU8" s="102" t="str">
        <f t="shared" ref="MU8:MU11" si="954">IF(SUM(MK8:MM8)=0,"",SUM(MK8:MM8))</f>
        <v/>
      </c>
      <c r="MV8" s="101" t="str">
        <f>IF(t_datas[[#This Row],[Immatriculation tracteur]]="","",t_datas[[#This Row],[Immatriculation tracteur]])</f>
        <v>VHL 2</v>
      </c>
      <c r="MX8" s="98" t="str">
        <f>IF(t_datas[[#This Row],[Immatriculation SEMI]]="","",t_datas[[#This Row],[Immatriculation SEMI]])</f>
        <v>RMQ 2</v>
      </c>
      <c r="MY8" s="98" t="str">
        <f>IF(t_datas[[#This Row],[Client affecté]]="","",t_datas[[#This Row],[Client affecté]])</f>
        <v>bbb</v>
      </c>
      <c r="MZ8" s="98"/>
      <c r="NA8" s="4">
        <f t="shared" ref="NA8:NA11" si="955">IF(COUNTBLANK(NB8:NO8)=14,-1,1)</f>
        <v>-1</v>
      </c>
      <c r="NB8" s="4"/>
      <c r="NC8" s="4"/>
      <c r="ND8" s="98"/>
      <c r="NE8" s="98"/>
      <c r="NF8" s="98"/>
      <c r="NG8" s="98"/>
      <c r="NH8" s="99"/>
      <c r="NI8" s="69"/>
      <c r="NJ8" s="98"/>
      <c r="NK8" s="98"/>
      <c r="NL8" s="98"/>
      <c r="NM8" s="98"/>
      <c r="NN8" s="99"/>
      <c r="NO8" s="69"/>
      <c r="NP8" s="98" t="str">
        <f>IFERROR(INDEX(t_social_jours[Conduite],MATCH(NP$4&amp;t_datas[[#This Row],[Matricule]],t_social_jours[Date &amp; Matricule perso],0)),"/")</f>
        <v>/</v>
      </c>
      <c r="NQ8" s="98" t="str">
        <f>IFERROR(INDEX(t_social_jours[Travail],MATCH(NQ$4&amp;t_datas[[#This Row],[Matricule]],t_social_jours[Date &amp; Matricule perso],0)),"/")</f>
        <v>/</v>
      </c>
      <c r="NR8" s="98" t="str">
        <f>IFERROR(INDEX(t_social_jours[Dispo],MATCH(NR$4&amp;t_datas[[#This Row],[Matricule]],t_social_jours[Date &amp; Matricule perso],0)),"/")</f>
        <v>/</v>
      </c>
      <c r="NS8" s="99" t="str">
        <f t="shared" ref="NS8:NS11" si="956">IFERROR(NP8/NZ8,"/")</f>
        <v>/</v>
      </c>
      <c r="NT8" s="98"/>
      <c r="NU8" s="4"/>
      <c r="NV8" s="4"/>
      <c r="NW8" s="98" t="str">
        <f>IFERROR(INDEX(t_social_jours[Départ remake],MATCH(NW$4&amp;t_datas[[#This Row],[Matricule]],t_social_jours[Date &amp; Matricule perso],0)),"/")</f>
        <v>/</v>
      </c>
      <c r="NX8" s="98" t="str">
        <f>IFERROR(INDEX(t_social_jours[Arrivée remake],MATCH(NX$4&amp;t_datas[[#This Row],[Matricule]],t_social_jours[Date &amp; Matricule perso],0)),"/")</f>
        <v>/</v>
      </c>
      <c r="NY8" s="99" t="str">
        <f>IFERROR(IF(INDEX(t_social_jours[Kilomètres],MATCH(NY$4&amp;t_datas[[#This Row],[Matricule]],t_social_jours[Date &amp; Matricule perso],0))="","",INDEX(t_social_jours[Kilomètres],MATCH(NY$4&amp;t_datas[[#This Row],[Matricule]],t_social_jours[Date &amp; Matricule perso],0))),"/")</f>
        <v>/</v>
      </c>
      <c r="NZ8" s="102" t="str">
        <f t="shared" ref="NZ8:NZ11" si="957">IF(SUM(NP8:NR8)=0,"",SUM(NP8:NR8))</f>
        <v/>
      </c>
      <c r="OA8" s="101" t="str">
        <f>IF(t_datas[[#This Row],[Immatriculation tracteur]]="","",t_datas[[#This Row],[Immatriculation tracteur]])</f>
        <v>VHL 2</v>
      </c>
      <c r="OC8" s="98" t="str">
        <f>IF(t_datas[[#This Row],[Immatriculation SEMI]]="","",t_datas[[#This Row],[Immatriculation SEMI]])</f>
        <v>RMQ 2</v>
      </c>
      <c r="OD8" s="98" t="str">
        <f>IF(t_datas[[#This Row],[Client affecté]]="","",t_datas[[#This Row],[Client affecté]])</f>
        <v>bbb</v>
      </c>
      <c r="OE8" s="98" t="str">
        <f>IF(t_datas[[#This Row],[Site/ville]]="","",t_datas[[#This Row],[Site/ville]])</f>
        <v/>
      </c>
      <c r="OF8" s="4">
        <f t="shared" ref="OF8:OF11" si="958">IF(COUNTBLANK(OG8:OT8)=14,-1,1)</f>
        <v>-1</v>
      </c>
      <c r="OG8" s="4"/>
      <c r="OH8" s="4"/>
      <c r="OI8" s="98"/>
      <c r="OJ8" s="98"/>
      <c r="OK8" s="98"/>
      <c r="OL8" s="98"/>
      <c r="OM8" s="99"/>
      <c r="ON8" s="69"/>
      <c r="OO8" s="98"/>
      <c r="OP8" s="98"/>
      <c r="OQ8" s="98"/>
      <c r="OR8" s="98"/>
      <c r="OS8" s="99"/>
      <c r="OT8" s="69"/>
      <c r="OU8" s="98" t="str">
        <f>IFERROR(INDEX(t_social_jours[Conduite],MATCH(OU$4&amp;t_datas[[#This Row],[Matricule]],t_social_jours[Date &amp; Matricule perso],0)),"/")</f>
        <v>/</v>
      </c>
      <c r="OV8" s="98" t="str">
        <f>IFERROR(INDEX(t_social_jours[Travail],MATCH(OV$4&amp;t_datas[[#This Row],[Matricule]],t_social_jours[Date &amp; Matricule perso],0)),"/")</f>
        <v>/</v>
      </c>
      <c r="OW8" s="98" t="str">
        <f>IFERROR(INDEX(t_social_jours[Dispo],MATCH(OW$4&amp;t_datas[[#This Row],[Matricule]],t_social_jours[Date &amp; Matricule perso],0)),"/")</f>
        <v>/</v>
      </c>
      <c r="OX8" s="99" t="str">
        <f t="shared" ref="OX8:OX11" si="959">IFERROR(OU8/PE8,"/")</f>
        <v>/</v>
      </c>
      <c r="OY8" s="98"/>
      <c r="OZ8" s="4"/>
      <c r="PA8" s="4"/>
      <c r="PB8" s="98" t="str">
        <f>IFERROR(INDEX(t_social_jours[Départ remake],MATCH(PB$4&amp;t_datas[[#This Row],[Matricule]],t_social_jours[Date &amp; Matricule perso],0)),"/")</f>
        <v>/</v>
      </c>
      <c r="PC8" s="98" t="str">
        <f>IFERROR(INDEX(t_social_jours[Arrivée remake],MATCH(PC$4&amp;t_datas[[#This Row],[Matricule]],t_social_jours[Date &amp; Matricule perso],0)),"/")</f>
        <v>/</v>
      </c>
      <c r="PD8" s="99" t="str">
        <f>IFERROR(IF(INDEX(t_social_jours[Kilomètres],MATCH(PD$4&amp;t_datas[[#This Row],[Matricule]],t_social_jours[Date &amp; Matricule perso],0))="","",INDEX(t_social_jours[Kilomètres],MATCH(PD$4&amp;t_datas[[#This Row],[Matricule]],t_social_jours[Date &amp; Matricule perso],0))),"/")</f>
        <v>/</v>
      </c>
      <c r="PE8" s="102" t="str">
        <f t="shared" ref="PE8:PE11" si="960">IF(SUM(OU8:OW8)=0,"",SUM(OU8:OW8))</f>
        <v/>
      </c>
      <c r="PF8" s="101" t="str">
        <f>IF(t_datas[[#This Row],[Immatriculation tracteur]]="","",t_datas[[#This Row],[Immatriculation tracteur]])</f>
        <v>VHL 2</v>
      </c>
      <c r="PH8" s="98" t="str">
        <f>IF(t_datas[[#This Row],[Immatriculation SEMI]]="","",t_datas[[#This Row],[Immatriculation SEMI]])</f>
        <v>RMQ 2</v>
      </c>
      <c r="PI8" s="98" t="str">
        <f>IF(t_datas[[#This Row],[Client affecté]]="","",t_datas[[#This Row],[Client affecté]])</f>
        <v>bbb</v>
      </c>
      <c r="PJ8" s="98" t="str">
        <f>IF(t_datas[[#This Row],[Site/ville]]="","",t_datas[[#This Row],[Site/ville]])</f>
        <v/>
      </c>
      <c r="PK8" s="4">
        <f t="shared" ref="PK8:PK11" si="961">IF(COUNTBLANK(PL8:PY8)=14,-1,1)</f>
        <v>-1</v>
      </c>
      <c r="PL8" s="4"/>
      <c r="PM8" s="4"/>
      <c r="PN8" s="98"/>
      <c r="PO8" s="98"/>
      <c r="PP8" s="98"/>
      <c r="PQ8" s="98"/>
      <c r="PR8" s="99"/>
      <c r="PS8" s="69"/>
      <c r="PT8" s="98"/>
      <c r="PU8" s="98"/>
      <c r="PV8" s="98"/>
      <c r="PW8" s="98"/>
      <c r="PX8" s="99"/>
      <c r="PY8" s="69"/>
      <c r="PZ8" s="98" t="str">
        <f>IFERROR(INDEX(t_social_jours[Conduite],MATCH(PZ$4&amp;t_datas[[#This Row],[Matricule]],t_social_jours[Date &amp; Matricule perso],0)),"/")</f>
        <v>/</v>
      </c>
      <c r="QA8" s="98" t="str">
        <f>IFERROR(INDEX(t_social_jours[Travail],MATCH(QA$4&amp;t_datas[[#This Row],[Matricule]],t_social_jours[Date &amp; Matricule perso],0)),"/")</f>
        <v>/</v>
      </c>
      <c r="QB8" s="98" t="str">
        <f>IFERROR(INDEX(t_social_jours[Dispo],MATCH(QB$4&amp;t_datas[[#This Row],[Matricule]],t_social_jours[Date &amp; Matricule perso],0)),"/")</f>
        <v>/</v>
      </c>
      <c r="QC8" s="99" t="str">
        <f t="shared" ref="QC8:QC11" si="962">IFERROR(PZ8/QJ8,"/")</f>
        <v>/</v>
      </c>
      <c r="QD8" s="98"/>
      <c r="QE8" s="4"/>
      <c r="QF8" s="4"/>
      <c r="QG8" s="98" t="str">
        <f>IFERROR(INDEX(t_social_jours[Départ remake],MATCH(QG$4&amp;t_datas[[#This Row],[Matricule]],t_social_jours[Date &amp; Matricule perso],0)),"/")</f>
        <v>/</v>
      </c>
      <c r="QH8" s="98" t="str">
        <f>IFERROR(INDEX(t_social_jours[Arrivée remake],MATCH(QH$4&amp;t_datas[[#This Row],[Matricule]],t_social_jours[Date &amp; Matricule perso],0)),"/")</f>
        <v>/</v>
      </c>
      <c r="QI8" s="99" t="str">
        <f>IFERROR(IF(INDEX(t_social_jours[Kilomètres],MATCH(QI$4&amp;t_datas[[#This Row],[Matricule]],t_social_jours[Date &amp; Matricule perso],0))="","",INDEX(t_social_jours[Kilomètres],MATCH(QI$4&amp;t_datas[[#This Row],[Matricule]],t_social_jours[Date &amp; Matricule perso],0))),"/")</f>
        <v>/</v>
      </c>
      <c r="QJ8" s="102" t="str">
        <f t="shared" ref="QJ8:QJ11" si="963">IF(SUM(PZ8:QB8)=0,"",SUM(PZ8:QB8))</f>
        <v/>
      </c>
      <c r="QK8" s="101" t="str">
        <f>IF(t_datas[[#This Row],[Immatriculation tracteur]]="","",t_datas[[#This Row],[Immatriculation tracteur]])</f>
        <v>VHL 2</v>
      </c>
      <c r="QM8" s="98" t="str">
        <f>IF(t_datas[[#This Row],[Immatriculation SEMI]]="","",t_datas[[#This Row],[Immatriculation SEMI]])</f>
        <v>RMQ 2</v>
      </c>
      <c r="QN8" s="98" t="str">
        <f>IF(t_datas[[#This Row],[Client affecté]]="","",t_datas[[#This Row],[Client affecté]])</f>
        <v>bbb</v>
      </c>
      <c r="QO8" s="98" t="str">
        <f>IF(t_datas[[#This Row],[Site/ville]]="","",t_datas[[#This Row],[Site/ville]])</f>
        <v/>
      </c>
      <c r="QP8" s="4">
        <f t="shared" ref="QP8:QP11" si="964">IF(COUNTBLANK(QQ8:RD8)=14,-1,1)</f>
        <v>-1</v>
      </c>
      <c r="QQ8" s="4"/>
      <c r="QR8" s="4"/>
      <c r="QS8" s="98"/>
      <c r="QT8" s="98"/>
      <c r="QU8" s="98"/>
      <c r="QV8" s="98"/>
      <c r="QW8" s="99"/>
      <c r="QX8" s="69"/>
      <c r="QY8" s="98"/>
      <c r="QZ8" s="98"/>
      <c r="RA8" s="98"/>
      <c r="RB8" s="98"/>
      <c r="RC8" s="99"/>
      <c r="RD8" s="69"/>
      <c r="RE8" s="98" t="str">
        <f>IFERROR(INDEX(t_social_jours[Conduite],MATCH(RE$4&amp;t_datas[[#This Row],[Matricule]],t_social_jours[Date &amp; Matricule perso],0)),"/")</f>
        <v>/</v>
      </c>
      <c r="RF8" s="98" t="str">
        <f>IFERROR(INDEX(t_social_jours[Travail],MATCH(RF$4&amp;t_datas[[#This Row],[Matricule]],t_social_jours[Date &amp; Matricule perso],0)),"/")</f>
        <v>/</v>
      </c>
      <c r="RG8" s="98" t="str">
        <f>IFERROR(INDEX(t_social_jours[Dispo],MATCH(RG$4&amp;t_datas[[#This Row],[Matricule]],t_social_jours[Date &amp; Matricule perso],0)),"/")</f>
        <v>/</v>
      </c>
      <c r="RH8" s="99" t="str">
        <f t="shared" ref="RH8:RH11" si="965">IFERROR(RE8/RO8,"/")</f>
        <v>/</v>
      </c>
      <c r="RI8" s="98"/>
      <c r="RJ8" s="4"/>
      <c r="RK8" s="4"/>
      <c r="RL8" s="98" t="str">
        <f>IFERROR(INDEX(t_social_jours[Départ remake],MATCH(RL$4&amp;t_datas[[#This Row],[Matricule]],t_social_jours[Date &amp; Matricule perso],0)),"/")</f>
        <v>/</v>
      </c>
      <c r="RM8" s="98" t="str">
        <f>IFERROR(INDEX(t_social_jours[Arrivée remake],MATCH(RM$4&amp;t_datas[[#This Row],[Matricule]],t_social_jours[Date &amp; Matricule perso],0)),"/")</f>
        <v>/</v>
      </c>
      <c r="RN8" s="99" t="str">
        <f>IFERROR(IF(INDEX(t_social_jours[Kilomètres],MATCH(RN$4&amp;t_datas[[#This Row],[Matricule]],t_social_jours[Date &amp; Matricule perso],0))="","",INDEX(t_social_jours[Kilomètres],MATCH(RN$4&amp;t_datas[[#This Row],[Matricule]],t_social_jours[Date &amp; Matricule perso],0))),"/")</f>
        <v>/</v>
      </c>
      <c r="RO8" s="102" t="str">
        <f t="shared" ref="RO8:RO11" si="966">IF(SUM(RE8:RG8)=0,"",SUM(RE8:RG8))</f>
        <v/>
      </c>
      <c r="RP8" s="101" t="str">
        <f>IF(t_datas[[#This Row],[Immatriculation tracteur]]="","",t_datas[[#This Row],[Immatriculation tracteur]])</f>
        <v>VHL 2</v>
      </c>
      <c r="RR8" s="98" t="str">
        <f>IF(t_datas[[#This Row],[Immatriculation SEMI]]="","",t_datas[[#This Row],[Immatriculation SEMI]])</f>
        <v>RMQ 2</v>
      </c>
      <c r="RS8" s="98" t="str">
        <f>IF(t_datas[[#This Row],[Client affecté]]="","",t_datas[[#This Row],[Client affecté]])</f>
        <v>bbb</v>
      </c>
      <c r="RT8" s="98" t="str">
        <f>IF(t_datas[[#This Row],[Site/ville]]="","",t_datas[[#This Row],[Site/ville]])</f>
        <v/>
      </c>
      <c r="RU8" s="4">
        <f t="shared" ref="RU8:RU11" si="967">IF(COUNTBLANK(RV8:SI8)=14,-1,1)</f>
        <v>-1</v>
      </c>
      <c r="RV8" s="4"/>
      <c r="RW8" s="4"/>
      <c r="RX8" s="98"/>
      <c r="RY8" s="98"/>
      <c r="RZ8" s="98"/>
      <c r="SA8" s="98"/>
      <c r="SB8" s="99"/>
      <c r="SC8" s="69"/>
      <c r="SD8" s="98"/>
      <c r="SE8" s="98"/>
      <c r="SF8" s="98"/>
      <c r="SG8" s="98"/>
      <c r="SH8" s="99"/>
      <c r="SI8" s="69"/>
      <c r="SJ8" s="98" t="str">
        <f>IFERROR(INDEX(t_social_jours[Conduite],MATCH(SJ$4&amp;t_datas[[#This Row],[Matricule]],t_social_jours[Date &amp; Matricule perso],0)),"/")</f>
        <v>/</v>
      </c>
      <c r="SK8" s="98" t="str">
        <f>IFERROR(INDEX(t_social_jours[Travail],MATCH(SK$4&amp;t_datas[[#This Row],[Matricule]],t_social_jours[Date &amp; Matricule perso],0)),"/")</f>
        <v>/</v>
      </c>
      <c r="SL8" s="98" t="str">
        <f>IFERROR(INDEX(t_social_jours[Dispo],MATCH(SL$4&amp;t_datas[[#This Row],[Matricule]],t_social_jours[Date &amp; Matricule perso],0)),"/")</f>
        <v>/</v>
      </c>
      <c r="SM8" s="99" t="str">
        <f t="shared" ref="SM8:SM11" si="968">IFERROR(SJ8/ST8,"/")</f>
        <v>/</v>
      </c>
      <c r="SN8" s="98"/>
      <c r="SO8" s="4"/>
      <c r="SP8" s="4"/>
      <c r="SQ8" s="98" t="str">
        <f>IFERROR(INDEX(t_social_jours[Départ remake],MATCH(SQ$4&amp;t_datas[[#This Row],[Matricule]],t_social_jours[Date &amp; Matricule perso],0)),"/")</f>
        <v>/</v>
      </c>
      <c r="SR8" s="98" t="str">
        <f>IFERROR(INDEX(t_social_jours[Arrivée remake],MATCH(SR$4&amp;t_datas[[#This Row],[Matricule]],t_social_jours[Date &amp; Matricule perso],0)),"/")</f>
        <v>/</v>
      </c>
      <c r="SS8" s="99" t="str">
        <f>IFERROR(IF(INDEX(t_social_jours[Kilomètres],MATCH(SS$4&amp;t_datas[[#This Row],[Matricule]],t_social_jours[Date &amp; Matricule perso],0))="","",INDEX(t_social_jours[Kilomètres],MATCH(SS$4&amp;t_datas[[#This Row],[Matricule]],t_social_jours[Date &amp; Matricule perso],0))),"/")</f>
        <v>/</v>
      </c>
      <c r="ST8" s="103"/>
      <c r="SU8" s="101" t="str">
        <f>IF(t_datas[[#This Row],[Immatriculation tracteur]]="","",t_datas[[#This Row],[Immatriculation tracteur]])</f>
        <v>VHL 2</v>
      </c>
      <c r="SW8" s="98" t="str">
        <f>IF(t_datas[[#This Row],[Immatriculation SEMI]]="","",t_datas[[#This Row],[Immatriculation SEMI]])</f>
        <v>RMQ 2</v>
      </c>
      <c r="SX8" s="98" t="str">
        <f>IF(t_datas[[#This Row],[Client affecté]]="","",t_datas[[#This Row],[Client affecté]])</f>
        <v>bbb</v>
      </c>
      <c r="SY8" s="98" t="str">
        <f>IF(t_datas[[#This Row],[Site/ville]]="","",t_datas[[#This Row],[Site/ville]])</f>
        <v/>
      </c>
      <c r="SZ8" s="4">
        <f t="shared" ref="SZ8:SZ11" si="969">IF(COUNTBLANK(TA8:TN8)=14,-1,1)</f>
        <v>-1</v>
      </c>
      <c r="TA8" s="4"/>
      <c r="TB8" s="4"/>
      <c r="TC8" s="98"/>
      <c r="TD8" s="98"/>
      <c r="TE8" s="98"/>
      <c r="TF8" s="98"/>
      <c r="TG8" s="99"/>
      <c r="TH8" s="69"/>
      <c r="TI8" s="98"/>
      <c r="TJ8" s="98"/>
      <c r="TK8" s="98"/>
      <c r="TL8" s="98"/>
      <c r="TM8" s="99"/>
      <c r="TN8" s="69"/>
      <c r="TO8" s="98" t="str">
        <f>IFERROR(INDEX(t_social_jours[Conduite],MATCH(TO$4&amp;t_datas[[#This Row],[Matricule]],t_social_jours[Date &amp; Matricule perso],0)),"/")</f>
        <v>/</v>
      </c>
      <c r="TP8" s="98" t="str">
        <f>IFERROR(INDEX(t_social_jours[Travail],MATCH(TP$4&amp;t_datas[[#This Row],[Matricule]],t_social_jours[Date &amp; Matricule perso],0)),"/")</f>
        <v>/</v>
      </c>
      <c r="TQ8" s="98" t="str">
        <f>IFERROR(INDEX(t_social_jours[Dispo],MATCH(TQ$4&amp;t_datas[[#This Row],[Matricule]],t_social_jours[Date &amp; Matricule perso],0)),"/")</f>
        <v>/</v>
      </c>
      <c r="TR8" s="99" t="str">
        <f t="shared" ref="TR8:TR11" si="970">IFERROR(TO8/TY8,"/")</f>
        <v>/</v>
      </c>
      <c r="TS8" s="98"/>
      <c r="TT8" s="4"/>
      <c r="TU8" s="4"/>
      <c r="TV8" s="98" t="str">
        <f>IFERROR(INDEX(t_social_jours[Départ remake],MATCH(TV$4&amp;t_datas[[#This Row],[Matricule]],t_social_jours[Date &amp; Matricule perso],0)),"/")</f>
        <v>/</v>
      </c>
      <c r="TW8" s="98" t="str">
        <f>IFERROR(INDEX(t_social_jours[Arrivée remake],MATCH(TW$4&amp;t_datas[[#This Row],[Matricule]],t_social_jours[Date &amp; Matricule perso],0)),"/")</f>
        <v>/</v>
      </c>
      <c r="TX8" s="99" t="str">
        <f>IFERROR(IF(INDEX(t_social_jours[Kilomètres],MATCH(TX$4&amp;t_datas[[#This Row],[Matricule]],t_social_jours[Date &amp; Matricule perso],0))="","",INDEX(t_social_jours[Kilomètres],MATCH(TX$4&amp;t_datas[[#This Row],[Matricule]],t_social_jours[Date &amp; Matricule perso],0))),"/")</f>
        <v>/</v>
      </c>
      <c r="TY8" s="102" t="str">
        <f t="shared" ref="TY8:TY11" si="971">IF(SUM(TO8:TQ8)=0,"",SUM(TO8:TQ8))</f>
        <v/>
      </c>
      <c r="TZ8" s="101" t="str">
        <f>IF(t_datas[[#This Row],[Immatriculation tracteur]]="","",t_datas[[#This Row],[Immatriculation tracteur]])</f>
        <v>VHL 2</v>
      </c>
      <c r="UB8" s="98" t="str">
        <f>IF(t_datas[[#This Row],[Immatriculation SEMI]]="","",t_datas[[#This Row],[Immatriculation SEMI]])</f>
        <v>RMQ 2</v>
      </c>
      <c r="UC8" s="98" t="str">
        <f>IF(t_datas[[#This Row],[Client affecté]]="","",t_datas[[#This Row],[Client affecté]])</f>
        <v>bbb</v>
      </c>
      <c r="UD8" s="98" t="str">
        <f>IF(t_datas[[#This Row],[Site/ville]]="","",t_datas[[#This Row],[Site/ville]])</f>
        <v/>
      </c>
      <c r="UE8" s="4">
        <f t="shared" ref="UE8:UE11" si="972">IF(COUNTBLANK(UF8:US8)=14,-1,1)</f>
        <v>-1</v>
      </c>
      <c r="UF8" s="4"/>
      <c r="UG8" s="4"/>
      <c r="UH8" s="98"/>
      <c r="UI8" s="98"/>
      <c r="UJ8" s="98"/>
      <c r="UK8" s="98"/>
      <c r="UL8" s="99"/>
      <c r="UM8" s="69"/>
      <c r="UN8" s="98"/>
      <c r="UO8" s="98"/>
      <c r="UP8" s="98"/>
      <c r="UQ8" s="98"/>
      <c r="UR8" s="99"/>
      <c r="US8" s="69"/>
      <c r="UT8" s="98" t="str">
        <f>IFERROR(INDEX(t_social_jours[Conduite],MATCH(UT$4&amp;t_datas[[#This Row],[Matricule]],t_social_jours[Date &amp; Matricule perso],0)),"/")</f>
        <v>/</v>
      </c>
      <c r="UU8" s="98" t="str">
        <f>IFERROR(INDEX(t_social_jours[Travail],MATCH(UU$4&amp;t_datas[[#This Row],[Matricule]],t_social_jours[Date &amp; Matricule perso],0)),"/")</f>
        <v>/</v>
      </c>
      <c r="UV8" s="98" t="str">
        <f>IFERROR(INDEX(t_social_jours[Dispo],MATCH(UV$4&amp;t_datas[[#This Row],[Matricule]],t_social_jours[Date &amp; Matricule perso],0)),"/")</f>
        <v>/</v>
      </c>
      <c r="UW8" s="99" t="str">
        <f t="shared" ref="UW8:UW11" si="973">IFERROR(UT8/VD8,"/")</f>
        <v>/</v>
      </c>
      <c r="UX8" s="98"/>
      <c r="UY8" s="4"/>
      <c r="UZ8" s="4"/>
      <c r="VA8" s="98" t="str">
        <f>IFERROR(INDEX(t_social_jours[Départ remake],MATCH(VA$4&amp;t_datas[[#This Row],[Matricule]],t_social_jours[Date &amp; Matricule perso],0)),"/")</f>
        <v>/</v>
      </c>
      <c r="VB8" s="98" t="str">
        <f>IFERROR(INDEX(t_social_jours[Arrivée remake],MATCH(VB$4&amp;t_datas[[#This Row],[Matricule]],t_social_jours[Date &amp; Matricule perso],0)),"/")</f>
        <v>/</v>
      </c>
      <c r="VC8" s="99" t="str">
        <f>IFERROR(IF(INDEX(t_social_jours[Kilomètres],MATCH(VC$4&amp;t_datas[[#This Row],[Matricule]],t_social_jours[Date &amp; Matricule perso],0))="","",INDEX(t_social_jours[Kilomètres],MATCH(VC$4&amp;t_datas[[#This Row],[Matricule]],t_social_jours[Date &amp; Matricule perso],0))),"/")</f>
        <v>/</v>
      </c>
      <c r="VD8" s="102" t="str">
        <f t="shared" ref="VD8:VD11" si="974">IF(SUM(UT8:UV8)=0,"",SUM(UT8:UV8))</f>
        <v/>
      </c>
      <c r="VE8" s="101" t="str">
        <f>IF(t_datas[[#This Row],[Immatriculation tracteur]]="","",t_datas[[#This Row],[Immatriculation tracteur]])</f>
        <v>VHL 2</v>
      </c>
      <c r="VG8" s="98" t="str">
        <f>IF(t_datas[[#This Row],[Immatriculation SEMI]]="","",t_datas[[#This Row],[Immatriculation SEMI]])</f>
        <v>RMQ 2</v>
      </c>
      <c r="VH8" s="98" t="str">
        <f>IF(t_datas[[#This Row],[Client affecté]]="","",t_datas[[#This Row],[Client affecté]])</f>
        <v>bbb</v>
      </c>
      <c r="VI8" s="98"/>
      <c r="VJ8" s="4">
        <f t="shared" ref="VJ8:VJ11" si="975">IF(COUNTBLANK(VK8:VX8)=14,-1,1)</f>
        <v>-1</v>
      </c>
      <c r="VK8" s="4"/>
      <c r="VL8" s="4"/>
      <c r="VM8" s="98"/>
      <c r="VN8" s="98"/>
      <c r="VO8" s="98"/>
      <c r="VP8" s="98"/>
      <c r="VQ8" s="99"/>
      <c r="VR8" s="69"/>
      <c r="VS8" s="98"/>
      <c r="VT8" s="98"/>
      <c r="VU8" s="98"/>
      <c r="VV8" s="98"/>
      <c r="VW8" s="99"/>
      <c r="VX8" s="69"/>
      <c r="VY8" s="98" t="str">
        <f>IFERROR(INDEX(t_social_jours[Conduite],MATCH(VY$4&amp;t_datas[[#This Row],[Matricule]],t_social_jours[Date &amp; Matricule perso],0)),"/")</f>
        <v>/</v>
      </c>
      <c r="VZ8" s="98" t="str">
        <f>IFERROR(INDEX(t_social_jours[Travail],MATCH(VZ$4&amp;t_datas[[#This Row],[Matricule]],t_social_jours[Date &amp; Matricule perso],0)),"/")</f>
        <v>/</v>
      </c>
      <c r="WA8" s="98" t="str">
        <f>IFERROR(INDEX(t_social_jours[Dispo],MATCH(WA$4&amp;t_datas[[#This Row],[Matricule]],t_social_jours[Date &amp; Matricule perso],0)),"/")</f>
        <v>/</v>
      </c>
      <c r="WB8" s="99" t="str">
        <f t="shared" ref="WB8:WB11" si="976">IFERROR(VY8/WI8,"/")</f>
        <v>/</v>
      </c>
      <c r="WC8" s="98"/>
      <c r="WD8" s="4"/>
      <c r="WE8" s="4"/>
      <c r="WF8" s="98" t="str">
        <f>IFERROR(INDEX(t_social_jours[Départ remake],MATCH(WF$4&amp;t_datas[[#This Row],[Matricule]],t_social_jours[Date &amp; Matricule perso],0)),"/")</f>
        <v>/</v>
      </c>
      <c r="WG8" s="98" t="str">
        <f>IFERROR(INDEX(t_social_jours[Arrivée remake],MATCH(WG$4&amp;t_datas[[#This Row],[Matricule]],t_social_jours[Date &amp; Matricule perso],0)),"/")</f>
        <v>/</v>
      </c>
      <c r="WH8" s="99" t="str">
        <f>IFERROR(IF(INDEX(t_social_jours[Kilomètres],MATCH(WH$4&amp;t_datas[[#This Row],[Matricule]],t_social_jours[Date &amp; Matricule perso],0))="","",INDEX(t_social_jours[Kilomètres],MATCH(WH$4&amp;t_datas[[#This Row],[Matricule]],t_social_jours[Date &amp; Matricule perso],0))),"/")</f>
        <v>/</v>
      </c>
      <c r="WI8" s="102" t="str">
        <f t="shared" ref="WI8:WI11" si="977">IF(SUM(VY8:WA8)=0,"",SUM(VY8:WA8))</f>
        <v/>
      </c>
      <c r="WJ8" s="101" t="str">
        <f>IF(t_datas[[#This Row],[Immatriculation tracteur]]="","",t_datas[[#This Row],[Immatriculation tracteur]])</f>
        <v>VHL 2</v>
      </c>
      <c r="WL8" s="98" t="str">
        <f>IF(t_datas[[#This Row],[Immatriculation SEMI]]="","",t_datas[[#This Row],[Immatriculation SEMI]])</f>
        <v>RMQ 2</v>
      </c>
      <c r="WM8" s="98" t="str">
        <f>IF(t_datas[[#This Row],[Client affecté]]="","",t_datas[[#This Row],[Client affecté]])</f>
        <v>bbb</v>
      </c>
      <c r="WN8" s="98"/>
      <c r="WO8" s="4">
        <f t="shared" ref="WO8:WO11" si="978">IF(COUNTBLANK(WP8:XC8)=14,-1,1)</f>
        <v>-1</v>
      </c>
      <c r="WP8" s="4"/>
      <c r="WQ8" s="4"/>
      <c r="WR8" s="98"/>
      <c r="WS8" s="98"/>
      <c r="WT8" s="98"/>
      <c r="WU8" s="98"/>
      <c r="WV8" s="99"/>
      <c r="WW8" s="69"/>
      <c r="WX8" s="98"/>
      <c r="WY8" s="98"/>
      <c r="WZ8" s="98"/>
      <c r="XA8" s="98"/>
      <c r="XB8" s="99"/>
      <c r="XC8" s="69"/>
      <c r="XD8" s="98" t="str">
        <f>IFERROR(INDEX(t_social_jours[Conduite],MATCH(XD$4&amp;t_datas[[#This Row],[Matricule]],t_social_jours[Date &amp; Matricule perso],0)),"/")</f>
        <v>/</v>
      </c>
      <c r="XE8" s="98" t="str">
        <f>IFERROR(INDEX(t_social_jours[Travail],MATCH(XE$4&amp;t_datas[[#This Row],[Matricule]],t_social_jours[Date &amp; Matricule perso],0)),"/")</f>
        <v>/</v>
      </c>
      <c r="XF8" s="98" t="str">
        <f>IFERROR(INDEX(t_social_jours[Dispo],MATCH(XF$4&amp;t_datas[[#This Row],[Matricule]],t_social_jours[Date &amp; Matricule perso],0)),"/")</f>
        <v>/</v>
      </c>
      <c r="XG8" s="99" t="str">
        <f t="shared" ref="XG8:XG11" si="979">IFERROR(XD8/XN8,"/")</f>
        <v>/</v>
      </c>
      <c r="XH8" s="98"/>
      <c r="XI8" s="4"/>
      <c r="XJ8" s="4"/>
      <c r="XK8" s="98" t="str">
        <f>IFERROR(INDEX(t_social_jours[Départ remake],MATCH(XK$4&amp;t_datas[[#This Row],[Matricule]],t_social_jours[Date &amp; Matricule perso],0)),"/")</f>
        <v>/</v>
      </c>
      <c r="XL8" s="98" t="str">
        <f>IFERROR(INDEX(t_social_jours[Arrivée remake],MATCH(XL$4&amp;t_datas[[#This Row],[Matricule]],t_social_jours[Date &amp; Matricule perso],0)),"/")</f>
        <v>/</v>
      </c>
      <c r="XM8" s="99" t="str">
        <f>IFERROR(IF(INDEX(t_social_jours[Kilomètres],MATCH(XM$4&amp;t_datas[[#This Row],[Matricule]],t_social_jours[Date &amp; Matricule perso],0))="","",INDEX(t_social_jours[Kilomètres],MATCH(XM$4&amp;t_datas[[#This Row],[Matricule]],t_social_jours[Date &amp; Matricule perso],0))),"/")</f>
        <v>/</v>
      </c>
      <c r="XN8" s="102" t="str">
        <f t="shared" ref="XN8:XN11" si="980">IF(SUM(XD8:XF8)=0,"",SUM(XD8:XF8))</f>
        <v/>
      </c>
      <c r="XO8" s="101" t="str">
        <f>IF(t_datas[[#This Row],[Immatriculation tracteur]]="","",t_datas[[#This Row],[Immatriculation tracteur]])</f>
        <v>VHL 2</v>
      </c>
      <c r="XQ8" s="98" t="str">
        <f>IF(t_datas[[#This Row],[Immatriculation SEMI]]="","",t_datas[[#This Row],[Immatriculation SEMI]])</f>
        <v>RMQ 2</v>
      </c>
      <c r="XR8" s="98" t="str">
        <f>IF(t_datas[[#This Row],[Client affecté]]="","",t_datas[[#This Row],[Client affecté]])</f>
        <v>bbb</v>
      </c>
      <c r="XS8" s="98" t="str">
        <f>IF(t_datas[[#This Row],[Site/ville]]="","",t_datas[[#This Row],[Site/ville]])</f>
        <v/>
      </c>
      <c r="XT8" s="4">
        <f t="shared" ref="XT8:XT11" si="981">IF(COUNTBLANK(XU8:YH8)=14,-1,1)</f>
        <v>-1</v>
      </c>
      <c r="XU8" s="4"/>
      <c r="XV8" s="4"/>
      <c r="XW8" s="98"/>
      <c r="XX8" s="98"/>
      <c r="XY8" s="98"/>
      <c r="XZ8" s="98"/>
      <c r="YA8" s="99"/>
      <c r="YB8" s="69"/>
      <c r="YC8" s="98"/>
      <c r="YD8" s="98"/>
      <c r="YE8" s="98"/>
      <c r="YF8" s="98"/>
      <c r="YG8" s="99"/>
      <c r="YH8" s="69"/>
      <c r="YI8" s="98" t="str">
        <f>IFERROR(INDEX(t_social_jours[Conduite],MATCH(YI$4&amp;t_datas[[#This Row],[Matricule]],t_social_jours[Date &amp; Matricule perso],0)),"/")</f>
        <v>/</v>
      </c>
      <c r="YJ8" s="98" t="str">
        <f>IFERROR(INDEX(t_social_jours[Travail],MATCH(YJ$4&amp;t_datas[[#This Row],[Matricule]],t_social_jours[Date &amp; Matricule perso],0)),"/")</f>
        <v>/</v>
      </c>
      <c r="YK8" s="98" t="str">
        <f>IFERROR(INDEX(t_social_jours[Dispo],MATCH(YK$4&amp;t_datas[[#This Row],[Matricule]],t_social_jours[Date &amp; Matricule perso],0)),"/")</f>
        <v>/</v>
      </c>
      <c r="YL8" s="99" t="str">
        <f t="shared" ref="YL8:YL11" si="982">IFERROR(YI8/YS8,"/")</f>
        <v>/</v>
      </c>
      <c r="YM8" s="98"/>
      <c r="YN8" s="4"/>
      <c r="YO8" s="4"/>
      <c r="YP8" s="98" t="str">
        <f>IFERROR(INDEX(t_social_jours[Départ remake],MATCH(YP$4&amp;t_datas[[#This Row],[Matricule]],t_social_jours[Date &amp; Matricule perso],0)),"/")</f>
        <v>/</v>
      </c>
      <c r="YQ8" s="98" t="str">
        <f>IFERROR(INDEX(t_social_jours[Arrivée remake],MATCH(YQ$4&amp;t_datas[[#This Row],[Matricule]],t_social_jours[Date &amp; Matricule perso],0)),"/")</f>
        <v>/</v>
      </c>
      <c r="YR8" s="99" t="str">
        <f>IFERROR(IF(INDEX(t_social_jours[Kilomètres],MATCH(YR$4&amp;t_datas[[#This Row],[Matricule]],t_social_jours[Date &amp; Matricule perso],0))="","",INDEX(t_social_jours[Kilomètres],MATCH(YR$4&amp;t_datas[[#This Row],[Matricule]],t_social_jours[Date &amp; Matricule perso],0))),"/")</f>
        <v>/</v>
      </c>
      <c r="YS8" s="102" t="str">
        <f t="shared" ref="YS8:YS11" si="983">IF(SUM(YI8:YK8)=0,"",SUM(YI8:YK8))</f>
        <v/>
      </c>
      <c r="YT8" s="101" t="str">
        <f>IF(t_datas[[#This Row],[Immatriculation tracteur]]="","",t_datas[[#This Row],[Immatriculation tracteur]])</f>
        <v>VHL 2</v>
      </c>
      <c r="YV8" s="98" t="str">
        <f>IF(t_datas[[#This Row],[Immatriculation SEMI]]="","",t_datas[[#This Row],[Immatriculation SEMI]])</f>
        <v>RMQ 2</v>
      </c>
      <c r="YW8" s="98" t="str">
        <f>IF(t_datas[[#This Row],[Client affecté]]="","",t_datas[[#This Row],[Client affecté]])</f>
        <v>bbb</v>
      </c>
      <c r="YX8" s="98" t="str">
        <f>IF(t_datas[[#This Row],[Site/ville]]="","",t_datas[[#This Row],[Site/ville]])</f>
        <v/>
      </c>
      <c r="YY8" s="4">
        <f t="shared" ref="YY8:YY11" si="984">IF(COUNTBLANK(YZ8:ZM8)=14,-1,1)</f>
        <v>-1</v>
      </c>
      <c r="YZ8" s="4"/>
      <c r="ZA8" s="4"/>
      <c r="ZB8" s="98"/>
      <c r="ZC8" s="98"/>
      <c r="ZD8" s="98"/>
      <c r="ZE8" s="98"/>
      <c r="ZF8" s="99"/>
      <c r="ZG8" s="69"/>
      <c r="ZH8" s="98"/>
      <c r="ZI8" s="98"/>
      <c r="ZJ8" s="98"/>
      <c r="ZK8" s="98"/>
      <c r="ZL8" s="99"/>
      <c r="ZM8" s="69"/>
      <c r="ZN8" s="98" t="str">
        <f>IFERROR(INDEX(t_social_jours[Conduite],MATCH(ZN$4&amp;t_datas[[#This Row],[Matricule]],t_social_jours[Date &amp; Matricule perso],0)),"/")</f>
        <v>/</v>
      </c>
      <c r="ZO8" s="98" t="str">
        <f>IFERROR(INDEX(t_social_jours[Travail],MATCH(ZO$4&amp;t_datas[[#This Row],[Matricule]],t_social_jours[Date &amp; Matricule perso],0)),"/")</f>
        <v>/</v>
      </c>
      <c r="ZP8" s="98" t="str">
        <f>IFERROR(INDEX(t_social_jours[Dispo],MATCH(ZP$4&amp;t_datas[[#This Row],[Matricule]],t_social_jours[Date &amp; Matricule perso],0)),"/")</f>
        <v>/</v>
      </c>
      <c r="ZQ8" s="99" t="str">
        <f t="shared" ref="ZQ8:ZQ11" si="985">IFERROR(ZN8/ZX8,"/")</f>
        <v>/</v>
      </c>
      <c r="ZR8" s="98"/>
      <c r="ZS8" s="4"/>
      <c r="ZT8" s="4"/>
      <c r="ZU8" s="98" t="str">
        <f>IFERROR(INDEX(t_social_jours[Départ remake],MATCH(ZU$4&amp;t_datas[[#This Row],[Matricule]],t_social_jours[Date &amp; Matricule perso],0)),"/")</f>
        <v>/</v>
      </c>
      <c r="ZV8" s="98" t="str">
        <f>IFERROR(INDEX(t_social_jours[Arrivée remake],MATCH(ZV$4&amp;t_datas[[#This Row],[Matricule]],t_social_jours[Date &amp; Matricule perso],0)),"/")</f>
        <v>/</v>
      </c>
      <c r="ZW8" s="99" t="str">
        <f>IFERROR(IF(INDEX(t_social_jours[Kilomètres],MATCH(ZW$4&amp;t_datas[[#This Row],[Matricule]],t_social_jours[Date &amp; Matricule perso],0))="","",INDEX(t_social_jours[Kilomètres],MATCH(ZW$4&amp;t_datas[[#This Row],[Matricule]],t_social_jours[Date &amp; Matricule perso],0))),"/")</f>
        <v>/</v>
      </c>
      <c r="ZX8" s="102" t="str">
        <f t="shared" ref="ZX8:ZX11" si="986">IF(SUM(ZN8:ZP8)=0,"",SUM(ZN8:ZP8))</f>
        <v/>
      </c>
      <c r="ZY8" s="101" t="str">
        <f>IF(t_datas[[#This Row],[Immatriculation tracteur]]="","",t_datas[[#This Row],[Immatriculation tracteur]])</f>
        <v>VHL 2</v>
      </c>
      <c r="AAA8" s="98" t="str">
        <f>IF(t_datas[[#This Row],[Immatriculation SEMI]]="","",t_datas[[#This Row],[Immatriculation SEMI]])</f>
        <v>RMQ 2</v>
      </c>
      <c r="AAB8" s="98" t="str">
        <f>IF(t_datas[[#This Row],[Client affecté]]="","",t_datas[[#This Row],[Client affecté]])</f>
        <v>bbb</v>
      </c>
      <c r="AAC8" s="98" t="str">
        <f>IF(t_datas[[#This Row],[Site/ville]]="","",t_datas[[#This Row],[Site/ville]])</f>
        <v/>
      </c>
      <c r="AAD8" s="4">
        <f t="shared" ref="AAD8:AAD11" si="987">IF(COUNTBLANK(AAE8:AAR8)=14,-1,1)</f>
        <v>-1</v>
      </c>
      <c r="AAE8" s="4"/>
      <c r="AAF8" s="4"/>
      <c r="AAG8" s="98"/>
      <c r="AAH8" s="98"/>
      <c r="AAI8" s="98"/>
      <c r="AAJ8" s="98"/>
      <c r="AAK8" s="99"/>
      <c r="AAL8" s="69"/>
      <c r="AAM8" s="98"/>
      <c r="AAN8" s="98"/>
      <c r="AAO8" s="98"/>
      <c r="AAP8" s="98"/>
      <c r="AAQ8" s="99"/>
      <c r="AAR8" s="69"/>
      <c r="AAS8" s="98" t="str">
        <f>IFERROR(INDEX(t_social_jours[Conduite],MATCH(AAS$4&amp;t_datas[[#This Row],[Matricule]],t_social_jours[Date &amp; Matricule perso],0)),"/")</f>
        <v>/</v>
      </c>
      <c r="AAT8" s="98" t="str">
        <f>IFERROR(INDEX(t_social_jours[Travail],MATCH(AAT$4&amp;t_datas[[#This Row],[Matricule]],t_social_jours[Date &amp; Matricule perso],0)),"/")</f>
        <v>/</v>
      </c>
      <c r="AAU8" s="98" t="str">
        <f>IFERROR(INDEX(t_social_jours[Dispo],MATCH(AAU$4&amp;t_datas[[#This Row],[Matricule]],t_social_jours[Date &amp; Matricule perso],0)),"/")</f>
        <v>/</v>
      </c>
      <c r="AAV8" s="99" t="str">
        <f t="shared" ref="AAV8:AAV11" si="988">IFERROR(AAS8/ABC8,"/")</f>
        <v>/</v>
      </c>
      <c r="AAW8" s="98"/>
      <c r="AAX8" s="4"/>
      <c r="AAY8" s="4"/>
      <c r="AAZ8" s="98" t="str">
        <f>IFERROR(INDEX(t_social_jours[Départ remake],MATCH(AAZ$4&amp;t_datas[[#This Row],[Matricule]],t_social_jours[Date &amp; Matricule perso],0)),"/")</f>
        <v>/</v>
      </c>
      <c r="ABA8" s="98" t="str">
        <f>IFERROR(INDEX(t_social_jours[Arrivée remake],MATCH(ABA$4&amp;t_datas[[#This Row],[Matricule]],t_social_jours[Date &amp; Matricule perso],0)),"/")</f>
        <v>/</v>
      </c>
      <c r="ABB8" s="99" t="str">
        <f>IFERROR(IF(INDEX(t_social_jours[Kilomètres],MATCH(ABB$4&amp;t_datas[[#This Row],[Matricule]],t_social_jours[Date &amp; Matricule perso],0))="","",INDEX(t_social_jours[Kilomètres],MATCH(ABB$4&amp;t_datas[[#This Row],[Matricule]],t_social_jours[Date &amp; Matricule perso],0))),"/")</f>
        <v>/</v>
      </c>
      <c r="ABC8" s="102" t="str">
        <f t="shared" ref="ABC8:ABC11" si="989">IF(SUM(AAS8:AAU8)=0,"",SUM(AAS8:AAU8))</f>
        <v/>
      </c>
      <c r="ABD8" s="101" t="str">
        <f>IF(t_datas[[#This Row],[Immatriculation tracteur]]="","",t_datas[[#This Row],[Immatriculation tracteur]])</f>
        <v>VHL 2</v>
      </c>
      <c r="ABF8" s="98" t="str">
        <f>IF(t_datas[[#This Row],[Immatriculation SEMI]]="","",t_datas[[#This Row],[Immatriculation SEMI]])</f>
        <v>RMQ 2</v>
      </c>
      <c r="ABG8" s="98" t="str">
        <f>IF(t_datas[[#This Row],[Client affecté]]="","",t_datas[[#This Row],[Client affecté]])</f>
        <v>bbb</v>
      </c>
      <c r="ABH8" s="98"/>
      <c r="ABI8" s="4">
        <f t="shared" ref="ABI8:ABI11" si="990">IF(COUNTBLANK(ABJ8:ABW8)=14,-1,1)</f>
        <v>-1</v>
      </c>
      <c r="ABJ8" s="4"/>
      <c r="ABK8" s="4"/>
      <c r="ABL8" s="98"/>
      <c r="ABM8" s="98"/>
      <c r="ABN8" s="98"/>
      <c r="ABO8" s="98"/>
      <c r="ABP8" s="99"/>
      <c r="ABQ8" s="69"/>
      <c r="ABR8" s="98"/>
      <c r="ABS8" s="98"/>
      <c r="ABT8" s="98"/>
      <c r="ABU8" s="98"/>
      <c r="ABV8" s="99"/>
      <c r="ABW8" s="69"/>
      <c r="ABX8" s="98" t="str">
        <f>IFERROR(INDEX(t_social_jours[Conduite],MATCH(ABX$4&amp;t_datas[[#This Row],[Matricule]],t_social_jours[Date &amp; Matricule perso],0)),"/")</f>
        <v>/</v>
      </c>
      <c r="ABY8" s="98" t="str">
        <f>IFERROR(INDEX(t_social_jours[Travail],MATCH(ABY$4&amp;t_datas[[#This Row],[Matricule]],t_social_jours[Date &amp; Matricule perso],0)),"/")</f>
        <v>/</v>
      </c>
      <c r="ABZ8" s="98" t="str">
        <f>IFERROR(INDEX(t_social_jours[Dispo],MATCH(ABZ$4&amp;t_datas[[#This Row],[Matricule]],t_social_jours[Date &amp; Matricule perso],0)),"/")</f>
        <v>/</v>
      </c>
      <c r="ACA8" s="99" t="str">
        <f t="shared" ref="ACA8:ACA11" si="991">IFERROR(ABX8/ACH8,"/")</f>
        <v>/</v>
      </c>
      <c r="ACB8" s="98"/>
      <c r="ACC8" s="4"/>
      <c r="ACD8" s="4"/>
      <c r="ACE8" s="98" t="str">
        <f>IFERROR(INDEX(t_social_jours[Départ remake],MATCH(ACE$4&amp;t_datas[[#This Row],[Matricule]],t_social_jours[Date &amp; Matricule perso],0)),"/")</f>
        <v>/</v>
      </c>
      <c r="ACF8" s="98" t="str">
        <f>IFERROR(INDEX(t_social_jours[Arrivée remake],MATCH(ACF$4&amp;t_datas[[#This Row],[Matricule]],t_social_jours[Date &amp; Matricule perso],0)),"/")</f>
        <v>/</v>
      </c>
      <c r="ACG8" s="99" t="str">
        <f>IFERROR(IF(INDEX(t_social_jours[Kilomètres],MATCH(ACG$4&amp;t_datas[[#This Row],[Matricule]],t_social_jours[Date &amp; Matricule perso],0))="","",INDEX(t_social_jours[Kilomètres],MATCH(ACG$4&amp;t_datas[[#This Row],[Matricule]],t_social_jours[Date &amp; Matricule perso],0))),"/")</f>
        <v>/</v>
      </c>
      <c r="ACH8" s="102" t="str">
        <f t="shared" ref="ACH8:ACH11" si="992">IF(SUM(ABX8:ABZ8)=0,"",SUM(ABX8:ABZ8))</f>
        <v/>
      </c>
      <c r="ACI8" s="101" t="str">
        <f>IF(t_datas[[#This Row],[Immatriculation tracteur]]="","",t_datas[[#This Row],[Immatriculation tracteur]])</f>
        <v>VHL 2</v>
      </c>
      <c r="ACK8" s="98" t="str">
        <f>IF(t_datas[[#This Row],[Immatriculation SEMI]]="","",t_datas[[#This Row],[Immatriculation SEMI]])</f>
        <v>RMQ 2</v>
      </c>
      <c r="ACL8" s="98" t="str">
        <f>IF(t_datas[[#This Row],[Client affecté]]="","",t_datas[[#This Row],[Client affecté]])</f>
        <v>bbb</v>
      </c>
      <c r="ACM8" s="98"/>
      <c r="ACN8" s="4">
        <f t="shared" ref="ACN8:ACN11" si="993">IF(COUNTBLANK(ACO8:ADB8)=14,-1,1)</f>
        <v>-1</v>
      </c>
      <c r="ACO8" s="4"/>
      <c r="ACP8" s="4"/>
      <c r="ACQ8" s="98"/>
      <c r="ACR8" s="98"/>
      <c r="ACS8" s="98"/>
      <c r="ACT8" s="98"/>
      <c r="ACU8" s="99"/>
      <c r="ACV8" s="69"/>
      <c r="ACW8" s="98"/>
      <c r="ACX8" s="98"/>
      <c r="ACY8" s="98"/>
      <c r="ACZ8" s="98"/>
      <c r="ADA8" s="99"/>
      <c r="ADB8" s="69"/>
      <c r="ADC8" s="98" t="str">
        <f>IFERROR(INDEX(t_social_jours[Conduite],MATCH(ADC$4&amp;t_datas[[#This Row],[Matricule]],t_social_jours[Date &amp; Matricule perso],0)),"/")</f>
        <v>/</v>
      </c>
      <c r="ADD8" s="98" t="str">
        <f>IFERROR(INDEX(t_social_jours[Travail],MATCH(ADD$4&amp;t_datas[[#This Row],[Matricule]],t_social_jours[Date &amp; Matricule perso],0)),"/")</f>
        <v>/</v>
      </c>
      <c r="ADE8" s="98" t="str">
        <f>IFERROR(INDEX(t_social_jours[Dispo],MATCH(ADE$4&amp;t_datas[[#This Row],[Matricule]],t_social_jours[Date &amp; Matricule perso],0)),"/")</f>
        <v>/</v>
      </c>
      <c r="ADF8" s="99" t="str">
        <f t="shared" ref="ADF8:ADF11" si="994">IFERROR(ADC8/ADM8,"/")</f>
        <v>/</v>
      </c>
      <c r="ADG8" s="98"/>
      <c r="ADH8" s="4"/>
      <c r="ADI8" s="4"/>
      <c r="ADJ8" s="98" t="str">
        <f>IFERROR(INDEX(t_social_jours[Départ remake],MATCH(ADJ$4&amp;t_datas[[#This Row],[Matricule]],t_social_jours[Date &amp; Matricule perso],0)),"/")</f>
        <v>/</v>
      </c>
      <c r="ADK8" s="98" t="str">
        <f>IFERROR(INDEX(t_social_jours[Arrivée remake],MATCH(ADK$4&amp;t_datas[[#This Row],[Matricule]],t_social_jours[Date &amp; Matricule perso],0)),"/")</f>
        <v>/</v>
      </c>
      <c r="ADL8" s="99" t="str">
        <f>IFERROR(IF(INDEX(t_social_jours[Kilomètres],MATCH(ADL$4&amp;t_datas[[#This Row],[Matricule]],t_social_jours[Date &amp; Matricule perso],0))="","",INDEX(t_social_jours[Kilomètres],MATCH(ADL$4&amp;t_datas[[#This Row],[Matricule]],t_social_jours[Date &amp; Matricule perso],0))),"/")</f>
        <v>/</v>
      </c>
      <c r="ADM8" s="102" t="str">
        <f t="shared" ref="ADM8:ADM11" si="995">IF(SUM(ADC8:ADE8)=0,"",SUM(ADC8:ADE8))</f>
        <v/>
      </c>
      <c r="ADN8" s="101" t="str">
        <f>IF(t_datas[[#This Row],[Immatriculation tracteur]]="","",t_datas[[#This Row],[Immatriculation tracteur]])</f>
        <v>VHL 2</v>
      </c>
      <c r="ADP8" s="98" t="str">
        <f>IF(t_datas[[#This Row],[Immatriculation SEMI]]="","",t_datas[[#This Row],[Immatriculation SEMI]])</f>
        <v>RMQ 2</v>
      </c>
      <c r="ADQ8" s="98" t="str">
        <f>IF(t_datas[[#This Row],[Client affecté]]="","",t_datas[[#This Row],[Client affecté]])</f>
        <v>bbb</v>
      </c>
      <c r="ADR8" s="98"/>
      <c r="ADS8" s="4">
        <f t="shared" ref="ADS8:ADS11" si="996">IF(COUNTBLANK(ADT8:AEG8)=14,-1,1)</f>
        <v>-1</v>
      </c>
      <c r="ADT8" s="4"/>
      <c r="ADU8" s="4"/>
      <c r="ADV8" s="98"/>
      <c r="ADW8" s="98"/>
      <c r="ADX8" s="98"/>
      <c r="ADY8" s="98"/>
      <c r="ADZ8" s="99"/>
      <c r="AEA8" s="69"/>
      <c r="AEB8" s="98"/>
      <c r="AEC8" s="98"/>
      <c r="AED8" s="98"/>
      <c r="AEE8" s="98"/>
      <c r="AEF8" s="99"/>
      <c r="AEG8" s="69"/>
      <c r="AEH8" s="98" t="str">
        <f>IFERROR(INDEX(t_social_jours[Conduite],MATCH(AEH$4&amp;t_datas[[#This Row],[Matricule]],t_social_jours[Date &amp; Matricule perso],0)),"/")</f>
        <v>/</v>
      </c>
      <c r="AEI8" s="98" t="str">
        <f>IFERROR(INDEX(t_social_jours[Travail],MATCH(AEI$4&amp;t_datas[[#This Row],[Matricule]],t_social_jours[Date &amp; Matricule perso],0)),"/")</f>
        <v>/</v>
      </c>
      <c r="AEJ8" s="98" t="str">
        <f>IFERROR(INDEX(t_social_jours[Dispo],MATCH(AEJ$4&amp;t_datas[[#This Row],[Matricule]],t_social_jours[Date &amp; Matricule perso],0)),"/")</f>
        <v>/</v>
      </c>
      <c r="AEK8" s="99" t="str">
        <f t="shared" ref="AEK8:AEK11" si="997">IFERROR(AEH8/AER8,"/")</f>
        <v>/</v>
      </c>
      <c r="AEL8" s="98"/>
      <c r="AEM8" s="4"/>
      <c r="AEN8" s="4"/>
      <c r="AEO8" s="98" t="str">
        <f>IFERROR(INDEX(t_social_jours[Départ remake],MATCH(AEO$4&amp;t_datas[[#This Row],[Matricule]],t_social_jours[Date &amp; Matricule perso],0)),"/")</f>
        <v>/</v>
      </c>
      <c r="AEP8" s="98" t="str">
        <f>IFERROR(INDEX(t_social_jours[Arrivée remake],MATCH(AEP$4&amp;t_datas[[#This Row],[Matricule]],t_social_jours[Date &amp; Matricule perso],0)),"/")</f>
        <v>/</v>
      </c>
      <c r="AEQ8" s="99" t="str">
        <f>IFERROR(IF(INDEX(t_social_jours[Kilomètres],MATCH(AEQ$4&amp;t_datas[[#This Row],[Matricule]],t_social_jours[Date &amp; Matricule perso],0))="","",INDEX(t_social_jours[Kilomètres],MATCH(AEQ$4&amp;t_datas[[#This Row],[Matricule]],t_social_jours[Date &amp; Matricule perso],0))),"/")</f>
        <v>/</v>
      </c>
      <c r="AER8" s="102" t="str">
        <f t="shared" ref="AER8:AER11" si="998">IF(SUM(AEH8:AEJ8)=0,"",SUM(AEH8:AEJ8))</f>
        <v/>
      </c>
      <c r="AES8" s="101" t="str">
        <f>IF(t_datas[[#This Row],[Immatriculation tracteur]]="","",t_datas[[#This Row],[Immatriculation tracteur]])</f>
        <v>VHL 2</v>
      </c>
      <c r="AEU8" s="98" t="str">
        <f>IF(t_datas[[#This Row],[Immatriculation SEMI]]="","",t_datas[[#This Row],[Immatriculation SEMI]])</f>
        <v>RMQ 2</v>
      </c>
      <c r="AEV8" s="98" t="str">
        <f>IF(t_datas[[#This Row],[Client affecté]]="","",t_datas[[#This Row],[Client affecté]])</f>
        <v>bbb</v>
      </c>
      <c r="AEW8" s="98"/>
      <c r="AEX8" s="4">
        <f t="shared" ref="AEX8:AEX11" si="999">IF(COUNTBLANK(AEY8:AFL8)=14,-1,1)</f>
        <v>-1</v>
      </c>
      <c r="AEY8" s="4"/>
      <c r="AEZ8" s="4"/>
      <c r="AFA8" s="98"/>
      <c r="AFB8" s="98"/>
      <c r="AFC8" s="98"/>
      <c r="AFD8" s="98"/>
      <c r="AFE8" s="99"/>
      <c r="AFF8" s="69"/>
      <c r="AFG8" s="98"/>
      <c r="AFH8" s="98"/>
      <c r="AFI8" s="98"/>
      <c r="AFJ8" s="98"/>
      <c r="AFK8" s="99"/>
      <c r="AFL8" s="69"/>
      <c r="AFM8" s="98" t="str">
        <f>IFERROR(INDEX(t_social_jours[Conduite],MATCH(AFM$4&amp;t_datas[[#This Row],[Matricule]],t_social_jours[Date &amp; Matricule perso],0)),"/")</f>
        <v>/</v>
      </c>
      <c r="AFN8" s="98" t="str">
        <f>IFERROR(INDEX(t_social_jours[Travail],MATCH(AFN$4&amp;t_datas[[#This Row],[Matricule]],t_social_jours[Date &amp; Matricule perso],0)),"/")</f>
        <v>/</v>
      </c>
      <c r="AFO8" s="98" t="str">
        <f>IFERROR(INDEX(t_social_jours[Dispo],MATCH(AFO$4&amp;t_datas[[#This Row],[Matricule]],t_social_jours[Date &amp; Matricule perso],0)),"/")</f>
        <v>/</v>
      </c>
      <c r="AFP8" s="99" t="str">
        <f t="shared" ref="AFP8:AFP11" si="1000">IFERROR(AFM8/AFW8,"/")</f>
        <v>/</v>
      </c>
      <c r="AFQ8" s="98"/>
      <c r="AFR8" s="4"/>
      <c r="AFS8" s="4"/>
      <c r="AFT8" s="98" t="str">
        <f>IFERROR(INDEX(t_social_jours[Départ remake],MATCH(AFT$4&amp;t_datas[[#This Row],[Matricule]],t_social_jours[Date &amp; Matricule perso],0)),"/")</f>
        <v>/</v>
      </c>
      <c r="AFU8" s="98" t="str">
        <f>IFERROR(INDEX(t_social_jours[Arrivée remake],MATCH(AFU$4&amp;t_datas[[#This Row],[Matricule]],t_social_jours[Date &amp; Matricule perso],0)),"/")</f>
        <v>/</v>
      </c>
      <c r="AFV8" s="99" t="str">
        <f>IFERROR(IF(INDEX(t_social_jours[Kilomètres],MATCH(AFV$4&amp;t_datas[[#This Row],[Matricule]],t_social_jours[Date &amp; Matricule perso],0))="","",INDEX(t_social_jours[Kilomètres],MATCH(AFV$4&amp;t_datas[[#This Row],[Matricule]],t_social_jours[Date &amp; Matricule perso],0))),"/")</f>
        <v>/</v>
      </c>
      <c r="AFW8" s="102" t="str">
        <f t="shared" ref="AFW8:AFW11" si="1001">IF(SUM(AFM8:AFO8)=0,"",SUM(AFM8:AFO8))</f>
        <v/>
      </c>
      <c r="AFX8" s="101" t="str">
        <f>IF(t_datas[[#This Row],[Immatriculation tracteur]]="","",t_datas[[#This Row],[Immatriculation tracteur]])</f>
        <v>VHL 2</v>
      </c>
      <c r="AFZ8" s="98" t="str">
        <f>IF(t_datas[[#This Row],[Immatriculation SEMI]]="","",t_datas[[#This Row],[Immatriculation SEMI]])</f>
        <v>RMQ 2</v>
      </c>
      <c r="AGA8" s="98" t="str">
        <f>IF(t_datas[[#This Row],[Client affecté]]="","",t_datas[[#This Row],[Client affecté]])</f>
        <v>bbb</v>
      </c>
      <c r="AGB8" s="98"/>
      <c r="AGC8" s="4">
        <f t="shared" ref="AGC8:AGC11" si="1002">IF(COUNTBLANK(AGD8:AGQ8)=14,-1,1)</f>
        <v>-1</v>
      </c>
      <c r="AGD8" s="4"/>
      <c r="AGE8" s="4"/>
      <c r="AGF8" s="98"/>
      <c r="AGG8" s="98"/>
      <c r="AGH8" s="98"/>
      <c r="AGI8" s="98"/>
      <c r="AGJ8" s="99"/>
      <c r="AGK8" s="69"/>
      <c r="AGL8" s="98"/>
      <c r="AGM8" s="98"/>
      <c r="AGN8" s="98"/>
      <c r="AGO8" s="98"/>
      <c r="AGP8" s="99"/>
      <c r="AGQ8" s="69"/>
      <c r="AGR8" s="98" t="str">
        <f>IFERROR(INDEX(t_social_jours[Conduite],MATCH(AGR$4&amp;t_datas[[#This Row],[Matricule]],t_social_jours[Date &amp; Matricule perso],0)),"/")</f>
        <v>/</v>
      </c>
      <c r="AGS8" s="98" t="str">
        <f>IFERROR(INDEX(t_social_jours[Travail],MATCH(AGS$4&amp;t_datas[[#This Row],[Matricule]],t_social_jours[Date &amp; Matricule perso],0)),"/")</f>
        <v>/</v>
      </c>
      <c r="AGT8" s="98" t="str">
        <f>IFERROR(INDEX(t_social_jours[Dispo],MATCH(AGT$4&amp;t_datas[[#This Row],[Matricule]],t_social_jours[Date &amp; Matricule perso],0)),"/")</f>
        <v>/</v>
      </c>
      <c r="AGU8" s="99" t="str">
        <f t="shared" ref="AGU8:AGU11" si="1003">IFERROR(AGR8/AHB8,"/")</f>
        <v>/</v>
      </c>
      <c r="AGV8" s="98"/>
      <c r="AGW8" s="4"/>
      <c r="AGX8" s="4"/>
      <c r="AGY8" s="98" t="str">
        <f>IFERROR(INDEX(t_social_jours[Départ remake],MATCH(AGY$4&amp;t_datas[[#This Row],[Matricule]],t_social_jours[Date &amp; Matricule perso],0)),"/")</f>
        <v>/</v>
      </c>
      <c r="AGZ8" s="98" t="str">
        <f>IFERROR(INDEX(t_social_jours[Arrivée remake],MATCH(AGZ$4&amp;t_datas[[#This Row],[Matricule]],t_social_jours[Date &amp; Matricule perso],0)),"/")</f>
        <v>/</v>
      </c>
      <c r="AHA8" s="99" t="str">
        <f>IFERROR(IF(INDEX(t_social_jours[Kilomètres],MATCH(AHA$4&amp;t_datas[[#This Row],[Matricule]],t_social_jours[Date &amp; Matricule perso],0))="","",INDEX(t_social_jours[Kilomètres],MATCH(AHA$4&amp;t_datas[[#This Row],[Matricule]],t_social_jours[Date &amp; Matricule perso],0))),"/")</f>
        <v>/</v>
      </c>
      <c r="AHB8" s="102" t="str">
        <f t="shared" ref="AHB8:AHB11" si="1004">IF(SUM(AGR8:AGT8)=0,"",SUM(AGR8:AGT8))</f>
        <v/>
      </c>
      <c r="AHC8" s="101" t="str">
        <f>IF(t_datas[[#This Row],[Immatriculation tracteur]]="","",t_datas[[#This Row],[Immatriculation tracteur]])</f>
        <v>VHL 2</v>
      </c>
      <c r="AHE8" s="98" t="str">
        <f>IF(t_datas[[#This Row],[Immatriculation SEMI]]="","",t_datas[[#This Row],[Immatriculation SEMI]])</f>
        <v>RMQ 2</v>
      </c>
      <c r="AHF8" s="98" t="str">
        <f>IF(t_datas[[#This Row],[Client affecté]]="","",t_datas[[#This Row],[Client affecté]])</f>
        <v>bbb</v>
      </c>
      <c r="AHG8" s="98"/>
      <c r="AHH8" s="4">
        <f t="shared" ref="AHH8:AHH11" si="1005">IF(AHC$3="",0,IF(COUNTBLANK(AHI8:AHV8)=14,-1,1))</f>
        <v>-1</v>
      </c>
      <c r="AHI8" s="4"/>
      <c r="AHJ8" s="4"/>
      <c r="AHK8" s="98"/>
      <c r="AHL8" s="98"/>
      <c r="AHM8" s="98"/>
      <c r="AHN8" s="98"/>
      <c r="AHO8" s="99"/>
      <c r="AHP8" s="69"/>
      <c r="AHQ8" s="98"/>
      <c r="AHR8" s="98"/>
      <c r="AHS8" s="98"/>
      <c r="AHT8" s="98"/>
      <c r="AHU8" s="99"/>
      <c r="AHV8" s="69"/>
      <c r="AHW8" s="98" t="str">
        <f>IFERROR(INDEX(t_social_jours[Conduite],MATCH(AHW$4&amp;t_datas[[#This Row],[Matricule]],t_social_jours[Date &amp; Matricule perso],0)),"/")</f>
        <v>/</v>
      </c>
      <c r="AHX8" s="98" t="str">
        <f>IFERROR(INDEX(t_social_jours[Travail],MATCH(AHX$4&amp;t_datas[[#This Row],[Matricule]],t_social_jours[Date &amp; Matricule perso],0)),"/")</f>
        <v>/</v>
      </c>
      <c r="AHY8" s="98" t="str">
        <f>IFERROR(INDEX(t_social_jours[Dispo],MATCH(AHY$4&amp;t_datas[[#This Row],[Matricule]],t_social_jours[Date &amp; Matricule perso],0)),"/")</f>
        <v>/</v>
      </c>
      <c r="AHZ8" s="99" t="str">
        <f t="shared" ref="AHZ8:AHZ11" si="1006">IFERROR(AHW8/AIG8,"/")</f>
        <v>/</v>
      </c>
      <c r="AIA8" s="98"/>
      <c r="AIB8" s="4"/>
      <c r="AIC8" s="4"/>
      <c r="AID8" s="98" t="str">
        <f>IFERROR(INDEX(t_social_jours[Départ remake],MATCH(AID$4&amp;t_datas[[#This Row],[Matricule]],t_social_jours[Date &amp; Matricule perso],0)),"/")</f>
        <v>/</v>
      </c>
      <c r="AIE8" s="98" t="str">
        <f>IFERROR(INDEX(t_social_jours[Arrivée remake],MATCH(AIE$4&amp;t_datas[[#This Row],[Matricule]],t_social_jours[Date &amp; Matricule perso],0)),"/")</f>
        <v>/</v>
      </c>
      <c r="AIF8" s="99" t="str">
        <f>IFERROR(IF(INDEX(t_social_jours[Kilomètres],MATCH(AIF$4&amp;t_datas[[#This Row],[Matricule]],t_social_jours[Date &amp; Matricule perso],0))="","",INDEX(t_social_jours[Kilomètres],MATCH(AIF$4&amp;t_datas[[#This Row],[Matricule]],t_social_jours[Date &amp; Matricule perso],0))),"/")</f>
        <v>/</v>
      </c>
      <c r="AIG8" s="102" t="str">
        <f t="shared" ref="AIG8:AIG11" si="1007">IF(SUM(AHW8:AHY8)=0,"",SUM(AHW8:AHY8))</f>
        <v/>
      </c>
      <c r="AIH8" s="101" t="str">
        <f>IF(t_datas[[#This Row],[Immatriculation tracteur]]="","",t_datas[[#This Row],[Immatriculation tracteur]])</f>
        <v>VHL 2</v>
      </c>
      <c r="AIJ8" s="98" t="str">
        <f>IF(t_datas[[#This Row],[Immatriculation SEMI]]="","",t_datas[[#This Row],[Immatriculation SEMI]])</f>
        <v>RMQ 2</v>
      </c>
      <c r="AIK8" s="98" t="str">
        <f>IF(t_datas[[#This Row],[Client affecté]]="","",t_datas[[#This Row],[Client affecté]])</f>
        <v>bbb</v>
      </c>
      <c r="AIL8" s="98" t="str">
        <f>IF(t_datas[[#This Row],[Site/ville]]="","",t_datas[[#This Row],[Site/ville]])</f>
        <v/>
      </c>
      <c r="AIM8" s="4">
        <f t="shared" ref="AIM8:AIM11" si="1008">IF(AIH$3="",0,IF(COUNTBLANK(AIN8:AJA8)=14,-1,1))</f>
        <v>-1</v>
      </c>
      <c r="AIN8" s="4"/>
      <c r="AIO8" s="4"/>
      <c r="AIP8" s="98"/>
      <c r="AIQ8" s="98"/>
      <c r="AIR8" s="98"/>
      <c r="AIS8" s="98"/>
      <c r="AIT8" s="99"/>
      <c r="AIU8" s="69"/>
      <c r="AIV8" s="98"/>
      <c r="AIW8" s="98"/>
      <c r="AIX8" s="98"/>
      <c r="AIY8" s="98"/>
      <c r="AIZ8" s="99"/>
      <c r="AJA8" s="69"/>
      <c r="AJB8" s="98" t="str">
        <f>IFERROR(INDEX(t_social_jours[Conduite],MATCH(AJB$4&amp;t_datas[[#This Row],[Matricule]],t_social_jours[Date &amp; Matricule perso],0)),"/")</f>
        <v>/</v>
      </c>
      <c r="AJC8" s="98" t="str">
        <f>IFERROR(INDEX(t_social_jours[Travail],MATCH(AJC$4&amp;t_datas[[#This Row],[Matricule]],t_social_jours[Date &amp; Matricule perso],0)),"/")</f>
        <v>/</v>
      </c>
      <c r="AJD8" s="98" t="str">
        <f>IFERROR(INDEX(t_social_jours[Dispo],MATCH(AJD$4&amp;t_datas[[#This Row],[Matricule]],t_social_jours[Date &amp; Matricule perso],0)),"/")</f>
        <v>/</v>
      </c>
      <c r="AJE8" s="99" t="str">
        <f t="shared" ref="AJE8:AJE11" si="1009">IFERROR(AJB8/AJL8,"/")</f>
        <v>/</v>
      </c>
      <c r="AJF8" s="98"/>
      <c r="AJG8" s="4"/>
      <c r="AJH8" s="4"/>
      <c r="AJI8" s="98" t="str">
        <f>IFERROR(INDEX(t_social_jours[Départ remake],MATCH(AJI$4&amp;t_datas[[#This Row],[Matricule]],t_social_jours[Date &amp; Matricule perso],0)),"/")</f>
        <v>/</v>
      </c>
      <c r="AJJ8" s="98" t="str">
        <f>IFERROR(INDEX(t_social_jours[Arrivée remake],MATCH(AJJ$4&amp;t_datas[[#This Row],[Matricule]],t_social_jours[Date &amp; Matricule perso],0)),"/")</f>
        <v>/</v>
      </c>
      <c r="AJK8" s="99" t="str">
        <f>IFERROR(IF(INDEX(t_social_jours[Kilomètres],MATCH(AJK$4&amp;t_datas[[#This Row],[Matricule]],t_social_jours[Date &amp; Matricule perso],0))="","",INDEX(t_social_jours[Kilomètres],MATCH(AJK$4&amp;t_datas[[#This Row],[Matricule]],t_social_jours[Date &amp; Matricule perso],0))),"/")</f>
        <v>/</v>
      </c>
      <c r="AJL8" s="102" t="str">
        <f t="shared" ref="AJL8:AJL11" si="1010">IF(SUM(AJB8:AJD8)=0,"",SUM(AJB8:AJD8))</f>
        <v/>
      </c>
      <c r="AJM8" s="101" t="str">
        <f>IF(t_datas[[#This Row],[Immatriculation tracteur]]="","",t_datas[[#This Row],[Immatriculation tracteur]])</f>
        <v>VHL 2</v>
      </c>
      <c r="AJO8" s="98" t="str">
        <f>IF(t_datas[[#This Row],[Immatriculation SEMI]]="","",t_datas[[#This Row],[Immatriculation SEMI]])</f>
        <v>RMQ 2</v>
      </c>
      <c r="AJP8" s="98" t="str">
        <f>IF(t_datas[[#This Row],[Client affecté]]="","",t_datas[[#This Row],[Client affecté]])</f>
        <v>bbb</v>
      </c>
      <c r="AJQ8" s="98" t="str">
        <f>IF(t_datas[[#This Row],[Site/ville]]="","",t_datas[[#This Row],[Site/ville]])</f>
        <v/>
      </c>
      <c r="AJR8" s="4">
        <f t="shared" ref="AJR8:AJR11" si="1011">IF(AJM$3="",0,IF(COUNTBLANK(AJS8:AKF8)=14,-1,1))</f>
        <v>-1</v>
      </c>
      <c r="AJS8" s="4"/>
      <c r="AJT8" s="4"/>
      <c r="AJU8" s="98"/>
      <c r="AJV8" s="98"/>
      <c r="AJW8" s="98"/>
      <c r="AJX8" s="98"/>
      <c r="AJY8" s="99"/>
      <c r="AJZ8" s="69"/>
      <c r="AKA8" s="98"/>
      <c r="AKB8" s="98"/>
      <c r="AKC8" s="98"/>
      <c r="AKD8" s="98"/>
      <c r="AKE8" s="99"/>
      <c r="AKF8" s="69"/>
      <c r="AKG8" s="98" t="str">
        <f>IFERROR(INDEX(t_social_jours[Conduite],MATCH(AKG$4&amp;t_datas[[#This Row],[Matricule]],t_social_jours[Date &amp; Matricule perso],0)),"/")</f>
        <v>/</v>
      </c>
      <c r="AKH8" s="98" t="str">
        <f>IFERROR(INDEX(t_social_jours[Travail],MATCH(AKH$4&amp;t_datas[[#This Row],[Matricule]],t_social_jours[Date &amp; Matricule perso],0)),"/")</f>
        <v>/</v>
      </c>
      <c r="AKI8" s="98" t="str">
        <f>IFERROR(INDEX(t_social_jours[Dispo],MATCH(AKI$4&amp;t_datas[[#This Row],[Matricule]],t_social_jours[Date &amp; Matricule perso],0)),"/")</f>
        <v>/</v>
      </c>
      <c r="AKJ8" s="99" t="str">
        <f t="shared" ref="AKJ8:AKJ11" si="1012">IFERROR(AKG8/AKQ8,"/")</f>
        <v>/</v>
      </c>
      <c r="AKK8" s="98"/>
      <c r="AKL8" s="4"/>
      <c r="AKM8" s="4"/>
      <c r="AKN8" s="98" t="str">
        <f>IFERROR(INDEX(t_social_jours[Départ remake],MATCH(AKN$4&amp;t_datas[[#This Row],[Matricule]],t_social_jours[Date &amp; Matricule perso],0)),"/")</f>
        <v>/</v>
      </c>
      <c r="AKO8" s="98" t="str">
        <f>IFERROR(INDEX(t_social_jours[Arrivée remake],MATCH(AKO$4&amp;t_datas[[#This Row],[Matricule]],t_social_jours[Date &amp; Matricule perso],0)),"/")</f>
        <v>/</v>
      </c>
      <c r="AKP8" s="99" t="str">
        <f>IFERROR(IF(INDEX(t_social_jours[Kilomètres],MATCH(AKP$4&amp;t_datas[[#This Row],[Matricule]],t_social_jours[Date &amp; Matricule perso],0))="","",INDEX(t_social_jours[Kilomètres],MATCH(AKP$4&amp;t_datas[[#This Row],[Matricule]],t_social_jours[Date &amp; Matricule perso],0))),"/")</f>
        <v>/</v>
      </c>
      <c r="AKQ8" s="102" t="str">
        <f t="shared" ref="AKQ8:AKQ11" si="1013">IF(SUM(AKG8:AKI8)=0,"",SUM(AKG8:AKI8))</f>
        <v/>
      </c>
    </row>
    <row r="9" spans="1:979" x14ac:dyDescent="0.3">
      <c r="A9" s="92" t="s">
        <v>1042</v>
      </c>
      <c r="B9" s="5" t="s">
        <v>1116</v>
      </c>
      <c r="C9" s="93">
        <f>IF(AND(t_datas[[#This Row],[Société tracteur]]&lt;&gt;"",t_datas[[#This Row],[Société conducteur]]&lt;&gt;t_datas[[#This Row],[Société tracteur]],t_datas[[#This Row],[Colonne63]]&lt;&gt;"Yes"),-1,1)</f>
        <v>1</v>
      </c>
      <c r="D9" s="5"/>
      <c r="E9" s="94">
        <v>333</v>
      </c>
      <c r="F9" s="52" t="s">
        <v>87</v>
      </c>
      <c r="G9" s="104" t="str">
        <f>IFERROR(VLOOKUP(t_datas[[#This Row],[Matricule]],KMS_service_Mois[],15,0),"")</f>
        <v/>
      </c>
      <c r="H9" s="104" t="str">
        <f>IFERROR(IF(t_datas[[#This Row],[Base contrat]]-t_datas[[#This Row],[Colonne12]]&lt;0,t_datas[[#This Row],[Colonne12]]-t_datas[[#This Row],[Base contrat]],0),"")</f>
        <v/>
      </c>
      <c r="I9" s="106" t="str">
        <f>IFERROR(IF(t_datas[[#This Row],[Base contrat]]="","",IF((t_datas[[#This Row],[Colonne12]]-t_datas[[#This Row],[Base contrat]])/t_datas[[#This Row],[Base contrat]]&lt;0,"/",(t_datas[[#This Row],[Colonne12]]-t_datas[[#This Row],[Base contrat]])/t_datas[[#This Row],[Base contrat]])),"")</f>
        <v/>
      </c>
      <c r="J9" s="105" t="s">
        <v>1030</v>
      </c>
      <c r="K9" s="95" t="s">
        <v>1111</v>
      </c>
      <c r="M9" s="95" t="s">
        <v>1124</v>
      </c>
      <c r="N9" s="95" t="s">
        <v>1116</v>
      </c>
      <c r="O9" s="95" t="s">
        <v>1116</v>
      </c>
      <c r="P9" s="95" t="s">
        <v>1116</v>
      </c>
      <c r="Q9" s="95" t="s">
        <v>1130</v>
      </c>
      <c r="R9" s="95" t="s">
        <v>0</v>
      </c>
      <c r="S9" s="96" t="str">
        <f>IF(t_datas[[#This Row],[Immatriculation tracteur]]="","",t_datas[[#This Row],[Immatriculation tracteur]])</f>
        <v>VHL 3</v>
      </c>
      <c r="U9" s="97" t="str">
        <f>IF(t_datas[[#This Row],[Immatriculation SEMI]]="","",t_datas[[#This Row],[Immatriculation SEMI]])</f>
        <v>RMQ 3</v>
      </c>
      <c r="V9" s="97" t="str">
        <f>IF(t_datas[[#This Row],[Client affecté]]="","",t_datas[[#This Row],[Client affecté]])</f>
        <v>ccc</v>
      </c>
      <c r="W9" s="97"/>
      <c r="X9" s="97">
        <f t="shared" si="922"/>
        <v>-1</v>
      </c>
      <c r="AA9" s="97"/>
      <c r="AB9" s="97"/>
      <c r="AC9" s="97"/>
      <c r="AD9" s="97"/>
      <c r="AE9" s="69"/>
      <c r="AF9" s="69"/>
      <c r="AG9" s="97"/>
      <c r="AH9" s="97"/>
      <c r="AK9" s="69"/>
      <c r="AL9" s="69"/>
      <c r="AM9" s="97" t="str">
        <f>IFERROR(INDEX(t_social_jours[Conduite],MATCH(AM$4&amp;t_datas[[#This Row],[Matricule]],t_social_jours[Date &amp; Matricule perso],0)),"/")</f>
        <v>/</v>
      </c>
      <c r="AN9" s="97" t="str">
        <f>IFERROR(INDEX(t_social_jours[Travail],MATCH(AN$4&amp;t_datas[[#This Row],[Matricule]],t_social_jours[Date &amp; Matricule perso],0)),"/")</f>
        <v>/</v>
      </c>
      <c r="AO9" s="97" t="str">
        <f>IFERROR(INDEX(t_social_jours[Dispo],MATCH(AO$4&amp;t_datas[[#This Row],[Matricule]],t_social_jours[Date &amp; Matricule perso],0)),"/")</f>
        <v>/</v>
      </c>
      <c r="AP9" s="69" t="str">
        <f t="shared" si="923"/>
        <v>/</v>
      </c>
      <c r="AR9" s="4"/>
      <c r="AS9" s="4"/>
      <c r="AT9" s="98" t="str">
        <f>IFERROR(INDEX(t_social_jours[Départ remake],MATCH(AT$4&amp;t_datas[[#This Row],[Matricule]],t_social_jours[Date &amp; Matricule perso],0)),"/")</f>
        <v>/</v>
      </c>
      <c r="AU9" s="98" t="str">
        <f>IFERROR(INDEX(t_social_jours[Arrivée remake],MATCH(AU$4&amp;t_datas[[#This Row],[Matricule]],t_social_jours[Date &amp; Matricule perso],0)),"/")</f>
        <v>/</v>
      </c>
      <c r="AV9" s="99" t="str">
        <f>IFERROR(IF(INDEX(t_social_jours[Kilomètres],MATCH(AV$4&amp;t_datas[[#This Row],[Matricule]],t_social_jours[Date &amp; Matricule perso],0))="","",INDEX(t_social_jours[Kilomètres],MATCH(AV$4&amp;t_datas[[#This Row],[Matricule]],t_social_jours[Date &amp; Matricule perso],0))),"/")</f>
        <v>/</v>
      </c>
      <c r="AW9" s="98" t="str">
        <f t="shared" si="924"/>
        <v/>
      </c>
      <c r="AX9" s="100" t="str">
        <f>IF(t_datas[[#This Row],[Immatriculation tracteur]]="","",t_datas[[#This Row],[Immatriculation tracteur]])</f>
        <v>VHL 3</v>
      </c>
      <c r="AZ9" s="109" t="str">
        <f>IF(t_datas[[#This Row],[Immatriculation SEMI]]="","",t_datas[[#This Row],[Immatriculation SEMI]])</f>
        <v>RMQ 3</v>
      </c>
      <c r="BA9" s="109" t="str">
        <f>IF(t_datas[[#This Row],[Client affecté]]="","",t_datas[[#This Row],[Client affecté]])</f>
        <v>ccc</v>
      </c>
      <c r="BB9" s="110"/>
      <c r="BC9" s="111">
        <f t="shared" si="925"/>
        <v>-1</v>
      </c>
      <c r="BD9" s="90"/>
      <c r="BE9" s="90"/>
      <c r="BF9" s="111"/>
      <c r="BG9" s="111"/>
      <c r="BH9" s="90"/>
      <c r="BI9" s="90"/>
      <c r="BJ9" s="107"/>
      <c r="BK9" s="107"/>
      <c r="BL9" s="111"/>
      <c r="BM9" s="111"/>
      <c r="BN9" s="90"/>
      <c r="BO9" s="90"/>
      <c r="BP9" s="107"/>
      <c r="BQ9" s="107"/>
      <c r="BR9" s="90" t="str">
        <f>IFERROR(INDEX(t_social_jours[Conduite],MATCH(BR$4&amp;t_datas[[#This Row],[Matricule]],t_social_jours[Date &amp; Matricule perso],0)),"/")</f>
        <v>/</v>
      </c>
      <c r="BS9" s="110" t="str">
        <f>IFERROR(INDEX(t_social_jours[Travail],MATCH(BS$4&amp;t_datas[[#This Row],[Matricule]],t_social_jours[Date &amp; Matricule perso],0)),"/")</f>
        <v>/</v>
      </c>
      <c r="BT9" s="110" t="str">
        <f>IFERROR(INDEX(t_social_jours[Dispo],MATCH(BT$4&amp;t_datas[[#This Row],[Matricule]],t_social_jours[Date &amp; Matricule perso],0)),"/")</f>
        <v>/</v>
      </c>
      <c r="BU9" s="107" t="str">
        <f t="shared" si="926"/>
        <v>/</v>
      </c>
      <c r="BV9" s="110"/>
      <c r="BW9" s="108">
        <v>0.20833333333333334</v>
      </c>
      <c r="BX9" s="108"/>
      <c r="BY9" s="110" t="str">
        <f>IFERROR(INDEX(t_social_jours[Départ remake],MATCH(BY$4&amp;t_datas[[#This Row],[Matricule]],t_social_jours[Date &amp; Matricule perso],0)),"/")</f>
        <v>/</v>
      </c>
      <c r="BZ9" s="110" t="str">
        <f>IFERROR(INDEX(t_social_jours[Arrivée remake],MATCH(BZ$4&amp;t_datas[[#This Row],[Matricule]],t_social_jours[Date &amp; Matricule perso],0)),"/")</f>
        <v>/</v>
      </c>
      <c r="CA9" s="112" t="str">
        <f>IFERROR(IF(INDEX(t_social_jours[Kilomètres],MATCH(CA$4&amp;t_datas[[#This Row],[Matricule]],t_social_jours[Date &amp; Matricule perso],0))="","",INDEX(t_social_jours[Kilomètres],MATCH(CA$4&amp;t_datas[[#This Row],[Matricule]],t_social_jours[Date &amp; Matricule perso],0))),"/")</f>
        <v>/</v>
      </c>
      <c r="CB9" s="102" t="str">
        <f t="shared" si="927"/>
        <v/>
      </c>
      <c r="CC9" s="101" t="str">
        <f>IF(t_datas[[#This Row],[Immatriculation tracteur]]="","",t_datas[[#This Row],[Immatriculation tracteur]])</f>
        <v>VHL 3</v>
      </c>
      <c r="CE9" s="98" t="str">
        <f>IF(t_datas[[#This Row],[Immatriculation SEMI]]="","",t_datas[[#This Row],[Immatriculation SEMI]])</f>
        <v>RMQ 3</v>
      </c>
      <c r="CF9" s="98" t="str">
        <f>IF(t_datas[[#This Row],[Client affecté]]="","",t_datas[[#This Row],[Client affecté]])</f>
        <v>ccc</v>
      </c>
      <c r="CG9" s="98" t="str">
        <f>IF(t_datas[[#This Row],[Site/ville]]="","",t_datas[[#This Row],[Site/ville]])</f>
        <v/>
      </c>
      <c r="CH9" s="97">
        <f t="shared" si="928"/>
        <v>1</v>
      </c>
      <c r="CI9" s="4"/>
      <c r="CJ9" s="4"/>
      <c r="CK9" s="98"/>
      <c r="CL9" s="98"/>
      <c r="CM9" s="98" t="s">
        <v>1035</v>
      </c>
      <c r="CN9" s="98" t="s">
        <v>1036</v>
      </c>
      <c r="CO9" s="99"/>
      <c r="CP9" s="69"/>
      <c r="CQ9" s="98"/>
      <c r="CR9" s="98"/>
      <c r="CS9" s="98"/>
      <c r="CT9" s="98"/>
      <c r="CU9" s="99"/>
      <c r="CV9" s="69"/>
      <c r="CW9" s="98" t="str">
        <f>IFERROR(INDEX(t_social_jours[Conduite],MATCH(CW$4&amp;t_datas[[#This Row],[Matricule]],t_social_jours[Date &amp; Matricule perso],0)),"/")</f>
        <v>/</v>
      </c>
      <c r="CX9" s="98" t="str">
        <f>IFERROR(INDEX(t_social_jours[Travail],MATCH(CX$4&amp;t_datas[[#This Row],[Matricule]],t_social_jours[Date &amp; Matricule perso],0)),"/")</f>
        <v>/</v>
      </c>
      <c r="CY9" s="98" t="str">
        <f>IFERROR(INDEX(t_social_jours[Dispo],MATCH(CY$4&amp;t_datas[[#This Row],[Matricule]],t_social_jours[Date &amp; Matricule perso],0)),"/")</f>
        <v>/</v>
      </c>
      <c r="CZ9" s="99" t="str">
        <f t="shared" si="929"/>
        <v>/</v>
      </c>
      <c r="DA9" s="98"/>
      <c r="DB9" s="4"/>
      <c r="DC9" s="4"/>
      <c r="DD9" s="98" t="str">
        <f>IFERROR(INDEX(t_social_jours[Départ remake],MATCH(DD$4&amp;t_datas[[#This Row],[Matricule]],t_social_jours[Date &amp; Matricule perso],0)),"/")</f>
        <v>/</v>
      </c>
      <c r="DE9" s="98" t="str">
        <f>IFERROR(INDEX(t_social_jours[Arrivée remake],MATCH(DE$4&amp;t_datas[[#This Row],[Matricule]],t_social_jours[Date &amp; Matricule perso],0)),"/")</f>
        <v>/</v>
      </c>
      <c r="DF9" s="99" t="str">
        <f>IFERROR(IF(INDEX(t_social_jours[Kilomètres],MATCH(DF$4&amp;t_datas[[#This Row],[Matricule]],t_social_jours[Date &amp; Matricule perso],0))="","",INDEX(t_social_jours[Kilomètres],MATCH(DF$4&amp;t_datas[[#This Row],[Matricule]],t_social_jours[Date &amp; Matricule perso],0))),"/")</f>
        <v>/</v>
      </c>
      <c r="DG9" s="102" t="str">
        <f t="shared" si="930"/>
        <v/>
      </c>
      <c r="DH9" s="101" t="str">
        <f>IF(t_datas[[#This Row],[Immatriculation tracteur]]="","",t_datas[[#This Row],[Immatriculation tracteur]])</f>
        <v>VHL 3</v>
      </c>
      <c r="DJ9" s="98" t="str">
        <f>IF(t_datas[[#This Row],[Immatriculation SEMI]]="","",t_datas[[#This Row],[Immatriculation SEMI]])</f>
        <v>RMQ 3</v>
      </c>
      <c r="DK9" s="98" t="str">
        <f>IF(t_datas[[#This Row],[Client affecté]]="","",t_datas[[#This Row],[Client affecté]])</f>
        <v>ccc</v>
      </c>
      <c r="DL9" s="98" t="s">
        <v>1023</v>
      </c>
      <c r="DM9" s="4">
        <f t="shared" si="931"/>
        <v>-1</v>
      </c>
      <c r="DN9" s="4"/>
      <c r="DO9" s="4"/>
      <c r="DP9" s="98"/>
      <c r="DQ9" s="98"/>
      <c r="DR9" s="98"/>
      <c r="DS9" s="98"/>
      <c r="DT9" s="99"/>
      <c r="DU9" s="69"/>
      <c r="DV9" s="98"/>
      <c r="DW9" s="98"/>
      <c r="DX9" s="98"/>
      <c r="DY9" s="98"/>
      <c r="DZ9" s="99"/>
      <c r="EA9" s="69"/>
      <c r="EB9" s="98" t="str">
        <f>IFERROR(INDEX(t_social_jours[Conduite],MATCH(EB$4&amp;t_datas[[#This Row],[Matricule]],t_social_jours[Date &amp; Matricule perso],0)),"/")</f>
        <v>/</v>
      </c>
      <c r="EC9" s="98" t="str">
        <f>IFERROR(INDEX(t_social_jours[Travail],MATCH(EC$4&amp;t_datas[[#This Row],[Matricule]],t_social_jours[Date &amp; Matricule perso],0)),"/")</f>
        <v>/</v>
      </c>
      <c r="ED9" s="98" t="str">
        <f>IFERROR(INDEX(t_social_jours[Dispo],MATCH(ED$4&amp;t_datas[[#This Row],[Matricule]],t_social_jours[Date &amp; Matricule perso],0)),"/")</f>
        <v>/</v>
      </c>
      <c r="EE9" s="99" t="str">
        <f t="shared" si="932"/>
        <v>/</v>
      </c>
      <c r="EF9" s="98"/>
      <c r="EG9" s="4"/>
      <c r="EH9" s="4"/>
      <c r="EI9" s="98" t="str">
        <f>IFERROR(INDEX(t_social_jours[Départ remake],MATCH(EI$4&amp;t_datas[[#This Row],[Matricule]],t_social_jours[Date &amp; Matricule perso],0)),"/")</f>
        <v>/</v>
      </c>
      <c r="EJ9" s="98" t="str">
        <f>IFERROR(INDEX(t_social_jours[Arrivée remake],MATCH(EJ$4&amp;t_datas[[#This Row],[Matricule]],t_social_jours[Date &amp; Matricule perso],0)),"/")</f>
        <v>/</v>
      </c>
      <c r="EK9" s="99" t="str">
        <f>IFERROR(IF(INDEX(t_social_jours[Kilomètres],MATCH(EK$4&amp;t_datas[[#This Row],[Matricule]],t_social_jours[Date &amp; Matricule perso],0))="","",INDEX(t_social_jours[Kilomètres],MATCH(EK$4&amp;t_datas[[#This Row],[Matricule]],t_social_jours[Date &amp; Matricule perso],0))),"/")</f>
        <v>/</v>
      </c>
      <c r="EL9" s="102" t="str">
        <f t="shared" si="933"/>
        <v/>
      </c>
      <c r="EM9" s="101" t="str">
        <f>IF(t_datas[[#This Row],[Immatriculation tracteur]]="","",t_datas[[#This Row],[Immatriculation tracteur]])</f>
        <v>VHL 3</v>
      </c>
      <c r="EO9" s="98" t="str">
        <f>IF(t_datas[[#This Row],[Immatriculation SEMI]]="","",t_datas[[#This Row],[Immatriculation SEMI]])</f>
        <v>RMQ 3</v>
      </c>
      <c r="EP9" s="98" t="str">
        <f>IF(t_datas[[#This Row],[Client affecté]]="","",t_datas[[#This Row],[Client affecté]])</f>
        <v>ccc</v>
      </c>
      <c r="EQ9" s="98" t="s">
        <v>1023</v>
      </c>
      <c r="ER9" s="4">
        <f t="shared" si="934"/>
        <v>-1</v>
      </c>
      <c r="ES9" s="4"/>
      <c r="ET9" s="4"/>
      <c r="EU9" s="98"/>
      <c r="EV9" s="98"/>
      <c r="EW9" s="98"/>
      <c r="EX9" s="98"/>
      <c r="EY9" s="99"/>
      <c r="EZ9" s="69"/>
      <c r="FA9" s="98"/>
      <c r="FB9" s="98"/>
      <c r="FC9" s="98"/>
      <c r="FD9" s="98"/>
      <c r="FE9" s="99"/>
      <c r="FF9" s="69"/>
      <c r="FG9" s="98" t="str">
        <f>IFERROR(INDEX(t_social_jours[Conduite],MATCH(FG$4&amp;t_datas[[#This Row],[Matricule]],t_social_jours[Date &amp; Matricule perso],0)),"/")</f>
        <v>/</v>
      </c>
      <c r="FH9" s="98" t="str">
        <f>IFERROR(INDEX(t_social_jours[Travail],MATCH(FH$4&amp;t_datas[[#This Row],[Matricule]],t_social_jours[Date &amp; Matricule perso],0)),"/")</f>
        <v>/</v>
      </c>
      <c r="FI9" s="98" t="str">
        <f>IFERROR(INDEX(t_social_jours[Dispo],MATCH(FI$4&amp;t_datas[[#This Row],[Matricule]],t_social_jours[Date &amp; Matricule perso],0)),"/")</f>
        <v>/</v>
      </c>
      <c r="FJ9" s="99" t="str">
        <f t="shared" si="935"/>
        <v>/</v>
      </c>
      <c r="FK9" s="98"/>
      <c r="FL9" s="4"/>
      <c r="FM9" s="4"/>
      <c r="FN9" s="98" t="str">
        <f>IFERROR(INDEX(t_social_jours[Départ remake],MATCH(FN$4&amp;t_datas[[#This Row],[Matricule]],t_social_jours[Date &amp; Matricule perso],0)),"/")</f>
        <v>/</v>
      </c>
      <c r="FO9" s="98" t="str">
        <f>IFERROR(INDEX(t_social_jours[Arrivée remake],MATCH(FO$4&amp;t_datas[[#This Row],[Matricule]],t_social_jours[Date &amp; Matricule perso],0)),"/")</f>
        <v>/</v>
      </c>
      <c r="FP9" s="99" t="str">
        <f>IFERROR(IF(INDEX(t_social_jours[Kilomètres],MATCH(FP$4&amp;t_datas[[#This Row],[Matricule]],t_social_jours[Date &amp; Matricule perso],0))="","",INDEX(t_social_jours[Kilomètres],MATCH(FP$4&amp;t_datas[[#This Row],[Matricule]],t_social_jours[Date &amp; Matricule perso],0))),"/")</f>
        <v>/</v>
      </c>
      <c r="FQ9" s="102" t="str">
        <f t="shared" si="936"/>
        <v/>
      </c>
      <c r="FR9" s="101" t="str">
        <f>IF(t_datas[[#This Row],[Immatriculation tracteur]]="","",t_datas[[#This Row],[Immatriculation tracteur]])</f>
        <v>VHL 3</v>
      </c>
      <c r="FT9" s="98" t="str">
        <f>IF(t_datas[[#This Row],[Immatriculation SEMI]]="","",t_datas[[#This Row],[Immatriculation SEMI]])</f>
        <v>RMQ 3</v>
      </c>
      <c r="FU9" s="98" t="str">
        <f>IF(t_datas[[#This Row],[Client affecté]]="","",t_datas[[#This Row],[Client affecté]])</f>
        <v>ccc</v>
      </c>
      <c r="FV9" s="98"/>
      <c r="FW9" s="4">
        <f t="shared" si="937"/>
        <v>-1</v>
      </c>
      <c r="FX9" s="4"/>
      <c r="FY9" s="4"/>
      <c r="FZ9" s="98"/>
      <c r="GA9" s="98"/>
      <c r="GB9" s="98"/>
      <c r="GC9" s="98"/>
      <c r="GD9" s="99"/>
      <c r="GE9" s="69"/>
      <c r="GF9" s="98"/>
      <c r="GG9" s="98"/>
      <c r="GH9" s="98"/>
      <c r="GI9" s="98"/>
      <c r="GJ9" s="99"/>
      <c r="GK9" s="69"/>
      <c r="GL9" s="98" t="str">
        <f>IFERROR(INDEX(t_social_jours[Conduite],MATCH(GL$4&amp;t_datas[[#This Row],[Matricule]],t_social_jours[Date &amp; Matricule perso],0)),"/")</f>
        <v>/</v>
      </c>
      <c r="GM9" s="98" t="str">
        <f>IFERROR(INDEX(t_social_jours[Travail],MATCH(GM$4&amp;t_datas[[#This Row],[Matricule]],t_social_jours[Date &amp; Matricule perso],0)),"/")</f>
        <v>/</v>
      </c>
      <c r="GN9" s="98" t="str">
        <f>IFERROR(INDEX(t_social_jours[Dispo],MATCH(GN$4&amp;t_datas[[#This Row],[Matricule]],t_social_jours[Date &amp; Matricule perso],0)),"/")</f>
        <v>/</v>
      </c>
      <c r="GO9" s="99" t="str">
        <f t="shared" si="938"/>
        <v>/</v>
      </c>
      <c r="GP9" s="98"/>
      <c r="GQ9" s="4"/>
      <c r="GR9" s="4"/>
      <c r="GS9" s="98" t="str">
        <f>IFERROR(INDEX(t_social_jours[Départ remake],MATCH(GS$4&amp;t_datas[[#This Row],[Matricule]],t_social_jours[Date &amp; Matricule perso],0)),"/")</f>
        <v>/</v>
      </c>
      <c r="GT9" s="98" t="str">
        <f>IFERROR(INDEX(t_social_jours[Arrivée remake],MATCH(GT$4&amp;t_datas[[#This Row],[Matricule]],t_social_jours[Date &amp; Matricule perso],0)),"/")</f>
        <v>/</v>
      </c>
      <c r="GU9" s="99" t="str">
        <f>IFERROR(IF(INDEX(t_social_jours[Kilomètres],MATCH(GU$4&amp;t_datas[[#This Row],[Matricule]],t_social_jours[Date &amp; Matricule perso],0))="","",INDEX(t_social_jours[Kilomètres],MATCH(GU$4&amp;t_datas[[#This Row],[Matricule]],t_social_jours[Date &amp; Matricule perso],0))),"/")</f>
        <v>/</v>
      </c>
      <c r="GV9" s="102" t="str">
        <f t="shared" si="939"/>
        <v/>
      </c>
      <c r="GW9" s="101" t="str">
        <f>IF(t_datas[[#This Row],[Immatriculation tracteur]]="","",t_datas[[#This Row],[Immatriculation tracteur]])</f>
        <v>VHL 3</v>
      </c>
      <c r="GY9" s="98" t="str">
        <f>IF(t_datas[[#This Row],[Immatriculation SEMI]]="","",t_datas[[#This Row],[Immatriculation SEMI]])</f>
        <v>RMQ 3</v>
      </c>
      <c r="GZ9" s="98" t="str">
        <f>IF(t_datas[[#This Row],[Client affecté]]="","",t_datas[[#This Row],[Client affecté]])</f>
        <v>ccc</v>
      </c>
      <c r="HA9" s="98" t="str">
        <f>IF(t_datas[[#This Row],[Site/ville]]="","",t_datas[[#This Row],[Site/ville]])</f>
        <v/>
      </c>
      <c r="HB9" s="4">
        <f t="shared" si="940"/>
        <v>-1</v>
      </c>
      <c r="HC9" s="4"/>
      <c r="HD9" s="4"/>
      <c r="HE9" s="98"/>
      <c r="HF9" s="98"/>
      <c r="HG9" s="98"/>
      <c r="HH9" s="98"/>
      <c r="HI9" s="99"/>
      <c r="HJ9" s="69"/>
      <c r="HK9" s="98"/>
      <c r="HL9" s="98"/>
      <c r="HM9" s="98"/>
      <c r="HN9" s="98"/>
      <c r="HO9" s="99"/>
      <c r="HP9" s="69"/>
      <c r="HQ9" s="98" t="str">
        <f>IFERROR(INDEX(t_social_jours[Conduite],MATCH(HQ$4&amp;t_datas[[#This Row],[Matricule]],t_social_jours[Date &amp; Matricule perso],0)),"/")</f>
        <v>/</v>
      </c>
      <c r="HR9" s="98" t="str">
        <f>IFERROR(INDEX(t_social_jours[Travail],MATCH(HR$4&amp;t_datas[[#This Row],[Matricule]],t_social_jours[Date &amp; Matricule perso],0)),"/")</f>
        <v>/</v>
      </c>
      <c r="HS9" s="98" t="str">
        <f>IFERROR(INDEX(t_social_jours[Dispo],MATCH(HS$4&amp;t_datas[[#This Row],[Matricule]],t_social_jours[Date &amp; Matricule perso],0)),"/")</f>
        <v>/</v>
      </c>
      <c r="HT9" s="99" t="str">
        <f t="shared" si="941"/>
        <v>/</v>
      </c>
      <c r="HU9" s="98"/>
      <c r="HV9" s="4"/>
      <c r="HW9" s="4"/>
      <c r="HX9" s="98" t="str">
        <f>IFERROR(INDEX(t_social_jours[Départ remake],MATCH(HX$4&amp;t_datas[[#This Row],[Matricule]],t_social_jours[Date &amp; Matricule perso],0)),"/")</f>
        <v>/</v>
      </c>
      <c r="HY9" s="98" t="str">
        <f>IFERROR(INDEX(t_social_jours[Arrivée remake],MATCH(HY$4&amp;t_datas[[#This Row],[Matricule]],t_social_jours[Date &amp; Matricule perso],0)),"/")</f>
        <v>/</v>
      </c>
      <c r="HZ9" s="99" t="str">
        <f>IFERROR(IF(INDEX(t_social_jours[Kilomètres],MATCH(HZ$4&amp;t_datas[[#This Row],[Matricule]],t_social_jours[Date &amp; Matricule perso],0))="","",INDEX(t_social_jours[Kilomètres],MATCH(HZ$4&amp;t_datas[[#This Row],[Matricule]],t_social_jours[Date &amp; Matricule perso],0))),"/")</f>
        <v>/</v>
      </c>
      <c r="IA9" s="102" t="str">
        <f t="shared" si="942"/>
        <v/>
      </c>
      <c r="IB9" s="101" t="str">
        <f>IF(t_datas[[#This Row],[Immatriculation tracteur]]="","",t_datas[[#This Row],[Immatriculation tracteur]])</f>
        <v>VHL 3</v>
      </c>
      <c r="ID9" s="98" t="str">
        <f>IF(t_datas[[#This Row],[Immatriculation SEMI]]="","",t_datas[[#This Row],[Immatriculation SEMI]])</f>
        <v>RMQ 3</v>
      </c>
      <c r="IE9" s="98" t="str">
        <f>IF(t_datas[[#This Row],[Client affecté]]="","",t_datas[[#This Row],[Client affecté]])</f>
        <v>ccc</v>
      </c>
      <c r="IF9" s="98"/>
      <c r="IG9" s="4">
        <f t="shared" si="943"/>
        <v>-1</v>
      </c>
      <c r="IH9" s="4"/>
      <c r="II9" s="4"/>
      <c r="IJ9" s="98"/>
      <c r="IK9" s="98"/>
      <c r="IL9" s="98"/>
      <c r="IM9" s="98"/>
      <c r="IN9" s="99"/>
      <c r="IO9" s="69"/>
      <c r="IP9" s="98"/>
      <c r="IQ9" s="98"/>
      <c r="IR9" s="98"/>
      <c r="IS9" s="98"/>
      <c r="IT9" s="99"/>
      <c r="IU9" s="69"/>
      <c r="IV9" s="98" t="str">
        <f>IFERROR(INDEX(t_social_jours[Conduite],MATCH(IV$4&amp;t_datas[[#This Row],[Matricule]],t_social_jours[Date &amp; Matricule perso],0)),"/")</f>
        <v>/</v>
      </c>
      <c r="IW9" s="98" t="str">
        <f>IFERROR(INDEX(t_social_jours[Travail],MATCH(IW$4&amp;t_datas[[#This Row],[Matricule]],t_social_jours[Date &amp; Matricule perso],0)),"/")</f>
        <v>/</v>
      </c>
      <c r="IX9" s="98" t="str">
        <f>IFERROR(INDEX(t_social_jours[Dispo],MATCH(IX$4&amp;t_datas[[#This Row],[Matricule]],t_social_jours[Date &amp; Matricule perso],0)),"/")</f>
        <v>/</v>
      </c>
      <c r="IY9" s="99" t="str">
        <f t="shared" si="944"/>
        <v>/</v>
      </c>
      <c r="IZ9" s="98"/>
      <c r="JA9" s="4"/>
      <c r="JB9" s="4"/>
      <c r="JC9" s="98" t="str">
        <f>IFERROR(INDEX(t_social_jours[Départ remake],MATCH(JC$4&amp;t_datas[[#This Row],[Matricule]],t_social_jours[Date &amp; Matricule perso],0)),"/")</f>
        <v>/</v>
      </c>
      <c r="JD9" s="98" t="str">
        <f>IFERROR(INDEX(t_social_jours[Arrivée remake],MATCH(JD$4&amp;t_datas[[#This Row],[Matricule]],t_social_jours[Date &amp; Matricule perso],0)),"/")</f>
        <v>/</v>
      </c>
      <c r="JE9" s="99" t="str">
        <f>IFERROR(IF(INDEX(t_social_jours[Kilomètres],MATCH(JE$4&amp;t_datas[[#This Row],[Matricule]],t_social_jours[Date &amp; Matricule perso],0))="","",INDEX(t_social_jours[Kilomètres],MATCH(JE$4&amp;t_datas[[#This Row],[Matricule]],t_social_jours[Date &amp; Matricule perso],0))),"/")</f>
        <v>/</v>
      </c>
      <c r="JF9" s="102" t="str">
        <f t="shared" si="945"/>
        <v/>
      </c>
      <c r="JG9" s="101" t="str">
        <f>IF(t_datas[[#This Row],[Immatriculation tracteur]]="","",t_datas[[#This Row],[Immatriculation tracteur]])</f>
        <v>VHL 3</v>
      </c>
      <c r="JI9" s="98" t="str">
        <f>IF(t_datas[[#This Row],[Immatriculation SEMI]]="","",t_datas[[#This Row],[Immatriculation SEMI]])</f>
        <v>RMQ 3</v>
      </c>
      <c r="JJ9" s="98" t="str">
        <f>IF(t_datas[[#This Row],[Client affecté]]="","",t_datas[[#This Row],[Client affecté]])</f>
        <v>ccc</v>
      </c>
      <c r="JK9" s="98" t="s">
        <v>1023</v>
      </c>
      <c r="JL9" s="4">
        <f t="shared" si="946"/>
        <v>-1</v>
      </c>
      <c r="JM9" s="4"/>
      <c r="JN9" s="4"/>
      <c r="JO9" s="98"/>
      <c r="JP9" s="98"/>
      <c r="JQ9" s="98"/>
      <c r="JR9" s="98"/>
      <c r="JS9" s="99"/>
      <c r="JT9" s="69"/>
      <c r="JU9" s="98"/>
      <c r="JV9" s="98"/>
      <c r="JW9" s="98"/>
      <c r="JX9" s="98"/>
      <c r="JY9" s="99"/>
      <c r="JZ9" s="69"/>
      <c r="KA9" s="98" t="str">
        <f>IFERROR(INDEX(t_social_jours[Conduite],MATCH(KA$4&amp;t_datas[[#This Row],[Matricule]],t_social_jours[Date &amp; Matricule perso],0)),"/")</f>
        <v>/</v>
      </c>
      <c r="KB9" s="98" t="str">
        <f>IFERROR(INDEX(t_social_jours[Travail],MATCH(KB$4&amp;t_datas[[#This Row],[Matricule]],t_social_jours[Date &amp; Matricule perso],0)),"/")</f>
        <v>/</v>
      </c>
      <c r="KC9" s="98" t="str">
        <f>IFERROR(INDEX(t_social_jours[Dispo],MATCH(KC$4&amp;t_datas[[#This Row],[Matricule]],t_social_jours[Date &amp; Matricule perso],0)),"/")</f>
        <v>/</v>
      </c>
      <c r="KD9" s="99" t="str">
        <f t="shared" si="947"/>
        <v>/</v>
      </c>
      <c r="KE9" s="98"/>
      <c r="KF9" s="4">
        <v>0.20833333333333334</v>
      </c>
      <c r="KG9" s="4"/>
      <c r="KH9" s="98" t="str">
        <f>IFERROR(INDEX(t_social_jours[Départ remake],MATCH(KH$4&amp;t_datas[[#This Row],[Matricule]],t_social_jours[Date &amp; Matricule perso],0)),"/")</f>
        <v>/</v>
      </c>
      <c r="KI9" s="98" t="str">
        <f>IFERROR(INDEX(t_social_jours[Arrivée remake],MATCH(KI$4&amp;t_datas[[#This Row],[Matricule]],t_social_jours[Date &amp; Matricule perso],0)),"/")</f>
        <v>/</v>
      </c>
      <c r="KJ9" s="99" t="str">
        <f>IFERROR(IF(INDEX(t_social_jours[Kilomètres],MATCH(KJ$4&amp;t_datas[[#This Row],[Matricule]],t_social_jours[Date &amp; Matricule perso],0))="","",INDEX(t_social_jours[Kilomètres],MATCH(KJ$4&amp;t_datas[[#This Row],[Matricule]],t_social_jours[Date &amp; Matricule perso],0))),"/")</f>
        <v>/</v>
      </c>
      <c r="KK9" s="102" t="str">
        <f t="shared" si="948"/>
        <v/>
      </c>
      <c r="KL9" s="101" t="str">
        <f>IF(t_datas[[#This Row],[Immatriculation tracteur]]="","",t_datas[[#This Row],[Immatriculation tracteur]])</f>
        <v>VHL 3</v>
      </c>
      <c r="KN9" s="98" t="str">
        <f>IF(t_datas[[#This Row],[Immatriculation SEMI]]="","",t_datas[[#This Row],[Immatriculation SEMI]])</f>
        <v>RMQ 3</v>
      </c>
      <c r="KO9" s="98" t="str">
        <f>IF(t_datas[[#This Row],[Client affecté]]="","",t_datas[[#This Row],[Client affecté]])</f>
        <v>ccc</v>
      </c>
      <c r="KP9" s="98" t="s">
        <v>1023</v>
      </c>
      <c r="KQ9" s="4">
        <f t="shared" si="949"/>
        <v>-1</v>
      </c>
      <c r="KR9" s="4"/>
      <c r="KS9" s="4"/>
      <c r="KT9" s="98"/>
      <c r="KU9" s="98"/>
      <c r="KV9" s="98"/>
      <c r="KW9" s="98"/>
      <c r="KX9" s="99"/>
      <c r="KY9" s="69"/>
      <c r="KZ9" s="98"/>
      <c r="LA9" s="98"/>
      <c r="LB9" s="98"/>
      <c r="LC9" s="98"/>
      <c r="LD9" s="99"/>
      <c r="LE9" s="69"/>
      <c r="LF9" s="98" t="str">
        <f>IFERROR(INDEX(t_social_jours[Conduite],MATCH(LF$4&amp;t_datas[[#This Row],[Matricule]],t_social_jours[Date &amp; Matricule perso],0)),"/")</f>
        <v>/</v>
      </c>
      <c r="LG9" s="98" t="str">
        <f>IFERROR(INDEX(t_social_jours[Travail],MATCH(LG$4&amp;t_datas[[#This Row],[Matricule]],t_social_jours[Date &amp; Matricule perso],0)),"/")</f>
        <v>/</v>
      </c>
      <c r="LH9" s="98" t="str">
        <f>IFERROR(INDEX(t_social_jours[Dispo],MATCH(LH$4&amp;t_datas[[#This Row],[Matricule]],t_social_jours[Date &amp; Matricule perso],0)),"/")</f>
        <v>/</v>
      </c>
      <c r="LI9" s="99" t="str">
        <f t="shared" si="950"/>
        <v>/</v>
      </c>
      <c r="LJ9" s="98"/>
      <c r="LK9" s="4"/>
      <c r="LL9" s="4"/>
      <c r="LM9" s="98" t="str">
        <f>IFERROR(INDEX(t_social_jours[Départ remake],MATCH(LM$4&amp;t_datas[[#This Row],[Matricule]],t_social_jours[Date &amp; Matricule perso],0)),"/")</f>
        <v>/</v>
      </c>
      <c r="LN9" s="98" t="str">
        <f>IFERROR(INDEX(t_social_jours[Arrivée remake],MATCH(LN$4&amp;t_datas[[#This Row],[Matricule]],t_social_jours[Date &amp; Matricule perso],0)),"/")</f>
        <v>/</v>
      </c>
      <c r="LO9" s="99" t="str">
        <f>IFERROR(IF(INDEX(t_social_jours[Kilomètres],MATCH(LO$4&amp;t_datas[[#This Row],[Matricule]],t_social_jours[Date &amp; Matricule perso],0))="","",INDEX(t_social_jours[Kilomètres],MATCH(LO$4&amp;t_datas[[#This Row],[Matricule]],t_social_jours[Date &amp; Matricule perso],0))),"/")</f>
        <v>/</v>
      </c>
      <c r="LP9" s="102" t="str">
        <f t="shared" si="951"/>
        <v/>
      </c>
      <c r="LQ9" s="101" t="str">
        <f>IF(t_datas[[#This Row],[Immatriculation tracteur]]="","",t_datas[[#This Row],[Immatriculation tracteur]])</f>
        <v>VHL 3</v>
      </c>
      <c r="LS9" s="98" t="str">
        <f>IF(t_datas[[#This Row],[Immatriculation SEMI]]="","",t_datas[[#This Row],[Immatriculation SEMI]])</f>
        <v>RMQ 3</v>
      </c>
      <c r="LT9" s="98" t="str">
        <f>IF(t_datas[[#This Row],[Client affecté]]="","",t_datas[[#This Row],[Client affecté]])</f>
        <v>ccc</v>
      </c>
      <c r="LU9" s="98" t="s">
        <v>1023</v>
      </c>
      <c r="LV9" s="4">
        <f t="shared" si="952"/>
        <v>-1</v>
      </c>
      <c r="LW9" s="4"/>
      <c r="LX9" s="4"/>
      <c r="LY9" s="98"/>
      <c r="LZ9" s="98"/>
      <c r="MA9" s="98"/>
      <c r="MB9" s="98"/>
      <c r="MC9" s="99"/>
      <c r="MD9" s="69"/>
      <c r="ME9" s="98"/>
      <c r="MF9" s="98"/>
      <c r="MG9" s="98"/>
      <c r="MH9" s="98"/>
      <c r="MI9" s="99"/>
      <c r="MJ9" s="69"/>
      <c r="MK9" s="98" t="str">
        <f>IFERROR(INDEX(t_social_jours[Conduite],MATCH(MK$4&amp;t_datas[[#This Row],[Matricule]],t_social_jours[Date &amp; Matricule perso],0)),"/")</f>
        <v>/</v>
      </c>
      <c r="ML9" s="98" t="str">
        <f>IFERROR(INDEX(t_social_jours[Travail],MATCH(ML$4&amp;t_datas[[#This Row],[Matricule]],t_social_jours[Date &amp; Matricule perso],0)),"/")</f>
        <v>/</v>
      </c>
      <c r="MM9" s="98" t="str">
        <f>IFERROR(INDEX(t_social_jours[Dispo],MATCH(MM$4&amp;t_datas[[#This Row],[Matricule]],t_social_jours[Date &amp; Matricule perso],0)),"/")</f>
        <v>/</v>
      </c>
      <c r="MN9" s="99" t="str">
        <f t="shared" si="953"/>
        <v>/</v>
      </c>
      <c r="MO9" s="98"/>
      <c r="MP9" s="4"/>
      <c r="MQ9" s="4"/>
      <c r="MR9" s="98" t="str">
        <f>IFERROR(INDEX(t_social_jours[Départ remake],MATCH(MR$4&amp;t_datas[[#This Row],[Matricule]],t_social_jours[Date &amp; Matricule perso],0)),"/")</f>
        <v>/</v>
      </c>
      <c r="MS9" s="98" t="str">
        <f>IFERROR(INDEX(t_social_jours[Arrivée remake],MATCH(MS$4&amp;t_datas[[#This Row],[Matricule]],t_social_jours[Date &amp; Matricule perso],0)),"/")</f>
        <v>/</v>
      </c>
      <c r="MT9" s="99" t="str">
        <f>IFERROR(IF(INDEX(t_social_jours[Kilomètres],MATCH(MT$4&amp;t_datas[[#This Row],[Matricule]],t_social_jours[Date &amp; Matricule perso],0))="","",INDEX(t_social_jours[Kilomètres],MATCH(MT$4&amp;t_datas[[#This Row],[Matricule]],t_social_jours[Date &amp; Matricule perso],0))),"/")</f>
        <v>/</v>
      </c>
      <c r="MU9" s="102" t="str">
        <f t="shared" si="954"/>
        <v/>
      </c>
      <c r="MV9" s="101" t="str">
        <f>IF(t_datas[[#This Row],[Immatriculation tracteur]]="","",t_datas[[#This Row],[Immatriculation tracteur]])</f>
        <v>VHL 3</v>
      </c>
      <c r="MX9" s="98" t="str">
        <f>IF(t_datas[[#This Row],[Immatriculation SEMI]]="","",t_datas[[#This Row],[Immatriculation SEMI]])</f>
        <v>RMQ 3</v>
      </c>
      <c r="MY9" s="98" t="str">
        <f>IF(t_datas[[#This Row],[Client affecté]]="","",t_datas[[#This Row],[Client affecté]])</f>
        <v>ccc</v>
      </c>
      <c r="MZ9" s="98"/>
      <c r="NA9" s="4">
        <f t="shared" si="955"/>
        <v>-1</v>
      </c>
      <c r="NB9" s="4"/>
      <c r="NC9" s="4"/>
      <c r="ND9" s="98"/>
      <c r="NE9" s="98"/>
      <c r="NF9" s="98"/>
      <c r="NG9" s="98"/>
      <c r="NH9" s="99"/>
      <c r="NI9" s="69"/>
      <c r="NJ9" s="98"/>
      <c r="NK9" s="98"/>
      <c r="NL9" s="98"/>
      <c r="NM9" s="98"/>
      <c r="NN9" s="99"/>
      <c r="NO9" s="69"/>
      <c r="NP9" s="98" t="str">
        <f>IFERROR(INDEX(t_social_jours[Conduite],MATCH(NP$4&amp;t_datas[[#This Row],[Matricule]],t_social_jours[Date &amp; Matricule perso],0)),"/")</f>
        <v>/</v>
      </c>
      <c r="NQ9" s="98" t="str">
        <f>IFERROR(INDEX(t_social_jours[Travail],MATCH(NQ$4&amp;t_datas[[#This Row],[Matricule]],t_social_jours[Date &amp; Matricule perso],0)),"/")</f>
        <v>/</v>
      </c>
      <c r="NR9" s="98" t="str">
        <f>IFERROR(INDEX(t_social_jours[Dispo],MATCH(NR$4&amp;t_datas[[#This Row],[Matricule]],t_social_jours[Date &amp; Matricule perso],0)),"/")</f>
        <v>/</v>
      </c>
      <c r="NS9" s="99" t="str">
        <f t="shared" si="956"/>
        <v>/</v>
      </c>
      <c r="NT9" s="98"/>
      <c r="NU9" s="4"/>
      <c r="NV9" s="4"/>
      <c r="NW9" s="98" t="str">
        <f>IFERROR(INDEX(t_social_jours[Départ remake],MATCH(NW$4&amp;t_datas[[#This Row],[Matricule]],t_social_jours[Date &amp; Matricule perso],0)),"/")</f>
        <v>/</v>
      </c>
      <c r="NX9" s="98" t="str">
        <f>IFERROR(INDEX(t_social_jours[Arrivée remake],MATCH(NX$4&amp;t_datas[[#This Row],[Matricule]],t_social_jours[Date &amp; Matricule perso],0)),"/")</f>
        <v>/</v>
      </c>
      <c r="NY9" s="99" t="str">
        <f>IFERROR(IF(INDEX(t_social_jours[Kilomètres],MATCH(NY$4&amp;t_datas[[#This Row],[Matricule]],t_social_jours[Date &amp; Matricule perso],0))="","",INDEX(t_social_jours[Kilomètres],MATCH(NY$4&amp;t_datas[[#This Row],[Matricule]],t_social_jours[Date &amp; Matricule perso],0))),"/")</f>
        <v>/</v>
      </c>
      <c r="NZ9" s="102" t="str">
        <f t="shared" si="957"/>
        <v/>
      </c>
      <c r="OA9" s="101" t="str">
        <f>IF(t_datas[[#This Row],[Immatriculation tracteur]]="","",t_datas[[#This Row],[Immatriculation tracteur]])</f>
        <v>VHL 3</v>
      </c>
      <c r="OC9" s="98" t="str">
        <f>IF(t_datas[[#This Row],[Immatriculation SEMI]]="","",t_datas[[#This Row],[Immatriculation SEMI]])</f>
        <v>RMQ 3</v>
      </c>
      <c r="OD9" s="98" t="str">
        <f>IF(t_datas[[#This Row],[Client affecté]]="","",t_datas[[#This Row],[Client affecté]])</f>
        <v>ccc</v>
      </c>
      <c r="OE9" s="98" t="str">
        <f>IF(t_datas[[#This Row],[Site/ville]]="","",t_datas[[#This Row],[Site/ville]])</f>
        <v/>
      </c>
      <c r="OF9" s="4">
        <f t="shared" si="958"/>
        <v>-1</v>
      </c>
      <c r="OG9" s="4"/>
      <c r="OH9" s="4"/>
      <c r="OI9" s="98"/>
      <c r="OJ9" s="98"/>
      <c r="OK9" s="98"/>
      <c r="OL9" s="98"/>
      <c r="OM9" s="99"/>
      <c r="ON9" s="69"/>
      <c r="OO9" s="98"/>
      <c r="OP9" s="98"/>
      <c r="OQ9" s="98"/>
      <c r="OR9" s="98"/>
      <c r="OS9" s="99"/>
      <c r="OT9" s="69"/>
      <c r="OU9" s="98" t="str">
        <f>IFERROR(INDEX(t_social_jours[Conduite],MATCH(OU$4&amp;t_datas[[#This Row],[Matricule]],t_social_jours[Date &amp; Matricule perso],0)),"/")</f>
        <v>/</v>
      </c>
      <c r="OV9" s="98" t="str">
        <f>IFERROR(INDEX(t_social_jours[Travail],MATCH(OV$4&amp;t_datas[[#This Row],[Matricule]],t_social_jours[Date &amp; Matricule perso],0)),"/")</f>
        <v>/</v>
      </c>
      <c r="OW9" s="98" t="str">
        <f>IFERROR(INDEX(t_social_jours[Dispo],MATCH(OW$4&amp;t_datas[[#This Row],[Matricule]],t_social_jours[Date &amp; Matricule perso],0)),"/")</f>
        <v>/</v>
      </c>
      <c r="OX9" s="99" t="str">
        <f t="shared" si="959"/>
        <v>/</v>
      </c>
      <c r="OY9" s="98"/>
      <c r="OZ9" s="4"/>
      <c r="PA9" s="4"/>
      <c r="PB9" s="98" t="str">
        <f>IFERROR(INDEX(t_social_jours[Départ remake],MATCH(PB$4&amp;t_datas[[#This Row],[Matricule]],t_social_jours[Date &amp; Matricule perso],0)),"/")</f>
        <v>/</v>
      </c>
      <c r="PC9" s="98" t="str">
        <f>IFERROR(INDEX(t_social_jours[Arrivée remake],MATCH(PC$4&amp;t_datas[[#This Row],[Matricule]],t_social_jours[Date &amp; Matricule perso],0)),"/")</f>
        <v>/</v>
      </c>
      <c r="PD9" s="99" t="str">
        <f>IFERROR(IF(INDEX(t_social_jours[Kilomètres],MATCH(PD$4&amp;t_datas[[#This Row],[Matricule]],t_social_jours[Date &amp; Matricule perso],0))="","",INDEX(t_social_jours[Kilomètres],MATCH(PD$4&amp;t_datas[[#This Row],[Matricule]],t_social_jours[Date &amp; Matricule perso],0))),"/")</f>
        <v>/</v>
      </c>
      <c r="PE9" s="102" t="str">
        <f t="shared" si="960"/>
        <v/>
      </c>
      <c r="PF9" s="101" t="str">
        <f>IF(t_datas[[#This Row],[Immatriculation tracteur]]="","",t_datas[[#This Row],[Immatriculation tracteur]])</f>
        <v>VHL 3</v>
      </c>
      <c r="PH9" s="98" t="str">
        <f>IF(t_datas[[#This Row],[Immatriculation SEMI]]="","",t_datas[[#This Row],[Immatriculation SEMI]])</f>
        <v>RMQ 3</v>
      </c>
      <c r="PI9" s="98" t="str">
        <f>IF(t_datas[[#This Row],[Client affecté]]="","",t_datas[[#This Row],[Client affecté]])</f>
        <v>ccc</v>
      </c>
      <c r="PJ9" s="98" t="str">
        <f>IF(t_datas[[#This Row],[Site/ville]]="","",t_datas[[#This Row],[Site/ville]])</f>
        <v/>
      </c>
      <c r="PK9" s="4">
        <f t="shared" si="961"/>
        <v>-1</v>
      </c>
      <c r="PL9" s="4"/>
      <c r="PM9" s="4"/>
      <c r="PN9" s="98"/>
      <c r="PO9" s="98"/>
      <c r="PP9" s="98"/>
      <c r="PQ9" s="98"/>
      <c r="PR9" s="99"/>
      <c r="PS9" s="69"/>
      <c r="PT9" s="98"/>
      <c r="PU9" s="98"/>
      <c r="PV9" s="98"/>
      <c r="PW9" s="98"/>
      <c r="PX9" s="99"/>
      <c r="PY9" s="69"/>
      <c r="PZ9" s="98" t="str">
        <f>IFERROR(INDEX(t_social_jours[Conduite],MATCH(PZ$4&amp;t_datas[[#This Row],[Matricule]],t_social_jours[Date &amp; Matricule perso],0)),"/")</f>
        <v>/</v>
      </c>
      <c r="QA9" s="98" t="str">
        <f>IFERROR(INDEX(t_social_jours[Travail],MATCH(QA$4&amp;t_datas[[#This Row],[Matricule]],t_social_jours[Date &amp; Matricule perso],0)),"/")</f>
        <v>/</v>
      </c>
      <c r="QB9" s="98" t="str">
        <f>IFERROR(INDEX(t_social_jours[Dispo],MATCH(QB$4&amp;t_datas[[#This Row],[Matricule]],t_social_jours[Date &amp; Matricule perso],0)),"/")</f>
        <v>/</v>
      </c>
      <c r="QC9" s="99" t="str">
        <f t="shared" si="962"/>
        <v>/</v>
      </c>
      <c r="QD9" s="98"/>
      <c r="QE9" s="4"/>
      <c r="QF9" s="4"/>
      <c r="QG9" s="98" t="str">
        <f>IFERROR(INDEX(t_social_jours[Départ remake],MATCH(QG$4&amp;t_datas[[#This Row],[Matricule]],t_social_jours[Date &amp; Matricule perso],0)),"/")</f>
        <v>/</v>
      </c>
      <c r="QH9" s="98" t="str">
        <f>IFERROR(INDEX(t_social_jours[Arrivée remake],MATCH(QH$4&amp;t_datas[[#This Row],[Matricule]],t_social_jours[Date &amp; Matricule perso],0)),"/")</f>
        <v>/</v>
      </c>
      <c r="QI9" s="99" t="str">
        <f>IFERROR(IF(INDEX(t_social_jours[Kilomètres],MATCH(QI$4&amp;t_datas[[#This Row],[Matricule]],t_social_jours[Date &amp; Matricule perso],0))="","",INDEX(t_social_jours[Kilomètres],MATCH(QI$4&amp;t_datas[[#This Row],[Matricule]],t_social_jours[Date &amp; Matricule perso],0))),"/")</f>
        <v>/</v>
      </c>
      <c r="QJ9" s="102" t="str">
        <f t="shared" si="963"/>
        <v/>
      </c>
      <c r="QK9" s="101" t="str">
        <f>IF(t_datas[[#This Row],[Immatriculation tracteur]]="","",t_datas[[#This Row],[Immatriculation tracteur]])</f>
        <v>VHL 3</v>
      </c>
      <c r="QM9" s="98" t="str">
        <f>IF(t_datas[[#This Row],[Immatriculation SEMI]]="","",t_datas[[#This Row],[Immatriculation SEMI]])</f>
        <v>RMQ 3</v>
      </c>
      <c r="QN9" s="98" t="str">
        <f>IF(t_datas[[#This Row],[Client affecté]]="","",t_datas[[#This Row],[Client affecté]])</f>
        <v>ccc</v>
      </c>
      <c r="QO9" s="98" t="str">
        <f>IF(t_datas[[#This Row],[Site/ville]]="","",t_datas[[#This Row],[Site/ville]])</f>
        <v/>
      </c>
      <c r="QP9" s="4">
        <f t="shared" si="964"/>
        <v>-1</v>
      </c>
      <c r="QQ9" s="4"/>
      <c r="QR9" s="4"/>
      <c r="QS9" s="98"/>
      <c r="QT9" s="98"/>
      <c r="QU9" s="98"/>
      <c r="QV9" s="98"/>
      <c r="QW9" s="99"/>
      <c r="QX9" s="69"/>
      <c r="QY9" s="98"/>
      <c r="QZ9" s="98"/>
      <c r="RA9" s="98"/>
      <c r="RB9" s="98"/>
      <c r="RC9" s="99"/>
      <c r="RD9" s="69"/>
      <c r="RE9" s="98" t="str">
        <f>IFERROR(INDEX(t_social_jours[Conduite],MATCH(RE$4&amp;t_datas[[#This Row],[Matricule]],t_social_jours[Date &amp; Matricule perso],0)),"/")</f>
        <v>/</v>
      </c>
      <c r="RF9" s="98" t="str">
        <f>IFERROR(INDEX(t_social_jours[Travail],MATCH(RF$4&amp;t_datas[[#This Row],[Matricule]],t_social_jours[Date &amp; Matricule perso],0)),"/")</f>
        <v>/</v>
      </c>
      <c r="RG9" s="98" t="str">
        <f>IFERROR(INDEX(t_social_jours[Dispo],MATCH(RG$4&amp;t_datas[[#This Row],[Matricule]],t_social_jours[Date &amp; Matricule perso],0)),"/")</f>
        <v>/</v>
      </c>
      <c r="RH9" s="99" t="str">
        <f t="shared" si="965"/>
        <v>/</v>
      </c>
      <c r="RI9" s="98"/>
      <c r="RJ9" s="4"/>
      <c r="RK9" s="4"/>
      <c r="RL9" s="98" t="str">
        <f>IFERROR(INDEX(t_social_jours[Départ remake],MATCH(RL$4&amp;t_datas[[#This Row],[Matricule]],t_social_jours[Date &amp; Matricule perso],0)),"/")</f>
        <v>/</v>
      </c>
      <c r="RM9" s="98" t="str">
        <f>IFERROR(INDEX(t_social_jours[Arrivée remake],MATCH(RM$4&amp;t_datas[[#This Row],[Matricule]],t_social_jours[Date &amp; Matricule perso],0)),"/")</f>
        <v>/</v>
      </c>
      <c r="RN9" s="99" t="str">
        <f>IFERROR(IF(INDEX(t_social_jours[Kilomètres],MATCH(RN$4&amp;t_datas[[#This Row],[Matricule]],t_social_jours[Date &amp; Matricule perso],0))="","",INDEX(t_social_jours[Kilomètres],MATCH(RN$4&amp;t_datas[[#This Row],[Matricule]],t_social_jours[Date &amp; Matricule perso],0))),"/")</f>
        <v>/</v>
      </c>
      <c r="RO9" s="102" t="str">
        <f t="shared" si="966"/>
        <v/>
      </c>
      <c r="RP9" s="101" t="str">
        <f>IF(t_datas[[#This Row],[Immatriculation tracteur]]="","",t_datas[[#This Row],[Immatriculation tracteur]])</f>
        <v>VHL 3</v>
      </c>
      <c r="RR9" s="98" t="str">
        <f>IF(t_datas[[#This Row],[Immatriculation SEMI]]="","",t_datas[[#This Row],[Immatriculation SEMI]])</f>
        <v>RMQ 3</v>
      </c>
      <c r="RS9" s="98" t="str">
        <f>IF(t_datas[[#This Row],[Client affecté]]="","",t_datas[[#This Row],[Client affecté]])</f>
        <v>ccc</v>
      </c>
      <c r="RT9" s="98" t="str">
        <f>IF(t_datas[[#This Row],[Site/ville]]="","",t_datas[[#This Row],[Site/ville]])</f>
        <v/>
      </c>
      <c r="RU9" s="4">
        <f t="shared" si="967"/>
        <v>-1</v>
      </c>
      <c r="RV9" s="4"/>
      <c r="RW9" s="4"/>
      <c r="RX9" s="98"/>
      <c r="RY9" s="98"/>
      <c r="RZ9" s="98"/>
      <c r="SA9" s="98"/>
      <c r="SB9" s="99"/>
      <c r="SC9" s="69"/>
      <c r="SD9" s="98"/>
      <c r="SE9" s="98"/>
      <c r="SF9" s="98"/>
      <c r="SG9" s="98"/>
      <c r="SH9" s="99"/>
      <c r="SI9" s="69"/>
      <c r="SJ9" s="98" t="str">
        <f>IFERROR(INDEX(t_social_jours[Conduite],MATCH(SJ$4&amp;t_datas[[#This Row],[Matricule]],t_social_jours[Date &amp; Matricule perso],0)),"/")</f>
        <v>/</v>
      </c>
      <c r="SK9" s="98" t="str">
        <f>IFERROR(INDEX(t_social_jours[Travail],MATCH(SK$4&amp;t_datas[[#This Row],[Matricule]],t_social_jours[Date &amp; Matricule perso],0)),"/")</f>
        <v>/</v>
      </c>
      <c r="SL9" s="98" t="str">
        <f>IFERROR(INDEX(t_social_jours[Dispo],MATCH(SL$4&amp;t_datas[[#This Row],[Matricule]],t_social_jours[Date &amp; Matricule perso],0)),"/")</f>
        <v>/</v>
      </c>
      <c r="SM9" s="99" t="str">
        <f t="shared" si="968"/>
        <v>/</v>
      </c>
      <c r="SN9" s="98"/>
      <c r="SO9" s="4"/>
      <c r="SP9" s="4"/>
      <c r="SQ9" s="98" t="str">
        <f>IFERROR(INDEX(t_social_jours[Départ remake],MATCH(SQ$4&amp;t_datas[[#This Row],[Matricule]],t_social_jours[Date &amp; Matricule perso],0)),"/")</f>
        <v>/</v>
      </c>
      <c r="SR9" s="98" t="str">
        <f>IFERROR(INDEX(t_social_jours[Arrivée remake],MATCH(SR$4&amp;t_datas[[#This Row],[Matricule]],t_social_jours[Date &amp; Matricule perso],0)),"/")</f>
        <v>/</v>
      </c>
      <c r="SS9" s="99" t="str">
        <f>IFERROR(IF(INDEX(t_social_jours[Kilomètres],MATCH(SS$4&amp;t_datas[[#This Row],[Matricule]],t_social_jours[Date &amp; Matricule perso],0))="","",INDEX(t_social_jours[Kilomètres],MATCH(SS$4&amp;t_datas[[#This Row],[Matricule]],t_social_jours[Date &amp; Matricule perso],0))),"/")</f>
        <v>/</v>
      </c>
      <c r="ST9" s="103"/>
      <c r="SU9" s="101" t="str">
        <f>IF(t_datas[[#This Row],[Immatriculation tracteur]]="","",t_datas[[#This Row],[Immatriculation tracteur]])</f>
        <v>VHL 3</v>
      </c>
      <c r="SW9" s="98" t="str">
        <f>IF(t_datas[[#This Row],[Immatriculation SEMI]]="","",t_datas[[#This Row],[Immatriculation SEMI]])</f>
        <v>RMQ 3</v>
      </c>
      <c r="SX9" s="98" t="str">
        <f>IF(t_datas[[#This Row],[Client affecté]]="","",t_datas[[#This Row],[Client affecté]])</f>
        <v>ccc</v>
      </c>
      <c r="SY9" s="98" t="str">
        <f>IF(t_datas[[#This Row],[Site/ville]]="","",t_datas[[#This Row],[Site/ville]])</f>
        <v/>
      </c>
      <c r="SZ9" s="4">
        <f t="shared" si="969"/>
        <v>-1</v>
      </c>
      <c r="TA9" s="4"/>
      <c r="TB9" s="4"/>
      <c r="TC9" s="98"/>
      <c r="TD9" s="98"/>
      <c r="TE9" s="98"/>
      <c r="TF9" s="98"/>
      <c r="TG9" s="99"/>
      <c r="TH9" s="69"/>
      <c r="TI9" s="98"/>
      <c r="TJ9" s="98"/>
      <c r="TK9" s="98"/>
      <c r="TL9" s="98"/>
      <c r="TM9" s="99"/>
      <c r="TN9" s="69"/>
      <c r="TO9" s="98" t="str">
        <f>IFERROR(INDEX(t_social_jours[Conduite],MATCH(TO$4&amp;t_datas[[#This Row],[Matricule]],t_social_jours[Date &amp; Matricule perso],0)),"/")</f>
        <v>/</v>
      </c>
      <c r="TP9" s="98" t="str">
        <f>IFERROR(INDEX(t_social_jours[Travail],MATCH(TP$4&amp;t_datas[[#This Row],[Matricule]],t_social_jours[Date &amp; Matricule perso],0)),"/")</f>
        <v>/</v>
      </c>
      <c r="TQ9" s="98" t="str">
        <f>IFERROR(INDEX(t_social_jours[Dispo],MATCH(TQ$4&amp;t_datas[[#This Row],[Matricule]],t_social_jours[Date &amp; Matricule perso],0)),"/")</f>
        <v>/</v>
      </c>
      <c r="TR9" s="99" t="str">
        <f t="shared" si="970"/>
        <v>/</v>
      </c>
      <c r="TS9" s="98"/>
      <c r="TT9" s="4"/>
      <c r="TU9" s="4"/>
      <c r="TV9" s="98" t="str">
        <f>IFERROR(INDEX(t_social_jours[Départ remake],MATCH(TV$4&amp;t_datas[[#This Row],[Matricule]],t_social_jours[Date &amp; Matricule perso],0)),"/")</f>
        <v>/</v>
      </c>
      <c r="TW9" s="98" t="str">
        <f>IFERROR(INDEX(t_social_jours[Arrivée remake],MATCH(TW$4&amp;t_datas[[#This Row],[Matricule]],t_social_jours[Date &amp; Matricule perso],0)),"/")</f>
        <v>/</v>
      </c>
      <c r="TX9" s="99" t="str">
        <f>IFERROR(IF(INDEX(t_social_jours[Kilomètres],MATCH(TX$4&amp;t_datas[[#This Row],[Matricule]],t_social_jours[Date &amp; Matricule perso],0))="","",INDEX(t_social_jours[Kilomètres],MATCH(TX$4&amp;t_datas[[#This Row],[Matricule]],t_social_jours[Date &amp; Matricule perso],0))),"/")</f>
        <v>/</v>
      </c>
      <c r="TY9" s="102" t="str">
        <f t="shared" si="971"/>
        <v/>
      </c>
      <c r="TZ9" s="101" t="str">
        <f>IF(t_datas[[#This Row],[Immatriculation tracteur]]="","",t_datas[[#This Row],[Immatriculation tracteur]])</f>
        <v>VHL 3</v>
      </c>
      <c r="UB9" s="98" t="str">
        <f>IF(t_datas[[#This Row],[Immatriculation SEMI]]="","",t_datas[[#This Row],[Immatriculation SEMI]])</f>
        <v>RMQ 3</v>
      </c>
      <c r="UC9" s="98" t="str">
        <f>IF(t_datas[[#This Row],[Client affecté]]="","",t_datas[[#This Row],[Client affecté]])</f>
        <v>ccc</v>
      </c>
      <c r="UD9" s="98" t="str">
        <f>IF(t_datas[[#This Row],[Site/ville]]="","",t_datas[[#This Row],[Site/ville]])</f>
        <v/>
      </c>
      <c r="UE9" s="4">
        <f t="shared" si="972"/>
        <v>-1</v>
      </c>
      <c r="UF9" s="4"/>
      <c r="UG9" s="4"/>
      <c r="UH9" s="98"/>
      <c r="UI9" s="98"/>
      <c r="UJ9" s="98"/>
      <c r="UK9" s="98"/>
      <c r="UL9" s="99"/>
      <c r="UM9" s="69"/>
      <c r="UN9" s="98"/>
      <c r="UO9" s="98"/>
      <c r="UP9" s="98"/>
      <c r="UQ9" s="98"/>
      <c r="UR9" s="99"/>
      <c r="US9" s="69"/>
      <c r="UT9" s="98" t="str">
        <f>IFERROR(INDEX(t_social_jours[Conduite],MATCH(UT$4&amp;t_datas[[#This Row],[Matricule]],t_social_jours[Date &amp; Matricule perso],0)),"/")</f>
        <v>/</v>
      </c>
      <c r="UU9" s="98" t="str">
        <f>IFERROR(INDEX(t_social_jours[Travail],MATCH(UU$4&amp;t_datas[[#This Row],[Matricule]],t_social_jours[Date &amp; Matricule perso],0)),"/")</f>
        <v>/</v>
      </c>
      <c r="UV9" s="98" t="str">
        <f>IFERROR(INDEX(t_social_jours[Dispo],MATCH(UV$4&amp;t_datas[[#This Row],[Matricule]],t_social_jours[Date &amp; Matricule perso],0)),"/")</f>
        <v>/</v>
      </c>
      <c r="UW9" s="99" t="str">
        <f t="shared" si="973"/>
        <v>/</v>
      </c>
      <c r="UX9" s="98"/>
      <c r="UY9" s="4"/>
      <c r="UZ9" s="4"/>
      <c r="VA9" s="98" t="str">
        <f>IFERROR(INDEX(t_social_jours[Départ remake],MATCH(VA$4&amp;t_datas[[#This Row],[Matricule]],t_social_jours[Date &amp; Matricule perso],0)),"/")</f>
        <v>/</v>
      </c>
      <c r="VB9" s="98" t="str">
        <f>IFERROR(INDEX(t_social_jours[Arrivée remake],MATCH(VB$4&amp;t_datas[[#This Row],[Matricule]],t_social_jours[Date &amp; Matricule perso],0)),"/")</f>
        <v>/</v>
      </c>
      <c r="VC9" s="99" t="str">
        <f>IFERROR(IF(INDEX(t_social_jours[Kilomètres],MATCH(VC$4&amp;t_datas[[#This Row],[Matricule]],t_social_jours[Date &amp; Matricule perso],0))="","",INDEX(t_social_jours[Kilomètres],MATCH(VC$4&amp;t_datas[[#This Row],[Matricule]],t_social_jours[Date &amp; Matricule perso],0))),"/")</f>
        <v>/</v>
      </c>
      <c r="VD9" s="102" t="str">
        <f t="shared" si="974"/>
        <v/>
      </c>
      <c r="VE9" s="101" t="str">
        <f>IF(t_datas[[#This Row],[Immatriculation tracteur]]="","",t_datas[[#This Row],[Immatriculation tracteur]])</f>
        <v>VHL 3</v>
      </c>
      <c r="VG9" s="98" t="str">
        <f>IF(t_datas[[#This Row],[Immatriculation SEMI]]="","",t_datas[[#This Row],[Immatriculation SEMI]])</f>
        <v>RMQ 3</v>
      </c>
      <c r="VH9" s="98" t="str">
        <f>IF(t_datas[[#This Row],[Client affecté]]="","",t_datas[[#This Row],[Client affecté]])</f>
        <v>ccc</v>
      </c>
      <c r="VI9" s="98"/>
      <c r="VJ9" s="4">
        <f t="shared" si="975"/>
        <v>-1</v>
      </c>
      <c r="VK9" s="4"/>
      <c r="VL9" s="4"/>
      <c r="VM9" s="98"/>
      <c r="VN9" s="98"/>
      <c r="VO9" s="98"/>
      <c r="VP9" s="98"/>
      <c r="VQ9" s="99"/>
      <c r="VR9" s="69"/>
      <c r="VS9" s="98"/>
      <c r="VT9" s="98"/>
      <c r="VU9" s="98"/>
      <c r="VV9" s="98"/>
      <c r="VW9" s="99"/>
      <c r="VX9" s="69"/>
      <c r="VY9" s="98" t="str">
        <f>IFERROR(INDEX(t_social_jours[Conduite],MATCH(VY$4&amp;t_datas[[#This Row],[Matricule]],t_social_jours[Date &amp; Matricule perso],0)),"/")</f>
        <v>/</v>
      </c>
      <c r="VZ9" s="98" t="str">
        <f>IFERROR(INDEX(t_social_jours[Travail],MATCH(VZ$4&amp;t_datas[[#This Row],[Matricule]],t_social_jours[Date &amp; Matricule perso],0)),"/")</f>
        <v>/</v>
      </c>
      <c r="WA9" s="98" t="str">
        <f>IFERROR(INDEX(t_social_jours[Dispo],MATCH(WA$4&amp;t_datas[[#This Row],[Matricule]],t_social_jours[Date &amp; Matricule perso],0)),"/")</f>
        <v>/</v>
      </c>
      <c r="WB9" s="99" t="str">
        <f t="shared" si="976"/>
        <v>/</v>
      </c>
      <c r="WC9" s="98"/>
      <c r="WD9" s="4"/>
      <c r="WE9" s="4"/>
      <c r="WF9" s="98" t="str">
        <f>IFERROR(INDEX(t_social_jours[Départ remake],MATCH(WF$4&amp;t_datas[[#This Row],[Matricule]],t_social_jours[Date &amp; Matricule perso],0)),"/")</f>
        <v>/</v>
      </c>
      <c r="WG9" s="98" t="str">
        <f>IFERROR(INDEX(t_social_jours[Arrivée remake],MATCH(WG$4&amp;t_datas[[#This Row],[Matricule]],t_social_jours[Date &amp; Matricule perso],0)),"/")</f>
        <v>/</v>
      </c>
      <c r="WH9" s="99" t="str">
        <f>IFERROR(IF(INDEX(t_social_jours[Kilomètres],MATCH(WH$4&amp;t_datas[[#This Row],[Matricule]],t_social_jours[Date &amp; Matricule perso],0))="","",INDEX(t_social_jours[Kilomètres],MATCH(WH$4&amp;t_datas[[#This Row],[Matricule]],t_social_jours[Date &amp; Matricule perso],0))),"/")</f>
        <v>/</v>
      </c>
      <c r="WI9" s="102" t="str">
        <f t="shared" si="977"/>
        <v/>
      </c>
      <c r="WJ9" s="101" t="str">
        <f>IF(t_datas[[#This Row],[Immatriculation tracteur]]="","",t_datas[[#This Row],[Immatriculation tracteur]])</f>
        <v>VHL 3</v>
      </c>
      <c r="WL9" s="98" t="str">
        <f>IF(t_datas[[#This Row],[Immatriculation SEMI]]="","",t_datas[[#This Row],[Immatriculation SEMI]])</f>
        <v>RMQ 3</v>
      </c>
      <c r="WM9" s="98" t="str">
        <f>IF(t_datas[[#This Row],[Client affecté]]="","",t_datas[[#This Row],[Client affecté]])</f>
        <v>ccc</v>
      </c>
      <c r="WN9" s="98"/>
      <c r="WO9" s="4">
        <f t="shared" si="978"/>
        <v>-1</v>
      </c>
      <c r="WP9" s="4"/>
      <c r="WQ9" s="4"/>
      <c r="WR9" s="98"/>
      <c r="WS9" s="98"/>
      <c r="WT9" s="98"/>
      <c r="WU9" s="98"/>
      <c r="WV9" s="99"/>
      <c r="WW9" s="69"/>
      <c r="WX9" s="98"/>
      <c r="WY9" s="98"/>
      <c r="WZ9" s="98"/>
      <c r="XA9" s="98"/>
      <c r="XB9" s="99"/>
      <c r="XC9" s="69"/>
      <c r="XD9" s="98" t="str">
        <f>IFERROR(INDEX(t_social_jours[Conduite],MATCH(XD$4&amp;t_datas[[#This Row],[Matricule]],t_social_jours[Date &amp; Matricule perso],0)),"/")</f>
        <v>/</v>
      </c>
      <c r="XE9" s="98" t="str">
        <f>IFERROR(INDEX(t_social_jours[Travail],MATCH(XE$4&amp;t_datas[[#This Row],[Matricule]],t_social_jours[Date &amp; Matricule perso],0)),"/")</f>
        <v>/</v>
      </c>
      <c r="XF9" s="98" t="str">
        <f>IFERROR(INDEX(t_social_jours[Dispo],MATCH(XF$4&amp;t_datas[[#This Row],[Matricule]],t_social_jours[Date &amp; Matricule perso],0)),"/")</f>
        <v>/</v>
      </c>
      <c r="XG9" s="99" t="str">
        <f t="shared" si="979"/>
        <v>/</v>
      </c>
      <c r="XH9" s="98"/>
      <c r="XI9" s="4"/>
      <c r="XJ9" s="4"/>
      <c r="XK9" s="98" t="str">
        <f>IFERROR(INDEX(t_social_jours[Départ remake],MATCH(XK$4&amp;t_datas[[#This Row],[Matricule]],t_social_jours[Date &amp; Matricule perso],0)),"/")</f>
        <v>/</v>
      </c>
      <c r="XL9" s="98" t="str">
        <f>IFERROR(INDEX(t_social_jours[Arrivée remake],MATCH(XL$4&amp;t_datas[[#This Row],[Matricule]],t_social_jours[Date &amp; Matricule perso],0)),"/")</f>
        <v>/</v>
      </c>
      <c r="XM9" s="99" t="str">
        <f>IFERROR(IF(INDEX(t_social_jours[Kilomètres],MATCH(XM$4&amp;t_datas[[#This Row],[Matricule]],t_social_jours[Date &amp; Matricule perso],0))="","",INDEX(t_social_jours[Kilomètres],MATCH(XM$4&amp;t_datas[[#This Row],[Matricule]],t_social_jours[Date &amp; Matricule perso],0))),"/")</f>
        <v>/</v>
      </c>
      <c r="XN9" s="102" t="str">
        <f t="shared" si="980"/>
        <v/>
      </c>
      <c r="XO9" s="101" t="str">
        <f>IF(t_datas[[#This Row],[Immatriculation tracteur]]="","",t_datas[[#This Row],[Immatriculation tracteur]])</f>
        <v>VHL 3</v>
      </c>
      <c r="XQ9" s="98" t="str">
        <f>IF(t_datas[[#This Row],[Immatriculation SEMI]]="","",t_datas[[#This Row],[Immatriculation SEMI]])</f>
        <v>RMQ 3</v>
      </c>
      <c r="XR9" s="98" t="str">
        <f>IF(t_datas[[#This Row],[Client affecté]]="","",t_datas[[#This Row],[Client affecté]])</f>
        <v>ccc</v>
      </c>
      <c r="XS9" s="98" t="str">
        <f>IF(t_datas[[#This Row],[Site/ville]]="","",t_datas[[#This Row],[Site/ville]])</f>
        <v/>
      </c>
      <c r="XT9" s="4">
        <f t="shared" si="981"/>
        <v>-1</v>
      </c>
      <c r="XU9" s="4"/>
      <c r="XV9" s="4"/>
      <c r="XW9" s="98"/>
      <c r="XX9" s="98"/>
      <c r="XY9" s="98"/>
      <c r="XZ9" s="98"/>
      <c r="YA9" s="99"/>
      <c r="YB9" s="69"/>
      <c r="YC9" s="98"/>
      <c r="YD9" s="98"/>
      <c r="YE9" s="98"/>
      <c r="YF9" s="98"/>
      <c r="YG9" s="99"/>
      <c r="YH9" s="69"/>
      <c r="YI9" s="98" t="str">
        <f>IFERROR(INDEX(t_social_jours[Conduite],MATCH(YI$4&amp;t_datas[[#This Row],[Matricule]],t_social_jours[Date &amp; Matricule perso],0)),"/")</f>
        <v>/</v>
      </c>
      <c r="YJ9" s="98" t="str">
        <f>IFERROR(INDEX(t_social_jours[Travail],MATCH(YJ$4&amp;t_datas[[#This Row],[Matricule]],t_social_jours[Date &amp; Matricule perso],0)),"/")</f>
        <v>/</v>
      </c>
      <c r="YK9" s="98" t="str">
        <f>IFERROR(INDEX(t_social_jours[Dispo],MATCH(YK$4&amp;t_datas[[#This Row],[Matricule]],t_social_jours[Date &amp; Matricule perso],0)),"/")</f>
        <v>/</v>
      </c>
      <c r="YL9" s="99" t="str">
        <f t="shared" si="982"/>
        <v>/</v>
      </c>
      <c r="YM9" s="98"/>
      <c r="YN9" s="4"/>
      <c r="YO9" s="4"/>
      <c r="YP9" s="98" t="str">
        <f>IFERROR(INDEX(t_social_jours[Départ remake],MATCH(YP$4&amp;t_datas[[#This Row],[Matricule]],t_social_jours[Date &amp; Matricule perso],0)),"/")</f>
        <v>/</v>
      </c>
      <c r="YQ9" s="98" t="str">
        <f>IFERROR(INDEX(t_social_jours[Arrivée remake],MATCH(YQ$4&amp;t_datas[[#This Row],[Matricule]],t_social_jours[Date &amp; Matricule perso],0)),"/")</f>
        <v>/</v>
      </c>
      <c r="YR9" s="99" t="str">
        <f>IFERROR(IF(INDEX(t_social_jours[Kilomètres],MATCH(YR$4&amp;t_datas[[#This Row],[Matricule]],t_social_jours[Date &amp; Matricule perso],0))="","",INDEX(t_social_jours[Kilomètres],MATCH(YR$4&amp;t_datas[[#This Row],[Matricule]],t_social_jours[Date &amp; Matricule perso],0))),"/")</f>
        <v>/</v>
      </c>
      <c r="YS9" s="102" t="str">
        <f t="shared" si="983"/>
        <v/>
      </c>
      <c r="YT9" s="101" t="str">
        <f>IF(t_datas[[#This Row],[Immatriculation tracteur]]="","",t_datas[[#This Row],[Immatriculation tracteur]])</f>
        <v>VHL 3</v>
      </c>
      <c r="YV9" s="98" t="str">
        <f>IF(t_datas[[#This Row],[Immatriculation SEMI]]="","",t_datas[[#This Row],[Immatriculation SEMI]])</f>
        <v>RMQ 3</v>
      </c>
      <c r="YW9" s="98" t="str">
        <f>IF(t_datas[[#This Row],[Client affecté]]="","",t_datas[[#This Row],[Client affecté]])</f>
        <v>ccc</v>
      </c>
      <c r="YX9" s="98" t="str">
        <f>IF(t_datas[[#This Row],[Site/ville]]="","",t_datas[[#This Row],[Site/ville]])</f>
        <v/>
      </c>
      <c r="YY9" s="4">
        <f t="shared" si="984"/>
        <v>-1</v>
      </c>
      <c r="YZ9" s="4"/>
      <c r="ZA9" s="4"/>
      <c r="ZB9" s="98"/>
      <c r="ZC9" s="98"/>
      <c r="ZD9" s="98"/>
      <c r="ZE9" s="98"/>
      <c r="ZF9" s="99"/>
      <c r="ZG9" s="69"/>
      <c r="ZH9" s="98"/>
      <c r="ZI9" s="98"/>
      <c r="ZJ9" s="98"/>
      <c r="ZK9" s="98"/>
      <c r="ZL9" s="99"/>
      <c r="ZM9" s="69"/>
      <c r="ZN9" s="98" t="str">
        <f>IFERROR(INDEX(t_social_jours[Conduite],MATCH(ZN$4&amp;t_datas[[#This Row],[Matricule]],t_social_jours[Date &amp; Matricule perso],0)),"/")</f>
        <v>/</v>
      </c>
      <c r="ZO9" s="98" t="str">
        <f>IFERROR(INDEX(t_social_jours[Travail],MATCH(ZO$4&amp;t_datas[[#This Row],[Matricule]],t_social_jours[Date &amp; Matricule perso],0)),"/")</f>
        <v>/</v>
      </c>
      <c r="ZP9" s="98" t="str">
        <f>IFERROR(INDEX(t_social_jours[Dispo],MATCH(ZP$4&amp;t_datas[[#This Row],[Matricule]],t_social_jours[Date &amp; Matricule perso],0)),"/")</f>
        <v>/</v>
      </c>
      <c r="ZQ9" s="99" t="str">
        <f t="shared" si="985"/>
        <v>/</v>
      </c>
      <c r="ZR9" s="98"/>
      <c r="ZS9" s="4"/>
      <c r="ZT9" s="4"/>
      <c r="ZU9" s="98" t="str">
        <f>IFERROR(INDEX(t_social_jours[Départ remake],MATCH(ZU$4&amp;t_datas[[#This Row],[Matricule]],t_social_jours[Date &amp; Matricule perso],0)),"/")</f>
        <v>/</v>
      </c>
      <c r="ZV9" s="98" t="str">
        <f>IFERROR(INDEX(t_social_jours[Arrivée remake],MATCH(ZV$4&amp;t_datas[[#This Row],[Matricule]],t_social_jours[Date &amp; Matricule perso],0)),"/")</f>
        <v>/</v>
      </c>
      <c r="ZW9" s="99" t="str">
        <f>IFERROR(IF(INDEX(t_social_jours[Kilomètres],MATCH(ZW$4&amp;t_datas[[#This Row],[Matricule]],t_social_jours[Date &amp; Matricule perso],0))="","",INDEX(t_social_jours[Kilomètres],MATCH(ZW$4&amp;t_datas[[#This Row],[Matricule]],t_social_jours[Date &amp; Matricule perso],0))),"/")</f>
        <v>/</v>
      </c>
      <c r="ZX9" s="102" t="str">
        <f t="shared" si="986"/>
        <v/>
      </c>
      <c r="ZY9" s="101" t="str">
        <f>IF(t_datas[[#This Row],[Immatriculation tracteur]]="","",t_datas[[#This Row],[Immatriculation tracteur]])</f>
        <v>VHL 3</v>
      </c>
      <c r="AAA9" s="98" t="str">
        <f>IF(t_datas[[#This Row],[Immatriculation SEMI]]="","",t_datas[[#This Row],[Immatriculation SEMI]])</f>
        <v>RMQ 3</v>
      </c>
      <c r="AAB9" s="98" t="str">
        <f>IF(t_datas[[#This Row],[Client affecté]]="","",t_datas[[#This Row],[Client affecté]])</f>
        <v>ccc</v>
      </c>
      <c r="AAC9" s="98" t="str">
        <f>IF(t_datas[[#This Row],[Site/ville]]="","",t_datas[[#This Row],[Site/ville]])</f>
        <v/>
      </c>
      <c r="AAD9" s="4">
        <f t="shared" si="987"/>
        <v>-1</v>
      </c>
      <c r="AAE9" s="4"/>
      <c r="AAF9" s="4"/>
      <c r="AAG9" s="98"/>
      <c r="AAH9" s="98"/>
      <c r="AAI9" s="98"/>
      <c r="AAJ9" s="98"/>
      <c r="AAK9" s="99"/>
      <c r="AAL9" s="69"/>
      <c r="AAM9" s="98"/>
      <c r="AAN9" s="98"/>
      <c r="AAO9" s="98"/>
      <c r="AAP9" s="98"/>
      <c r="AAQ9" s="99"/>
      <c r="AAR9" s="69"/>
      <c r="AAS9" s="98" t="str">
        <f>IFERROR(INDEX(t_social_jours[Conduite],MATCH(AAS$4&amp;t_datas[[#This Row],[Matricule]],t_social_jours[Date &amp; Matricule perso],0)),"/")</f>
        <v>/</v>
      </c>
      <c r="AAT9" s="98" t="str">
        <f>IFERROR(INDEX(t_social_jours[Travail],MATCH(AAT$4&amp;t_datas[[#This Row],[Matricule]],t_social_jours[Date &amp; Matricule perso],0)),"/")</f>
        <v>/</v>
      </c>
      <c r="AAU9" s="98" t="str">
        <f>IFERROR(INDEX(t_social_jours[Dispo],MATCH(AAU$4&amp;t_datas[[#This Row],[Matricule]],t_social_jours[Date &amp; Matricule perso],0)),"/")</f>
        <v>/</v>
      </c>
      <c r="AAV9" s="99" t="str">
        <f t="shared" si="988"/>
        <v>/</v>
      </c>
      <c r="AAW9" s="98"/>
      <c r="AAX9" s="4"/>
      <c r="AAY9" s="4"/>
      <c r="AAZ9" s="98" t="str">
        <f>IFERROR(INDEX(t_social_jours[Départ remake],MATCH(AAZ$4&amp;t_datas[[#This Row],[Matricule]],t_social_jours[Date &amp; Matricule perso],0)),"/")</f>
        <v>/</v>
      </c>
      <c r="ABA9" s="98" t="str">
        <f>IFERROR(INDEX(t_social_jours[Arrivée remake],MATCH(ABA$4&amp;t_datas[[#This Row],[Matricule]],t_social_jours[Date &amp; Matricule perso],0)),"/")</f>
        <v>/</v>
      </c>
      <c r="ABB9" s="99" t="str">
        <f>IFERROR(IF(INDEX(t_social_jours[Kilomètres],MATCH(ABB$4&amp;t_datas[[#This Row],[Matricule]],t_social_jours[Date &amp; Matricule perso],0))="","",INDEX(t_social_jours[Kilomètres],MATCH(ABB$4&amp;t_datas[[#This Row],[Matricule]],t_social_jours[Date &amp; Matricule perso],0))),"/")</f>
        <v>/</v>
      </c>
      <c r="ABC9" s="102" t="str">
        <f t="shared" si="989"/>
        <v/>
      </c>
      <c r="ABD9" s="101" t="str">
        <f>IF(t_datas[[#This Row],[Immatriculation tracteur]]="","",t_datas[[#This Row],[Immatriculation tracteur]])</f>
        <v>VHL 3</v>
      </c>
      <c r="ABF9" s="98" t="str">
        <f>IF(t_datas[[#This Row],[Immatriculation SEMI]]="","",t_datas[[#This Row],[Immatriculation SEMI]])</f>
        <v>RMQ 3</v>
      </c>
      <c r="ABG9" s="98" t="str">
        <f>IF(t_datas[[#This Row],[Client affecté]]="","",t_datas[[#This Row],[Client affecté]])</f>
        <v>ccc</v>
      </c>
      <c r="ABH9" s="98"/>
      <c r="ABI9" s="4">
        <f t="shared" si="990"/>
        <v>-1</v>
      </c>
      <c r="ABJ9" s="4"/>
      <c r="ABK9" s="4"/>
      <c r="ABL9" s="98"/>
      <c r="ABM9" s="98"/>
      <c r="ABN9" s="98"/>
      <c r="ABO9" s="98"/>
      <c r="ABP9" s="99"/>
      <c r="ABQ9" s="69"/>
      <c r="ABR9" s="98"/>
      <c r="ABS9" s="98"/>
      <c r="ABT9" s="98"/>
      <c r="ABU9" s="98"/>
      <c r="ABV9" s="99"/>
      <c r="ABW9" s="69"/>
      <c r="ABX9" s="98" t="str">
        <f>IFERROR(INDEX(t_social_jours[Conduite],MATCH(ABX$4&amp;t_datas[[#This Row],[Matricule]],t_social_jours[Date &amp; Matricule perso],0)),"/")</f>
        <v>/</v>
      </c>
      <c r="ABY9" s="98" t="str">
        <f>IFERROR(INDEX(t_social_jours[Travail],MATCH(ABY$4&amp;t_datas[[#This Row],[Matricule]],t_social_jours[Date &amp; Matricule perso],0)),"/")</f>
        <v>/</v>
      </c>
      <c r="ABZ9" s="98" t="str">
        <f>IFERROR(INDEX(t_social_jours[Dispo],MATCH(ABZ$4&amp;t_datas[[#This Row],[Matricule]],t_social_jours[Date &amp; Matricule perso],0)),"/")</f>
        <v>/</v>
      </c>
      <c r="ACA9" s="99" t="str">
        <f t="shared" si="991"/>
        <v>/</v>
      </c>
      <c r="ACB9" s="98"/>
      <c r="ACC9" s="4"/>
      <c r="ACD9" s="4"/>
      <c r="ACE9" s="98" t="str">
        <f>IFERROR(INDEX(t_social_jours[Départ remake],MATCH(ACE$4&amp;t_datas[[#This Row],[Matricule]],t_social_jours[Date &amp; Matricule perso],0)),"/")</f>
        <v>/</v>
      </c>
      <c r="ACF9" s="98" t="str">
        <f>IFERROR(INDEX(t_social_jours[Arrivée remake],MATCH(ACF$4&amp;t_datas[[#This Row],[Matricule]],t_social_jours[Date &amp; Matricule perso],0)),"/")</f>
        <v>/</v>
      </c>
      <c r="ACG9" s="99" t="str">
        <f>IFERROR(IF(INDEX(t_social_jours[Kilomètres],MATCH(ACG$4&amp;t_datas[[#This Row],[Matricule]],t_social_jours[Date &amp; Matricule perso],0))="","",INDEX(t_social_jours[Kilomètres],MATCH(ACG$4&amp;t_datas[[#This Row],[Matricule]],t_social_jours[Date &amp; Matricule perso],0))),"/")</f>
        <v>/</v>
      </c>
      <c r="ACH9" s="102" t="str">
        <f t="shared" si="992"/>
        <v/>
      </c>
      <c r="ACI9" s="101" t="str">
        <f>IF(t_datas[[#This Row],[Immatriculation tracteur]]="","",t_datas[[#This Row],[Immatriculation tracteur]])</f>
        <v>VHL 3</v>
      </c>
      <c r="ACK9" s="98" t="str">
        <f>IF(t_datas[[#This Row],[Immatriculation SEMI]]="","",t_datas[[#This Row],[Immatriculation SEMI]])</f>
        <v>RMQ 3</v>
      </c>
      <c r="ACL9" s="98" t="str">
        <f>IF(t_datas[[#This Row],[Client affecté]]="","",t_datas[[#This Row],[Client affecté]])</f>
        <v>ccc</v>
      </c>
      <c r="ACM9" s="98"/>
      <c r="ACN9" s="4">
        <f t="shared" si="993"/>
        <v>-1</v>
      </c>
      <c r="ACO9" s="4"/>
      <c r="ACP9" s="4"/>
      <c r="ACQ9" s="98"/>
      <c r="ACR9" s="98"/>
      <c r="ACS9" s="98"/>
      <c r="ACT9" s="98"/>
      <c r="ACU9" s="99"/>
      <c r="ACV9" s="69"/>
      <c r="ACW9" s="98"/>
      <c r="ACX9" s="98"/>
      <c r="ACY9" s="98"/>
      <c r="ACZ9" s="98"/>
      <c r="ADA9" s="99"/>
      <c r="ADB9" s="69"/>
      <c r="ADC9" s="98" t="str">
        <f>IFERROR(INDEX(t_social_jours[Conduite],MATCH(ADC$4&amp;t_datas[[#This Row],[Matricule]],t_social_jours[Date &amp; Matricule perso],0)),"/")</f>
        <v>/</v>
      </c>
      <c r="ADD9" s="98" t="str">
        <f>IFERROR(INDEX(t_social_jours[Travail],MATCH(ADD$4&amp;t_datas[[#This Row],[Matricule]],t_social_jours[Date &amp; Matricule perso],0)),"/")</f>
        <v>/</v>
      </c>
      <c r="ADE9" s="98" t="str">
        <f>IFERROR(INDEX(t_social_jours[Dispo],MATCH(ADE$4&amp;t_datas[[#This Row],[Matricule]],t_social_jours[Date &amp; Matricule perso],0)),"/")</f>
        <v>/</v>
      </c>
      <c r="ADF9" s="99" t="str">
        <f t="shared" si="994"/>
        <v>/</v>
      </c>
      <c r="ADG9" s="98"/>
      <c r="ADH9" s="4"/>
      <c r="ADI9" s="4"/>
      <c r="ADJ9" s="98" t="str">
        <f>IFERROR(INDEX(t_social_jours[Départ remake],MATCH(ADJ$4&amp;t_datas[[#This Row],[Matricule]],t_social_jours[Date &amp; Matricule perso],0)),"/")</f>
        <v>/</v>
      </c>
      <c r="ADK9" s="98" t="str">
        <f>IFERROR(INDEX(t_social_jours[Arrivée remake],MATCH(ADK$4&amp;t_datas[[#This Row],[Matricule]],t_social_jours[Date &amp; Matricule perso],0)),"/")</f>
        <v>/</v>
      </c>
      <c r="ADL9" s="99" t="str">
        <f>IFERROR(IF(INDEX(t_social_jours[Kilomètres],MATCH(ADL$4&amp;t_datas[[#This Row],[Matricule]],t_social_jours[Date &amp; Matricule perso],0))="","",INDEX(t_social_jours[Kilomètres],MATCH(ADL$4&amp;t_datas[[#This Row],[Matricule]],t_social_jours[Date &amp; Matricule perso],0))),"/")</f>
        <v>/</v>
      </c>
      <c r="ADM9" s="102" t="str">
        <f t="shared" si="995"/>
        <v/>
      </c>
      <c r="ADN9" s="101" t="str">
        <f>IF(t_datas[[#This Row],[Immatriculation tracteur]]="","",t_datas[[#This Row],[Immatriculation tracteur]])</f>
        <v>VHL 3</v>
      </c>
      <c r="ADP9" s="98" t="str">
        <f>IF(t_datas[[#This Row],[Immatriculation SEMI]]="","",t_datas[[#This Row],[Immatriculation SEMI]])</f>
        <v>RMQ 3</v>
      </c>
      <c r="ADQ9" s="98" t="str">
        <f>IF(t_datas[[#This Row],[Client affecté]]="","",t_datas[[#This Row],[Client affecté]])</f>
        <v>ccc</v>
      </c>
      <c r="ADR9" s="98"/>
      <c r="ADS9" s="4">
        <f t="shared" si="996"/>
        <v>-1</v>
      </c>
      <c r="ADT9" s="4"/>
      <c r="ADU9" s="4"/>
      <c r="ADV9" s="98"/>
      <c r="ADW9" s="98"/>
      <c r="ADX9" s="98"/>
      <c r="ADY9" s="98"/>
      <c r="ADZ9" s="99"/>
      <c r="AEA9" s="69"/>
      <c r="AEB9" s="98"/>
      <c r="AEC9" s="98"/>
      <c r="AED9" s="98"/>
      <c r="AEE9" s="98"/>
      <c r="AEF9" s="99"/>
      <c r="AEG9" s="69"/>
      <c r="AEH9" s="98" t="str">
        <f>IFERROR(INDEX(t_social_jours[Conduite],MATCH(AEH$4&amp;t_datas[[#This Row],[Matricule]],t_social_jours[Date &amp; Matricule perso],0)),"/")</f>
        <v>/</v>
      </c>
      <c r="AEI9" s="98" t="str">
        <f>IFERROR(INDEX(t_social_jours[Travail],MATCH(AEI$4&amp;t_datas[[#This Row],[Matricule]],t_social_jours[Date &amp; Matricule perso],0)),"/")</f>
        <v>/</v>
      </c>
      <c r="AEJ9" s="98" t="str">
        <f>IFERROR(INDEX(t_social_jours[Dispo],MATCH(AEJ$4&amp;t_datas[[#This Row],[Matricule]],t_social_jours[Date &amp; Matricule perso],0)),"/")</f>
        <v>/</v>
      </c>
      <c r="AEK9" s="99" t="str">
        <f t="shared" si="997"/>
        <v>/</v>
      </c>
      <c r="AEL9" s="98"/>
      <c r="AEM9" s="4"/>
      <c r="AEN9" s="4"/>
      <c r="AEO9" s="98" t="str">
        <f>IFERROR(INDEX(t_social_jours[Départ remake],MATCH(AEO$4&amp;t_datas[[#This Row],[Matricule]],t_social_jours[Date &amp; Matricule perso],0)),"/")</f>
        <v>/</v>
      </c>
      <c r="AEP9" s="98" t="str">
        <f>IFERROR(INDEX(t_social_jours[Arrivée remake],MATCH(AEP$4&amp;t_datas[[#This Row],[Matricule]],t_social_jours[Date &amp; Matricule perso],0)),"/")</f>
        <v>/</v>
      </c>
      <c r="AEQ9" s="99" t="str">
        <f>IFERROR(IF(INDEX(t_social_jours[Kilomètres],MATCH(AEQ$4&amp;t_datas[[#This Row],[Matricule]],t_social_jours[Date &amp; Matricule perso],0))="","",INDEX(t_social_jours[Kilomètres],MATCH(AEQ$4&amp;t_datas[[#This Row],[Matricule]],t_social_jours[Date &amp; Matricule perso],0))),"/")</f>
        <v>/</v>
      </c>
      <c r="AER9" s="102" t="str">
        <f t="shared" si="998"/>
        <v/>
      </c>
      <c r="AES9" s="101" t="str">
        <f>IF(t_datas[[#This Row],[Immatriculation tracteur]]="","",t_datas[[#This Row],[Immatriculation tracteur]])</f>
        <v>VHL 3</v>
      </c>
      <c r="AEU9" s="98" t="str">
        <f>IF(t_datas[[#This Row],[Immatriculation SEMI]]="","",t_datas[[#This Row],[Immatriculation SEMI]])</f>
        <v>RMQ 3</v>
      </c>
      <c r="AEV9" s="98" t="str">
        <f>IF(t_datas[[#This Row],[Client affecté]]="","",t_datas[[#This Row],[Client affecté]])</f>
        <v>ccc</v>
      </c>
      <c r="AEW9" s="98"/>
      <c r="AEX9" s="4">
        <f t="shared" si="999"/>
        <v>-1</v>
      </c>
      <c r="AEY9" s="4"/>
      <c r="AEZ9" s="4"/>
      <c r="AFA9" s="98"/>
      <c r="AFB9" s="98"/>
      <c r="AFC9" s="98"/>
      <c r="AFD9" s="98"/>
      <c r="AFE9" s="99"/>
      <c r="AFF9" s="69"/>
      <c r="AFG9" s="98"/>
      <c r="AFH9" s="98"/>
      <c r="AFI9" s="98"/>
      <c r="AFJ9" s="98"/>
      <c r="AFK9" s="99"/>
      <c r="AFL9" s="69"/>
      <c r="AFM9" s="98" t="str">
        <f>IFERROR(INDEX(t_social_jours[Conduite],MATCH(AFM$4&amp;t_datas[[#This Row],[Matricule]],t_social_jours[Date &amp; Matricule perso],0)),"/")</f>
        <v>/</v>
      </c>
      <c r="AFN9" s="98" t="str">
        <f>IFERROR(INDEX(t_social_jours[Travail],MATCH(AFN$4&amp;t_datas[[#This Row],[Matricule]],t_social_jours[Date &amp; Matricule perso],0)),"/")</f>
        <v>/</v>
      </c>
      <c r="AFO9" s="98" t="str">
        <f>IFERROR(INDEX(t_social_jours[Dispo],MATCH(AFO$4&amp;t_datas[[#This Row],[Matricule]],t_social_jours[Date &amp; Matricule perso],0)),"/")</f>
        <v>/</v>
      </c>
      <c r="AFP9" s="99" t="str">
        <f t="shared" si="1000"/>
        <v>/</v>
      </c>
      <c r="AFQ9" s="98"/>
      <c r="AFR9" s="4"/>
      <c r="AFS9" s="4"/>
      <c r="AFT9" s="98" t="str">
        <f>IFERROR(INDEX(t_social_jours[Départ remake],MATCH(AFT$4&amp;t_datas[[#This Row],[Matricule]],t_social_jours[Date &amp; Matricule perso],0)),"/")</f>
        <v>/</v>
      </c>
      <c r="AFU9" s="98" t="str">
        <f>IFERROR(INDEX(t_social_jours[Arrivée remake],MATCH(AFU$4&amp;t_datas[[#This Row],[Matricule]],t_social_jours[Date &amp; Matricule perso],0)),"/")</f>
        <v>/</v>
      </c>
      <c r="AFV9" s="99" t="str">
        <f>IFERROR(IF(INDEX(t_social_jours[Kilomètres],MATCH(AFV$4&amp;t_datas[[#This Row],[Matricule]],t_social_jours[Date &amp; Matricule perso],0))="","",INDEX(t_social_jours[Kilomètres],MATCH(AFV$4&amp;t_datas[[#This Row],[Matricule]],t_social_jours[Date &amp; Matricule perso],0))),"/")</f>
        <v>/</v>
      </c>
      <c r="AFW9" s="102" t="str">
        <f t="shared" si="1001"/>
        <v/>
      </c>
      <c r="AFX9" s="101" t="str">
        <f>IF(t_datas[[#This Row],[Immatriculation tracteur]]="","",t_datas[[#This Row],[Immatriculation tracteur]])</f>
        <v>VHL 3</v>
      </c>
      <c r="AFZ9" s="98" t="str">
        <f>IF(t_datas[[#This Row],[Immatriculation SEMI]]="","",t_datas[[#This Row],[Immatriculation SEMI]])</f>
        <v>RMQ 3</v>
      </c>
      <c r="AGA9" s="98" t="str">
        <f>IF(t_datas[[#This Row],[Client affecté]]="","",t_datas[[#This Row],[Client affecté]])</f>
        <v>ccc</v>
      </c>
      <c r="AGB9" s="98"/>
      <c r="AGC9" s="4">
        <f t="shared" si="1002"/>
        <v>-1</v>
      </c>
      <c r="AGD9" s="4"/>
      <c r="AGE9" s="4"/>
      <c r="AGF9" s="98"/>
      <c r="AGG9" s="98"/>
      <c r="AGH9" s="98"/>
      <c r="AGI9" s="98"/>
      <c r="AGJ9" s="99"/>
      <c r="AGK9" s="69"/>
      <c r="AGL9" s="98"/>
      <c r="AGM9" s="98"/>
      <c r="AGN9" s="98"/>
      <c r="AGO9" s="98"/>
      <c r="AGP9" s="99"/>
      <c r="AGQ9" s="69"/>
      <c r="AGR9" s="98" t="str">
        <f>IFERROR(INDEX(t_social_jours[Conduite],MATCH(AGR$4&amp;t_datas[[#This Row],[Matricule]],t_social_jours[Date &amp; Matricule perso],0)),"/")</f>
        <v>/</v>
      </c>
      <c r="AGS9" s="98" t="str">
        <f>IFERROR(INDEX(t_social_jours[Travail],MATCH(AGS$4&amp;t_datas[[#This Row],[Matricule]],t_social_jours[Date &amp; Matricule perso],0)),"/")</f>
        <v>/</v>
      </c>
      <c r="AGT9" s="98" t="str">
        <f>IFERROR(INDEX(t_social_jours[Dispo],MATCH(AGT$4&amp;t_datas[[#This Row],[Matricule]],t_social_jours[Date &amp; Matricule perso],0)),"/")</f>
        <v>/</v>
      </c>
      <c r="AGU9" s="99" t="str">
        <f t="shared" si="1003"/>
        <v>/</v>
      </c>
      <c r="AGV9" s="98"/>
      <c r="AGW9" s="4"/>
      <c r="AGX9" s="4"/>
      <c r="AGY9" s="98" t="str">
        <f>IFERROR(INDEX(t_social_jours[Départ remake],MATCH(AGY$4&amp;t_datas[[#This Row],[Matricule]],t_social_jours[Date &amp; Matricule perso],0)),"/")</f>
        <v>/</v>
      </c>
      <c r="AGZ9" s="98" t="str">
        <f>IFERROR(INDEX(t_social_jours[Arrivée remake],MATCH(AGZ$4&amp;t_datas[[#This Row],[Matricule]],t_social_jours[Date &amp; Matricule perso],0)),"/")</f>
        <v>/</v>
      </c>
      <c r="AHA9" s="99" t="str">
        <f>IFERROR(IF(INDEX(t_social_jours[Kilomètres],MATCH(AHA$4&amp;t_datas[[#This Row],[Matricule]],t_social_jours[Date &amp; Matricule perso],0))="","",INDEX(t_social_jours[Kilomètres],MATCH(AHA$4&amp;t_datas[[#This Row],[Matricule]],t_social_jours[Date &amp; Matricule perso],0))),"/")</f>
        <v>/</v>
      </c>
      <c r="AHB9" s="102" t="str">
        <f t="shared" si="1004"/>
        <v/>
      </c>
      <c r="AHC9" s="101" t="str">
        <f>IF(t_datas[[#This Row],[Immatriculation tracteur]]="","",t_datas[[#This Row],[Immatriculation tracteur]])</f>
        <v>VHL 3</v>
      </c>
      <c r="AHE9" s="98" t="str">
        <f>IF(t_datas[[#This Row],[Immatriculation SEMI]]="","",t_datas[[#This Row],[Immatriculation SEMI]])</f>
        <v>RMQ 3</v>
      </c>
      <c r="AHF9" s="98" t="str">
        <f>IF(t_datas[[#This Row],[Client affecté]]="","",t_datas[[#This Row],[Client affecté]])</f>
        <v>ccc</v>
      </c>
      <c r="AHG9" s="98"/>
      <c r="AHH9" s="4">
        <f t="shared" si="1005"/>
        <v>-1</v>
      </c>
      <c r="AHI9" s="4"/>
      <c r="AHJ9" s="4"/>
      <c r="AHK9" s="98"/>
      <c r="AHL9" s="98"/>
      <c r="AHM9" s="98"/>
      <c r="AHN9" s="98"/>
      <c r="AHO9" s="99"/>
      <c r="AHP9" s="69"/>
      <c r="AHQ9" s="98"/>
      <c r="AHR9" s="98"/>
      <c r="AHS9" s="98"/>
      <c r="AHT9" s="98"/>
      <c r="AHU9" s="99"/>
      <c r="AHV9" s="69"/>
      <c r="AHW9" s="98" t="str">
        <f>IFERROR(INDEX(t_social_jours[Conduite],MATCH(AHW$4&amp;t_datas[[#This Row],[Matricule]],t_social_jours[Date &amp; Matricule perso],0)),"/")</f>
        <v>/</v>
      </c>
      <c r="AHX9" s="98" t="str">
        <f>IFERROR(INDEX(t_social_jours[Travail],MATCH(AHX$4&amp;t_datas[[#This Row],[Matricule]],t_social_jours[Date &amp; Matricule perso],0)),"/")</f>
        <v>/</v>
      </c>
      <c r="AHY9" s="98" t="str">
        <f>IFERROR(INDEX(t_social_jours[Dispo],MATCH(AHY$4&amp;t_datas[[#This Row],[Matricule]],t_social_jours[Date &amp; Matricule perso],0)),"/")</f>
        <v>/</v>
      </c>
      <c r="AHZ9" s="99" t="str">
        <f t="shared" si="1006"/>
        <v>/</v>
      </c>
      <c r="AIA9" s="98"/>
      <c r="AIB9" s="4"/>
      <c r="AIC9" s="4"/>
      <c r="AID9" s="98" t="str">
        <f>IFERROR(INDEX(t_social_jours[Départ remake],MATCH(AID$4&amp;t_datas[[#This Row],[Matricule]],t_social_jours[Date &amp; Matricule perso],0)),"/")</f>
        <v>/</v>
      </c>
      <c r="AIE9" s="98" t="str">
        <f>IFERROR(INDEX(t_social_jours[Arrivée remake],MATCH(AIE$4&amp;t_datas[[#This Row],[Matricule]],t_social_jours[Date &amp; Matricule perso],0)),"/")</f>
        <v>/</v>
      </c>
      <c r="AIF9" s="99" t="str">
        <f>IFERROR(IF(INDEX(t_social_jours[Kilomètres],MATCH(AIF$4&amp;t_datas[[#This Row],[Matricule]],t_social_jours[Date &amp; Matricule perso],0))="","",INDEX(t_social_jours[Kilomètres],MATCH(AIF$4&amp;t_datas[[#This Row],[Matricule]],t_social_jours[Date &amp; Matricule perso],0))),"/")</f>
        <v>/</v>
      </c>
      <c r="AIG9" s="102" t="str">
        <f t="shared" si="1007"/>
        <v/>
      </c>
      <c r="AIH9" s="101" t="str">
        <f>IF(t_datas[[#This Row],[Immatriculation tracteur]]="","",t_datas[[#This Row],[Immatriculation tracteur]])</f>
        <v>VHL 3</v>
      </c>
      <c r="AIJ9" s="98" t="str">
        <f>IF(t_datas[[#This Row],[Immatriculation SEMI]]="","",t_datas[[#This Row],[Immatriculation SEMI]])</f>
        <v>RMQ 3</v>
      </c>
      <c r="AIK9" s="98" t="str">
        <f>IF(t_datas[[#This Row],[Client affecté]]="","",t_datas[[#This Row],[Client affecté]])</f>
        <v>ccc</v>
      </c>
      <c r="AIL9" s="98" t="str">
        <f>IF(t_datas[[#This Row],[Site/ville]]="","",t_datas[[#This Row],[Site/ville]])</f>
        <v/>
      </c>
      <c r="AIM9" s="4">
        <f t="shared" si="1008"/>
        <v>-1</v>
      </c>
      <c r="AIN9" s="4"/>
      <c r="AIO9" s="4"/>
      <c r="AIP9" s="98"/>
      <c r="AIQ9" s="98"/>
      <c r="AIR9" s="98"/>
      <c r="AIS9" s="98"/>
      <c r="AIT9" s="99"/>
      <c r="AIU9" s="69"/>
      <c r="AIV9" s="98"/>
      <c r="AIW9" s="98"/>
      <c r="AIX9" s="98"/>
      <c r="AIY9" s="98"/>
      <c r="AIZ9" s="99"/>
      <c r="AJA9" s="69"/>
      <c r="AJB9" s="98" t="str">
        <f>IFERROR(INDEX(t_social_jours[Conduite],MATCH(AJB$4&amp;t_datas[[#This Row],[Matricule]],t_social_jours[Date &amp; Matricule perso],0)),"/")</f>
        <v>/</v>
      </c>
      <c r="AJC9" s="98" t="str">
        <f>IFERROR(INDEX(t_social_jours[Travail],MATCH(AJC$4&amp;t_datas[[#This Row],[Matricule]],t_social_jours[Date &amp; Matricule perso],0)),"/")</f>
        <v>/</v>
      </c>
      <c r="AJD9" s="98" t="str">
        <f>IFERROR(INDEX(t_social_jours[Dispo],MATCH(AJD$4&amp;t_datas[[#This Row],[Matricule]],t_social_jours[Date &amp; Matricule perso],0)),"/")</f>
        <v>/</v>
      </c>
      <c r="AJE9" s="99" t="str">
        <f t="shared" si="1009"/>
        <v>/</v>
      </c>
      <c r="AJF9" s="98"/>
      <c r="AJG9" s="4"/>
      <c r="AJH9" s="4"/>
      <c r="AJI9" s="98" t="str">
        <f>IFERROR(INDEX(t_social_jours[Départ remake],MATCH(AJI$4&amp;t_datas[[#This Row],[Matricule]],t_social_jours[Date &amp; Matricule perso],0)),"/")</f>
        <v>/</v>
      </c>
      <c r="AJJ9" s="98" t="str">
        <f>IFERROR(INDEX(t_social_jours[Arrivée remake],MATCH(AJJ$4&amp;t_datas[[#This Row],[Matricule]],t_social_jours[Date &amp; Matricule perso],0)),"/")</f>
        <v>/</v>
      </c>
      <c r="AJK9" s="99" t="str">
        <f>IFERROR(IF(INDEX(t_social_jours[Kilomètres],MATCH(AJK$4&amp;t_datas[[#This Row],[Matricule]],t_social_jours[Date &amp; Matricule perso],0))="","",INDEX(t_social_jours[Kilomètres],MATCH(AJK$4&amp;t_datas[[#This Row],[Matricule]],t_social_jours[Date &amp; Matricule perso],0))),"/")</f>
        <v>/</v>
      </c>
      <c r="AJL9" s="102" t="str">
        <f t="shared" si="1010"/>
        <v/>
      </c>
      <c r="AJM9" s="101" t="str">
        <f>IF(t_datas[[#This Row],[Immatriculation tracteur]]="","",t_datas[[#This Row],[Immatriculation tracteur]])</f>
        <v>VHL 3</v>
      </c>
      <c r="AJO9" s="98" t="str">
        <f>IF(t_datas[[#This Row],[Immatriculation SEMI]]="","",t_datas[[#This Row],[Immatriculation SEMI]])</f>
        <v>RMQ 3</v>
      </c>
      <c r="AJP9" s="98" t="str">
        <f>IF(t_datas[[#This Row],[Client affecté]]="","",t_datas[[#This Row],[Client affecté]])</f>
        <v>ccc</v>
      </c>
      <c r="AJQ9" s="98" t="str">
        <f>IF(t_datas[[#This Row],[Site/ville]]="","",t_datas[[#This Row],[Site/ville]])</f>
        <v/>
      </c>
      <c r="AJR9" s="4">
        <f t="shared" si="1011"/>
        <v>-1</v>
      </c>
      <c r="AJS9" s="4"/>
      <c r="AJT9" s="4"/>
      <c r="AJU9" s="98"/>
      <c r="AJV9" s="98"/>
      <c r="AJW9" s="98"/>
      <c r="AJX9" s="98"/>
      <c r="AJY9" s="99"/>
      <c r="AJZ9" s="69"/>
      <c r="AKA9" s="98"/>
      <c r="AKB9" s="98"/>
      <c r="AKC9" s="98"/>
      <c r="AKD9" s="98"/>
      <c r="AKE9" s="99"/>
      <c r="AKF9" s="69"/>
      <c r="AKG9" s="98" t="str">
        <f>IFERROR(INDEX(t_social_jours[Conduite],MATCH(AKG$4&amp;t_datas[[#This Row],[Matricule]],t_social_jours[Date &amp; Matricule perso],0)),"/")</f>
        <v>/</v>
      </c>
      <c r="AKH9" s="98" t="str">
        <f>IFERROR(INDEX(t_social_jours[Travail],MATCH(AKH$4&amp;t_datas[[#This Row],[Matricule]],t_social_jours[Date &amp; Matricule perso],0)),"/")</f>
        <v>/</v>
      </c>
      <c r="AKI9" s="98" t="str">
        <f>IFERROR(INDEX(t_social_jours[Dispo],MATCH(AKI$4&amp;t_datas[[#This Row],[Matricule]],t_social_jours[Date &amp; Matricule perso],0)),"/")</f>
        <v>/</v>
      </c>
      <c r="AKJ9" s="99" t="str">
        <f t="shared" si="1012"/>
        <v>/</v>
      </c>
      <c r="AKK9" s="98"/>
      <c r="AKL9" s="4"/>
      <c r="AKM9" s="4"/>
      <c r="AKN9" s="98" t="str">
        <f>IFERROR(INDEX(t_social_jours[Départ remake],MATCH(AKN$4&amp;t_datas[[#This Row],[Matricule]],t_social_jours[Date &amp; Matricule perso],0)),"/")</f>
        <v>/</v>
      </c>
      <c r="AKO9" s="98" t="str">
        <f>IFERROR(INDEX(t_social_jours[Arrivée remake],MATCH(AKO$4&amp;t_datas[[#This Row],[Matricule]],t_social_jours[Date &amp; Matricule perso],0)),"/")</f>
        <v>/</v>
      </c>
      <c r="AKP9" s="99" t="str">
        <f>IFERROR(IF(INDEX(t_social_jours[Kilomètres],MATCH(AKP$4&amp;t_datas[[#This Row],[Matricule]],t_social_jours[Date &amp; Matricule perso],0))="","",INDEX(t_social_jours[Kilomètres],MATCH(AKP$4&amp;t_datas[[#This Row],[Matricule]],t_social_jours[Date &amp; Matricule perso],0))),"/")</f>
        <v>/</v>
      </c>
      <c r="AKQ9" s="102" t="str">
        <f t="shared" si="1013"/>
        <v/>
      </c>
    </row>
    <row r="10" spans="1:979" x14ac:dyDescent="0.3">
      <c r="A10" s="92" t="s">
        <v>1041</v>
      </c>
      <c r="B10" s="5" t="s">
        <v>1116</v>
      </c>
      <c r="C10" s="93">
        <f>IF(AND(t_datas[[#This Row],[Société tracteur]]&lt;&gt;"",t_datas[[#This Row],[Société conducteur]]&lt;&gt;t_datas[[#This Row],[Société tracteur]],t_datas[[#This Row],[Colonne63]]&lt;&gt;"Yes"),-1,1)</f>
        <v>1</v>
      </c>
      <c r="D10" s="5"/>
      <c r="E10" s="94">
        <v>444</v>
      </c>
      <c r="F10" s="52" t="s">
        <v>87</v>
      </c>
      <c r="G10" s="104" t="str">
        <f>IFERROR(VLOOKUP(t_datas[[#This Row],[Matricule]],KMS_service_Mois[],15,0),"")</f>
        <v/>
      </c>
      <c r="H10" s="104" t="str">
        <f>IFERROR(IF(t_datas[[#This Row],[Base contrat]]-t_datas[[#This Row],[Colonne12]]&lt;0,t_datas[[#This Row],[Colonne12]]-t_datas[[#This Row],[Base contrat]],0),"")</f>
        <v/>
      </c>
      <c r="I10" s="106" t="str">
        <f>IFERROR(IF(t_datas[[#This Row],[Base contrat]]="","",IF((t_datas[[#This Row],[Colonne12]]-t_datas[[#This Row],[Base contrat]])/t_datas[[#This Row],[Base contrat]]&lt;0,"/",(t_datas[[#This Row],[Colonne12]]-t_datas[[#This Row],[Base contrat]])/t_datas[[#This Row],[Base contrat]])),"")</f>
        <v/>
      </c>
      <c r="J10" s="105" t="s">
        <v>1041</v>
      </c>
      <c r="K10" s="95" t="s">
        <v>1118</v>
      </c>
      <c r="M10" s="95" t="s">
        <v>1125</v>
      </c>
      <c r="N10" s="95" t="s">
        <v>1116</v>
      </c>
      <c r="O10" s="95" t="s">
        <v>1116</v>
      </c>
      <c r="P10" s="95" t="s">
        <v>1116</v>
      </c>
      <c r="Q10" s="95" t="s">
        <v>1131</v>
      </c>
      <c r="R10" s="95"/>
      <c r="S10" s="96" t="str">
        <f>IF(t_datas[[#This Row],[Immatriculation tracteur]]="","",t_datas[[#This Row],[Immatriculation tracteur]])</f>
        <v>VHL 4</v>
      </c>
      <c r="U10" s="97" t="str">
        <f>IF(t_datas[[#This Row],[Immatriculation SEMI]]="","",t_datas[[#This Row],[Immatriculation SEMI]])</f>
        <v>RMQ 4</v>
      </c>
      <c r="V10" s="97" t="str">
        <f>IF(t_datas[[#This Row],[Client affecté]]="","",t_datas[[#This Row],[Client affecté]])</f>
        <v>ddd</v>
      </c>
      <c r="W10" s="97"/>
      <c r="X10" s="97">
        <f t="shared" si="922"/>
        <v>-1</v>
      </c>
      <c r="AA10" s="97"/>
      <c r="AB10" s="97"/>
      <c r="AC10" s="97"/>
      <c r="AD10" s="97"/>
      <c r="AE10" s="69"/>
      <c r="AF10" s="69"/>
      <c r="AG10" s="97"/>
      <c r="AH10" s="97"/>
      <c r="AK10" s="69"/>
      <c r="AL10" s="69"/>
      <c r="AM10" s="97" t="str">
        <f>IFERROR(INDEX(t_social_jours[Conduite],MATCH(AM$4&amp;t_datas[[#This Row],[Matricule]],t_social_jours[Date &amp; Matricule perso],0)),"/")</f>
        <v>/</v>
      </c>
      <c r="AN10" s="97" t="str">
        <f>IFERROR(INDEX(t_social_jours[Travail],MATCH(AN$4&amp;t_datas[[#This Row],[Matricule]],t_social_jours[Date &amp; Matricule perso],0)),"/")</f>
        <v>/</v>
      </c>
      <c r="AO10" s="97" t="str">
        <f>IFERROR(INDEX(t_social_jours[Dispo],MATCH(AO$4&amp;t_datas[[#This Row],[Matricule]],t_social_jours[Date &amp; Matricule perso],0)),"/")</f>
        <v>/</v>
      </c>
      <c r="AP10" s="69" t="str">
        <f t="shared" si="923"/>
        <v>/</v>
      </c>
      <c r="AR10" s="4"/>
      <c r="AS10" s="4"/>
      <c r="AT10" s="98" t="str">
        <f>IFERROR(INDEX(t_social_jours[Départ remake],MATCH(AT$4&amp;t_datas[[#This Row],[Matricule]],t_social_jours[Date &amp; Matricule perso],0)),"/")</f>
        <v>/</v>
      </c>
      <c r="AU10" s="98" t="str">
        <f>IFERROR(INDEX(t_social_jours[Arrivée remake],MATCH(AU$4&amp;t_datas[[#This Row],[Matricule]],t_social_jours[Date &amp; Matricule perso],0)),"/")</f>
        <v>/</v>
      </c>
      <c r="AV10" s="99" t="str">
        <f>IFERROR(IF(INDEX(t_social_jours[Kilomètres],MATCH(AV$4&amp;t_datas[[#This Row],[Matricule]],t_social_jours[Date &amp; Matricule perso],0))="","",INDEX(t_social_jours[Kilomètres],MATCH(AV$4&amp;t_datas[[#This Row],[Matricule]],t_social_jours[Date &amp; Matricule perso],0))),"/")</f>
        <v>/</v>
      </c>
      <c r="AW10" s="98" t="str">
        <f t="shared" si="924"/>
        <v/>
      </c>
      <c r="AX10" s="100" t="str">
        <f>IF(t_datas[[#This Row],[Immatriculation tracteur]]="","",t_datas[[#This Row],[Immatriculation tracteur]])</f>
        <v>VHL 4</v>
      </c>
      <c r="AZ10" s="109" t="str">
        <f>IF(t_datas[[#This Row],[Immatriculation SEMI]]="","",t_datas[[#This Row],[Immatriculation SEMI]])</f>
        <v>RMQ 4</v>
      </c>
      <c r="BA10" s="109" t="str">
        <f>IF(t_datas[[#This Row],[Client affecté]]="","",t_datas[[#This Row],[Client affecté]])</f>
        <v>ddd</v>
      </c>
      <c r="BB10" s="110"/>
      <c r="BC10" s="111">
        <f t="shared" si="925"/>
        <v>-1</v>
      </c>
      <c r="BD10" s="90"/>
      <c r="BE10" s="90"/>
      <c r="BF10" s="111"/>
      <c r="BG10" s="111"/>
      <c r="BH10" s="90"/>
      <c r="BI10" s="90"/>
      <c r="BJ10" s="107"/>
      <c r="BK10" s="107"/>
      <c r="BL10" s="111"/>
      <c r="BM10" s="111"/>
      <c r="BN10" s="90"/>
      <c r="BO10" s="90"/>
      <c r="BP10" s="107"/>
      <c r="BQ10" s="107"/>
      <c r="BR10" s="90" t="str">
        <f>IFERROR(INDEX(t_social_jours[Conduite],MATCH(BR$4&amp;t_datas[[#This Row],[Matricule]],t_social_jours[Date &amp; Matricule perso],0)),"/")</f>
        <v>/</v>
      </c>
      <c r="BS10" s="110" t="str">
        <f>IFERROR(INDEX(t_social_jours[Travail],MATCH(BS$4&amp;t_datas[[#This Row],[Matricule]],t_social_jours[Date &amp; Matricule perso],0)),"/")</f>
        <v>/</v>
      </c>
      <c r="BT10" s="110" t="str">
        <f>IFERROR(INDEX(t_social_jours[Dispo],MATCH(BT$4&amp;t_datas[[#This Row],[Matricule]],t_social_jours[Date &amp; Matricule perso],0)),"/")</f>
        <v>/</v>
      </c>
      <c r="BU10" s="107" t="str">
        <f t="shared" si="926"/>
        <v>/</v>
      </c>
      <c r="BV10" s="110"/>
      <c r="BW10" s="108"/>
      <c r="BX10" s="108"/>
      <c r="BY10" s="110" t="str">
        <f>IFERROR(INDEX(t_social_jours[Départ remake],MATCH(BY$4&amp;t_datas[[#This Row],[Matricule]],t_social_jours[Date &amp; Matricule perso],0)),"/")</f>
        <v>/</v>
      </c>
      <c r="BZ10" s="110" t="str">
        <f>IFERROR(INDEX(t_social_jours[Arrivée remake],MATCH(BZ$4&amp;t_datas[[#This Row],[Matricule]],t_social_jours[Date &amp; Matricule perso],0)),"/")</f>
        <v>/</v>
      </c>
      <c r="CA10" s="112" t="str">
        <f>IFERROR(IF(INDEX(t_social_jours[Kilomètres],MATCH(CA$4&amp;t_datas[[#This Row],[Matricule]],t_social_jours[Date &amp; Matricule perso],0))="","",INDEX(t_social_jours[Kilomètres],MATCH(CA$4&amp;t_datas[[#This Row],[Matricule]],t_social_jours[Date &amp; Matricule perso],0))),"/")</f>
        <v>/</v>
      </c>
      <c r="CB10" s="102" t="str">
        <f t="shared" si="927"/>
        <v/>
      </c>
      <c r="CC10" s="101" t="str">
        <f>IF(t_datas[[#This Row],[Immatriculation tracteur]]="","",t_datas[[#This Row],[Immatriculation tracteur]])</f>
        <v>VHL 4</v>
      </c>
      <c r="CE10" s="98" t="str">
        <f>IF(t_datas[[#This Row],[Immatriculation SEMI]]="","",t_datas[[#This Row],[Immatriculation SEMI]])</f>
        <v>RMQ 4</v>
      </c>
      <c r="CF10" s="98" t="str">
        <f>IF(t_datas[[#This Row],[Client affecté]]="","",t_datas[[#This Row],[Client affecté]])</f>
        <v>ddd</v>
      </c>
      <c r="CG10" s="98" t="str">
        <f>IF(t_datas[[#This Row],[Site/ville]]="","",t_datas[[#This Row],[Site/ville]])</f>
        <v/>
      </c>
      <c r="CH10" s="97">
        <f t="shared" si="928"/>
        <v>-1</v>
      </c>
      <c r="CI10" s="4"/>
      <c r="CJ10" s="4"/>
      <c r="CK10" s="98"/>
      <c r="CL10" s="98"/>
      <c r="CM10" s="98"/>
      <c r="CN10" s="98"/>
      <c r="CO10" s="99"/>
      <c r="CP10" s="69"/>
      <c r="CQ10" s="98"/>
      <c r="CR10" s="98"/>
      <c r="CS10" s="98"/>
      <c r="CT10" s="98"/>
      <c r="CU10" s="99"/>
      <c r="CV10" s="69"/>
      <c r="CW10" s="98" t="str">
        <f>IFERROR(INDEX(t_social_jours[Conduite],MATCH(CW$4&amp;t_datas[[#This Row],[Matricule]],t_social_jours[Date &amp; Matricule perso],0)),"/")</f>
        <v>/</v>
      </c>
      <c r="CX10" s="98" t="str">
        <f>IFERROR(INDEX(t_social_jours[Travail],MATCH(CX$4&amp;t_datas[[#This Row],[Matricule]],t_social_jours[Date &amp; Matricule perso],0)),"/")</f>
        <v>/</v>
      </c>
      <c r="CY10" s="98" t="str">
        <f>IFERROR(INDEX(t_social_jours[Dispo],MATCH(CY$4&amp;t_datas[[#This Row],[Matricule]],t_social_jours[Date &amp; Matricule perso],0)),"/")</f>
        <v>/</v>
      </c>
      <c r="CZ10" s="99" t="str">
        <f t="shared" si="929"/>
        <v>/</v>
      </c>
      <c r="DA10" s="98"/>
      <c r="DB10" s="4"/>
      <c r="DC10" s="4"/>
      <c r="DD10" s="98" t="str">
        <f>IFERROR(INDEX(t_social_jours[Départ remake],MATCH(DD$4&amp;t_datas[[#This Row],[Matricule]],t_social_jours[Date &amp; Matricule perso],0)),"/")</f>
        <v>/</v>
      </c>
      <c r="DE10" s="98" t="str">
        <f>IFERROR(INDEX(t_social_jours[Arrivée remake],MATCH(DE$4&amp;t_datas[[#This Row],[Matricule]],t_social_jours[Date &amp; Matricule perso],0)),"/")</f>
        <v>/</v>
      </c>
      <c r="DF10" s="99" t="str">
        <f>IFERROR(IF(INDEX(t_social_jours[Kilomètres],MATCH(DF$4&amp;t_datas[[#This Row],[Matricule]],t_social_jours[Date &amp; Matricule perso],0))="","",INDEX(t_social_jours[Kilomètres],MATCH(DF$4&amp;t_datas[[#This Row],[Matricule]],t_social_jours[Date &amp; Matricule perso],0))),"/")</f>
        <v>/</v>
      </c>
      <c r="DG10" s="102" t="str">
        <f t="shared" si="930"/>
        <v/>
      </c>
      <c r="DH10" s="101" t="str">
        <f>IF(t_datas[[#This Row],[Immatriculation tracteur]]="","",t_datas[[#This Row],[Immatriculation tracteur]])</f>
        <v>VHL 4</v>
      </c>
      <c r="DJ10" s="98" t="str">
        <f>IF(t_datas[[#This Row],[Immatriculation SEMI]]="","",t_datas[[#This Row],[Immatriculation SEMI]])</f>
        <v>RMQ 4</v>
      </c>
      <c r="DK10" s="98" t="str">
        <f>IF(t_datas[[#This Row],[Client affecté]]="","",t_datas[[#This Row],[Client affecté]])</f>
        <v>ddd</v>
      </c>
      <c r="DL10" s="98" t="s">
        <v>1032</v>
      </c>
      <c r="DM10" s="4">
        <f t="shared" si="931"/>
        <v>-1</v>
      </c>
      <c r="DN10" s="4"/>
      <c r="DO10" s="4"/>
      <c r="DP10" s="98"/>
      <c r="DQ10" s="98"/>
      <c r="DR10" s="98"/>
      <c r="DS10" s="98"/>
      <c r="DT10" s="99"/>
      <c r="DU10" s="69"/>
      <c r="DV10" s="98"/>
      <c r="DW10" s="98"/>
      <c r="DX10" s="98"/>
      <c r="DY10" s="98"/>
      <c r="DZ10" s="99"/>
      <c r="EA10" s="69"/>
      <c r="EB10" s="98" t="str">
        <f>IFERROR(INDEX(t_social_jours[Conduite],MATCH(EB$4&amp;t_datas[[#This Row],[Matricule]],t_social_jours[Date &amp; Matricule perso],0)),"/")</f>
        <v>/</v>
      </c>
      <c r="EC10" s="98" t="str">
        <f>IFERROR(INDEX(t_social_jours[Travail],MATCH(EC$4&amp;t_datas[[#This Row],[Matricule]],t_social_jours[Date &amp; Matricule perso],0)),"/")</f>
        <v>/</v>
      </c>
      <c r="ED10" s="98" t="str">
        <f>IFERROR(INDEX(t_social_jours[Dispo],MATCH(ED$4&amp;t_datas[[#This Row],[Matricule]],t_social_jours[Date &amp; Matricule perso],0)),"/")</f>
        <v>/</v>
      </c>
      <c r="EE10" s="99" t="str">
        <f t="shared" si="932"/>
        <v>/</v>
      </c>
      <c r="EF10" s="98"/>
      <c r="EG10" s="4"/>
      <c r="EH10" s="4"/>
      <c r="EI10" s="98" t="str">
        <f>IFERROR(INDEX(t_social_jours[Départ remake],MATCH(EI$4&amp;t_datas[[#This Row],[Matricule]],t_social_jours[Date &amp; Matricule perso],0)),"/")</f>
        <v>/</v>
      </c>
      <c r="EJ10" s="98" t="str">
        <f>IFERROR(INDEX(t_social_jours[Arrivée remake],MATCH(EJ$4&amp;t_datas[[#This Row],[Matricule]],t_social_jours[Date &amp; Matricule perso],0)),"/")</f>
        <v>/</v>
      </c>
      <c r="EK10" s="99" t="str">
        <f>IFERROR(IF(INDEX(t_social_jours[Kilomètres],MATCH(EK$4&amp;t_datas[[#This Row],[Matricule]],t_social_jours[Date &amp; Matricule perso],0))="","",INDEX(t_social_jours[Kilomètres],MATCH(EK$4&amp;t_datas[[#This Row],[Matricule]],t_social_jours[Date &amp; Matricule perso],0))),"/")</f>
        <v>/</v>
      </c>
      <c r="EL10" s="102" t="str">
        <f t="shared" si="933"/>
        <v/>
      </c>
      <c r="EM10" s="101" t="str">
        <f>IF(t_datas[[#This Row],[Immatriculation tracteur]]="","",t_datas[[#This Row],[Immatriculation tracteur]])</f>
        <v>VHL 4</v>
      </c>
      <c r="EO10" s="98" t="str">
        <f>IF(t_datas[[#This Row],[Immatriculation SEMI]]="","",t_datas[[#This Row],[Immatriculation SEMI]])</f>
        <v>RMQ 4</v>
      </c>
      <c r="EP10" s="98" t="str">
        <f>IF(t_datas[[#This Row],[Client affecté]]="","",t_datas[[#This Row],[Client affecté]])</f>
        <v>ddd</v>
      </c>
      <c r="EQ10" s="98" t="s">
        <v>1032</v>
      </c>
      <c r="ER10" s="4">
        <f t="shared" si="934"/>
        <v>-1</v>
      </c>
      <c r="ES10" s="4"/>
      <c r="ET10" s="4"/>
      <c r="EU10" s="98"/>
      <c r="EV10" s="98"/>
      <c r="EW10" s="98"/>
      <c r="EX10" s="98"/>
      <c r="EY10" s="99"/>
      <c r="EZ10" s="69"/>
      <c r="FA10" s="98"/>
      <c r="FB10" s="98"/>
      <c r="FC10" s="98"/>
      <c r="FD10" s="98"/>
      <c r="FE10" s="99"/>
      <c r="FF10" s="69"/>
      <c r="FG10" s="98" t="str">
        <f>IFERROR(INDEX(t_social_jours[Conduite],MATCH(FG$4&amp;t_datas[[#This Row],[Matricule]],t_social_jours[Date &amp; Matricule perso],0)),"/")</f>
        <v>/</v>
      </c>
      <c r="FH10" s="98" t="str">
        <f>IFERROR(INDEX(t_social_jours[Travail],MATCH(FH$4&amp;t_datas[[#This Row],[Matricule]],t_social_jours[Date &amp; Matricule perso],0)),"/")</f>
        <v>/</v>
      </c>
      <c r="FI10" s="98" t="str">
        <f>IFERROR(INDEX(t_social_jours[Dispo],MATCH(FI$4&amp;t_datas[[#This Row],[Matricule]],t_social_jours[Date &amp; Matricule perso],0)),"/")</f>
        <v>/</v>
      </c>
      <c r="FJ10" s="99" t="str">
        <f t="shared" si="935"/>
        <v>/</v>
      </c>
      <c r="FK10" s="98"/>
      <c r="FL10" s="4"/>
      <c r="FM10" s="4"/>
      <c r="FN10" s="98" t="str">
        <f>IFERROR(INDEX(t_social_jours[Départ remake],MATCH(FN$4&amp;t_datas[[#This Row],[Matricule]],t_social_jours[Date &amp; Matricule perso],0)),"/")</f>
        <v>/</v>
      </c>
      <c r="FO10" s="98" t="str">
        <f>IFERROR(INDEX(t_social_jours[Arrivée remake],MATCH(FO$4&amp;t_datas[[#This Row],[Matricule]],t_social_jours[Date &amp; Matricule perso],0)),"/")</f>
        <v>/</v>
      </c>
      <c r="FP10" s="99" t="str">
        <f>IFERROR(IF(INDEX(t_social_jours[Kilomètres],MATCH(FP$4&amp;t_datas[[#This Row],[Matricule]],t_social_jours[Date &amp; Matricule perso],0))="","",INDEX(t_social_jours[Kilomètres],MATCH(FP$4&amp;t_datas[[#This Row],[Matricule]],t_social_jours[Date &amp; Matricule perso],0))),"/")</f>
        <v>/</v>
      </c>
      <c r="FQ10" s="102" t="str">
        <f t="shared" si="936"/>
        <v/>
      </c>
      <c r="FR10" s="101" t="str">
        <f>IF(t_datas[[#This Row],[Immatriculation tracteur]]="","",t_datas[[#This Row],[Immatriculation tracteur]])</f>
        <v>VHL 4</v>
      </c>
      <c r="FT10" s="98" t="str">
        <f>IF(t_datas[[#This Row],[Immatriculation SEMI]]="","",t_datas[[#This Row],[Immatriculation SEMI]])</f>
        <v>RMQ 4</v>
      </c>
      <c r="FU10" s="98" t="str">
        <f>IF(t_datas[[#This Row],[Client affecté]]="","",t_datas[[#This Row],[Client affecté]])</f>
        <v>ddd</v>
      </c>
      <c r="FV10" s="98" t="s">
        <v>1032</v>
      </c>
      <c r="FW10" s="4">
        <f t="shared" si="937"/>
        <v>-1</v>
      </c>
      <c r="FX10" s="4"/>
      <c r="FY10" s="4"/>
      <c r="FZ10" s="98"/>
      <c r="GA10" s="98"/>
      <c r="GB10" s="98"/>
      <c r="GC10" s="98"/>
      <c r="GD10" s="99"/>
      <c r="GE10" s="69"/>
      <c r="GF10" s="98"/>
      <c r="GG10" s="98"/>
      <c r="GH10" s="98"/>
      <c r="GI10" s="98"/>
      <c r="GJ10" s="99"/>
      <c r="GK10" s="69"/>
      <c r="GL10" s="98" t="str">
        <f>IFERROR(INDEX(t_social_jours[Conduite],MATCH(GL$4&amp;t_datas[[#This Row],[Matricule]],t_social_jours[Date &amp; Matricule perso],0)),"/")</f>
        <v>/</v>
      </c>
      <c r="GM10" s="98" t="str">
        <f>IFERROR(INDEX(t_social_jours[Travail],MATCH(GM$4&amp;t_datas[[#This Row],[Matricule]],t_social_jours[Date &amp; Matricule perso],0)),"/")</f>
        <v>/</v>
      </c>
      <c r="GN10" s="98" t="str">
        <f>IFERROR(INDEX(t_social_jours[Dispo],MATCH(GN$4&amp;t_datas[[#This Row],[Matricule]],t_social_jours[Date &amp; Matricule perso],0)),"/")</f>
        <v>/</v>
      </c>
      <c r="GO10" s="99" t="str">
        <f t="shared" si="938"/>
        <v>/</v>
      </c>
      <c r="GP10" s="98"/>
      <c r="GQ10" s="4"/>
      <c r="GR10" s="4"/>
      <c r="GS10" s="98" t="str">
        <f>IFERROR(INDEX(t_social_jours[Départ remake],MATCH(GS$4&amp;t_datas[[#This Row],[Matricule]],t_social_jours[Date &amp; Matricule perso],0)),"/")</f>
        <v>/</v>
      </c>
      <c r="GT10" s="98" t="str">
        <f>IFERROR(INDEX(t_social_jours[Arrivée remake],MATCH(GT$4&amp;t_datas[[#This Row],[Matricule]],t_social_jours[Date &amp; Matricule perso],0)),"/")</f>
        <v>/</v>
      </c>
      <c r="GU10" s="99" t="str">
        <f>IFERROR(IF(INDEX(t_social_jours[Kilomètres],MATCH(GU$4&amp;t_datas[[#This Row],[Matricule]],t_social_jours[Date &amp; Matricule perso],0))="","",INDEX(t_social_jours[Kilomètres],MATCH(GU$4&amp;t_datas[[#This Row],[Matricule]],t_social_jours[Date &amp; Matricule perso],0))),"/")</f>
        <v>/</v>
      </c>
      <c r="GV10" s="102" t="str">
        <f t="shared" si="939"/>
        <v/>
      </c>
      <c r="GW10" s="101" t="str">
        <f>IF(t_datas[[#This Row],[Immatriculation tracteur]]="","",t_datas[[#This Row],[Immatriculation tracteur]])</f>
        <v>VHL 4</v>
      </c>
      <c r="GY10" s="98" t="str">
        <f>IF(t_datas[[#This Row],[Immatriculation SEMI]]="","",t_datas[[#This Row],[Immatriculation SEMI]])</f>
        <v>RMQ 4</v>
      </c>
      <c r="GZ10" s="98" t="str">
        <f>IF(t_datas[[#This Row],[Client affecté]]="","",t_datas[[#This Row],[Client affecté]])</f>
        <v>ddd</v>
      </c>
      <c r="HA10" s="98" t="str">
        <f>IF(t_datas[[#This Row],[Site/ville]]="","",t_datas[[#This Row],[Site/ville]])</f>
        <v/>
      </c>
      <c r="HB10" s="4">
        <f t="shared" si="940"/>
        <v>-1</v>
      </c>
      <c r="HC10" s="4"/>
      <c r="HD10" s="4"/>
      <c r="HE10" s="98"/>
      <c r="HF10" s="98"/>
      <c r="HG10" s="98"/>
      <c r="HH10" s="98"/>
      <c r="HI10" s="99"/>
      <c r="HJ10" s="69"/>
      <c r="HK10" s="98"/>
      <c r="HL10" s="98"/>
      <c r="HM10" s="98"/>
      <c r="HN10" s="98"/>
      <c r="HO10" s="99"/>
      <c r="HP10" s="69"/>
      <c r="HQ10" s="98" t="str">
        <f>IFERROR(INDEX(t_social_jours[Conduite],MATCH(HQ$4&amp;t_datas[[#This Row],[Matricule]],t_social_jours[Date &amp; Matricule perso],0)),"/")</f>
        <v>/</v>
      </c>
      <c r="HR10" s="98" t="str">
        <f>IFERROR(INDEX(t_social_jours[Travail],MATCH(HR$4&amp;t_datas[[#This Row],[Matricule]],t_social_jours[Date &amp; Matricule perso],0)),"/")</f>
        <v>/</v>
      </c>
      <c r="HS10" s="98" t="str">
        <f>IFERROR(INDEX(t_social_jours[Dispo],MATCH(HS$4&amp;t_datas[[#This Row],[Matricule]],t_social_jours[Date &amp; Matricule perso],0)),"/")</f>
        <v>/</v>
      </c>
      <c r="HT10" s="99" t="str">
        <f t="shared" si="941"/>
        <v>/</v>
      </c>
      <c r="HU10" s="98"/>
      <c r="HV10" s="4"/>
      <c r="HW10" s="4"/>
      <c r="HX10" s="98" t="str">
        <f>IFERROR(INDEX(t_social_jours[Départ remake],MATCH(HX$4&amp;t_datas[[#This Row],[Matricule]],t_social_jours[Date &amp; Matricule perso],0)),"/")</f>
        <v>/</v>
      </c>
      <c r="HY10" s="98" t="str">
        <f>IFERROR(INDEX(t_social_jours[Arrivée remake],MATCH(HY$4&amp;t_datas[[#This Row],[Matricule]],t_social_jours[Date &amp; Matricule perso],0)),"/")</f>
        <v>/</v>
      </c>
      <c r="HZ10" s="99" t="str">
        <f>IFERROR(IF(INDEX(t_social_jours[Kilomètres],MATCH(HZ$4&amp;t_datas[[#This Row],[Matricule]],t_social_jours[Date &amp; Matricule perso],0))="","",INDEX(t_social_jours[Kilomètres],MATCH(HZ$4&amp;t_datas[[#This Row],[Matricule]],t_social_jours[Date &amp; Matricule perso],0))),"/")</f>
        <v>/</v>
      </c>
      <c r="IA10" s="102" t="str">
        <f t="shared" si="942"/>
        <v/>
      </c>
      <c r="IB10" s="101" t="str">
        <f>IF(t_datas[[#This Row],[Immatriculation tracteur]]="","",t_datas[[#This Row],[Immatriculation tracteur]])</f>
        <v>VHL 4</v>
      </c>
      <c r="ID10" s="98" t="str">
        <f>IF(t_datas[[#This Row],[Immatriculation SEMI]]="","",t_datas[[#This Row],[Immatriculation SEMI]])</f>
        <v>RMQ 4</v>
      </c>
      <c r="IE10" s="98" t="str">
        <f>IF(t_datas[[#This Row],[Client affecté]]="","",t_datas[[#This Row],[Client affecté]])</f>
        <v>ddd</v>
      </c>
      <c r="IF10" s="98"/>
      <c r="IG10" s="4">
        <f t="shared" si="943"/>
        <v>-1</v>
      </c>
      <c r="IH10" s="4"/>
      <c r="II10" s="4"/>
      <c r="IJ10" s="98"/>
      <c r="IK10" s="98"/>
      <c r="IL10" s="98"/>
      <c r="IM10" s="98"/>
      <c r="IN10" s="99"/>
      <c r="IO10" s="69"/>
      <c r="IP10" s="98"/>
      <c r="IQ10" s="98"/>
      <c r="IR10" s="98"/>
      <c r="IS10" s="98"/>
      <c r="IT10" s="99"/>
      <c r="IU10" s="69"/>
      <c r="IV10" s="98" t="str">
        <f>IFERROR(INDEX(t_social_jours[Conduite],MATCH(IV$4&amp;t_datas[[#This Row],[Matricule]],t_social_jours[Date &amp; Matricule perso],0)),"/")</f>
        <v>/</v>
      </c>
      <c r="IW10" s="98" t="str">
        <f>IFERROR(INDEX(t_social_jours[Travail],MATCH(IW$4&amp;t_datas[[#This Row],[Matricule]],t_social_jours[Date &amp; Matricule perso],0)),"/")</f>
        <v>/</v>
      </c>
      <c r="IX10" s="98" t="str">
        <f>IFERROR(INDEX(t_social_jours[Dispo],MATCH(IX$4&amp;t_datas[[#This Row],[Matricule]],t_social_jours[Date &amp; Matricule perso],0)),"/")</f>
        <v>/</v>
      </c>
      <c r="IY10" s="99" t="str">
        <f t="shared" si="944"/>
        <v>/</v>
      </c>
      <c r="IZ10" s="98"/>
      <c r="JA10" s="4"/>
      <c r="JB10" s="4"/>
      <c r="JC10" s="98" t="str">
        <f>IFERROR(INDEX(t_social_jours[Départ remake],MATCH(JC$4&amp;t_datas[[#This Row],[Matricule]],t_social_jours[Date &amp; Matricule perso],0)),"/")</f>
        <v>/</v>
      </c>
      <c r="JD10" s="98" t="str">
        <f>IFERROR(INDEX(t_social_jours[Arrivée remake],MATCH(JD$4&amp;t_datas[[#This Row],[Matricule]],t_social_jours[Date &amp; Matricule perso],0)),"/")</f>
        <v>/</v>
      </c>
      <c r="JE10" s="99" t="str">
        <f>IFERROR(IF(INDEX(t_social_jours[Kilomètres],MATCH(JE$4&amp;t_datas[[#This Row],[Matricule]],t_social_jours[Date &amp; Matricule perso],0))="","",INDEX(t_social_jours[Kilomètres],MATCH(JE$4&amp;t_datas[[#This Row],[Matricule]],t_social_jours[Date &amp; Matricule perso],0))),"/")</f>
        <v>/</v>
      </c>
      <c r="JF10" s="102" t="str">
        <f t="shared" si="945"/>
        <v/>
      </c>
      <c r="JG10" s="101" t="str">
        <f>IF(t_datas[[#This Row],[Immatriculation tracteur]]="","",t_datas[[#This Row],[Immatriculation tracteur]])</f>
        <v>VHL 4</v>
      </c>
      <c r="JI10" s="98" t="str">
        <f>IF(t_datas[[#This Row],[Immatriculation SEMI]]="","",t_datas[[#This Row],[Immatriculation SEMI]])</f>
        <v>RMQ 4</v>
      </c>
      <c r="JJ10" s="98" t="str">
        <f>IF(t_datas[[#This Row],[Client affecté]]="","",t_datas[[#This Row],[Client affecté]])</f>
        <v>ddd</v>
      </c>
      <c r="JK10" s="98" t="s">
        <v>1032</v>
      </c>
      <c r="JL10" s="4">
        <f t="shared" si="946"/>
        <v>-1</v>
      </c>
      <c r="JM10" s="4"/>
      <c r="JN10" s="4"/>
      <c r="JO10" s="98"/>
      <c r="JP10" s="98"/>
      <c r="JQ10" s="98"/>
      <c r="JR10" s="98"/>
      <c r="JS10" s="99"/>
      <c r="JT10" s="69"/>
      <c r="JU10" s="98"/>
      <c r="JV10" s="98"/>
      <c r="JW10" s="98"/>
      <c r="JX10" s="98"/>
      <c r="JY10" s="99"/>
      <c r="JZ10" s="69"/>
      <c r="KA10" s="98" t="str">
        <f>IFERROR(INDEX(t_social_jours[Conduite],MATCH(KA$4&amp;t_datas[[#This Row],[Matricule]],t_social_jours[Date &amp; Matricule perso],0)),"/")</f>
        <v>/</v>
      </c>
      <c r="KB10" s="98" t="str">
        <f>IFERROR(INDEX(t_social_jours[Travail],MATCH(KB$4&amp;t_datas[[#This Row],[Matricule]],t_social_jours[Date &amp; Matricule perso],0)),"/")</f>
        <v>/</v>
      </c>
      <c r="KC10" s="98" t="str">
        <f>IFERROR(INDEX(t_social_jours[Dispo],MATCH(KC$4&amp;t_datas[[#This Row],[Matricule]],t_social_jours[Date &amp; Matricule perso],0)),"/")</f>
        <v>/</v>
      </c>
      <c r="KD10" s="99" t="str">
        <f t="shared" si="947"/>
        <v>/</v>
      </c>
      <c r="KE10" s="98"/>
      <c r="KF10" s="4"/>
      <c r="KG10" s="4"/>
      <c r="KH10" s="98" t="str">
        <f>IFERROR(INDEX(t_social_jours[Départ remake],MATCH(KH$4&amp;t_datas[[#This Row],[Matricule]],t_social_jours[Date &amp; Matricule perso],0)),"/")</f>
        <v>/</v>
      </c>
      <c r="KI10" s="98" t="str">
        <f>IFERROR(INDEX(t_social_jours[Arrivée remake],MATCH(KI$4&amp;t_datas[[#This Row],[Matricule]],t_social_jours[Date &amp; Matricule perso],0)),"/")</f>
        <v>/</v>
      </c>
      <c r="KJ10" s="99" t="str">
        <f>IFERROR(IF(INDEX(t_social_jours[Kilomètres],MATCH(KJ$4&amp;t_datas[[#This Row],[Matricule]],t_social_jours[Date &amp; Matricule perso],0))="","",INDEX(t_social_jours[Kilomètres],MATCH(KJ$4&amp;t_datas[[#This Row],[Matricule]],t_social_jours[Date &amp; Matricule perso],0))),"/")</f>
        <v>/</v>
      </c>
      <c r="KK10" s="102" t="str">
        <f t="shared" si="948"/>
        <v/>
      </c>
      <c r="KL10" s="101" t="str">
        <f>IF(t_datas[[#This Row],[Immatriculation tracteur]]="","",t_datas[[#This Row],[Immatriculation tracteur]])</f>
        <v>VHL 4</v>
      </c>
      <c r="KN10" s="98" t="str">
        <f>IF(t_datas[[#This Row],[Immatriculation SEMI]]="","",t_datas[[#This Row],[Immatriculation SEMI]])</f>
        <v>RMQ 4</v>
      </c>
      <c r="KO10" s="98" t="str">
        <f>IF(t_datas[[#This Row],[Client affecté]]="","",t_datas[[#This Row],[Client affecté]])</f>
        <v>ddd</v>
      </c>
      <c r="KP10" s="98" t="s">
        <v>1032</v>
      </c>
      <c r="KQ10" s="4">
        <f t="shared" si="949"/>
        <v>-1</v>
      </c>
      <c r="KR10" s="4"/>
      <c r="KS10" s="4"/>
      <c r="KT10" s="98"/>
      <c r="KU10" s="98"/>
      <c r="KV10" s="98"/>
      <c r="KW10" s="98"/>
      <c r="KX10" s="99"/>
      <c r="KY10" s="69"/>
      <c r="KZ10" s="98"/>
      <c r="LA10" s="98"/>
      <c r="LB10" s="98"/>
      <c r="LC10" s="98"/>
      <c r="LD10" s="99"/>
      <c r="LE10" s="69"/>
      <c r="LF10" s="98" t="str">
        <f>IFERROR(INDEX(t_social_jours[Conduite],MATCH(LF$4&amp;t_datas[[#This Row],[Matricule]],t_social_jours[Date &amp; Matricule perso],0)),"/")</f>
        <v>/</v>
      </c>
      <c r="LG10" s="98" t="str">
        <f>IFERROR(INDEX(t_social_jours[Travail],MATCH(LG$4&amp;t_datas[[#This Row],[Matricule]],t_social_jours[Date &amp; Matricule perso],0)),"/")</f>
        <v>/</v>
      </c>
      <c r="LH10" s="98" t="str">
        <f>IFERROR(INDEX(t_social_jours[Dispo],MATCH(LH$4&amp;t_datas[[#This Row],[Matricule]],t_social_jours[Date &amp; Matricule perso],0)),"/")</f>
        <v>/</v>
      </c>
      <c r="LI10" s="99" t="str">
        <f t="shared" si="950"/>
        <v>/</v>
      </c>
      <c r="LJ10" s="98"/>
      <c r="LK10" s="4"/>
      <c r="LL10" s="4"/>
      <c r="LM10" s="98" t="str">
        <f>IFERROR(INDEX(t_social_jours[Départ remake],MATCH(LM$4&amp;t_datas[[#This Row],[Matricule]],t_social_jours[Date &amp; Matricule perso],0)),"/")</f>
        <v>/</v>
      </c>
      <c r="LN10" s="98" t="str">
        <f>IFERROR(INDEX(t_social_jours[Arrivée remake],MATCH(LN$4&amp;t_datas[[#This Row],[Matricule]],t_social_jours[Date &amp; Matricule perso],0)),"/")</f>
        <v>/</v>
      </c>
      <c r="LO10" s="99" t="str">
        <f>IFERROR(IF(INDEX(t_social_jours[Kilomètres],MATCH(LO$4&amp;t_datas[[#This Row],[Matricule]],t_social_jours[Date &amp; Matricule perso],0))="","",INDEX(t_social_jours[Kilomètres],MATCH(LO$4&amp;t_datas[[#This Row],[Matricule]],t_social_jours[Date &amp; Matricule perso],0))),"/")</f>
        <v>/</v>
      </c>
      <c r="LP10" s="102" t="str">
        <f t="shared" si="951"/>
        <v/>
      </c>
      <c r="LQ10" s="101" t="str">
        <f>IF(t_datas[[#This Row],[Immatriculation tracteur]]="","",t_datas[[#This Row],[Immatriculation tracteur]])</f>
        <v>VHL 4</v>
      </c>
      <c r="LS10" s="98" t="str">
        <f>IF(t_datas[[#This Row],[Immatriculation SEMI]]="","",t_datas[[#This Row],[Immatriculation SEMI]])</f>
        <v>RMQ 4</v>
      </c>
      <c r="LT10" s="98" t="str">
        <f>IF(t_datas[[#This Row],[Client affecté]]="","",t_datas[[#This Row],[Client affecté]])</f>
        <v>ddd</v>
      </c>
      <c r="LU10" s="98" t="s">
        <v>1032</v>
      </c>
      <c r="LV10" s="4">
        <f t="shared" si="952"/>
        <v>-1</v>
      </c>
      <c r="LW10" s="4"/>
      <c r="LX10" s="4"/>
      <c r="LY10" s="98"/>
      <c r="LZ10" s="98"/>
      <c r="MA10" s="98"/>
      <c r="MB10" s="98"/>
      <c r="MC10" s="99"/>
      <c r="MD10" s="69"/>
      <c r="ME10" s="98"/>
      <c r="MF10" s="98"/>
      <c r="MG10" s="98"/>
      <c r="MH10" s="98"/>
      <c r="MI10" s="99"/>
      <c r="MJ10" s="69"/>
      <c r="MK10" s="98" t="str">
        <f>IFERROR(INDEX(t_social_jours[Conduite],MATCH(MK$4&amp;t_datas[[#This Row],[Matricule]],t_social_jours[Date &amp; Matricule perso],0)),"/")</f>
        <v>/</v>
      </c>
      <c r="ML10" s="98" t="str">
        <f>IFERROR(INDEX(t_social_jours[Travail],MATCH(ML$4&amp;t_datas[[#This Row],[Matricule]],t_social_jours[Date &amp; Matricule perso],0)),"/")</f>
        <v>/</v>
      </c>
      <c r="MM10" s="98" t="str">
        <f>IFERROR(INDEX(t_social_jours[Dispo],MATCH(MM$4&amp;t_datas[[#This Row],[Matricule]],t_social_jours[Date &amp; Matricule perso],0)),"/")</f>
        <v>/</v>
      </c>
      <c r="MN10" s="99" t="str">
        <f t="shared" si="953"/>
        <v>/</v>
      </c>
      <c r="MO10" s="98"/>
      <c r="MP10" s="4"/>
      <c r="MQ10" s="4"/>
      <c r="MR10" s="98" t="str">
        <f>IFERROR(INDEX(t_social_jours[Départ remake],MATCH(MR$4&amp;t_datas[[#This Row],[Matricule]],t_social_jours[Date &amp; Matricule perso],0)),"/")</f>
        <v>/</v>
      </c>
      <c r="MS10" s="98" t="str">
        <f>IFERROR(INDEX(t_social_jours[Arrivée remake],MATCH(MS$4&amp;t_datas[[#This Row],[Matricule]],t_social_jours[Date &amp; Matricule perso],0)),"/")</f>
        <v>/</v>
      </c>
      <c r="MT10" s="99" t="str">
        <f>IFERROR(IF(INDEX(t_social_jours[Kilomètres],MATCH(MT$4&amp;t_datas[[#This Row],[Matricule]],t_social_jours[Date &amp; Matricule perso],0))="","",INDEX(t_social_jours[Kilomètres],MATCH(MT$4&amp;t_datas[[#This Row],[Matricule]],t_social_jours[Date &amp; Matricule perso],0))),"/")</f>
        <v>/</v>
      </c>
      <c r="MU10" s="102" t="str">
        <f t="shared" si="954"/>
        <v/>
      </c>
      <c r="MV10" s="101" t="str">
        <f>IF(t_datas[[#This Row],[Immatriculation tracteur]]="","",t_datas[[#This Row],[Immatriculation tracteur]])</f>
        <v>VHL 4</v>
      </c>
      <c r="MX10" s="98" t="str">
        <f>IF(t_datas[[#This Row],[Immatriculation SEMI]]="","",t_datas[[#This Row],[Immatriculation SEMI]])</f>
        <v>RMQ 4</v>
      </c>
      <c r="MY10" s="98" t="str">
        <f>IF(t_datas[[#This Row],[Client affecté]]="","",t_datas[[#This Row],[Client affecté]])</f>
        <v>ddd</v>
      </c>
      <c r="MZ10" s="98"/>
      <c r="NA10" s="4">
        <f t="shared" si="955"/>
        <v>-1</v>
      </c>
      <c r="NB10" s="4"/>
      <c r="NC10" s="4"/>
      <c r="ND10" s="98"/>
      <c r="NE10" s="98"/>
      <c r="NF10" s="98"/>
      <c r="NG10" s="98"/>
      <c r="NH10" s="99"/>
      <c r="NI10" s="69"/>
      <c r="NJ10" s="98"/>
      <c r="NK10" s="98"/>
      <c r="NL10" s="98"/>
      <c r="NM10" s="98"/>
      <c r="NN10" s="99"/>
      <c r="NO10" s="69"/>
      <c r="NP10" s="98" t="str">
        <f>IFERROR(INDEX(t_social_jours[Conduite],MATCH(NP$4&amp;t_datas[[#This Row],[Matricule]],t_social_jours[Date &amp; Matricule perso],0)),"/")</f>
        <v>/</v>
      </c>
      <c r="NQ10" s="98" t="str">
        <f>IFERROR(INDEX(t_social_jours[Travail],MATCH(NQ$4&amp;t_datas[[#This Row],[Matricule]],t_social_jours[Date &amp; Matricule perso],0)),"/")</f>
        <v>/</v>
      </c>
      <c r="NR10" s="98" t="str">
        <f>IFERROR(INDEX(t_social_jours[Dispo],MATCH(NR$4&amp;t_datas[[#This Row],[Matricule]],t_social_jours[Date &amp; Matricule perso],0)),"/")</f>
        <v>/</v>
      </c>
      <c r="NS10" s="99" t="str">
        <f t="shared" si="956"/>
        <v>/</v>
      </c>
      <c r="NT10" s="98"/>
      <c r="NU10" s="4"/>
      <c r="NV10" s="4"/>
      <c r="NW10" s="98" t="str">
        <f>IFERROR(INDEX(t_social_jours[Départ remake],MATCH(NW$4&amp;t_datas[[#This Row],[Matricule]],t_social_jours[Date &amp; Matricule perso],0)),"/")</f>
        <v>/</v>
      </c>
      <c r="NX10" s="98" t="str">
        <f>IFERROR(INDEX(t_social_jours[Arrivée remake],MATCH(NX$4&amp;t_datas[[#This Row],[Matricule]],t_social_jours[Date &amp; Matricule perso],0)),"/")</f>
        <v>/</v>
      </c>
      <c r="NY10" s="99" t="str">
        <f>IFERROR(IF(INDEX(t_social_jours[Kilomètres],MATCH(NY$4&amp;t_datas[[#This Row],[Matricule]],t_social_jours[Date &amp; Matricule perso],0))="","",INDEX(t_social_jours[Kilomètres],MATCH(NY$4&amp;t_datas[[#This Row],[Matricule]],t_social_jours[Date &amp; Matricule perso],0))),"/")</f>
        <v>/</v>
      </c>
      <c r="NZ10" s="102" t="str">
        <f t="shared" si="957"/>
        <v/>
      </c>
      <c r="OA10" s="101" t="str">
        <f>IF(t_datas[[#This Row],[Immatriculation tracteur]]="","",t_datas[[#This Row],[Immatriculation tracteur]])</f>
        <v>VHL 4</v>
      </c>
      <c r="OC10" s="98" t="str">
        <f>IF(t_datas[[#This Row],[Immatriculation SEMI]]="","",t_datas[[#This Row],[Immatriculation SEMI]])</f>
        <v>RMQ 4</v>
      </c>
      <c r="OD10" s="98" t="str">
        <f>IF(t_datas[[#This Row],[Client affecté]]="","",t_datas[[#This Row],[Client affecté]])</f>
        <v>ddd</v>
      </c>
      <c r="OE10" s="98" t="str">
        <f>IF(t_datas[[#This Row],[Site/ville]]="","",t_datas[[#This Row],[Site/ville]])</f>
        <v/>
      </c>
      <c r="OF10" s="4">
        <f t="shared" si="958"/>
        <v>-1</v>
      </c>
      <c r="OG10" s="4"/>
      <c r="OH10" s="4"/>
      <c r="OI10" s="98"/>
      <c r="OJ10" s="98"/>
      <c r="OK10" s="98"/>
      <c r="OL10" s="98"/>
      <c r="OM10" s="99"/>
      <c r="ON10" s="69"/>
      <c r="OO10" s="98"/>
      <c r="OP10" s="98"/>
      <c r="OQ10" s="98"/>
      <c r="OR10" s="98"/>
      <c r="OS10" s="99"/>
      <c r="OT10" s="69"/>
      <c r="OU10" s="98" t="str">
        <f>IFERROR(INDEX(t_social_jours[Conduite],MATCH(OU$4&amp;t_datas[[#This Row],[Matricule]],t_social_jours[Date &amp; Matricule perso],0)),"/")</f>
        <v>/</v>
      </c>
      <c r="OV10" s="98" t="str">
        <f>IFERROR(INDEX(t_social_jours[Travail],MATCH(OV$4&amp;t_datas[[#This Row],[Matricule]],t_social_jours[Date &amp; Matricule perso],0)),"/")</f>
        <v>/</v>
      </c>
      <c r="OW10" s="98" t="str">
        <f>IFERROR(INDEX(t_social_jours[Dispo],MATCH(OW$4&amp;t_datas[[#This Row],[Matricule]],t_social_jours[Date &amp; Matricule perso],0)),"/")</f>
        <v>/</v>
      </c>
      <c r="OX10" s="99" t="str">
        <f t="shared" si="959"/>
        <v>/</v>
      </c>
      <c r="OY10" s="98"/>
      <c r="OZ10" s="4"/>
      <c r="PA10" s="4"/>
      <c r="PB10" s="98" t="str">
        <f>IFERROR(INDEX(t_social_jours[Départ remake],MATCH(PB$4&amp;t_datas[[#This Row],[Matricule]],t_social_jours[Date &amp; Matricule perso],0)),"/")</f>
        <v>/</v>
      </c>
      <c r="PC10" s="98" t="str">
        <f>IFERROR(INDEX(t_social_jours[Arrivée remake],MATCH(PC$4&amp;t_datas[[#This Row],[Matricule]],t_social_jours[Date &amp; Matricule perso],0)),"/")</f>
        <v>/</v>
      </c>
      <c r="PD10" s="99" t="str">
        <f>IFERROR(IF(INDEX(t_social_jours[Kilomètres],MATCH(PD$4&amp;t_datas[[#This Row],[Matricule]],t_social_jours[Date &amp; Matricule perso],0))="","",INDEX(t_social_jours[Kilomètres],MATCH(PD$4&amp;t_datas[[#This Row],[Matricule]],t_social_jours[Date &amp; Matricule perso],0))),"/")</f>
        <v>/</v>
      </c>
      <c r="PE10" s="102" t="str">
        <f t="shared" si="960"/>
        <v/>
      </c>
      <c r="PF10" s="101" t="str">
        <f>IF(t_datas[[#This Row],[Immatriculation tracteur]]="","",t_datas[[#This Row],[Immatriculation tracteur]])</f>
        <v>VHL 4</v>
      </c>
      <c r="PH10" s="98" t="str">
        <f>IF(t_datas[[#This Row],[Immatriculation SEMI]]="","",t_datas[[#This Row],[Immatriculation SEMI]])</f>
        <v>RMQ 4</v>
      </c>
      <c r="PI10" s="98" t="str">
        <f>IF(t_datas[[#This Row],[Client affecté]]="","",t_datas[[#This Row],[Client affecté]])</f>
        <v>ddd</v>
      </c>
      <c r="PJ10" s="98" t="str">
        <f>IF(t_datas[[#This Row],[Site/ville]]="","",t_datas[[#This Row],[Site/ville]])</f>
        <v/>
      </c>
      <c r="PK10" s="4">
        <f t="shared" si="961"/>
        <v>-1</v>
      </c>
      <c r="PL10" s="4"/>
      <c r="PM10" s="4"/>
      <c r="PN10" s="98"/>
      <c r="PO10" s="98"/>
      <c r="PP10" s="98"/>
      <c r="PQ10" s="98"/>
      <c r="PR10" s="99"/>
      <c r="PS10" s="69"/>
      <c r="PT10" s="98"/>
      <c r="PU10" s="98"/>
      <c r="PV10" s="98"/>
      <c r="PW10" s="98"/>
      <c r="PX10" s="99"/>
      <c r="PY10" s="69"/>
      <c r="PZ10" s="98" t="str">
        <f>IFERROR(INDEX(t_social_jours[Conduite],MATCH(PZ$4&amp;t_datas[[#This Row],[Matricule]],t_social_jours[Date &amp; Matricule perso],0)),"/")</f>
        <v>/</v>
      </c>
      <c r="QA10" s="98" t="str">
        <f>IFERROR(INDEX(t_social_jours[Travail],MATCH(QA$4&amp;t_datas[[#This Row],[Matricule]],t_social_jours[Date &amp; Matricule perso],0)),"/")</f>
        <v>/</v>
      </c>
      <c r="QB10" s="98" t="str">
        <f>IFERROR(INDEX(t_social_jours[Dispo],MATCH(QB$4&amp;t_datas[[#This Row],[Matricule]],t_social_jours[Date &amp; Matricule perso],0)),"/")</f>
        <v>/</v>
      </c>
      <c r="QC10" s="99" t="str">
        <f t="shared" si="962"/>
        <v>/</v>
      </c>
      <c r="QD10" s="98"/>
      <c r="QE10" s="4"/>
      <c r="QF10" s="4"/>
      <c r="QG10" s="98" t="str">
        <f>IFERROR(INDEX(t_social_jours[Départ remake],MATCH(QG$4&amp;t_datas[[#This Row],[Matricule]],t_social_jours[Date &amp; Matricule perso],0)),"/")</f>
        <v>/</v>
      </c>
      <c r="QH10" s="98" t="str">
        <f>IFERROR(INDEX(t_social_jours[Arrivée remake],MATCH(QH$4&amp;t_datas[[#This Row],[Matricule]],t_social_jours[Date &amp; Matricule perso],0)),"/")</f>
        <v>/</v>
      </c>
      <c r="QI10" s="99" t="str">
        <f>IFERROR(IF(INDEX(t_social_jours[Kilomètres],MATCH(QI$4&amp;t_datas[[#This Row],[Matricule]],t_social_jours[Date &amp; Matricule perso],0))="","",INDEX(t_social_jours[Kilomètres],MATCH(QI$4&amp;t_datas[[#This Row],[Matricule]],t_social_jours[Date &amp; Matricule perso],0))),"/")</f>
        <v>/</v>
      </c>
      <c r="QJ10" s="102" t="str">
        <f t="shared" si="963"/>
        <v/>
      </c>
      <c r="QK10" s="101" t="str">
        <f>IF(t_datas[[#This Row],[Immatriculation tracteur]]="","",t_datas[[#This Row],[Immatriculation tracteur]])</f>
        <v>VHL 4</v>
      </c>
      <c r="QM10" s="98" t="str">
        <f>IF(t_datas[[#This Row],[Immatriculation SEMI]]="","",t_datas[[#This Row],[Immatriculation SEMI]])</f>
        <v>RMQ 4</v>
      </c>
      <c r="QN10" s="98" t="str">
        <f>IF(t_datas[[#This Row],[Client affecté]]="","",t_datas[[#This Row],[Client affecté]])</f>
        <v>ddd</v>
      </c>
      <c r="QO10" s="98" t="str">
        <f>IF(t_datas[[#This Row],[Site/ville]]="","",t_datas[[#This Row],[Site/ville]])</f>
        <v/>
      </c>
      <c r="QP10" s="4">
        <f t="shared" si="964"/>
        <v>-1</v>
      </c>
      <c r="QQ10" s="4"/>
      <c r="QR10" s="4"/>
      <c r="QS10" s="98"/>
      <c r="QT10" s="98"/>
      <c r="QU10" s="98"/>
      <c r="QV10" s="98"/>
      <c r="QW10" s="99"/>
      <c r="QX10" s="69"/>
      <c r="QY10" s="98"/>
      <c r="QZ10" s="98"/>
      <c r="RA10" s="98"/>
      <c r="RB10" s="98"/>
      <c r="RC10" s="99"/>
      <c r="RD10" s="69"/>
      <c r="RE10" s="98" t="str">
        <f>IFERROR(INDEX(t_social_jours[Conduite],MATCH(RE$4&amp;t_datas[[#This Row],[Matricule]],t_social_jours[Date &amp; Matricule perso],0)),"/")</f>
        <v>/</v>
      </c>
      <c r="RF10" s="98" t="str">
        <f>IFERROR(INDEX(t_social_jours[Travail],MATCH(RF$4&amp;t_datas[[#This Row],[Matricule]],t_social_jours[Date &amp; Matricule perso],0)),"/")</f>
        <v>/</v>
      </c>
      <c r="RG10" s="98" t="str">
        <f>IFERROR(INDEX(t_social_jours[Dispo],MATCH(RG$4&amp;t_datas[[#This Row],[Matricule]],t_social_jours[Date &amp; Matricule perso],0)),"/")</f>
        <v>/</v>
      </c>
      <c r="RH10" s="99" t="str">
        <f t="shared" si="965"/>
        <v>/</v>
      </c>
      <c r="RI10" s="98"/>
      <c r="RJ10" s="4"/>
      <c r="RK10" s="4"/>
      <c r="RL10" s="98" t="str">
        <f>IFERROR(INDEX(t_social_jours[Départ remake],MATCH(RL$4&amp;t_datas[[#This Row],[Matricule]],t_social_jours[Date &amp; Matricule perso],0)),"/")</f>
        <v>/</v>
      </c>
      <c r="RM10" s="98" t="str">
        <f>IFERROR(INDEX(t_social_jours[Arrivée remake],MATCH(RM$4&amp;t_datas[[#This Row],[Matricule]],t_social_jours[Date &amp; Matricule perso],0)),"/")</f>
        <v>/</v>
      </c>
      <c r="RN10" s="99" t="str">
        <f>IFERROR(IF(INDEX(t_social_jours[Kilomètres],MATCH(RN$4&amp;t_datas[[#This Row],[Matricule]],t_social_jours[Date &amp; Matricule perso],0))="","",INDEX(t_social_jours[Kilomètres],MATCH(RN$4&amp;t_datas[[#This Row],[Matricule]],t_social_jours[Date &amp; Matricule perso],0))),"/")</f>
        <v>/</v>
      </c>
      <c r="RO10" s="102" t="str">
        <f t="shared" si="966"/>
        <v/>
      </c>
      <c r="RP10" s="101" t="str">
        <f>IF(t_datas[[#This Row],[Immatriculation tracteur]]="","",t_datas[[#This Row],[Immatriculation tracteur]])</f>
        <v>VHL 4</v>
      </c>
      <c r="RR10" s="98" t="str">
        <f>IF(t_datas[[#This Row],[Immatriculation SEMI]]="","",t_datas[[#This Row],[Immatriculation SEMI]])</f>
        <v>RMQ 4</v>
      </c>
      <c r="RS10" s="98" t="str">
        <f>IF(t_datas[[#This Row],[Client affecté]]="","",t_datas[[#This Row],[Client affecté]])</f>
        <v>ddd</v>
      </c>
      <c r="RT10" s="98" t="str">
        <f>IF(t_datas[[#This Row],[Site/ville]]="","",t_datas[[#This Row],[Site/ville]])</f>
        <v/>
      </c>
      <c r="RU10" s="4">
        <f t="shared" si="967"/>
        <v>-1</v>
      </c>
      <c r="RV10" s="4"/>
      <c r="RW10" s="4"/>
      <c r="RX10" s="98"/>
      <c r="RY10" s="98"/>
      <c r="RZ10" s="98"/>
      <c r="SA10" s="98"/>
      <c r="SB10" s="99"/>
      <c r="SC10" s="69"/>
      <c r="SD10" s="98"/>
      <c r="SE10" s="98"/>
      <c r="SF10" s="98"/>
      <c r="SG10" s="98"/>
      <c r="SH10" s="99"/>
      <c r="SI10" s="69"/>
      <c r="SJ10" s="98" t="str">
        <f>IFERROR(INDEX(t_social_jours[Conduite],MATCH(SJ$4&amp;t_datas[[#This Row],[Matricule]],t_social_jours[Date &amp; Matricule perso],0)),"/")</f>
        <v>/</v>
      </c>
      <c r="SK10" s="98" t="str">
        <f>IFERROR(INDEX(t_social_jours[Travail],MATCH(SK$4&amp;t_datas[[#This Row],[Matricule]],t_social_jours[Date &amp; Matricule perso],0)),"/")</f>
        <v>/</v>
      </c>
      <c r="SL10" s="98" t="str">
        <f>IFERROR(INDEX(t_social_jours[Dispo],MATCH(SL$4&amp;t_datas[[#This Row],[Matricule]],t_social_jours[Date &amp; Matricule perso],0)),"/")</f>
        <v>/</v>
      </c>
      <c r="SM10" s="99" t="str">
        <f t="shared" si="968"/>
        <v>/</v>
      </c>
      <c r="SN10" s="98"/>
      <c r="SO10" s="4"/>
      <c r="SP10" s="4"/>
      <c r="SQ10" s="98" t="str">
        <f>IFERROR(INDEX(t_social_jours[Départ remake],MATCH(SQ$4&amp;t_datas[[#This Row],[Matricule]],t_social_jours[Date &amp; Matricule perso],0)),"/")</f>
        <v>/</v>
      </c>
      <c r="SR10" s="98" t="str">
        <f>IFERROR(INDEX(t_social_jours[Arrivée remake],MATCH(SR$4&amp;t_datas[[#This Row],[Matricule]],t_social_jours[Date &amp; Matricule perso],0)),"/")</f>
        <v>/</v>
      </c>
      <c r="SS10" s="99" t="str">
        <f>IFERROR(IF(INDEX(t_social_jours[Kilomètres],MATCH(SS$4&amp;t_datas[[#This Row],[Matricule]],t_social_jours[Date &amp; Matricule perso],0))="","",INDEX(t_social_jours[Kilomètres],MATCH(SS$4&amp;t_datas[[#This Row],[Matricule]],t_social_jours[Date &amp; Matricule perso],0))),"/")</f>
        <v>/</v>
      </c>
      <c r="ST10" s="103"/>
      <c r="SU10" s="101" t="str">
        <f>IF(t_datas[[#This Row],[Immatriculation tracteur]]="","",t_datas[[#This Row],[Immatriculation tracteur]])</f>
        <v>VHL 4</v>
      </c>
      <c r="SW10" s="98" t="str">
        <f>IF(t_datas[[#This Row],[Immatriculation SEMI]]="","",t_datas[[#This Row],[Immatriculation SEMI]])</f>
        <v>RMQ 4</v>
      </c>
      <c r="SX10" s="98" t="str">
        <f>IF(t_datas[[#This Row],[Client affecté]]="","",t_datas[[#This Row],[Client affecté]])</f>
        <v>ddd</v>
      </c>
      <c r="SY10" s="98" t="str">
        <f>IF(t_datas[[#This Row],[Site/ville]]="","",t_datas[[#This Row],[Site/ville]])</f>
        <v/>
      </c>
      <c r="SZ10" s="4">
        <f t="shared" si="969"/>
        <v>-1</v>
      </c>
      <c r="TA10" s="4"/>
      <c r="TB10" s="4"/>
      <c r="TC10" s="98"/>
      <c r="TD10" s="98"/>
      <c r="TE10" s="98"/>
      <c r="TF10" s="98"/>
      <c r="TG10" s="99"/>
      <c r="TH10" s="69"/>
      <c r="TI10" s="98"/>
      <c r="TJ10" s="98"/>
      <c r="TK10" s="98"/>
      <c r="TL10" s="98"/>
      <c r="TM10" s="99"/>
      <c r="TN10" s="69"/>
      <c r="TO10" s="98" t="str">
        <f>IFERROR(INDEX(t_social_jours[Conduite],MATCH(TO$4&amp;t_datas[[#This Row],[Matricule]],t_social_jours[Date &amp; Matricule perso],0)),"/")</f>
        <v>/</v>
      </c>
      <c r="TP10" s="98" t="str">
        <f>IFERROR(INDEX(t_social_jours[Travail],MATCH(TP$4&amp;t_datas[[#This Row],[Matricule]],t_social_jours[Date &amp; Matricule perso],0)),"/")</f>
        <v>/</v>
      </c>
      <c r="TQ10" s="98" t="str">
        <f>IFERROR(INDEX(t_social_jours[Dispo],MATCH(TQ$4&amp;t_datas[[#This Row],[Matricule]],t_social_jours[Date &amp; Matricule perso],0)),"/")</f>
        <v>/</v>
      </c>
      <c r="TR10" s="99" t="str">
        <f t="shared" si="970"/>
        <v>/</v>
      </c>
      <c r="TS10" s="98"/>
      <c r="TT10" s="4"/>
      <c r="TU10" s="4"/>
      <c r="TV10" s="98" t="str">
        <f>IFERROR(INDEX(t_social_jours[Départ remake],MATCH(TV$4&amp;t_datas[[#This Row],[Matricule]],t_social_jours[Date &amp; Matricule perso],0)),"/")</f>
        <v>/</v>
      </c>
      <c r="TW10" s="98" t="str">
        <f>IFERROR(INDEX(t_social_jours[Arrivée remake],MATCH(TW$4&amp;t_datas[[#This Row],[Matricule]],t_social_jours[Date &amp; Matricule perso],0)),"/")</f>
        <v>/</v>
      </c>
      <c r="TX10" s="99" t="str">
        <f>IFERROR(IF(INDEX(t_social_jours[Kilomètres],MATCH(TX$4&amp;t_datas[[#This Row],[Matricule]],t_social_jours[Date &amp; Matricule perso],0))="","",INDEX(t_social_jours[Kilomètres],MATCH(TX$4&amp;t_datas[[#This Row],[Matricule]],t_social_jours[Date &amp; Matricule perso],0))),"/")</f>
        <v>/</v>
      </c>
      <c r="TY10" s="102" t="str">
        <f t="shared" si="971"/>
        <v/>
      </c>
      <c r="TZ10" s="101" t="str">
        <f>IF(t_datas[[#This Row],[Immatriculation tracteur]]="","",t_datas[[#This Row],[Immatriculation tracteur]])</f>
        <v>VHL 4</v>
      </c>
      <c r="UB10" s="98" t="str">
        <f>IF(t_datas[[#This Row],[Immatriculation SEMI]]="","",t_datas[[#This Row],[Immatriculation SEMI]])</f>
        <v>RMQ 4</v>
      </c>
      <c r="UC10" s="98" t="str">
        <f>IF(t_datas[[#This Row],[Client affecté]]="","",t_datas[[#This Row],[Client affecté]])</f>
        <v>ddd</v>
      </c>
      <c r="UD10" s="98" t="str">
        <f>IF(t_datas[[#This Row],[Site/ville]]="","",t_datas[[#This Row],[Site/ville]])</f>
        <v/>
      </c>
      <c r="UE10" s="4">
        <f t="shared" si="972"/>
        <v>-1</v>
      </c>
      <c r="UF10" s="4"/>
      <c r="UG10" s="4"/>
      <c r="UH10" s="98"/>
      <c r="UI10" s="98"/>
      <c r="UJ10" s="98"/>
      <c r="UK10" s="98"/>
      <c r="UL10" s="99"/>
      <c r="UM10" s="69"/>
      <c r="UN10" s="98"/>
      <c r="UO10" s="98"/>
      <c r="UP10" s="98"/>
      <c r="UQ10" s="98"/>
      <c r="UR10" s="99"/>
      <c r="US10" s="69"/>
      <c r="UT10" s="98" t="str">
        <f>IFERROR(INDEX(t_social_jours[Conduite],MATCH(UT$4&amp;t_datas[[#This Row],[Matricule]],t_social_jours[Date &amp; Matricule perso],0)),"/")</f>
        <v>/</v>
      </c>
      <c r="UU10" s="98" t="str">
        <f>IFERROR(INDEX(t_social_jours[Travail],MATCH(UU$4&amp;t_datas[[#This Row],[Matricule]],t_social_jours[Date &amp; Matricule perso],0)),"/")</f>
        <v>/</v>
      </c>
      <c r="UV10" s="98" t="str">
        <f>IFERROR(INDEX(t_social_jours[Dispo],MATCH(UV$4&amp;t_datas[[#This Row],[Matricule]],t_social_jours[Date &amp; Matricule perso],0)),"/")</f>
        <v>/</v>
      </c>
      <c r="UW10" s="99" t="str">
        <f t="shared" si="973"/>
        <v>/</v>
      </c>
      <c r="UX10" s="98"/>
      <c r="UY10" s="4"/>
      <c r="UZ10" s="4"/>
      <c r="VA10" s="98" t="str">
        <f>IFERROR(INDEX(t_social_jours[Départ remake],MATCH(VA$4&amp;t_datas[[#This Row],[Matricule]],t_social_jours[Date &amp; Matricule perso],0)),"/")</f>
        <v>/</v>
      </c>
      <c r="VB10" s="98" t="str">
        <f>IFERROR(INDEX(t_social_jours[Arrivée remake],MATCH(VB$4&amp;t_datas[[#This Row],[Matricule]],t_social_jours[Date &amp; Matricule perso],0)),"/")</f>
        <v>/</v>
      </c>
      <c r="VC10" s="99" t="str">
        <f>IFERROR(IF(INDEX(t_social_jours[Kilomètres],MATCH(VC$4&amp;t_datas[[#This Row],[Matricule]],t_social_jours[Date &amp; Matricule perso],0))="","",INDEX(t_social_jours[Kilomètres],MATCH(VC$4&amp;t_datas[[#This Row],[Matricule]],t_social_jours[Date &amp; Matricule perso],0))),"/")</f>
        <v>/</v>
      </c>
      <c r="VD10" s="102" t="str">
        <f t="shared" si="974"/>
        <v/>
      </c>
      <c r="VE10" s="101" t="str">
        <f>IF(t_datas[[#This Row],[Immatriculation tracteur]]="","",t_datas[[#This Row],[Immatriculation tracteur]])</f>
        <v>VHL 4</v>
      </c>
      <c r="VG10" s="98" t="str">
        <f>IF(t_datas[[#This Row],[Immatriculation SEMI]]="","",t_datas[[#This Row],[Immatriculation SEMI]])</f>
        <v>RMQ 4</v>
      </c>
      <c r="VH10" s="98" t="str">
        <f>IF(t_datas[[#This Row],[Client affecté]]="","",t_datas[[#This Row],[Client affecté]])</f>
        <v>ddd</v>
      </c>
      <c r="VI10" s="98"/>
      <c r="VJ10" s="4">
        <f t="shared" si="975"/>
        <v>-1</v>
      </c>
      <c r="VK10" s="4"/>
      <c r="VL10" s="4"/>
      <c r="VM10" s="98"/>
      <c r="VN10" s="98"/>
      <c r="VO10" s="98"/>
      <c r="VP10" s="98"/>
      <c r="VQ10" s="99"/>
      <c r="VR10" s="69"/>
      <c r="VS10" s="98"/>
      <c r="VT10" s="98"/>
      <c r="VU10" s="98"/>
      <c r="VV10" s="98"/>
      <c r="VW10" s="99"/>
      <c r="VX10" s="69"/>
      <c r="VY10" s="98" t="str">
        <f>IFERROR(INDEX(t_social_jours[Conduite],MATCH(VY$4&amp;t_datas[[#This Row],[Matricule]],t_social_jours[Date &amp; Matricule perso],0)),"/")</f>
        <v>/</v>
      </c>
      <c r="VZ10" s="98" t="str">
        <f>IFERROR(INDEX(t_social_jours[Travail],MATCH(VZ$4&amp;t_datas[[#This Row],[Matricule]],t_social_jours[Date &amp; Matricule perso],0)),"/")</f>
        <v>/</v>
      </c>
      <c r="WA10" s="98" t="str">
        <f>IFERROR(INDEX(t_social_jours[Dispo],MATCH(WA$4&amp;t_datas[[#This Row],[Matricule]],t_social_jours[Date &amp; Matricule perso],0)),"/")</f>
        <v>/</v>
      </c>
      <c r="WB10" s="99" t="str">
        <f t="shared" si="976"/>
        <v>/</v>
      </c>
      <c r="WC10" s="98"/>
      <c r="WD10" s="4"/>
      <c r="WE10" s="4"/>
      <c r="WF10" s="98" t="str">
        <f>IFERROR(INDEX(t_social_jours[Départ remake],MATCH(WF$4&amp;t_datas[[#This Row],[Matricule]],t_social_jours[Date &amp; Matricule perso],0)),"/")</f>
        <v>/</v>
      </c>
      <c r="WG10" s="98" t="str">
        <f>IFERROR(INDEX(t_social_jours[Arrivée remake],MATCH(WG$4&amp;t_datas[[#This Row],[Matricule]],t_social_jours[Date &amp; Matricule perso],0)),"/")</f>
        <v>/</v>
      </c>
      <c r="WH10" s="99" t="str">
        <f>IFERROR(IF(INDEX(t_social_jours[Kilomètres],MATCH(WH$4&amp;t_datas[[#This Row],[Matricule]],t_social_jours[Date &amp; Matricule perso],0))="","",INDEX(t_social_jours[Kilomètres],MATCH(WH$4&amp;t_datas[[#This Row],[Matricule]],t_social_jours[Date &amp; Matricule perso],0))),"/")</f>
        <v>/</v>
      </c>
      <c r="WI10" s="102" t="str">
        <f t="shared" si="977"/>
        <v/>
      </c>
      <c r="WJ10" s="101" t="str">
        <f>IF(t_datas[[#This Row],[Immatriculation tracteur]]="","",t_datas[[#This Row],[Immatriculation tracteur]])</f>
        <v>VHL 4</v>
      </c>
      <c r="WL10" s="98" t="str">
        <f>IF(t_datas[[#This Row],[Immatriculation SEMI]]="","",t_datas[[#This Row],[Immatriculation SEMI]])</f>
        <v>RMQ 4</v>
      </c>
      <c r="WM10" s="98" t="str">
        <f>IF(t_datas[[#This Row],[Client affecté]]="","",t_datas[[#This Row],[Client affecté]])</f>
        <v>ddd</v>
      </c>
      <c r="WN10" s="98"/>
      <c r="WO10" s="4">
        <f t="shared" si="978"/>
        <v>-1</v>
      </c>
      <c r="WP10" s="4"/>
      <c r="WQ10" s="4"/>
      <c r="WR10" s="98"/>
      <c r="WS10" s="98"/>
      <c r="WT10" s="98"/>
      <c r="WU10" s="98"/>
      <c r="WV10" s="99"/>
      <c r="WW10" s="69"/>
      <c r="WX10" s="98"/>
      <c r="WY10" s="98"/>
      <c r="WZ10" s="98"/>
      <c r="XA10" s="98"/>
      <c r="XB10" s="99"/>
      <c r="XC10" s="69"/>
      <c r="XD10" s="98" t="str">
        <f>IFERROR(INDEX(t_social_jours[Conduite],MATCH(XD$4&amp;t_datas[[#This Row],[Matricule]],t_social_jours[Date &amp; Matricule perso],0)),"/")</f>
        <v>/</v>
      </c>
      <c r="XE10" s="98" t="str">
        <f>IFERROR(INDEX(t_social_jours[Travail],MATCH(XE$4&amp;t_datas[[#This Row],[Matricule]],t_social_jours[Date &amp; Matricule perso],0)),"/")</f>
        <v>/</v>
      </c>
      <c r="XF10" s="98" t="str">
        <f>IFERROR(INDEX(t_social_jours[Dispo],MATCH(XF$4&amp;t_datas[[#This Row],[Matricule]],t_social_jours[Date &amp; Matricule perso],0)),"/")</f>
        <v>/</v>
      </c>
      <c r="XG10" s="99" t="str">
        <f t="shared" si="979"/>
        <v>/</v>
      </c>
      <c r="XH10" s="98"/>
      <c r="XI10" s="4"/>
      <c r="XJ10" s="4"/>
      <c r="XK10" s="98" t="str">
        <f>IFERROR(INDEX(t_social_jours[Départ remake],MATCH(XK$4&amp;t_datas[[#This Row],[Matricule]],t_social_jours[Date &amp; Matricule perso],0)),"/")</f>
        <v>/</v>
      </c>
      <c r="XL10" s="98" t="str">
        <f>IFERROR(INDEX(t_social_jours[Arrivée remake],MATCH(XL$4&amp;t_datas[[#This Row],[Matricule]],t_social_jours[Date &amp; Matricule perso],0)),"/")</f>
        <v>/</v>
      </c>
      <c r="XM10" s="99" t="str">
        <f>IFERROR(IF(INDEX(t_social_jours[Kilomètres],MATCH(XM$4&amp;t_datas[[#This Row],[Matricule]],t_social_jours[Date &amp; Matricule perso],0))="","",INDEX(t_social_jours[Kilomètres],MATCH(XM$4&amp;t_datas[[#This Row],[Matricule]],t_social_jours[Date &amp; Matricule perso],0))),"/")</f>
        <v>/</v>
      </c>
      <c r="XN10" s="102" t="str">
        <f t="shared" si="980"/>
        <v/>
      </c>
      <c r="XO10" s="101" t="str">
        <f>IF(t_datas[[#This Row],[Immatriculation tracteur]]="","",t_datas[[#This Row],[Immatriculation tracteur]])</f>
        <v>VHL 4</v>
      </c>
      <c r="XQ10" s="98" t="str">
        <f>IF(t_datas[[#This Row],[Immatriculation SEMI]]="","",t_datas[[#This Row],[Immatriculation SEMI]])</f>
        <v>RMQ 4</v>
      </c>
      <c r="XR10" s="98" t="str">
        <f>IF(t_datas[[#This Row],[Client affecté]]="","",t_datas[[#This Row],[Client affecté]])</f>
        <v>ddd</v>
      </c>
      <c r="XS10" s="98" t="str">
        <f>IF(t_datas[[#This Row],[Site/ville]]="","",t_datas[[#This Row],[Site/ville]])</f>
        <v/>
      </c>
      <c r="XT10" s="4">
        <f t="shared" si="981"/>
        <v>-1</v>
      </c>
      <c r="XU10" s="4"/>
      <c r="XV10" s="4"/>
      <c r="XW10" s="98"/>
      <c r="XX10" s="98"/>
      <c r="XY10" s="98"/>
      <c r="XZ10" s="98"/>
      <c r="YA10" s="99"/>
      <c r="YB10" s="69"/>
      <c r="YC10" s="98"/>
      <c r="YD10" s="98"/>
      <c r="YE10" s="98"/>
      <c r="YF10" s="98"/>
      <c r="YG10" s="99"/>
      <c r="YH10" s="69"/>
      <c r="YI10" s="98" t="str">
        <f>IFERROR(INDEX(t_social_jours[Conduite],MATCH(YI$4&amp;t_datas[[#This Row],[Matricule]],t_social_jours[Date &amp; Matricule perso],0)),"/")</f>
        <v>/</v>
      </c>
      <c r="YJ10" s="98" t="str">
        <f>IFERROR(INDEX(t_social_jours[Travail],MATCH(YJ$4&amp;t_datas[[#This Row],[Matricule]],t_social_jours[Date &amp; Matricule perso],0)),"/")</f>
        <v>/</v>
      </c>
      <c r="YK10" s="98" t="str">
        <f>IFERROR(INDEX(t_social_jours[Dispo],MATCH(YK$4&amp;t_datas[[#This Row],[Matricule]],t_social_jours[Date &amp; Matricule perso],0)),"/")</f>
        <v>/</v>
      </c>
      <c r="YL10" s="99" t="str">
        <f t="shared" si="982"/>
        <v>/</v>
      </c>
      <c r="YM10" s="98"/>
      <c r="YN10" s="4"/>
      <c r="YO10" s="4"/>
      <c r="YP10" s="98" t="str">
        <f>IFERROR(INDEX(t_social_jours[Départ remake],MATCH(YP$4&amp;t_datas[[#This Row],[Matricule]],t_social_jours[Date &amp; Matricule perso],0)),"/")</f>
        <v>/</v>
      </c>
      <c r="YQ10" s="98" t="str">
        <f>IFERROR(INDEX(t_social_jours[Arrivée remake],MATCH(YQ$4&amp;t_datas[[#This Row],[Matricule]],t_social_jours[Date &amp; Matricule perso],0)),"/")</f>
        <v>/</v>
      </c>
      <c r="YR10" s="99" t="str">
        <f>IFERROR(IF(INDEX(t_social_jours[Kilomètres],MATCH(YR$4&amp;t_datas[[#This Row],[Matricule]],t_social_jours[Date &amp; Matricule perso],0))="","",INDEX(t_social_jours[Kilomètres],MATCH(YR$4&amp;t_datas[[#This Row],[Matricule]],t_social_jours[Date &amp; Matricule perso],0))),"/")</f>
        <v>/</v>
      </c>
      <c r="YS10" s="102" t="str">
        <f t="shared" si="983"/>
        <v/>
      </c>
      <c r="YT10" s="101" t="str">
        <f>IF(t_datas[[#This Row],[Immatriculation tracteur]]="","",t_datas[[#This Row],[Immatriculation tracteur]])</f>
        <v>VHL 4</v>
      </c>
      <c r="YV10" s="98" t="str">
        <f>IF(t_datas[[#This Row],[Immatriculation SEMI]]="","",t_datas[[#This Row],[Immatriculation SEMI]])</f>
        <v>RMQ 4</v>
      </c>
      <c r="YW10" s="98" t="str">
        <f>IF(t_datas[[#This Row],[Client affecté]]="","",t_datas[[#This Row],[Client affecté]])</f>
        <v>ddd</v>
      </c>
      <c r="YX10" s="98" t="str">
        <f>IF(t_datas[[#This Row],[Site/ville]]="","",t_datas[[#This Row],[Site/ville]])</f>
        <v/>
      </c>
      <c r="YY10" s="4">
        <f t="shared" si="984"/>
        <v>-1</v>
      </c>
      <c r="YZ10" s="4"/>
      <c r="ZA10" s="4"/>
      <c r="ZB10" s="98"/>
      <c r="ZC10" s="98"/>
      <c r="ZD10" s="98"/>
      <c r="ZE10" s="98"/>
      <c r="ZF10" s="99"/>
      <c r="ZG10" s="69"/>
      <c r="ZH10" s="98"/>
      <c r="ZI10" s="98"/>
      <c r="ZJ10" s="98"/>
      <c r="ZK10" s="98"/>
      <c r="ZL10" s="99"/>
      <c r="ZM10" s="69"/>
      <c r="ZN10" s="98" t="str">
        <f>IFERROR(INDEX(t_social_jours[Conduite],MATCH(ZN$4&amp;t_datas[[#This Row],[Matricule]],t_social_jours[Date &amp; Matricule perso],0)),"/")</f>
        <v>/</v>
      </c>
      <c r="ZO10" s="98" t="str">
        <f>IFERROR(INDEX(t_social_jours[Travail],MATCH(ZO$4&amp;t_datas[[#This Row],[Matricule]],t_social_jours[Date &amp; Matricule perso],0)),"/")</f>
        <v>/</v>
      </c>
      <c r="ZP10" s="98" t="str">
        <f>IFERROR(INDEX(t_social_jours[Dispo],MATCH(ZP$4&amp;t_datas[[#This Row],[Matricule]],t_social_jours[Date &amp; Matricule perso],0)),"/")</f>
        <v>/</v>
      </c>
      <c r="ZQ10" s="99" t="str">
        <f t="shared" si="985"/>
        <v>/</v>
      </c>
      <c r="ZR10" s="98"/>
      <c r="ZS10" s="4"/>
      <c r="ZT10" s="4"/>
      <c r="ZU10" s="98" t="str">
        <f>IFERROR(INDEX(t_social_jours[Départ remake],MATCH(ZU$4&amp;t_datas[[#This Row],[Matricule]],t_social_jours[Date &amp; Matricule perso],0)),"/")</f>
        <v>/</v>
      </c>
      <c r="ZV10" s="98" t="str">
        <f>IFERROR(INDEX(t_social_jours[Arrivée remake],MATCH(ZV$4&amp;t_datas[[#This Row],[Matricule]],t_social_jours[Date &amp; Matricule perso],0)),"/")</f>
        <v>/</v>
      </c>
      <c r="ZW10" s="99" t="str">
        <f>IFERROR(IF(INDEX(t_social_jours[Kilomètres],MATCH(ZW$4&amp;t_datas[[#This Row],[Matricule]],t_social_jours[Date &amp; Matricule perso],0))="","",INDEX(t_social_jours[Kilomètres],MATCH(ZW$4&amp;t_datas[[#This Row],[Matricule]],t_social_jours[Date &amp; Matricule perso],0))),"/")</f>
        <v>/</v>
      </c>
      <c r="ZX10" s="102" t="str">
        <f t="shared" si="986"/>
        <v/>
      </c>
      <c r="ZY10" s="101" t="str">
        <f>IF(t_datas[[#This Row],[Immatriculation tracteur]]="","",t_datas[[#This Row],[Immatriculation tracteur]])</f>
        <v>VHL 4</v>
      </c>
      <c r="AAA10" s="98" t="str">
        <f>IF(t_datas[[#This Row],[Immatriculation SEMI]]="","",t_datas[[#This Row],[Immatriculation SEMI]])</f>
        <v>RMQ 4</v>
      </c>
      <c r="AAB10" s="98" t="str">
        <f>IF(t_datas[[#This Row],[Client affecté]]="","",t_datas[[#This Row],[Client affecté]])</f>
        <v>ddd</v>
      </c>
      <c r="AAC10" s="98" t="str">
        <f>IF(t_datas[[#This Row],[Site/ville]]="","",t_datas[[#This Row],[Site/ville]])</f>
        <v/>
      </c>
      <c r="AAD10" s="4">
        <f t="shared" si="987"/>
        <v>-1</v>
      </c>
      <c r="AAE10" s="4"/>
      <c r="AAF10" s="4"/>
      <c r="AAG10" s="98"/>
      <c r="AAH10" s="98"/>
      <c r="AAI10" s="98"/>
      <c r="AAJ10" s="98"/>
      <c r="AAK10" s="99"/>
      <c r="AAL10" s="69"/>
      <c r="AAM10" s="98"/>
      <c r="AAN10" s="98"/>
      <c r="AAO10" s="98"/>
      <c r="AAP10" s="98"/>
      <c r="AAQ10" s="99"/>
      <c r="AAR10" s="69"/>
      <c r="AAS10" s="98" t="str">
        <f>IFERROR(INDEX(t_social_jours[Conduite],MATCH(AAS$4&amp;t_datas[[#This Row],[Matricule]],t_social_jours[Date &amp; Matricule perso],0)),"/")</f>
        <v>/</v>
      </c>
      <c r="AAT10" s="98" t="str">
        <f>IFERROR(INDEX(t_social_jours[Travail],MATCH(AAT$4&amp;t_datas[[#This Row],[Matricule]],t_social_jours[Date &amp; Matricule perso],0)),"/")</f>
        <v>/</v>
      </c>
      <c r="AAU10" s="98" t="str">
        <f>IFERROR(INDEX(t_social_jours[Dispo],MATCH(AAU$4&amp;t_datas[[#This Row],[Matricule]],t_social_jours[Date &amp; Matricule perso],0)),"/")</f>
        <v>/</v>
      </c>
      <c r="AAV10" s="99" t="str">
        <f t="shared" si="988"/>
        <v>/</v>
      </c>
      <c r="AAW10" s="98"/>
      <c r="AAX10" s="4"/>
      <c r="AAY10" s="4"/>
      <c r="AAZ10" s="98" t="str">
        <f>IFERROR(INDEX(t_social_jours[Départ remake],MATCH(AAZ$4&amp;t_datas[[#This Row],[Matricule]],t_social_jours[Date &amp; Matricule perso],0)),"/")</f>
        <v>/</v>
      </c>
      <c r="ABA10" s="98" t="str">
        <f>IFERROR(INDEX(t_social_jours[Arrivée remake],MATCH(ABA$4&amp;t_datas[[#This Row],[Matricule]],t_social_jours[Date &amp; Matricule perso],0)),"/")</f>
        <v>/</v>
      </c>
      <c r="ABB10" s="99" t="str">
        <f>IFERROR(IF(INDEX(t_social_jours[Kilomètres],MATCH(ABB$4&amp;t_datas[[#This Row],[Matricule]],t_social_jours[Date &amp; Matricule perso],0))="","",INDEX(t_social_jours[Kilomètres],MATCH(ABB$4&amp;t_datas[[#This Row],[Matricule]],t_social_jours[Date &amp; Matricule perso],0))),"/")</f>
        <v>/</v>
      </c>
      <c r="ABC10" s="102" t="str">
        <f t="shared" si="989"/>
        <v/>
      </c>
      <c r="ABD10" s="101" t="str">
        <f>IF(t_datas[[#This Row],[Immatriculation tracteur]]="","",t_datas[[#This Row],[Immatriculation tracteur]])</f>
        <v>VHL 4</v>
      </c>
      <c r="ABF10" s="98" t="str">
        <f>IF(t_datas[[#This Row],[Immatriculation SEMI]]="","",t_datas[[#This Row],[Immatriculation SEMI]])</f>
        <v>RMQ 4</v>
      </c>
      <c r="ABG10" s="98" t="str">
        <f>IF(t_datas[[#This Row],[Client affecté]]="","",t_datas[[#This Row],[Client affecté]])</f>
        <v>ddd</v>
      </c>
      <c r="ABH10" s="98"/>
      <c r="ABI10" s="4">
        <f t="shared" si="990"/>
        <v>-1</v>
      </c>
      <c r="ABJ10" s="4"/>
      <c r="ABK10" s="4"/>
      <c r="ABL10" s="98"/>
      <c r="ABM10" s="98"/>
      <c r="ABN10" s="98"/>
      <c r="ABO10" s="98"/>
      <c r="ABP10" s="99"/>
      <c r="ABQ10" s="69"/>
      <c r="ABR10" s="98"/>
      <c r="ABS10" s="98"/>
      <c r="ABT10" s="98"/>
      <c r="ABU10" s="98"/>
      <c r="ABV10" s="99"/>
      <c r="ABW10" s="69"/>
      <c r="ABX10" s="98" t="str">
        <f>IFERROR(INDEX(t_social_jours[Conduite],MATCH(ABX$4&amp;t_datas[[#This Row],[Matricule]],t_social_jours[Date &amp; Matricule perso],0)),"/")</f>
        <v>/</v>
      </c>
      <c r="ABY10" s="98" t="str">
        <f>IFERROR(INDEX(t_social_jours[Travail],MATCH(ABY$4&amp;t_datas[[#This Row],[Matricule]],t_social_jours[Date &amp; Matricule perso],0)),"/")</f>
        <v>/</v>
      </c>
      <c r="ABZ10" s="98" t="str">
        <f>IFERROR(INDEX(t_social_jours[Dispo],MATCH(ABZ$4&amp;t_datas[[#This Row],[Matricule]],t_social_jours[Date &amp; Matricule perso],0)),"/")</f>
        <v>/</v>
      </c>
      <c r="ACA10" s="99" t="str">
        <f t="shared" si="991"/>
        <v>/</v>
      </c>
      <c r="ACB10" s="98"/>
      <c r="ACC10" s="4"/>
      <c r="ACD10" s="4"/>
      <c r="ACE10" s="98" t="str">
        <f>IFERROR(INDEX(t_social_jours[Départ remake],MATCH(ACE$4&amp;t_datas[[#This Row],[Matricule]],t_social_jours[Date &amp; Matricule perso],0)),"/")</f>
        <v>/</v>
      </c>
      <c r="ACF10" s="98" t="str">
        <f>IFERROR(INDEX(t_social_jours[Arrivée remake],MATCH(ACF$4&amp;t_datas[[#This Row],[Matricule]],t_social_jours[Date &amp; Matricule perso],0)),"/")</f>
        <v>/</v>
      </c>
      <c r="ACG10" s="99" t="str">
        <f>IFERROR(IF(INDEX(t_social_jours[Kilomètres],MATCH(ACG$4&amp;t_datas[[#This Row],[Matricule]],t_social_jours[Date &amp; Matricule perso],0))="","",INDEX(t_social_jours[Kilomètres],MATCH(ACG$4&amp;t_datas[[#This Row],[Matricule]],t_social_jours[Date &amp; Matricule perso],0))),"/")</f>
        <v>/</v>
      </c>
      <c r="ACH10" s="102" t="str">
        <f t="shared" si="992"/>
        <v/>
      </c>
      <c r="ACI10" s="101" t="str">
        <f>IF(t_datas[[#This Row],[Immatriculation tracteur]]="","",t_datas[[#This Row],[Immatriculation tracteur]])</f>
        <v>VHL 4</v>
      </c>
      <c r="ACK10" s="98" t="str">
        <f>IF(t_datas[[#This Row],[Immatriculation SEMI]]="","",t_datas[[#This Row],[Immatriculation SEMI]])</f>
        <v>RMQ 4</v>
      </c>
      <c r="ACL10" s="98" t="str">
        <f>IF(t_datas[[#This Row],[Client affecté]]="","",t_datas[[#This Row],[Client affecté]])</f>
        <v>ddd</v>
      </c>
      <c r="ACM10" s="98"/>
      <c r="ACN10" s="4">
        <f t="shared" si="993"/>
        <v>-1</v>
      </c>
      <c r="ACO10" s="4"/>
      <c r="ACP10" s="4"/>
      <c r="ACQ10" s="98"/>
      <c r="ACR10" s="98"/>
      <c r="ACS10" s="98"/>
      <c r="ACT10" s="98"/>
      <c r="ACU10" s="99"/>
      <c r="ACV10" s="69"/>
      <c r="ACW10" s="98"/>
      <c r="ACX10" s="98"/>
      <c r="ACY10" s="98"/>
      <c r="ACZ10" s="98"/>
      <c r="ADA10" s="99"/>
      <c r="ADB10" s="69"/>
      <c r="ADC10" s="98" t="str">
        <f>IFERROR(INDEX(t_social_jours[Conduite],MATCH(ADC$4&amp;t_datas[[#This Row],[Matricule]],t_social_jours[Date &amp; Matricule perso],0)),"/")</f>
        <v>/</v>
      </c>
      <c r="ADD10" s="98" t="str">
        <f>IFERROR(INDEX(t_social_jours[Travail],MATCH(ADD$4&amp;t_datas[[#This Row],[Matricule]],t_social_jours[Date &amp; Matricule perso],0)),"/")</f>
        <v>/</v>
      </c>
      <c r="ADE10" s="98" t="str">
        <f>IFERROR(INDEX(t_social_jours[Dispo],MATCH(ADE$4&amp;t_datas[[#This Row],[Matricule]],t_social_jours[Date &amp; Matricule perso],0)),"/")</f>
        <v>/</v>
      </c>
      <c r="ADF10" s="99" t="str">
        <f t="shared" si="994"/>
        <v>/</v>
      </c>
      <c r="ADG10" s="98" t="s">
        <v>80</v>
      </c>
      <c r="ADH10" s="4"/>
      <c r="ADI10" s="4"/>
      <c r="ADJ10" s="98" t="str">
        <f>IFERROR(INDEX(t_social_jours[Départ remake],MATCH(ADJ$4&amp;t_datas[[#This Row],[Matricule]],t_social_jours[Date &amp; Matricule perso],0)),"/")</f>
        <v>/</v>
      </c>
      <c r="ADK10" s="98" t="str">
        <f>IFERROR(INDEX(t_social_jours[Arrivée remake],MATCH(ADK$4&amp;t_datas[[#This Row],[Matricule]],t_social_jours[Date &amp; Matricule perso],0)),"/")</f>
        <v>/</v>
      </c>
      <c r="ADL10" s="99" t="str">
        <f>IFERROR(IF(INDEX(t_social_jours[Kilomètres],MATCH(ADL$4&amp;t_datas[[#This Row],[Matricule]],t_social_jours[Date &amp; Matricule perso],0))="","",INDEX(t_social_jours[Kilomètres],MATCH(ADL$4&amp;t_datas[[#This Row],[Matricule]],t_social_jours[Date &amp; Matricule perso],0))),"/")</f>
        <v>/</v>
      </c>
      <c r="ADM10" s="102" t="str">
        <f t="shared" si="995"/>
        <v/>
      </c>
      <c r="ADN10" s="101" t="str">
        <f>IF(t_datas[[#This Row],[Immatriculation tracteur]]="","",t_datas[[#This Row],[Immatriculation tracteur]])</f>
        <v>VHL 4</v>
      </c>
      <c r="ADP10" s="98" t="str">
        <f>IF(t_datas[[#This Row],[Immatriculation SEMI]]="","",t_datas[[#This Row],[Immatriculation SEMI]])</f>
        <v>RMQ 4</v>
      </c>
      <c r="ADQ10" s="98" t="str">
        <f>IF(t_datas[[#This Row],[Client affecté]]="","",t_datas[[#This Row],[Client affecté]])</f>
        <v>ddd</v>
      </c>
      <c r="ADR10" s="98" t="s">
        <v>1032</v>
      </c>
      <c r="ADS10" s="4">
        <f t="shared" si="996"/>
        <v>-1</v>
      </c>
      <c r="ADT10" s="4"/>
      <c r="ADU10" s="4"/>
      <c r="ADV10" s="98"/>
      <c r="ADW10" s="98"/>
      <c r="ADX10" s="98"/>
      <c r="ADY10" s="98"/>
      <c r="ADZ10" s="99"/>
      <c r="AEA10" s="69"/>
      <c r="AEB10" s="98"/>
      <c r="AEC10" s="98"/>
      <c r="AED10" s="98"/>
      <c r="AEE10" s="98"/>
      <c r="AEF10" s="99"/>
      <c r="AEG10" s="69"/>
      <c r="AEH10" s="98" t="str">
        <f>IFERROR(INDEX(t_social_jours[Conduite],MATCH(AEH$4&amp;t_datas[[#This Row],[Matricule]],t_social_jours[Date &amp; Matricule perso],0)),"/")</f>
        <v>/</v>
      </c>
      <c r="AEI10" s="98" t="str">
        <f>IFERROR(INDEX(t_social_jours[Travail],MATCH(AEI$4&amp;t_datas[[#This Row],[Matricule]],t_social_jours[Date &amp; Matricule perso],0)),"/")</f>
        <v>/</v>
      </c>
      <c r="AEJ10" s="98" t="str">
        <f>IFERROR(INDEX(t_social_jours[Dispo],MATCH(AEJ$4&amp;t_datas[[#This Row],[Matricule]],t_social_jours[Date &amp; Matricule perso],0)),"/")</f>
        <v>/</v>
      </c>
      <c r="AEK10" s="99" t="str">
        <f t="shared" si="997"/>
        <v>/</v>
      </c>
      <c r="AEL10" s="98" t="s">
        <v>80</v>
      </c>
      <c r="AEM10" s="4"/>
      <c r="AEN10" s="4"/>
      <c r="AEO10" s="98" t="str">
        <f>IFERROR(INDEX(t_social_jours[Départ remake],MATCH(AEO$4&amp;t_datas[[#This Row],[Matricule]],t_social_jours[Date &amp; Matricule perso],0)),"/")</f>
        <v>/</v>
      </c>
      <c r="AEP10" s="98" t="str">
        <f>IFERROR(INDEX(t_social_jours[Arrivée remake],MATCH(AEP$4&amp;t_datas[[#This Row],[Matricule]],t_social_jours[Date &amp; Matricule perso],0)),"/")</f>
        <v>/</v>
      </c>
      <c r="AEQ10" s="99" t="str">
        <f>IFERROR(IF(INDEX(t_social_jours[Kilomètres],MATCH(AEQ$4&amp;t_datas[[#This Row],[Matricule]],t_social_jours[Date &amp; Matricule perso],0))="","",INDEX(t_social_jours[Kilomètres],MATCH(AEQ$4&amp;t_datas[[#This Row],[Matricule]],t_social_jours[Date &amp; Matricule perso],0))),"/")</f>
        <v>/</v>
      </c>
      <c r="AER10" s="102" t="str">
        <f t="shared" si="998"/>
        <v/>
      </c>
      <c r="AES10" s="101" t="str">
        <f>IF(t_datas[[#This Row],[Immatriculation tracteur]]="","",t_datas[[#This Row],[Immatriculation tracteur]])</f>
        <v>VHL 4</v>
      </c>
      <c r="AEU10" s="98" t="str">
        <f>IF(t_datas[[#This Row],[Immatriculation SEMI]]="","",t_datas[[#This Row],[Immatriculation SEMI]])</f>
        <v>RMQ 4</v>
      </c>
      <c r="AEV10" s="98" t="str">
        <f>IF(t_datas[[#This Row],[Client affecté]]="","",t_datas[[#This Row],[Client affecté]])</f>
        <v>ddd</v>
      </c>
      <c r="AEW10" s="98"/>
      <c r="AEX10" s="4">
        <f t="shared" si="999"/>
        <v>-1</v>
      </c>
      <c r="AEY10" s="4"/>
      <c r="AEZ10" s="4"/>
      <c r="AFA10" s="98"/>
      <c r="AFB10" s="98"/>
      <c r="AFC10" s="98"/>
      <c r="AFD10" s="98"/>
      <c r="AFE10" s="99"/>
      <c r="AFF10" s="69"/>
      <c r="AFG10" s="98"/>
      <c r="AFH10" s="98"/>
      <c r="AFI10" s="98"/>
      <c r="AFJ10" s="98"/>
      <c r="AFK10" s="99"/>
      <c r="AFL10" s="69"/>
      <c r="AFM10" s="98" t="str">
        <f>IFERROR(INDEX(t_social_jours[Conduite],MATCH(AFM$4&amp;t_datas[[#This Row],[Matricule]],t_social_jours[Date &amp; Matricule perso],0)),"/")</f>
        <v>/</v>
      </c>
      <c r="AFN10" s="98" t="str">
        <f>IFERROR(INDEX(t_social_jours[Travail],MATCH(AFN$4&amp;t_datas[[#This Row],[Matricule]],t_social_jours[Date &amp; Matricule perso],0)),"/")</f>
        <v>/</v>
      </c>
      <c r="AFO10" s="98" t="str">
        <f>IFERROR(INDEX(t_social_jours[Dispo],MATCH(AFO$4&amp;t_datas[[#This Row],[Matricule]],t_social_jours[Date &amp; Matricule perso],0)),"/")</f>
        <v>/</v>
      </c>
      <c r="AFP10" s="99" t="str">
        <f t="shared" si="1000"/>
        <v>/</v>
      </c>
      <c r="AFQ10" s="98" t="s">
        <v>80</v>
      </c>
      <c r="AFR10" s="4"/>
      <c r="AFS10" s="4"/>
      <c r="AFT10" s="98" t="str">
        <f>IFERROR(INDEX(t_social_jours[Départ remake],MATCH(AFT$4&amp;t_datas[[#This Row],[Matricule]],t_social_jours[Date &amp; Matricule perso],0)),"/")</f>
        <v>/</v>
      </c>
      <c r="AFU10" s="98" t="str">
        <f>IFERROR(INDEX(t_social_jours[Arrivée remake],MATCH(AFU$4&amp;t_datas[[#This Row],[Matricule]],t_social_jours[Date &amp; Matricule perso],0)),"/")</f>
        <v>/</v>
      </c>
      <c r="AFV10" s="99" t="str">
        <f>IFERROR(IF(INDEX(t_social_jours[Kilomètres],MATCH(AFV$4&amp;t_datas[[#This Row],[Matricule]],t_social_jours[Date &amp; Matricule perso],0))="","",INDEX(t_social_jours[Kilomètres],MATCH(AFV$4&amp;t_datas[[#This Row],[Matricule]],t_social_jours[Date &amp; Matricule perso],0))),"/")</f>
        <v>/</v>
      </c>
      <c r="AFW10" s="102" t="str">
        <f t="shared" si="1001"/>
        <v/>
      </c>
      <c r="AFX10" s="101" t="str">
        <f>IF(t_datas[[#This Row],[Immatriculation tracteur]]="","",t_datas[[#This Row],[Immatriculation tracteur]])</f>
        <v>VHL 4</v>
      </c>
      <c r="AFZ10" s="98" t="str">
        <f>IF(t_datas[[#This Row],[Immatriculation SEMI]]="","",t_datas[[#This Row],[Immatriculation SEMI]])</f>
        <v>RMQ 4</v>
      </c>
      <c r="AGA10" s="98" t="str">
        <f>IF(t_datas[[#This Row],[Client affecté]]="","",t_datas[[#This Row],[Client affecté]])</f>
        <v>ddd</v>
      </c>
      <c r="AGB10" s="98"/>
      <c r="AGC10" s="4">
        <f t="shared" si="1002"/>
        <v>-1</v>
      </c>
      <c r="AGD10" s="4"/>
      <c r="AGE10" s="4"/>
      <c r="AGF10" s="98"/>
      <c r="AGG10" s="98"/>
      <c r="AGH10" s="98"/>
      <c r="AGI10" s="98"/>
      <c r="AGJ10" s="99"/>
      <c r="AGK10" s="69"/>
      <c r="AGL10" s="98"/>
      <c r="AGM10" s="98"/>
      <c r="AGN10" s="98"/>
      <c r="AGO10" s="98"/>
      <c r="AGP10" s="99"/>
      <c r="AGQ10" s="69"/>
      <c r="AGR10" s="98" t="str">
        <f>IFERROR(INDEX(t_social_jours[Conduite],MATCH(AGR$4&amp;t_datas[[#This Row],[Matricule]],t_social_jours[Date &amp; Matricule perso],0)),"/")</f>
        <v>/</v>
      </c>
      <c r="AGS10" s="98" t="str">
        <f>IFERROR(INDEX(t_social_jours[Travail],MATCH(AGS$4&amp;t_datas[[#This Row],[Matricule]],t_social_jours[Date &amp; Matricule perso],0)),"/")</f>
        <v>/</v>
      </c>
      <c r="AGT10" s="98" t="str">
        <f>IFERROR(INDEX(t_social_jours[Dispo],MATCH(AGT$4&amp;t_datas[[#This Row],[Matricule]],t_social_jours[Date &amp; Matricule perso],0)),"/")</f>
        <v>/</v>
      </c>
      <c r="AGU10" s="99" t="str">
        <f t="shared" si="1003"/>
        <v>/</v>
      </c>
      <c r="AGV10" s="98" t="s">
        <v>80</v>
      </c>
      <c r="AGW10" s="4"/>
      <c r="AGX10" s="4"/>
      <c r="AGY10" s="98" t="str">
        <f>IFERROR(INDEX(t_social_jours[Départ remake],MATCH(AGY$4&amp;t_datas[[#This Row],[Matricule]],t_social_jours[Date &amp; Matricule perso],0)),"/")</f>
        <v>/</v>
      </c>
      <c r="AGZ10" s="98" t="str">
        <f>IFERROR(INDEX(t_social_jours[Arrivée remake],MATCH(AGZ$4&amp;t_datas[[#This Row],[Matricule]],t_social_jours[Date &amp; Matricule perso],0)),"/")</f>
        <v>/</v>
      </c>
      <c r="AHA10" s="99" t="str">
        <f>IFERROR(IF(INDEX(t_social_jours[Kilomètres],MATCH(AHA$4&amp;t_datas[[#This Row],[Matricule]],t_social_jours[Date &amp; Matricule perso],0))="","",INDEX(t_social_jours[Kilomètres],MATCH(AHA$4&amp;t_datas[[#This Row],[Matricule]],t_social_jours[Date &amp; Matricule perso],0))),"/")</f>
        <v>/</v>
      </c>
      <c r="AHB10" s="102" t="str">
        <f t="shared" si="1004"/>
        <v/>
      </c>
      <c r="AHC10" s="101" t="str">
        <f>IF(t_datas[[#This Row],[Immatriculation tracteur]]="","",t_datas[[#This Row],[Immatriculation tracteur]])</f>
        <v>VHL 4</v>
      </c>
      <c r="AHE10" s="98" t="str">
        <f>IF(t_datas[[#This Row],[Immatriculation SEMI]]="","",t_datas[[#This Row],[Immatriculation SEMI]])</f>
        <v>RMQ 4</v>
      </c>
      <c r="AHF10" s="98" t="str">
        <f>IF(t_datas[[#This Row],[Client affecté]]="","",t_datas[[#This Row],[Client affecté]])</f>
        <v>ddd</v>
      </c>
      <c r="AHG10" s="98"/>
      <c r="AHH10" s="4">
        <f t="shared" si="1005"/>
        <v>-1</v>
      </c>
      <c r="AHI10" s="4"/>
      <c r="AHJ10" s="4"/>
      <c r="AHK10" s="98"/>
      <c r="AHL10" s="98"/>
      <c r="AHM10" s="98"/>
      <c r="AHN10" s="98"/>
      <c r="AHO10" s="99"/>
      <c r="AHP10" s="69"/>
      <c r="AHQ10" s="98"/>
      <c r="AHR10" s="98"/>
      <c r="AHS10" s="98"/>
      <c r="AHT10" s="98"/>
      <c r="AHU10" s="99"/>
      <c r="AHV10" s="69"/>
      <c r="AHW10" s="98" t="str">
        <f>IFERROR(INDEX(t_social_jours[Conduite],MATCH(AHW$4&amp;t_datas[[#This Row],[Matricule]],t_social_jours[Date &amp; Matricule perso],0)),"/")</f>
        <v>/</v>
      </c>
      <c r="AHX10" s="98" t="str">
        <f>IFERROR(INDEX(t_social_jours[Travail],MATCH(AHX$4&amp;t_datas[[#This Row],[Matricule]],t_social_jours[Date &amp; Matricule perso],0)),"/")</f>
        <v>/</v>
      </c>
      <c r="AHY10" s="98" t="str">
        <f>IFERROR(INDEX(t_social_jours[Dispo],MATCH(AHY$4&amp;t_datas[[#This Row],[Matricule]],t_social_jours[Date &amp; Matricule perso],0)),"/")</f>
        <v>/</v>
      </c>
      <c r="AHZ10" s="99" t="str">
        <f t="shared" si="1006"/>
        <v>/</v>
      </c>
      <c r="AIA10" s="98"/>
      <c r="AIB10" s="4"/>
      <c r="AIC10" s="4"/>
      <c r="AID10" s="98" t="str">
        <f>IFERROR(INDEX(t_social_jours[Départ remake],MATCH(AID$4&amp;t_datas[[#This Row],[Matricule]],t_social_jours[Date &amp; Matricule perso],0)),"/")</f>
        <v>/</v>
      </c>
      <c r="AIE10" s="98" t="str">
        <f>IFERROR(INDEX(t_social_jours[Arrivée remake],MATCH(AIE$4&amp;t_datas[[#This Row],[Matricule]],t_social_jours[Date &amp; Matricule perso],0)),"/")</f>
        <v>/</v>
      </c>
      <c r="AIF10" s="99" t="str">
        <f>IFERROR(IF(INDEX(t_social_jours[Kilomètres],MATCH(AIF$4&amp;t_datas[[#This Row],[Matricule]],t_social_jours[Date &amp; Matricule perso],0))="","",INDEX(t_social_jours[Kilomètres],MATCH(AIF$4&amp;t_datas[[#This Row],[Matricule]],t_social_jours[Date &amp; Matricule perso],0))),"/")</f>
        <v>/</v>
      </c>
      <c r="AIG10" s="102" t="str">
        <f t="shared" si="1007"/>
        <v/>
      </c>
      <c r="AIH10" s="101" t="str">
        <f>IF(t_datas[[#This Row],[Immatriculation tracteur]]="","",t_datas[[#This Row],[Immatriculation tracteur]])</f>
        <v>VHL 4</v>
      </c>
      <c r="AIJ10" s="98" t="str">
        <f>IF(t_datas[[#This Row],[Immatriculation SEMI]]="","",t_datas[[#This Row],[Immatriculation SEMI]])</f>
        <v>RMQ 4</v>
      </c>
      <c r="AIK10" s="98" t="str">
        <f>IF(t_datas[[#This Row],[Client affecté]]="","",t_datas[[#This Row],[Client affecté]])</f>
        <v>ddd</v>
      </c>
      <c r="AIL10" s="98" t="str">
        <f>IF(t_datas[[#This Row],[Site/ville]]="","",t_datas[[#This Row],[Site/ville]])</f>
        <v/>
      </c>
      <c r="AIM10" s="4">
        <f t="shared" si="1008"/>
        <v>-1</v>
      </c>
      <c r="AIN10" s="4"/>
      <c r="AIO10" s="4"/>
      <c r="AIP10" s="98"/>
      <c r="AIQ10" s="98"/>
      <c r="AIR10" s="98"/>
      <c r="AIS10" s="98"/>
      <c r="AIT10" s="99"/>
      <c r="AIU10" s="69"/>
      <c r="AIV10" s="98"/>
      <c r="AIW10" s="98"/>
      <c r="AIX10" s="98"/>
      <c r="AIY10" s="98"/>
      <c r="AIZ10" s="99"/>
      <c r="AJA10" s="69"/>
      <c r="AJB10" s="98" t="str">
        <f>IFERROR(INDEX(t_social_jours[Conduite],MATCH(AJB$4&amp;t_datas[[#This Row],[Matricule]],t_social_jours[Date &amp; Matricule perso],0)),"/")</f>
        <v>/</v>
      </c>
      <c r="AJC10" s="98" t="str">
        <f>IFERROR(INDEX(t_social_jours[Travail],MATCH(AJC$4&amp;t_datas[[#This Row],[Matricule]],t_social_jours[Date &amp; Matricule perso],0)),"/")</f>
        <v>/</v>
      </c>
      <c r="AJD10" s="98" t="str">
        <f>IFERROR(INDEX(t_social_jours[Dispo],MATCH(AJD$4&amp;t_datas[[#This Row],[Matricule]],t_social_jours[Date &amp; Matricule perso],0)),"/")</f>
        <v>/</v>
      </c>
      <c r="AJE10" s="99" t="str">
        <f t="shared" si="1009"/>
        <v>/</v>
      </c>
      <c r="AJF10" s="98"/>
      <c r="AJG10" s="4"/>
      <c r="AJH10" s="4"/>
      <c r="AJI10" s="98" t="str">
        <f>IFERROR(INDEX(t_social_jours[Départ remake],MATCH(AJI$4&amp;t_datas[[#This Row],[Matricule]],t_social_jours[Date &amp; Matricule perso],0)),"/")</f>
        <v>/</v>
      </c>
      <c r="AJJ10" s="98" t="str">
        <f>IFERROR(INDEX(t_social_jours[Arrivée remake],MATCH(AJJ$4&amp;t_datas[[#This Row],[Matricule]],t_social_jours[Date &amp; Matricule perso],0)),"/")</f>
        <v>/</v>
      </c>
      <c r="AJK10" s="99" t="str">
        <f>IFERROR(IF(INDEX(t_social_jours[Kilomètres],MATCH(AJK$4&amp;t_datas[[#This Row],[Matricule]],t_social_jours[Date &amp; Matricule perso],0))="","",INDEX(t_social_jours[Kilomètres],MATCH(AJK$4&amp;t_datas[[#This Row],[Matricule]],t_social_jours[Date &amp; Matricule perso],0))),"/")</f>
        <v>/</v>
      </c>
      <c r="AJL10" s="102" t="str">
        <f t="shared" si="1010"/>
        <v/>
      </c>
      <c r="AJM10" s="101" t="str">
        <f>IF(t_datas[[#This Row],[Immatriculation tracteur]]="","",t_datas[[#This Row],[Immatriculation tracteur]])</f>
        <v>VHL 4</v>
      </c>
      <c r="AJO10" s="98" t="str">
        <f>IF(t_datas[[#This Row],[Immatriculation SEMI]]="","",t_datas[[#This Row],[Immatriculation SEMI]])</f>
        <v>RMQ 4</v>
      </c>
      <c r="AJP10" s="98" t="str">
        <f>IF(t_datas[[#This Row],[Client affecté]]="","",t_datas[[#This Row],[Client affecté]])</f>
        <v>ddd</v>
      </c>
      <c r="AJQ10" s="98" t="str">
        <f>IF(t_datas[[#This Row],[Site/ville]]="","",t_datas[[#This Row],[Site/ville]])</f>
        <v/>
      </c>
      <c r="AJR10" s="4">
        <f t="shared" si="1011"/>
        <v>-1</v>
      </c>
      <c r="AJS10" s="4"/>
      <c r="AJT10" s="4"/>
      <c r="AJU10" s="98"/>
      <c r="AJV10" s="98"/>
      <c r="AJW10" s="98"/>
      <c r="AJX10" s="98"/>
      <c r="AJY10" s="99"/>
      <c r="AJZ10" s="69"/>
      <c r="AKA10" s="98"/>
      <c r="AKB10" s="98"/>
      <c r="AKC10" s="98"/>
      <c r="AKD10" s="98"/>
      <c r="AKE10" s="99"/>
      <c r="AKF10" s="69"/>
      <c r="AKG10" s="98" t="str">
        <f>IFERROR(INDEX(t_social_jours[Conduite],MATCH(AKG$4&amp;t_datas[[#This Row],[Matricule]],t_social_jours[Date &amp; Matricule perso],0)),"/")</f>
        <v>/</v>
      </c>
      <c r="AKH10" s="98" t="str">
        <f>IFERROR(INDEX(t_social_jours[Travail],MATCH(AKH$4&amp;t_datas[[#This Row],[Matricule]],t_social_jours[Date &amp; Matricule perso],0)),"/")</f>
        <v>/</v>
      </c>
      <c r="AKI10" s="98" t="str">
        <f>IFERROR(INDEX(t_social_jours[Dispo],MATCH(AKI$4&amp;t_datas[[#This Row],[Matricule]],t_social_jours[Date &amp; Matricule perso],0)),"/")</f>
        <v>/</v>
      </c>
      <c r="AKJ10" s="99" t="str">
        <f t="shared" si="1012"/>
        <v>/</v>
      </c>
      <c r="AKK10" s="98"/>
      <c r="AKL10" s="4"/>
      <c r="AKM10" s="4"/>
      <c r="AKN10" s="98" t="str">
        <f>IFERROR(INDEX(t_social_jours[Départ remake],MATCH(AKN$4&amp;t_datas[[#This Row],[Matricule]],t_social_jours[Date &amp; Matricule perso],0)),"/")</f>
        <v>/</v>
      </c>
      <c r="AKO10" s="98" t="str">
        <f>IFERROR(INDEX(t_social_jours[Arrivée remake],MATCH(AKO$4&amp;t_datas[[#This Row],[Matricule]],t_social_jours[Date &amp; Matricule perso],0)),"/")</f>
        <v>/</v>
      </c>
      <c r="AKP10" s="99" t="str">
        <f>IFERROR(IF(INDEX(t_social_jours[Kilomètres],MATCH(AKP$4&amp;t_datas[[#This Row],[Matricule]],t_social_jours[Date &amp; Matricule perso],0))="","",INDEX(t_social_jours[Kilomètres],MATCH(AKP$4&amp;t_datas[[#This Row],[Matricule]],t_social_jours[Date &amp; Matricule perso],0))),"/")</f>
        <v>/</v>
      </c>
      <c r="AKQ10" s="102" t="str">
        <f t="shared" si="1013"/>
        <v/>
      </c>
    </row>
    <row r="11" spans="1:979" x14ac:dyDescent="0.3">
      <c r="A11" s="92" t="s">
        <v>1114</v>
      </c>
      <c r="B11" s="5" t="s">
        <v>1116</v>
      </c>
      <c r="C11" s="93">
        <f>IF(AND(t_datas[[#This Row],[Société tracteur]]&lt;&gt;"",t_datas[[#This Row],[Société conducteur]]&lt;&gt;t_datas[[#This Row],[Société tracteur]],t_datas[[#This Row],[Colonne63]]&lt;&gt;"Yes"),-1,1)</f>
        <v>1</v>
      </c>
      <c r="D11" s="5"/>
      <c r="E11" s="94">
        <v>555</v>
      </c>
      <c r="F11" s="52" t="s">
        <v>87</v>
      </c>
      <c r="G11" s="104" t="str">
        <f>IFERROR(VLOOKUP(t_datas[[#This Row],[Matricule]],KMS_service_Mois[],15,0),"")</f>
        <v/>
      </c>
      <c r="H11" s="104" t="str">
        <f>IFERROR(IF(t_datas[[#This Row],[Base contrat]]-t_datas[[#This Row],[Colonne12]]&lt;0,t_datas[[#This Row],[Colonne12]]-t_datas[[#This Row],[Base contrat]],0),"")</f>
        <v/>
      </c>
      <c r="I11" s="106" t="str">
        <f>IFERROR(IF(t_datas[[#This Row],[Base contrat]]="","",IF((t_datas[[#This Row],[Colonne12]]-t_datas[[#This Row],[Base contrat]])/t_datas[[#This Row],[Base contrat]]&lt;0,"/",(t_datas[[#This Row],[Colonne12]]-t_datas[[#This Row],[Base contrat]])/t_datas[[#This Row],[Base contrat]])),"")</f>
        <v/>
      </c>
      <c r="J11" s="105" t="s">
        <v>1030</v>
      </c>
      <c r="K11" s="95" t="s">
        <v>1119</v>
      </c>
      <c r="M11" s="95" t="s">
        <v>1126</v>
      </c>
      <c r="N11" s="95" t="s">
        <v>1116</v>
      </c>
      <c r="O11" s="95" t="s">
        <v>1116</v>
      </c>
      <c r="P11" s="95" t="s">
        <v>1116</v>
      </c>
      <c r="Q11" s="95" t="s">
        <v>1132</v>
      </c>
      <c r="R11" s="95" t="s">
        <v>0</v>
      </c>
      <c r="S11" s="96" t="str">
        <f>IF(t_datas[[#This Row],[Immatriculation tracteur]]="","",t_datas[[#This Row],[Immatriculation tracteur]])</f>
        <v>VHL 5</v>
      </c>
      <c r="U11" s="97" t="str">
        <f>IF(t_datas[[#This Row],[Immatriculation SEMI]]="","",t_datas[[#This Row],[Immatriculation SEMI]])</f>
        <v>RMQ 5</v>
      </c>
      <c r="V11" s="97" t="str">
        <f>IF(t_datas[[#This Row],[Client affecté]]="","",t_datas[[#This Row],[Client affecté]])</f>
        <v>eee</v>
      </c>
      <c r="W11" s="97"/>
      <c r="X11" s="97">
        <f t="shared" si="922"/>
        <v>-1</v>
      </c>
      <c r="AA11" s="97"/>
      <c r="AB11" s="97"/>
      <c r="AC11" s="97"/>
      <c r="AD11" s="97"/>
      <c r="AE11" s="69"/>
      <c r="AF11" s="69"/>
      <c r="AG11" s="97"/>
      <c r="AH11" s="97"/>
      <c r="AK11" s="69"/>
      <c r="AL11" s="69"/>
      <c r="AM11" s="97" t="str">
        <f>IFERROR(INDEX(t_social_jours[Conduite],MATCH(AM$4&amp;t_datas[[#This Row],[Matricule]],t_social_jours[Date &amp; Matricule perso],0)),"/")</f>
        <v>/</v>
      </c>
      <c r="AN11" s="97" t="str">
        <f>IFERROR(INDEX(t_social_jours[Travail],MATCH(AN$4&amp;t_datas[[#This Row],[Matricule]],t_social_jours[Date &amp; Matricule perso],0)),"/")</f>
        <v>/</v>
      </c>
      <c r="AO11" s="97" t="str">
        <f>IFERROR(INDEX(t_social_jours[Dispo],MATCH(AO$4&amp;t_datas[[#This Row],[Matricule]],t_social_jours[Date &amp; Matricule perso],0)),"/")</f>
        <v>/</v>
      </c>
      <c r="AP11" s="69" t="str">
        <f t="shared" si="923"/>
        <v>/</v>
      </c>
      <c r="AR11" s="4"/>
      <c r="AS11" s="4"/>
      <c r="AT11" s="98" t="str">
        <f>IFERROR(INDEX(t_social_jours[Départ remake],MATCH(AT$4&amp;t_datas[[#This Row],[Matricule]],t_social_jours[Date &amp; Matricule perso],0)),"/")</f>
        <v>/</v>
      </c>
      <c r="AU11" s="98" t="str">
        <f>IFERROR(INDEX(t_social_jours[Arrivée remake],MATCH(AU$4&amp;t_datas[[#This Row],[Matricule]],t_social_jours[Date &amp; Matricule perso],0)),"/")</f>
        <v>/</v>
      </c>
      <c r="AV11" s="99" t="str">
        <f>IFERROR(IF(INDEX(t_social_jours[Kilomètres],MATCH(AV$4&amp;t_datas[[#This Row],[Matricule]],t_social_jours[Date &amp; Matricule perso],0))="","",INDEX(t_social_jours[Kilomètres],MATCH(AV$4&amp;t_datas[[#This Row],[Matricule]],t_social_jours[Date &amp; Matricule perso],0))),"/")</f>
        <v>/</v>
      </c>
      <c r="AW11" s="98" t="str">
        <f t="shared" si="924"/>
        <v/>
      </c>
      <c r="AX11" s="100" t="str">
        <f>IF(t_datas[[#This Row],[Immatriculation tracteur]]="","",t_datas[[#This Row],[Immatriculation tracteur]])</f>
        <v>VHL 5</v>
      </c>
      <c r="AZ11" s="109" t="str">
        <f>IF(t_datas[[#This Row],[Immatriculation SEMI]]="","",t_datas[[#This Row],[Immatriculation SEMI]])</f>
        <v>RMQ 5</v>
      </c>
      <c r="BA11" s="109" t="str">
        <f>IF(t_datas[[#This Row],[Client affecté]]="","",t_datas[[#This Row],[Client affecté]])</f>
        <v>eee</v>
      </c>
      <c r="BB11" s="110"/>
      <c r="BC11" s="111">
        <f t="shared" si="925"/>
        <v>-1</v>
      </c>
      <c r="BD11" s="90"/>
      <c r="BE11" s="90"/>
      <c r="BF11" s="111"/>
      <c r="BG11" s="111"/>
      <c r="BH11" s="90"/>
      <c r="BI11" s="90"/>
      <c r="BJ11" s="107"/>
      <c r="BK11" s="107"/>
      <c r="BL11" s="111"/>
      <c r="BM11" s="111"/>
      <c r="BN11" s="90"/>
      <c r="BO11" s="90"/>
      <c r="BP11" s="107"/>
      <c r="BQ11" s="107"/>
      <c r="BR11" s="90" t="str">
        <f>IFERROR(INDEX(t_social_jours[Conduite],MATCH(BR$4&amp;t_datas[[#This Row],[Matricule]],t_social_jours[Date &amp; Matricule perso],0)),"/")</f>
        <v>/</v>
      </c>
      <c r="BS11" s="110" t="str">
        <f>IFERROR(INDEX(t_social_jours[Travail],MATCH(BS$4&amp;t_datas[[#This Row],[Matricule]],t_social_jours[Date &amp; Matricule perso],0)),"/")</f>
        <v>/</v>
      </c>
      <c r="BT11" s="110" t="str">
        <f>IFERROR(INDEX(t_social_jours[Dispo],MATCH(BT$4&amp;t_datas[[#This Row],[Matricule]],t_social_jours[Date &amp; Matricule perso],0)),"/")</f>
        <v>/</v>
      </c>
      <c r="BU11" s="107" t="str">
        <f t="shared" si="926"/>
        <v>/</v>
      </c>
      <c r="BV11" s="110"/>
      <c r="BW11" s="108">
        <v>0.20833333333333334</v>
      </c>
      <c r="BX11" s="108"/>
      <c r="BY11" s="110" t="str">
        <f>IFERROR(INDEX(t_social_jours[Départ remake],MATCH(BY$4&amp;t_datas[[#This Row],[Matricule]],t_social_jours[Date &amp; Matricule perso],0)),"/")</f>
        <v>/</v>
      </c>
      <c r="BZ11" s="110" t="str">
        <f>IFERROR(INDEX(t_social_jours[Arrivée remake],MATCH(BZ$4&amp;t_datas[[#This Row],[Matricule]],t_social_jours[Date &amp; Matricule perso],0)),"/")</f>
        <v>/</v>
      </c>
      <c r="CA11" s="112" t="str">
        <f>IFERROR(IF(INDEX(t_social_jours[Kilomètres],MATCH(CA$4&amp;t_datas[[#This Row],[Matricule]],t_social_jours[Date &amp; Matricule perso],0))="","",INDEX(t_social_jours[Kilomètres],MATCH(CA$4&amp;t_datas[[#This Row],[Matricule]],t_social_jours[Date &amp; Matricule perso],0))),"/")</f>
        <v>/</v>
      </c>
      <c r="CB11" s="102" t="str">
        <f t="shared" si="927"/>
        <v/>
      </c>
      <c r="CC11" s="101" t="str">
        <f>IF(t_datas[[#This Row],[Immatriculation tracteur]]="","",t_datas[[#This Row],[Immatriculation tracteur]])</f>
        <v>VHL 5</v>
      </c>
      <c r="CE11" s="98" t="str">
        <f>IF(t_datas[[#This Row],[Immatriculation SEMI]]="","",t_datas[[#This Row],[Immatriculation SEMI]])</f>
        <v>RMQ 5</v>
      </c>
      <c r="CF11" s="98" t="str">
        <f>IF(t_datas[[#This Row],[Client affecté]]="","",t_datas[[#This Row],[Client affecté]])</f>
        <v>eee</v>
      </c>
      <c r="CG11" s="98" t="str">
        <f>IF(t_datas[[#This Row],[Site/ville]]="","",t_datas[[#This Row],[Site/ville]])</f>
        <v/>
      </c>
      <c r="CH11" s="97">
        <f t="shared" si="928"/>
        <v>-1</v>
      </c>
      <c r="CI11" s="4"/>
      <c r="CJ11" s="4"/>
      <c r="CK11" s="98"/>
      <c r="CL11" s="98"/>
      <c r="CM11" s="98"/>
      <c r="CN11" s="98"/>
      <c r="CO11" s="99"/>
      <c r="CP11" s="69"/>
      <c r="CQ11" s="98"/>
      <c r="CR11" s="98"/>
      <c r="CS11" s="98"/>
      <c r="CT11" s="98"/>
      <c r="CU11" s="99"/>
      <c r="CV11" s="69"/>
      <c r="CW11" s="98" t="str">
        <f>IFERROR(INDEX(t_social_jours[Conduite],MATCH(CW$4&amp;t_datas[[#This Row],[Matricule]],t_social_jours[Date &amp; Matricule perso],0)),"/")</f>
        <v>/</v>
      </c>
      <c r="CX11" s="98" t="str">
        <f>IFERROR(INDEX(t_social_jours[Travail],MATCH(CX$4&amp;t_datas[[#This Row],[Matricule]],t_social_jours[Date &amp; Matricule perso],0)),"/")</f>
        <v>/</v>
      </c>
      <c r="CY11" s="98" t="str">
        <f>IFERROR(INDEX(t_social_jours[Dispo],MATCH(CY$4&amp;t_datas[[#This Row],[Matricule]],t_social_jours[Date &amp; Matricule perso],0)),"/")</f>
        <v>/</v>
      </c>
      <c r="CZ11" s="99" t="str">
        <f t="shared" si="929"/>
        <v>/</v>
      </c>
      <c r="DA11" s="98"/>
      <c r="DB11" s="4"/>
      <c r="DC11" s="4"/>
      <c r="DD11" s="98" t="str">
        <f>IFERROR(INDEX(t_social_jours[Départ remake],MATCH(DD$4&amp;t_datas[[#This Row],[Matricule]],t_social_jours[Date &amp; Matricule perso],0)),"/")</f>
        <v>/</v>
      </c>
      <c r="DE11" s="98" t="str">
        <f>IFERROR(INDEX(t_social_jours[Arrivée remake],MATCH(DE$4&amp;t_datas[[#This Row],[Matricule]],t_social_jours[Date &amp; Matricule perso],0)),"/")</f>
        <v>/</v>
      </c>
      <c r="DF11" s="99" t="str">
        <f>IFERROR(IF(INDEX(t_social_jours[Kilomètres],MATCH(DF$4&amp;t_datas[[#This Row],[Matricule]],t_social_jours[Date &amp; Matricule perso],0))="","",INDEX(t_social_jours[Kilomètres],MATCH(DF$4&amp;t_datas[[#This Row],[Matricule]],t_social_jours[Date &amp; Matricule perso],0))),"/")</f>
        <v>/</v>
      </c>
      <c r="DG11" s="102" t="str">
        <f t="shared" si="930"/>
        <v/>
      </c>
      <c r="DH11" s="101" t="str">
        <f>IF(t_datas[[#This Row],[Immatriculation tracteur]]="","",t_datas[[#This Row],[Immatriculation tracteur]])</f>
        <v>VHL 5</v>
      </c>
      <c r="DJ11" s="98" t="str">
        <f>IF(t_datas[[#This Row],[Immatriculation SEMI]]="","",t_datas[[#This Row],[Immatriculation SEMI]])</f>
        <v>RMQ 5</v>
      </c>
      <c r="DK11" s="98" t="str">
        <f>IF(t_datas[[#This Row],[Client affecté]]="","",t_datas[[#This Row],[Client affecté]])</f>
        <v>eee</v>
      </c>
      <c r="DL11" s="98" t="s">
        <v>1021</v>
      </c>
      <c r="DM11" s="4">
        <f t="shared" si="931"/>
        <v>-1</v>
      </c>
      <c r="DN11" s="4"/>
      <c r="DO11" s="4"/>
      <c r="DP11" s="98"/>
      <c r="DQ11" s="98"/>
      <c r="DR11" s="98"/>
      <c r="DS11" s="98"/>
      <c r="DT11" s="99"/>
      <c r="DU11" s="69"/>
      <c r="DV11" s="98"/>
      <c r="DW11" s="98"/>
      <c r="DX11" s="98"/>
      <c r="DY11" s="98"/>
      <c r="DZ11" s="99"/>
      <c r="EA11" s="69"/>
      <c r="EB11" s="98" t="str">
        <f>IFERROR(INDEX(t_social_jours[Conduite],MATCH(EB$4&amp;t_datas[[#This Row],[Matricule]],t_social_jours[Date &amp; Matricule perso],0)),"/")</f>
        <v>/</v>
      </c>
      <c r="EC11" s="98" t="str">
        <f>IFERROR(INDEX(t_social_jours[Travail],MATCH(EC$4&amp;t_datas[[#This Row],[Matricule]],t_social_jours[Date &amp; Matricule perso],0)),"/")</f>
        <v>/</v>
      </c>
      <c r="ED11" s="98" t="str">
        <f>IFERROR(INDEX(t_social_jours[Dispo],MATCH(ED$4&amp;t_datas[[#This Row],[Matricule]],t_social_jours[Date &amp; Matricule perso],0)),"/")</f>
        <v>/</v>
      </c>
      <c r="EE11" s="99" t="str">
        <f t="shared" si="932"/>
        <v>/</v>
      </c>
      <c r="EF11" s="98"/>
      <c r="EG11" s="4"/>
      <c r="EH11" s="4"/>
      <c r="EI11" s="98" t="str">
        <f>IFERROR(INDEX(t_social_jours[Départ remake],MATCH(EI$4&amp;t_datas[[#This Row],[Matricule]],t_social_jours[Date &amp; Matricule perso],0)),"/")</f>
        <v>/</v>
      </c>
      <c r="EJ11" s="98" t="str">
        <f>IFERROR(INDEX(t_social_jours[Arrivée remake],MATCH(EJ$4&amp;t_datas[[#This Row],[Matricule]],t_social_jours[Date &amp; Matricule perso],0)),"/")</f>
        <v>/</v>
      </c>
      <c r="EK11" s="99" t="str">
        <f>IFERROR(IF(INDEX(t_social_jours[Kilomètres],MATCH(EK$4&amp;t_datas[[#This Row],[Matricule]],t_social_jours[Date &amp; Matricule perso],0))="","",INDEX(t_social_jours[Kilomètres],MATCH(EK$4&amp;t_datas[[#This Row],[Matricule]],t_social_jours[Date &amp; Matricule perso],0))),"/")</f>
        <v>/</v>
      </c>
      <c r="EL11" s="102" t="str">
        <f t="shared" si="933"/>
        <v/>
      </c>
      <c r="EM11" s="101" t="str">
        <f>IF(t_datas[[#This Row],[Immatriculation tracteur]]="","",t_datas[[#This Row],[Immatriculation tracteur]])</f>
        <v>VHL 5</v>
      </c>
      <c r="EO11" s="98" t="str">
        <f>IF(t_datas[[#This Row],[Immatriculation SEMI]]="","",t_datas[[#This Row],[Immatriculation SEMI]])</f>
        <v>RMQ 5</v>
      </c>
      <c r="EP11" s="98" t="str">
        <f>IF(t_datas[[#This Row],[Client affecté]]="","",t_datas[[#This Row],[Client affecté]])</f>
        <v>eee</v>
      </c>
      <c r="EQ11" s="98" t="s">
        <v>1021</v>
      </c>
      <c r="ER11" s="4">
        <f t="shared" si="934"/>
        <v>-1</v>
      </c>
      <c r="ES11" s="4"/>
      <c r="ET11" s="4"/>
      <c r="EU11" s="98"/>
      <c r="EV11" s="98"/>
      <c r="EW11" s="98"/>
      <c r="EX11" s="98"/>
      <c r="EY11" s="99"/>
      <c r="EZ11" s="69"/>
      <c r="FA11" s="98"/>
      <c r="FB11" s="98"/>
      <c r="FC11" s="98"/>
      <c r="FD11" s="98"/>
      <c r="FE11" s="99"/>
      <c r="FF11" s="69"/>
      <c r="FG11" s="98" t="str">
        <f>IFERROR(INDEX(t_social_jours[Conduite],MATCH(FG$4&amp;t_datas[[#This Row],[Matricule]],t_social_jours[Date &amp; Matricule perso],0)),"/")</f>
        <v>/</v>
      </c>
      <c r="FH11" s="98" t="str">
        <f>IFERROR(INDEX(t_social_jours[Travail],MATCH(FH$4&amp;t_datas[[#This Row],[Matricule]],t_social_jours[Date &amp; Matricule perso],0)),"/")</f>
        <v>/</v>
      </c>
      <c r="FI11" s="98" t="str">
        <f>IFERROR(INDEX(t_social_jours[Dispo],MATCH(FI$4&amp;t_datas[[#This Row],[Matricule]],t_social_jours[Date &amp; Matricule perso],0)),"/")</f>
        <v>/</v>
      </c>
      <c r="FJ11" s="99" t="str">
        <f t="shared" si="935"/>
        <v>/</v>
      </c>
      <c r="FK11" s="98"/>
      <c r="FL11" s="4"/>
      <c r="FM11" s="4"/>
      <c r="FN11" s="98" t="str">
        <f>IFERROR(INDEX(t_social_jours[Départ remake],MATCH(FN$4&amp;t_datas[[#This Row],[Matricule]],t_social_jours[Date &amp; Matricule perso],0)),"/")</f>
        <v>/</v>
      </c>
      <c r="FO11" s="98" t="str">
        <f>IFERROR(INDEX(t_social_jours[Arrivée remake],MATCH(FO$4&amp;t_datas[[#This Row],[Matricule]],t_social_jours[Date &amp; Matricule perso],0)),"/")</f>
        <v>/</v>
      </c>
      <c r="FP11" s="99" t="str">
        <f>IFERROR(IF(INDEX(t_social_jours[Kilomètres],MATCH(FP$4&amp;t_datas[[#This Row],[Matricule]],t_social_jours[Date &amp; Matricule perso],0))="","",INDEX(t_social_jours[Kilomètres],MATCH(FP$4&amp;t_datas[[#This Row],[Matricule]],t_social_jours[Date &amp; Matricule perso],0))),"/")</f>
        <v>/</v>
      </c>
      <c r="FQ11" s="102" t="str">
        <f t="shared" si="936"/>
        <v/>
      </c>
      <c r="FR11" s="101" t="str">
        <f>IF(t_datas[[#This Row],[Immatriculation tracteur]]="","",t_datas[[#This Row],[Immatriculation tracteur]])</f>
        <v>VHL 5</v>
      </c>
      <c r="FT11" s="98" t="str">
        <f>IF(t_datas[[#This Row],[Immatriculation SEMI]]="","",t_datas[[#This Row],[Immatriculation SEMI]])</f>
        <v>RMQ 5</v>
      </c>
      <c r="FU11" s="98" t="str">
        <f>IF(t_datas[[#This Row],[Client affecté]]="","",t_datas[[#This Row],[Client affecté]])</f>
        <v>eee</v>
      </c>
      <c r="FV11" s="98"/>
      <c r="FW11" s="4">
        <f t="shared" si="937"/>
        <v>-1</v>
      </c>
      <c r="FX11" s="4"/>
      <c r="FY11" s="4"/>
      <c r="FZ11" s="98"/>
      <c r="GA11" s="98"/>
      <c r="GB11" s="98"/>
      <c r="GC11" s="98"/>
      <c r="GD11" s="99"/>
      <c r="GE11" s="69"/>
      <c r="GF11" s="98"/>
      <c r="GG11" s="98"/>
      <c r="GH11" s="98"/>
      <c r="GI11" s="98"/>
      <c r="GJ11" s="99"/>
      <c r="GK11" s="69"/>
      <c r="GL11" s="98" t="str">
        <f>IFERROR(INDEX(t_social_jours[Conduite],MATCH(GL$4&amp;t_datas[[#This Row],[Matricule]],t_social_jours[Date &amp; Matricule perso],0)),"/")</f>
        <v>/</v>
      </c>
      <c r="GM11" s="98" t="str">
        <f>IFERROR(INDEX(t_social_jours[Travail],MATCH(GM$4&amp;t_datas[[#This Row],[Matricule]],t_social_jours[Date &amp; Matricule perso],0)),"/")</f>
        <v>/</v>
      </c>
      <c r="GN11" s="98" t="str">
        <f>IFERROR(INDEX(t_social_jours[Dispo],MATCH(GN$4&amp;t_datas[[#This Row],[Matricule]],t_social_jours[Date &amp; Matricule perso],0)),"/")</f>
        <v>/</v>
      </c>
      <c r="GO11" s="99" t="str">
        <f t="shared" si="938"/>
        <v>/</v>
      </c>
      <c r="GP11" s="98"/>
      <c r="GQ11" s="4"/>
      <c r="GR11" s="4"/>
      <c r="GS11" s="98" t="str">
        <f>IFERROR(INDEX(t_social_jours[Départ remake],MATCH(GS$4&amp;t_datas[[#This Row],[Matricule]],t_social_jours[Date &amp; Matricule perso],0)),"/")</f>
        <v>/</v>
      </c>
      <c r="GT11" s="98" t="str">
        <f>IFERROR(INDEX(t_social_jours[Arrivée remake],MATCH(GT$4&amp;t_datas[[#This Row],[Matricule]],t_social_jours[Date &amp; Matricule perso],0)),"/")</f>
        <v>/</v>
      </c>
      <c r="GU11" s="99" t="str">
        <f>IFERROR(IF(INDEX(t_social_jours[Kilomètres],MATCH(GU$4&amp;t_datas[[#This Row],[Matricule]],t_social_jours[Date &amp; Matricule perso],0))="","",INDEX(t_social_jours[Kilomètres],MATCH(GU$4&amp;t_datas[[#This Row],[Matricule]],t_social_jours[Date &amp; Matricule perso],0))),"/")</f>
        <v>/</v>
      </c>
      <c r="GV11" s="102" t="str">
        <f t="shared" si="939"/>
        <v/>
      </c>
      <c r="GW11" s="101" t="str">
        <f>IF(t_datas[[#This Row],[Immatriculation tracteur]]="","",t_datas[[#This Row],[Immatriculation tracteur]])</f>
        <v>VHL 5</v>
      </c>
      <c r="GY11" s="98" t="str">
        <f>IF(t_datas[[#This Row],[Immatriculation SEMI]]="","",t_datas[[#This Row],[Immatriculation SEMI]])</f>
        <v>RMQ 5</v>
      </c>
      <c r="GZ11" s="98" t="str">
        <f>IF(t_datas[[#This Row],[Client affecté]]="","",t_datas[[#This Row],[Client affecté]])</f>
        <v>eee</v>
      </c>
      <c r="HA11" s="98" t="str">
        <f>IF(t_datas[[#This Row],[Site/ville]]="","",t_datas[[#This Row],[Site/ville]])</f>
        <v/>
      </c>
      <c r="HB11" s="4">
        <f t="shared" si="940"/>
        <v>-1</v>
      </c>
      <c r="HC11" s="4"/>
      <c r="HD11" s="4"/>
      <c r="HE11" s="98"/>
      <c r="HF11" s="98"/>
      <c r="HG11" s="98"/>
      <c r="HH11" s="98"/>
      <c r="HI11" s="99"/>
      <c r="HJ11" s="69"/>
      <c r="HK11" s="98"/>
      <c r="HL11" s="98"/>
      <c r="HM11" s="98"/>
      <c r="HN11" s="98"/>
      <c r="HO11" s="99"/>
      <c r="HP11" s="69"/>
      <c r="HQ11" s="98" t="str">
        <f>IFERROR(INDEX(t_social_jours[Conduite],MATCH(HQ$4&amp;t_datas[[#This Row],[Matricule]],t_social_jours[Date &amp; Matricule perso],0)),"/")</f>
        <v>/</v>
      </c>
      <c r="HR11" s="98" t="str">
        <f>IFERROR(INDEX(t_social_jours[Travail],MATCH(HR$4&amp;t_datas[[#This Row],[Matricule]],t_social_jours[Date &amp; Matricule perso],0)),"/")</f>
        <v>/</v>
      </c>
      <c r="HS11" s="98" t="str">
        <f>IFERROR(INDEX(t_social_jours[Dispo],MATCH(HS$4&amp;t_datas[[#This Row],[Matricule]],t_social_jours[Date &amp; Matricule perso],0)),"/")</f>
        <v>/</v>
      </c>
      <c r="HT11" s="99" t="str">
        <f t="shared" si="941"/>
        <v>/</v>
      </c>
      <c r="HU11" s="98"/>
      <c r="HV11" s="4"/>
      <c r="HW11" s="4"/>
      <c r="HX11" s="98" t="str">
        <f>IFERROR(INDEX(t_social_jours[Départ remake],MATCH(HX$4&amp;t_datas[[#This Row],[Matricule]],t_social_jours[Date &amp; Matricule perso],0)),"/")</f>
        <v>/</v>
      </c>
      <c r="HY11" s="98" t="str">
        <f>IFERROR(INDEX(t_social_jours[Arrivée remake],MATCH(HY$4&amp;t_datas[[#This Row],[Matricule]],t_social_jours[Date &amp; Matricule perso],0)),"/")</f>
        <v>/</v>
      </c>
      <c r="HZ11" s="99" t="str">
        <f>IFERROR(IF(INDEX(t_social_jours[Kilomètres],MATCH(HZ$4&amp;t_datas[[#This Row],[Matricule]],t_social_jours[Date &amp; Matricule perso],0))="","",INDEX(t_social_jours[Kilomètres],MATCH(HZ$4&amp;t_datas[[#This Row],[Matricule]],t_social_jours[Date &amp; Matricule perso],0))),"/")</f>
        <v>/</v>
      </c>
      <c r="IA11" s="102" t="str">
        <f t="shared" si="942"/>
        <v/>
      </c>
      <c r="IB11" s="101" t="str">
        <f>IF(t_datas[[#This Row],[Immatriculation tracteur]]="","",t_datas[[#This Row],[Immatriculation tracteur]])</f>
        <v>VHL 5</v>
      </c>
      <c r="ID11" s="98" t="str">
        <f>IF(t_datas[[#This Row],[Immatriculation SEMI]]="","",t_datas[[#This Row],[Immatriculation SEMI]])</f>
        <v>RMQ 5</v>
      </c>
      <c r="IE11" s="98" t="str">
        <f>IF(t_datas[[#This Row],[Client affecté]]="","",t_datas[[#This Row],[Client affecté]])</f>
        <v>eee</v>
      </c>
      <c r="IF11" s="98"/>
      <c r="IG11" s="4">
        <f t="shared" si="943"/>
        <v>-1</v>
      </c>
      <c r="IH11" s="4"/>
      <c r="II11" s="4"/>
      <c r="IJ11" s="98"/>
      <c r="IK11" s="98"/>
      <c r="IL11" s="98"/>
      <c r="IM11" s="98"/>
      <c r="IN11" s="99"/>
      <c r="IO11" s="69"/>
      <c r="IP11" s="98"/>
      <c r="IQ11" s="98"/>
      <c r="IR11" s="98"/>
      <c r="IS11" s="98"/>
      <c r="IT11" s="99"/>
      <c r="IU11" s="69"/>
      <c r="IV11" s="98" t="str">
        <f>IFERROR(INDEX(t_social_jours[Conduite],MATCH(IV$4&amp;t_datas[[#This Row],[Matricule]],t_social_jours[Date &amp; Matricule perso],0)),"/")</f>
        <v>/</v>
      </c>
      <c r="IW11" s="98" t="str">
        <f>IFERROR(INDEX(t_social_jours[Travail],MATCH(IW$4&amp;t_datas[[#This Row],[Matricule]],t_social_jours[Date &amp; Matricule perso],0)),"/")</f>
        <v>/</v>
      </c>
      <c r="IX11" s="98" t="str">
        <f>IFERROR(INDEX(t_social_jours[Dispo],MATCH(IX$4&amp;t_datas[[#This Row],[Matricule]],t_social_jours[Date &amp; Matricule perso],0)),"/")</f>
        <v>/</v>
      </c>
      <c r="IY11" s="99" t="str">
        <f t="shared" si="944"/>
        <v>/</v>
      </c>
      <c r="IZ11" s="98"/>
      <c r="JA11" s="4"/>
      <c r="JB11" s="4"/>
      <c r="JC11" s="98" t="str">
        <f>IFERROR(INDEX(t_social_jours[Départ remake],MATCH(JC$4&amp;t_datas[[#This Row],[Matricule]],t_social_jours[Date &amp; Matricule perso],0)),"/")</f>
        <v>/</v>
      </c>
      <c r="JD11" s="98" t="str">
        <f>IFERROR(INDEX(t_social_jours[Arrivée remake],MATCH(JD$4&amp;t_datas[[#This Row],[Matricule]],t_social_jours[Date &amp; Matricule perso],0)),"/")</f>
        <v>/</v>
      </c>
      <c r="JE11" s="99" t="str">
        <f>IFERROR(IF(INDEX(t_social_jours[Kilomètres],MATCH(JE$4&amp;t_datas[[#This Row],[Matricule]],t_social_jours[Date &amp; Matricule perso],0))="","",INDEX(t_social_jours[Kilomètres],MATCH(JE$4&amp;t_datas[[#This Row],[Matricule]],t_social_jours[Date &amp; Matricule perso],0))),"/")</f>
        <v>/</v>
      </c>
      <c r="JF11" s="102" t="str">
        <f t="shared" si="945"/>
        <v/>
      </c>
      <c r="JG11" s="101" t="str">
        <f>IF(t_datas[[#This Row],[Immatriculation tracteur]]="","",t_datas[[#This Row],[Immatriculation tracteur]])</f>
        <v>VHL 5</v>
      </c>
      <c r="JI11" s="98" t="str">
        <f>IF(t_datas[[#This Row],[Immatriculation SEMI]]="","",t_datas[[#This Row],[Immatriculation SEMI]])</f>
        <v>RMQ 5</v>
      </c>
      <c r="JJ11" s="98" t="str">
        <f>IF(t_datas[[#This Row],[Client affecté]]="","",t_datas[[#This Row],[Client affecté]])</f>
        <v>eee</v>
      </c>
      <c r="JK11" s="98" t="s">
        <v>1021</v>
      </c>
      <c r="JL11" s="4">
        <f t="shared" si="946"/>
        <v>-1</v>
      </c>
      <c r="JM11" s="4"/>
      <c r="JN11" s="4"/>
      <c r="JO11" s="98"/>
      <c r="JP11" s="98"/>
      <c r="JQ11" s="98"/>
      <c r="JR11" s="98"/>
      <c r="JS11" s="99"/>
      <c r="JT11" s="69"/>
      <c r="JU11" s="98"/>
      <c r="JV11" s="98"/>
      <c r="JW11" s="98"/>
      <c r="JX11" s="98"/>
      <c r="JY11" s="99"/>
      <c r="JZ11" s="69"/>
      <c r="KA11" s="98" t="str">
        <f>IFERROR(INDEX(t_social_jours[Conduite],MATCH(KA$4&amp;t_datas[[#This Row],[Matricule]],t_social_jours[Date &amp; Matricule perso],0)),"/")</f>
        <v>/</v>
      </c>
      <c r="KB11" s="98" t="str">
        <f>IFERROR(INDEX(t_social_jours[Travail],MATCH(KB$4&amp;t_datas[[#This Row],[Matricule]],t_social_jours[Date &amp; Matricule perso],0)),"/")</f>
        <v>/</v>
      </c>
      <c r="KC11" s="98" t="str">
        <f>IFERROR(INDEX(t_social_jours[Dispo],MATCH(KC$4&amp;t_datas[[#This Row],[Matricule]],t_social_jours[Date &amp; Matricule perso],0)),"/")</f>
        <v>/</v>
      </c>
      <c r="KD11" s="99" t="str">
        <f t="shared" si="947"/>
        <v>/</v>
      </c>
      <c r="KE11" s="98"/>
      <c r="KF11" s="4"/>
      <c r="KG11" s="4"/>
      <c r="KH11" s="98" t="str">
        <f>IFERROR(INDEX(t_social_jours[Départ remake],MATCH(KH$4&amp;t_datas[[#This Row],[Matricule]],t_social_jours[Date &amp; Matricule perso],0)),"/")</f>
        <v>/</v>
      </c>
      <c r="KI11" s="98" t="str">
        <f>IFERROR(INDEX(t_social_jours[Arrivée remake],MATCH(KI$4&amp;t_datas[[#This Row],[Matricule]],t_social_jours[Date &amp; Matricule perso],0)),"/")</f>
        <v>/</v>
      </c>
      <c r="KJ11" s="99" t="str">
        <f>IFERROR(IF(INDEX(t_social_jours[Kilomètres],MATCH(KJ$4&amp;t_datas[[#This Row],[Matricule]],t_social_jours[Date &amp; Matricule perso],0))="","",INDEX(t_social_jours[Kilomètres],MATCH(KJ$4&amp;t_datas[[#This Row],[Matricule]],t_social_jours[Date &amp; Matricule perso],0))),"/")</f>
        <v>/</v>
      </c>
      <c r="KK11" s="102" t="str">
        <f t="shared" si="948"/>
        <v/>
      </c>
      <c r="KL11" s="101" t="str">
        <f>IF(t_datas[[#This Row],[Immatriculation tracteur]]="","",t_datas[[#This Row],[Immatriculation tracteur]])</f>
        <v>VHL 5</v>
      </c>
      <c r="KN11" s="98" t="str">
        <f>IF(t_datas[[#This Row],[Immatriculation SEMI]]="","",t_datas[[#This Row],[Immatriculation SEMI]])</f>
        <v>RMQ 5</v>
      </c>
      <c r="KO11" s="98" t="str">
        <f>IF(t_datas[[#This Row],[Client affecté]]="","",t_datas[[#This Row],[Client affecté]])</f>
        <v>eee</v>
      </c>
      <c r="KP11" s="98" t="s">
        <v>1021</v>
      </c>
      <c r="KQ11" s="4">
        <f t="shared" si="949"/>
        <v>-1</v>
      </c>
      <c r="KR11" s="4"/>
      <c r="KS11" s="4"/>
      <c r="KT11" s="98"/>
      <c r="KU11" s="98"/>
      <c r="KV11" s="98"/>
      <c r="KW11" s="98"/>
      <c r="KX11" s="99"/>
      <c r="KY11" s="69"/>
      <c r="KZ11" s="98"/>
      <c r="LA11" s="98"/>
      <c r="LB11" s="98"/>
      <c r="LC11" s="98"/>
      <c r="LD11" s="99"/>
      <c r="LE11" s="69"/>
      <c r="LF11" s="98" t="str">
        <f>IFERROR(INDEX(t_social_jours[Conduite],MATCH(LF$4&amp;t_datas[[#This Row],[Matricule]],t_social_jours[Date &amp; Matricule perso],0)),"/")</f>
        <v>/</v>
      </c>
      <c r="LG11" s="98" t="str">
        <f>IFERROR(INDEX(t_social_jours[Travail],MATCH(LG$4&amp;t_datas[[#This Row],[Matricule]],t_social_jours[Date &amp; Matricule perso],0)),"/")</f>
        <v>/</v>
      </c>
      <c r="LH11" s="98" t="str">
        <f>IFERROR(INDEX(t_social_jours[Dispo],MATCH(LH$4&amp;t_datas[[#This Row],[Matricule]],t_social_jours[Date &amp; Matricule perso],0)),"/")</f>
        <v>/</v>
      </c>
      <c r="LI11" s="99" t="str">
        <f t="shared" si="950"/>
        <v>/</v>
      </c>
      <c r="LJ11" s="98"/>
      <c r="LK11" s="4"/>
      <c r="LL11" s="4"/>
      <c r="LM11" s="98" t="str">
        <f>IFERROR(INDEX(t_social_jours[Départ remake],MATCH(LM$4&amp;t_datas[[#This Row],[Matricule]],t_social_jours[Date &amp; Matricule perso],0)),"/")</f>
        <v>/</v>
      </c>
      <c r="LN11" s="98" t="str">
        <f>IFERROR(INDEX(t_social_jours[Arrivée remake],MATCH(LN$4&amp;t_datas[[#This Row],[Matricule]],t_social_jours[Date &amp; Matricule perso],0)),"/")</f>
        <v>/</v>
      </c>
      <c r="LO11" s="99" t="str">
        <f>IFERROR(IF(INDEX(t_social_jours[Kilomètres],MATCH(LO$4&amp;t_datas[[#This Row],[Matricule]],t_social_jours[Date &amp; Matricule perso],0))="","",INDEX(t_social_jours[Kilomètres],MATCH(LO$4&amp;t_datas[[#This Row],[Matricule]],t_social_jours[Date &amp; Matricule perso],0))),"/")</f>
        <v>/</v>
      </c>
      <c r="LP11" s="102" t="str">
        <f t="shared" si="951"/>
        <v/>
      </c>
      <c r="LQ11" s="101" t="str">
        <f>IF(t_datas[[#This Row],[Immatriculation tracteur]]="","",t_datas[[#This Row],[Immatriculation tracteur]])</f>
        <v>VHL 5</v>
      </c>
      <c r="LS11" s="98" t="str">
        <f>IF(t_datas[[#This Row],[Immatriculation SEMI]]="","",t_datas[[#This Row],[Immatriculation SEMI]])</f>
        <v>RMQ 5</v>
      </c>
      <c r="LT11" s="98" t="str">
        <f>IF(t_datas[[#This Row],[Client affecté]]="","",t_datas[[#This Row],[Client affecté]])</f>
        <v>eee</v>
      </c>
      <c r="LU11" s="98" t="s">
        <v>1021</v>
      </c>
      <c r="LV11" s="4">
        <f t="shared" si="952"/>
        <v>-1</v>
      </c>
      <c r="LW11" s="4"/>
      <c r="LX11" s="4"/>
      <c r="LY11" s="98"/>
      <c r="LZ11" s="98"/>
      <c r="MA11" s="98"/>
      <c r="MB11" s="98"/>
      <c r="MC11" s="99"/>
      <c r="MD11" s="69"/>
      <c r="ME11" s="98"/>
      <c r="MF11" s="98"/>
      <c r="MG11" s="98"/>
      <c r="MH11" s="98"/>
      <c r="MI11" s="99"/>
      <c r="MJ11" s="69"/>
      <c r="MK11" s="98" t="str">
        <f>IFERROR(INDEX(t_social_jours[Conduite],MATCH(MK$4&amp;t_datas[[#This Row],[Matricule]],t_social_jours[Date &amp; Matricule perso],0)),"/")</f>
        <v>/</v>
      </c>
      <c r="ML11" s="98" t="str">
        <f>IFERROR(INDEX(t_social_jours[Travail],MATCH(ML$4&amp;t_datas[[#This Row],[Matricule]],t_social_jours[Date &amp; Matricule perso],0)),"/")</f>
        <v>/</v>
      </c>
      <c r="MM11" s="98" t="str">
        <f>IFERROR(INDEX(t_social_jours[Dispo],MATCH(MM$4&amp;t_datas[[#This Row],[Matricule]],t_social_jours[Date &amp; Matricule perso],0)),"/")</f>
        <v>/</v>
      </c>
      <c r="MN11" s="99" t="str">
        <f t="shared" si="953"/>
        <v>/</v>
      </c>
      <c r="MO11" s="98"/>
      <c r="MP11" s="4"/>
      <c r="MQ11" s="4"/>
      <c r="MR11" s="98" t="str">
        <f>IFERROR(INDEX(t_social_jours[Départ remake],MATCH(MR$4&amp;t_datas[[#This Row],[Matricule]],t_social_jours[Date &amp; Matricule perso],0)),"/")</f>
        <v>/</v>
      </c>
      <c r="MS11" s="98" t="str">
        <f>IFERROR(INDEX(t_social_jours[Arrivée remake],MATCH(MS$4&amp;t_datas[[#This Row],[Matricule]],t_social_jours[Date &amp; Matricule perso],0)),"/")</f>
        <v>/</v>
      </c>
      <c r="MT11" s="99" t="str">
        <f>IFERROR(IF(INDEX(t_social_jours[Kilomètres],MATCH(MT$4&amp;t_datas[[#This Row],[Matricule]],t_social_jours[Date &amp; Matricule perso],0))="","",INDEX(t_social_jours[Kilomètres],MATCH(MT$4&amp;t_datas[[#This Row],[Matricule]],t_social_jours[Date &amp; Matricule perso],0))),"/")</f>
        <v>/</v>
      </c>
      <c r="MU11" s="102" t="str">
        <f t="shared" si="954"/>
        <v/>
      </c>
      <c r="MV11" s="101" t="str">
        <f>IF(t_datas[[#This Row],[Immatriculation tracteur]]="","",t_datas[[#This Row],[Immatriculation tracteur]])</f>
        <v>VHL 5</v>
      </c>
      <c r="MX11" s="98" t="str">
        <f>IF(t_datas[[#This Row],[Immatriculation SEMI]]="","",t_datas[[#This Row],[Immatriculation SEMI]])</f>
        <v>RMQ 5</v>
      </c>
      <c r="MY11" s="98" t="str">
        <f>IF(t_datas[[#This Row],[Client affecté]]="","",t_datas[[#This Row],[Client affecté]])</f>
        <v>eee</v>
      </c>
      <c r="MZ11" s="98"/>
      <c r="NA11" s="4">
        <f t="shared" si="955"/>
        <v>-1</v>
      </c>
      <c r="NB11" s="4"/>
      <c r="NC11" s="4"/>
      <c r="ND11" s="98"/>
      <c r="NE11" s="98"/>
      <c r="NF11" s="98"/>
      <c r="NG11" s="98"/>
      <c r="NH11" s="99"/>
      <c r="NI11" s="69"/>
      <c r="NJ11" s="98"/>
      <c r="NK11" s="98"/>
      <c r="NL11" s="98"/>
      <c r="NM11" s="98"/>
      <c r="NN11" s="99"/>
      <c r="NO11" s="69"/>
      <c r="NP11" s="98" t="str">
        <f>IFERROR(INDEX(t_social_jours[Conduite],MATCH(NP$4&amp;t_datas[[#This Row],[Matricule]],t_social_jours[Date &amp; Matricule perso],0)),"/")</f>
        <v>/</v>
      </c>
      <c r="NQ11" s="98" t="str">
        <f>IFERROR(INDEX(t_social_jours[Travail],MATCH(NQ$4&amp;t_datas[[#This Row],[Matricule]],t_social_jours[Date &amp; Matricule perso],0)),"/")</f>
        <v>/</v>
      </c>
      <c r="NR11" s="98" t="str">
        <f>IFERROR(INDEX(t_social_jours[Dispo],MATCH(NR$4&amp;t_datas[[#This Row],[Matricule]],t_social_jours[Date &amp; Matricule perso],0)),"/")</f>
        <v>/</v>
      </c>
      <c r="NS11" s="99" t="str">
        <f t="shared" si="956"/>
        <v>/</v>
      </c>
      <c r="NT11" s="98"/>
      <c r="NU11" s="4"/>
      <c r="NV11" s="4"/>
      <c r="NW11" s="98" t="str">
        <f>IFERROR(INDEX(t_social_jours[Départ remake],MATCH(NW$4&amp;t_datas[[#This Row],[Matricule]],t_social_jours[Date &amp; Matricule perso],0)),"/")</f>
        <v>/</v>
      </c>
      <c r="NX11" s="98" t="str">
        <f>IFERROR(INDEX(t_social_jours[Arrivée remake],MATCH(NX$4&amp;t_datas[[#This Row],[Matricule]],t_social_jours[Date &amp; Matricule perso],0)),"/")</f>
        <v>/</v>
      </c>
      <c r="NY11" s="99" t="str">
        <f>IFERROR(IF(INDEX(t_social_jours[Kilomètres],MATCH(NY$4&amp;t_datas[[#This Row],[Matricule]],t_social_jours[Date &amp; Matricule perso],0))="","",INDEX(t_social_jours[Kilomètres],MATCH(NY$4&amp;t_datas[[#This Row],[Matricule]],t_social_jours[Date &amp; Matricule perso],0))),"/")</f>
        <v>/</v>
      </c>
      <c r="NZ11" s="102" t="str">
        <f t="shared" si="957"/>
        <v/>
      </c>
      <c r="OA11" s="101" t="str">
        <f>IF(t_datas[[#This Row],[Immatriculation tracteur]]="","",t_datas[[#This Row],[Immatriculation tracteur]])</f>
        <v>VHL 5</v>
      </c>
      <c r="OC11" s="98" t="str">
        <f>IF(t_datas[[#This Row],[Immatriculation SEMI]]="","",t_datas[[#This Row],[Immatriculation SEMI]])</f>
        <v>RMQ 5</v>
      </c>
      <c r="OD11" s="98" t="str">
        <f>IF(t_datas[[#This Row],[Client affecté]]="","",t_datas[[#This Row],[Client affecté]])</f>
        <v>eee</v>
      </c>
      <c r="OE11" s="98" t="str">
        <f>IF(t_datas[[#This Row],[Site/ville]]="","",t_datas[[#This Row],[Site/ville]])</f>
        <v/>
      </c>
      <c r="OF11" s="4">
        <f t="shared" si="958"/>
        <v>-1</v>
      </c>
      <c r="OG11" s="4"/>
      <c r="OH11" s="4"/>
      <c r="OI11" s="98"/>
      <c r="OJ11" s="98"/>
      <c r="OK11" s="98"/>
      <c r="OL11" s="98"/>
      <c r="OM11" s="99"/>
      <c r="ON11" s="69"/>
      <c r="OO11" s="98"/>
      <c r="OP11" s="98"/>
      <c r="OQ11" s="98"/>
      <c r="OR11" s="98"/>
      <c r="OS11" s="99"/>
      <c r="OT11" s="69"/>
      <c r="OU11" s="98" t="str">
        <f>IFERROR(INDEX(t_social_jours[Conduite],MATCH(OU$4&amp;t_datas[[#This Row],[Matricule]],t_social_jours[Date &amp; Matricule perso],0)),"/")</f>
        <v>/</v>
      </c>
      <c r="OV11" s="98" t="str">
        <f>IFERROR(INDEX(t_social_jours[Travail],MATCH(OV$4&amp;t_datas[[#This Row],[Matricule]],t_social_jours[Date &amp; Matricule perso],0)),"/")</f>
        <v>/</v>
      </c>
      <c r="OW11" s="98" t="str">
        <f>IFERROR(INDEX(t_social_jours[Dispo],MATCH(OW$4&amp;t_datas[[#This Row],[Matricule]],t_social_jours[Date &amp; Matricule perso],0)),"/")</f>
        <v>/</v>
      </c>
      <c r="OX11" s="99" t="str">
        <f t="shared" si="959"/>
        <v>/</v>
      </c>
      <c r="OY11" s="98"/>
      <c r="OZ11" s="4"/>
      <c r="PA11" s="4"/>
      <c r="PB11" s="98" t="str">
        <f>IFERROR(INDEX(t_social_jours[Départ remake],MATCH(PB$4&amp;t_datas[[#This Row],[Matricule]],t_social_jours[Date &amp; Matricule perso],0)),"/")</f>
        <v>/</v>
      </c>
      <c r="PC11" s="98" t="str">
        <f>IFERROR(INDEX(t_social_jours[Arrivée remake],MATCH(PC$4&amp;t_datas[[#This Row],[Matricule]],t_social_jours[Date &amp; Matricule perso],0)),"/")</f>
        <v>/</v>
      </c>
      <c r="PD11" s="99" t="str">
        <f>IFERROR(IF(INDEX(t_social_jours[Kilomètres],MATCH(PD$4&amp;t_datas[[#This Row],[Matricule]],t_social_jours[Date &amp; Matricule perso],0))="","",INDEX(t_social_jours[Kilomètres],MATCH(PD$4&amp;t_datas[[#This Row],[Matricule]],t_social_jours[Date &amp; Matricule perso],0))),"/")</f>
        <v>/</v>
      </c>
      <c r="PE11" s="102" t="str">
        <f t="shared" si="960"/>
        <v/>
      </c>
      <c r="PF11" s="101" t="str">
        <f>IF(t_datas[[#This Row],[Immatriculation tracteur]]="","",t_datas[[#This Row],[Immatriculation tracteur]])</f>
        <v>VHL 5</v>
      </c>
      <c r="PH11" s="98" t="str">
        <f>IF(t_datas[[#This Row],[Immatriculation SEMI]]="","",t_datas[[#This Row],[Immatriculation SEMI]])</f>
        <v>RMQ 5</v>
      </c>
      <c r="PI11" s="98" t="str">
        <f>IF(t_datas[[#This Row],[Client affecté]]="","",t_datas[[#This Row],[Client affecté]])</f>
        <v>eee</v>
      </c>
      <c r="PJ11" s="98" t="str">
        <f>IF(t_datas[[#This Row],[Site/ville]]="","",t_datas[[#This Row],[Site/ville]])</f>
        <v/>
      </c>
      <c r="PK11" s="4">
        <f t="shared" si="961"/>
        <v>-1</v>
      </c>
      <c r="PL11" s="4"/>
      <c r="PM11" s="4"/>
      <c r="PN11" s="98"/>
      <c r="PO11" s="98"/>
      <c r="PP11" s="98"/>
      <c r="PQ11" s="98"/>
      <c r="PR11" s="99"/>
      <c r="PS11" s="69"/>
      <c r="PT11" s="98"/>
      <c r="PU11" s="98"/>
      <c r="PV11" s="98"/>
      <c r="PW11" s="98"/>
      <c r="PX11" s="99"/>
      <c r="PY11" s="69"/>
      <c r="PZ11" s="98" t="str">
        <f>IFERROR(INDEX(t_social_jours[Conduite],MATCH(PZ$4&amp;t_datas[[#This Row],[Matricule]],t_social_jours[Date &amp; Matricule perso],0)),"/")</f>
        <v>/</v>
      </c>
      <c r="QA11" s="98" t="str">
        <f>IFERROR(INDEX(t_social_jours[Travail],MATCH(QA$4&amp;t_datas[[#This Row],[Matricule]],t_social_jours[Date &amp; Matricule perso],0)),"/")</f>
        <v>/</v>
      </c>
      <c r="QB11" s="98" t="str">
        <f>IFERROR(INDEX(t_social_jours[Dispo],MATCH(QB$4&amp;t_datas[[#This Row],[Matricule]],t_social_jours[Date &amp; Matricule perso],0)),"/")</f>
        <v>/</v>
      </c>
      <c r="QC11" s="99" t="str">
        <f t="shared" si="962"/>
        <v>/</v>
      </c>
      <c r="QD11" s="98"/>
      <c r="QE11" s="4"/>
      <c r="QF11" s="4"/>
      <c r="QG11" s="98" t="str">
        <f>IFERROR(INDEX(t_social_jours[Départ remake],MATCH(QG$4&amp;t_datas[[#This Row],[Matricule]],t_social_jours[Date &amp; Matricule perso],0)),"/")</f>
        <v>/</v>
      </c>
      <c r="QH11" s="98" t="str">
        <f>IFERROR(INDEX(t_social_jours[Arrivée remake],MATCH(QH$4&amp;t_datas[[#This Row],[Matricule]],t_social_jours[Date &amp; Matricule perso],0)),"/")</f>
        <v>/</v>
      </c>
      <c r="QI11" s="99" t="str">
        <f>IFERROR(IF(INDEX(t_social_jours[Kilomètres],MATCH(QI$4&amp;t_datas[[#This Row],[Matricule]],t_social_jours[Date &amp; Matricule perso],0))="","",INDEX(t_social_jours[Kilomètres],MATCH(QI$4&amp;t_datas[[#This Row],[Matricule]],t_social_jours[Date &amp; Matricule perso],0))),"/")</f>
        <v>/</v>
      </c>
      <c r="QJ11" s="102" t="str">
        <f t="shared" si="963"/>
        <v/>
      </c>
      <c r="QK11" s="101" t="str">
        <f>IF(t_datas[[#This Row],[Immatriculation tracteur]]="","",t_datas[[#This Row],[Immatriculation tracteur]])</f>
        <v>VHL 5</v>
      </c>
      <c r="QM11" s="98" t="str">
        <f>IF(t_datas[[#This Row],[Immatriculation SEMI]]="","",t_datas[[#This Row],[Immatriculation SEMI]])</f>
        <v>RMQ 5</v>
      </c>
      <c r="QN11" s="98" t="str">
        <f>IF(t_datas[[#This Row],[Client affecté]]="","",t_datas[[#This Row],[Client affecté]])</f>
        <v>eee</v>
      </c>
      <c r="QO11" s="98" t="str">
        <f>IF(t_datas[[#This Row],[Site/ville]]="","",t_datas[[#This Row],[Site/ville]])</f>
        <v/>
      </c>
      <c r="QP11" s="4">
        <f t="shared" si="964"/>
        <v>-1</v>
      </c>
      <c r="QQ11" s="4"/>
      <c r="QR11" s="4"/>
      <c r="QS11" s="98"/>
      <c r="QT11" s="98"/>
      <c r="QU11" s="98"/>
      <c r="QV11" s="98"/>
      <c r="QW11" s="99"/>
      <c r="QX11" s="69"/>
      <c r="QY11" s="98"/>
      <c r="QZ11" s="98"/>
      <c r="RA11" s="98"/>
      <c r="RB11" s="98"/>
      <c r="RC11" s="99"/>
      <c r="RD11" s="69"/>
      <c r="RE11" s="98" t="str">
        <f>IFERROR(INDEX(t_social_jours[Conduite],MATCH(RE$4&amp;t_datas[[#This Row],[Matricule]],t_social_jours[Date &amp; Matricule perso],0)),"/")</f>
        <v>/</v>
      </c>
      <c r="RF11" s="98" t="str">
        <f>IFERROR(INDEX(t_social_jours[Travail],MATCH(RF$4&amp;t_datas[[#This Row],[Matricule]],t_social_jours[Date &amp; Matricule perso],0)),"/")</f>
        <v>/</v>
      </c>
      <c r="RG11" s="98" t="str">
        <f>IFERROR(INDEX(t_social_jours[Dispo],MATCH(RG$4&amp;t_datas[[#This Row],[Matricule]],t_social_jours[Date &amp; Matricule perso],0)),"/")</f>
        <v>/</v>
      </c>
      <c r="RH11" s="99" t="str">
        <f t="shared" si="965"/>
        <v>/</v>
      </c>
      <c r="RI11" s="98"/>
      <c r="RJ11" s="4"/>
      <c r="RK11" s="4"/>
      <c r="RL11" s="98" t="str">
        <f>IFERROR(INDEX(t_social_jours[Départ remake],MATCH(RL$4&amp;t_datas[[#This Row],[Matricule]],t_social_jours[Date &amp; Matricule perso],0)),"/")</f>
        <v>/</v>
      </c>
      <c r="RM11" s="98" t="str">
        <f>IFERROR(INDEX(t_social_jours[Arrivée remake],MATCH(RM$4&amp;t_datas[[#This Row],[Matricule]],t_social_jours[Date &amp; Matricule perso],0)),"/")</f>
        <v>/</v>
      </c>
      <c r="RN11" s="99" t="str">
        <f>IFERROR(IF(INDEX(t_social_jours[Kilomètres],MATCH(RN$4&amp;t_datas[[#This Row],[Matricule]],t_social_jours[Date &amp; Matricule perso],0))="","",INDEX(t_social_jours[Kilomètres],MATCH(RN$4&amp;t_datas[[#This Row],[Matricule]],t_social_jours[Date &amp; Matricule perso],0))),"/")</f>
        <v>/</v>
      </c>
      <c r="RO11" s="102" t="str">
        <f t="shared" si="966"/>
        <v/>
      </c>
      <c r="RP11" s="101" t="str">
        <f>IF(t_datas[[#This Row],[Immatriculation tracteur]]="","",t_datas[[#This Row],[Immatriculation tracteur]])</f>
        <v>VHL 5</v>
      </c>
      <c r="RR11" s="98" t="str">
        <f>IF(t_datas[[#This Row],[Immatriculation SEMI]]="","",t_datas[[#This Row],[Immatriculation SEMI]])</f>
        <v>RMQ 5</v>
      </c>
      <c r="RS11" s="98" t="str">
        <f>IF(t_datas[[#This Row],[Client affecté]]="","",t_datas[[#This Row],[Client affecté]])</f>
        <v>eee</v>
      </c>
      <c r="RT11" s="98" t="str">
        <f>IF(t_datas[[#This Row],[Site/ville]]="","",t_datas[[#This Row],[Site/ville]])</f>
        <v/>
      </c>
      <c r="RU11" s="4">
        <f t="shared" si="967"/>
        <v>-1</v>
      </c>
      <c r="RV11" s="4"/>
      <c r="RW11" s="4"/>
      <c r="RX11" s="98"/>
      <c r="RY11" s="98"/>
      <c r="RZ11" s="98"/>
      <c r="SA11" s="98"/>
      <c r="SB11" s="99"/>
      <c r="SC11" s="69"/>
      <c r="SD11" s="98"/>
      <c r="SE11" s="98"/>
      <c r="SF11" s="98"/>
      <c r="SG11" s="98"/>
      <c r="SH11" s="99"/>
      <c r="SI11" s="69"/>
      <c r="SJ11" s="98" t="str">
        <f>IFERROR(INDEX(t_social_jours[Conduite],MATCH(SJ$4&amp;t_datas[[#This Row],[Matricule]],t_social_jours[Date &amp; Matricule perso],0)),"/")</f>
        <v>/</v>
      </c>
      <c r="SK11" s="98" t="str">
        <f>IFERROR(INDEX(t_social_jours[Travail],MATCH(SK$4&amp;t_datas[[#This Row],[Matricule]],t_social_jours[Date &amp; Matricule perso],0)),"/")</f>
        <v>/</v>
      </c>
      <c r="SL11" s="98" t="str">
        <f>IFERROR(INDEX(t_social_jours[Dispo],MATCH(SL$4&amp;t_datas[[#This Row],[Matricule]],t_social_jours[Date &amp; Matricule perso],0)),"/")</f>
        <v>/</v>
      </c>
      <c r="SM11" s="99" t="str">
        <f t="shared" si="968"/>
        <v>/</v>
      </c>
      <c r="SN11" s="98"/>
      <c r="SO11" s="4"/>
      <c r="SP11" s="4"/>
      <c r="SQ11" s="98" t="str">
        <f>IFERROR(INDEX(t_social_jours[Départ remake],MATCH(SQ$4&amp;t_datas[[#This Row],[Matricule]],t_social_jours[Date &amp; Matricule perso],0)),"/")</f>
        <v>/</v>
      </c>
      <c r="SR11" s="98" t="str">
        <f>IFERROR(INDEX(t_social_jours[Arrivée remake],MATCH(SR$4&amp;t_datas[[#This Row],[Matricule]],t_social_jours[Date &amp; Matricule perso],0)),"/")</f>
        <v>/</v>
      </c>
      <c r="SS11" s="99" t="str">
        <f>IFERROR(IF(INDEX(t_social_jours[Kilomètres],MATCH(SS$4&amp;t_datas[[#This Row],[Matricule]],t_social_jours[Date &amp; Matricule perso],0))="","",INDEX(t_social_jours[Kilomètres],MATCH(SS$4&amp;t_datas[[#This Row],[Matricule]],t_social_jours[Date &amp; Matricule perso],0))),"/")</f>
        <v>/</v>
      </c>
      <c r="ST11" s="103"/>
      <c r="SU11" s="101" t="str">
        <f>IF(t_datas[[#This Row],[Immatriculation tracteur]]="","",t_datas[[#This Row],[Immatriculation tracteur]])</f>
        <v>VHL 5</v>
      </c>
      <c r="SW11" s="98" t="str">
        <f>IF(t_datas[[#This Row],[Immatriculation SEMI]]="","",t_datas[[#This Row],[Immatriculation SEMI]])</f>
        <v>RMQ 5</v>
      </c>
      <c r="SX11" s="98" t="str">
        <f>IF(t_datas[[#This Row],[Client affecté]]="","",t_datas[[#This Row],[Client affecté]])</f>
        <v>eee</v>
      </c>
      <c r="SY11" s="98" t="str">
        <f>IF(t_datas[[#This Row],[Site/ville]]="","",t_datas[[#This Row],[Site/ville]])</f>
        <v/>
      </c>
      <c r="SZ11" s="4">
        <f t="shared" si="969"/>
        <v>-1</v>
      </c>
      <c r="TA11" s="4"/>
      <c r="TB11" s="4"/>
      <c r="TC11" s="98"/>
      <c r="TD11" s="98"/>
      <c r="TE11" s="98"/>
      <c r="TF11" s="98"/>
      <c r="TG11" s="99"/>
      <c r="TH11" s="69"/>
      <c r="TI11" s="98"/>
      <c r="TJ11" s="98"/>
      <c r="TK11" s="98"/>
      <c r="TL11" s="98"/>
      <c r="TM11" s="99"/>
      <c r="TN11" s="69"/>
      <c r="TO11" s="98" t="str">
        <f>IFERROR(INDEX(t_social_jours[Conduite],MATCH(TO$4&amp;t_datas[[#This Row],[Matricule]],t_social_jours[Date &amp; Matricule perso],0)),"/")</f>
        <v>/</v>
      </c>
      <c r="TP11" s="98" t="str">
        <f>IFERROR(INDEX(t_social_jours[Travail],MATCH(TP$4&amp;t_datas[[#This Row],[Matricule]],t_social_jours[Date &amp; Matricule perso],0)),"/")</f>
        <v>/</v>
      </c>
      <c r="TQ11" s="98" t="str">
        <f>IFERROR(INDEX(t_social_jours[Dispo],MATCH(TQ$4&amp;t_datas[[#This Row],[Matricule]],t_social_jours[Date &amp; Matricule perso],0)),"/")</f>
        <v>/</v>
      </c>
      <c r="TR11" s="99" t="str">
        <f t="shared" si="970"/>
        <v>/</v>
      </c>
      <c r="TS11" s="98"/>
      <c r="TT11" s="4"/>
      <c r="TU11" s="4"/>
      <c r="TV11" s="98" t="str">
        <f>IFERROR(INDEX(t_social_jours[Départ remake],MATCH(TV$4&amp;t_datas[[#This Row],[Matricule]],t_social_jours[Date &amp; Matricule perso],0)),"/")</f>
        <v>/</v>
      </c>
      <c r="TW11" s="98" t="str">
        <f>IFERROR(INDEX(t_social_jours[Arrivée remake],MATCH(TW$4&amp;t_datas[[#This Row],[Matricule]],t_social_jours[Date &amp; Matricule perso],0)),"/")</f>
        <v>/</v>
      </c>
      <c r="TX11" s="99" t="str">
        <f>IFERROR(IF(INDEX(t_social_jours[Kilomètres],MATCH(TX$4&amp;t_datas[[#This Row],[Matricule]],t_social_jours[Date &amp; Matricule perso],0))="","",INDEX(t_social_jours[Kilomètres],MATCH(TX$4&amp;t_datas[[#This Row],[Matricule]],t_social_jours[Date &amp; Matricule perso],0))),"/")</f>
        <v>/</v>
      </c>
      <c r="TY11" s="102" t="str">
        <f t="shared" si="971"/>
        <v/>
      </c>
      <c r="TZ11" s="101" t="str">
        <f>IF(t_datas[[#This Row],[Immatriculation tracteur]]="","",t_datas[[#This Row],[Immatriculation tracteur]])</f>
        <v>VHL 5</v>
      </c>
      <c r="UB11" s="98" t="str">
        <f>IF(t_datas[[#This Row],[Immatriculation SEMI]]="","",t_datas[[#This Row],[Immatriculation SEMI]])</f>
        <v>RMQ 5</v>
      </c>
      <c r="UC11" s="98" t="str">
        <f>IF(t_datas[[#This Row],[Client affecté]]="","",t_datas[[#This Row],[Client affecté]])</f>
        <v>eee</v>
      </c>
      <c r="UD11" s="98" t="str">
        <f>IF(t_datas[[#This Row],[Site/ville]]="","",t_datas[[#This Row],[Site/ville]])</f>
        <v/>
      </c>
      <c r="UE11" s="4">
        <f t="shared" si="972"/>
        <v>-1</v>
      </c>
      <c r="UF11" s="4"/>
      <c r="UG11" s="4"/>
      <c r="UH11" s="98"/>
      <c r="UI11" s="98"/>
      <c r="UJ11" s="98"/>
      <c r="UK11" s="98"/>
      <c r="UL11" s="99"/>
      <c r="UM11" s="69"/>
      <c r="UN11" s="98"/>
      <c r="UO11" s="98"/>
      <c r="UP11" s="98"/>
      <c r="UQ11" s="98"/>
      <c r="UR11" s="99"/>
      <c r="US11" s="69"/>
      <c r="UT11" s="98" t="str">
        <f>IFERROR(INDEX(t_social_jours[Conduite],MATCH(UT$4&amp;t_datas[[#This Row],[Matricule]],t_social_jours[Date &amp; Matricule perso],0)),"/")</f>
        <v>/</v>
      </c>
      <c r="UU11" s="98" t="str">
        <f>IFERROR(INDEX(t_social_jours[Travail],MATCH(UU$4&amp;t_datas[[#This Row],[Matricule]],t_social_jours[Date &amp; Matricule perso],0)),"/")</f>
        <v>/</v>
      </c>
      <c r="UV11" s="98" t="str">
        <f>IFERROR(INDEX(t_social_jours[Dispo],MATCH(UV$4&amp;t_datas[[#This Row],[Matricule]],t_social_jours[Date &amp; Matricule perso],0)),"/")</f>
        <v>/</v>
      </c>
      <c r="UW11" s="99" t="str">
        <f t="shared" si="973"/>
        <v>/</v>
      </c>
      <c r="UX11" s="98"/>
      <c r="UY11" s="4"/>
      <c r="UZ11" s="4"/>
      <c r="VA11" s="98" t="str">
        <f>IFERROR(INDEX(t_social_jours[Départ remake],MATCH(VA$4&amp;t_datas[[#This Row],[Matricule]],t_social_jours[Date &amp; Matricule perso],0)),"/")</f>
        <v>/</v>
      </c>
      <c r="VB11" s="98" t="str">
        <f>IFERROR(INDEX(t_social_jours[Arrivée remake],MATCH(VB$4&amp;t_datas[[#This Row],[Matricule]],t_social_jours[Date &amp; Matricule perso],0)),"/")</f>
        <v>/</v>
      </c>
      <c r="VC11" s="99" t="str">
        <f>IFERROR(IF(INDEX(t_social_jours[Kilomètres],MATCH(VC$4&amp;t_datas[[#This Row],[Matricule]],t_social_jours[Date &amp; Matricule perso],0))="","",INDEX(t_social_jours[Kilomètres],MATCH(VC$4&amp;t_datas[[#This Row],[Matricule]],t_social_jours[Date &amp; Matricule perso],0))),"/")</f>
        <v>/</v>
      </c>
      <c r="VD11" s="102" t="str">
        <f t="shared" si="974"/>
        <v/>
      </c>
      <c r="VE11" s="101" t="str">
        <f>IF(t_datas[[#This Row],[Immatriculation tracteur]]="","",t_datas[[#This Row],[Immatriculation tracteur]])</f>
        <v>VHL 5</v>
      </c>
      <c r="VG11" s="98" t="str">
        <f>IF(t_datas[[#This Row],[Immatriculation SEMI]]="","",t_datas[[#This Row],[Immatriculation SEMI]])</f>
        <v>RMQ 5</v>
      </c>
      <c r="VH11" s="98" t="str">
        <f>IF(t_datas[[#This Row],[Client affecté]]="","",t_datas[[#This Row],[Client affecté]])</f>
        <v>eee</v>
      </c>
      <c r="VI11" s="98"/>
      <c r="VJ11" s="4">
        <f t="shared" si="975"/>
        <v>-1</v>
      </c>
      <c r="VK11" s="4"/>
      <c r="VL11" s="4"/>
      <c r="VM11" s="98"/>
      <c r="VN11" s="98"/>
      <c r="VO11" s="98"/>
      <c r="VP11" s="98"/>
      <c r="VQ11" s="99"/>
      <c r="VR11" s="69"/>
      <c r="VS11" s="98"/>
      <c r="VT11" s="98"/>
      <c r="VU11" s="98"/>
      <c r="VV11" s="98"/>
      <c r="VW11" s="99"/>
      <c r="VX11" s="69"/>
      <c r="VY11" s="98" t="str">
        <f>IFERROR(INDEX(t_social_jours[Conduite],MATCH(VY$4&amp;t_datas[[#This Row],[Matricule]],t_social_jours[Date &amp; Matricule perso],0)),"/")</f>
        <v>/</v>
      </c>
      <c r="VZ11" s="98" t="str">
        <f>IFERROR(INDEX(t_social_jours[Travail],MATCH(VZ$4&amp;t_datas[[#This Row],[Matricule]],t_social_jours[Date &amp; Matricule perso],0)),"/")</f>
        <v>/</v>
      </c>
      <c r="WA11" s="98" t="str">
        <f>IFERROR(INDEX(t_social_jours[Dispo],MATCH(WA$4&amp;t_datas[[#This Row],[Matricule]],t_social_jours[Date &amp; Matricule perso],0)),"/")</f>
        <v>/</v>
      </c>
      <c r="WB11" s="99" t="str">
        <f t="shared" si="976"/>
        <v>/</v>
      </c>
      <c r="WC11" s="98"/>
      <c r="WD11" s="4"/>
      <c r="WE11" s="4"/>
      <c r="WF11" s="98" t="str">
        <f>IFERROR(INDEX(t_social_jours[Départ remake],MATCH(WF$4&amp;t_datas[[#This Row],[Matricule]],t_social_jours[Date &amp; Matricule perso],0)),"/")</f>
        <v>/</v>
      </c>
      <c r="WG11" s="98" t="str">
        <f>IFERROR(INDEX(t_social_jours[Arrivée remake],MATCH(WG$4&amp;t_datas[[#This Row],[Matricule]],t_social_jours[Date &amp; Matricule perso],0)),"/")</f>
        <v>/</v>
      </c>
      <c r="WH11" s="99" t="str">
        <f>IFERROR(IF(INDEX(t_social_jours[Kilomètres],MATCH(WH$4&amp;t_datas[[#This Row],[Matricule]],t_social_jours[Date &amp; Matricule perso],0))="","",INDEX(t_social_jours[Kilomètres],MATCH(WH$4&amp;t_datas[[#This Row],[Matricule]],t_social_jours[Date &amp; Matricule perso],0))),"/")</f>
        <v>/</v>
      </c>
      <c r="WI11" s="102" t="str">
        <f t="shared" si="977"/>
        <v/>
      </c>
      <c r="WJ11" s="101" t="str">
        <f>IF(t_datas[[#This Row],[Immatriculation tracteur]]="","",t_datas[[#This Row],[Immatriculation tracteur]])</f>
        <v>VHL 5</v>
      </c>
      <c r="WL11" s="98" t="str">
        <f>IF(t_datas[[#This Row],[Immatriculation SEMI]]="","",t_datas[[#This Row],[Immatriculation SEMI]])</f>
        <v>RMQ 5</v>
      </c>
      <c r="WM11" s="98" t="str">
        <f>IF(t_datas[[#This Row],[Client affecté]]="","",t_datas[[#This Row],[Client affecté]])</f>
        <v>eee</v>
      </c>
      <c r="WN11" s="98"/>
      <c r="WO11" s="4">
        <f t="shared" si="978"/>
        <v>-1</v>
      </c>
      <c r="WP11" s="4"/>
      <c r="WQ11" s="4"/>
      <c r="WR11" s="98"/>
      <c r="WS11" s="98"/>
      <c r="WT11" s="98"/>
      <c r="WU11" s="98"/>
      <c r="WV11" s="99"/>
      <c r="WW11" s="69"/>
      <c r="WX11" s="98"/>
      <c r="WY11" s="98"/>
      <c r="WZ11" s="98"/>
      <c r="XA11" s="98"/>
      <c r="XB11" s="99"/>
      <c r="XC11" s="69"/>
      <c r="XD11" s="98" t="str">
        <f>IFERROR(INDEX(t_social_jours[Conduite],MATCH(XD$4&amp;t_datas[[#This Row],[Matricule]],t_social_jours[Date &amp; Matricule perso],0)),"/")</f>
        <v>/</v>
      </c>
      <c r="XE11" s="98" t="str">
        <f>IFERROR(INDEX(t_social_jours[Travail],MATCH(XE$4&amp;t_datas[[#This Row],[Matricule]],t_social_jours[Date &amp; Matricule perso],0)),"/")</f>
        <v>/</v>
      </c>
      <c r="XF11" s="98" t="str">
        <f>IFERROR(INDEX(t_social_jours[Dispo],MATCH(XF$4&amp;t_datas[[#This Row],[Matricule]],t_social_jours[Date &amp; Matricule perso],0)),"/")</f>
        <v>/</v>
      </c>
      <c r="XG11" s="99" t="str">
        <f t="shared" si="979"/>
        <v>/</v>
      </c>
      <c r="XH11" s="98"/>
      <c r="XI11" s="4"/>
      <c r="XJ11" s="4"/>
      <c r="XK11" s="98" t="str">
        <f>IFERROR(INDEX(t_social_jours[Départ remake],MATCH(XK$4&amp;t_datas[[#This Row],[Matricule]],t_social_jours[Date &amp; Matricule perso],0)),"/")</f>
        <v>/</v>
      </c>
      <c r="XL11" s="98" t="str">
        <f>IFERROR(INDEX(t_social_jours[Arrivée remake],MATCH(XL$4&amp;t_datas[[#This Row],[Matricule]],t_social_jours[Date &amp; Matricule perso],0)),"/")</f>
        <v>/</v>
      </c>
      <c r="XM11" s="99" t="str">
        <f>IFERROR(IF(INDEX(t_social_jours[Kilomètres],MATCH(XM$4&amp;t_datas[[#This Row],[Matricule]],t_social_jours[Date &amp; Matricule perso],0))="","",INDEX(t_social_jours[Kilomètres],MATCH(XM$4&amp;t_datas[[#This Row],[Matricule]],t_social_jours[Date &amp; Matricule perso],0))),"/")</f>
        <v>/</v>
      </c>
      <c r="XN11" s="102" t="str">
        <f t="shared" si="980"/>
        <v/>
      </c>
      <c r="XO11" s="101" t="str">
        <f>IF(t_datas[[#This Row],[Immatriculation tracteur]]="","",t_datas[[#This Row],[Immatriculation tracteur]])</f>
        <v>VHL 5</v>
      </c>
      <c r="XQ11" s="98" t="str">
        <f>IF(t_datas[[#This Row],[Immatriculation SEMI]]="","",t_datas[[#This Row],[Immatriculation SEMI]])</f>
        <v>RMQ 5</v>
      </c>
      <c r="XR11" s="98" t="str">
        <f>IF(t_datas[[#This Row],[Client affecté]]="","",t_datas[[#This Row],[Client affecté]])</f>
        <v>eee</v>
      </c>
      <c r="XS11" s="98" t="str">
        <f>IF(t_datas[[#This Row],[Site/ville]]="","",t_datas[[#This Row],[Site/ville]])</f>
        <v/>
      </c>
      <c r="XT11" s="4">
        <f t="shared" si="981"/>
        <v>-1</v>
      </c>
      <c r="XU11" s="4"/>
      <c r="XV11" s="4"/>
      <c r="XW11" s="98"/>
      <c r="XX11" s="98"/>
      <c r="XY11" s="98"/>
      <c r="XZ11" s="98"/>
      <c r="YA11" s="99"/>
      <c r="YB11" s="69"/>
      <c r="YC11" s="98"/>
      <c r="YD11" s="98"/>
      <c r="YE11" s="98"/>
      <c r="YF11" s="98"/>
      <c r="YG11" s="99"/>
      <c r="YH11" s="69"/>
      <c r="YI11" s="98" t="str">
        <f>IFERROR(INDEX(t_social_jours[Conduite],MATCH(YI$4&amp;t_datas[[#This Row],[Matricule]],t_social_jours[Date &amp; Matricule perso],0)),"/")</f>
        <v>/</v>
      </c>
      <c r="YJ11" s="98" t="str">
        <f>IFERROR(INDEX(t_social_jours[Travail],MATCH(YJ$4&amp;t_datas[[#This Row],[Matricule]],t_social_jours[Date &amp; Matricule perso],0)),"/")</f>
        <v>/</v>
      </c>
      <c r="YK11" s="98" t="str">
        <f>IFERROR(INDEX(t_social_jours[Dispo],MATCH(YK$4&amp;t_datas[[#This Row],[Matricule]],t_social_jours[Date &amp; Matricule perso],0)),"/")</f>
        <v>/</v>
      </c>
      <c r="YL11" s="99" t="str">
        <f t="shared" si="982"/>
        <v>/</v>
      </c>
      <c r="YM11" s="98"/>
      <c r="YN11" s="4"/>
      <c r="YO11" s="4"/>
      <c r="YP11" s="98" t="str">
        <f>IFERROR(INDEX(t_social_jours[Départ remake],MATCH(YP$4&amp;t_datas[[#This Row],[Matricule]],t_social_jours[Date &amp; Matricule perso],0)),"/")</f>
        <v>/</v>
      </c>
      <c r="YQ11" s="98" t="str">
        <f>IFERROR(INDEX(t_social_jours[Arrivée remake],MATCH(YQ$4&amp;t_datas[[#This Row],[Matricule]],t_social_jours[Date &amp; Matricule perso],0)),"/")</f>
        <v>/</v>
      </c>
      <c r="YR11" s="99" t="str">
        <f>IFERROR(IF(INDEX(t_social_jours[Kilomètres],MATCH(YR$4&amp;t_datas[[#This Row],[Matricule]],t_social_jours[Date &amp; Matricule perso],0))="","",INDEX(t_social_jours[Kilomètres],MATCH(YR$4&amp;t_datas[[#This Row],[Matricule]],t_social_jours[Date &amp; Matricule perso],0))),"/")</f>
        <v>/</v>
      </c>
      <c r="YS11" s="102" t="str">
        <f t="shared" si="983"/>
        <v/>
      </c>
      <c r="YT11" s="101" t="str">
        <f>IF(t_datas[[#This Row],[Immatriculation tracteur]]="","",t_datas[[#This Row],[Immatriculation tracteur]])</f>
        <v>VHL 5</v>
      </c>
      <c r="YV11" s="98" t="str">
        <f>IF(t_datas[[#This Row],[Immatriculation SEMI]]="","",t_datas[[#This Row],[Immatriculation SEMI]])</f>
        <v>RMQ 5</v>
      </c>
      <c r="YW11" s="98" t="str">
        <f>IF(t_datas[[#This Row],[Client affecté]]="","",t_datas[[#This Row],[Client affecté]])</f>
        <v>eee</v>
      </c>
      <c r="YX11" s="98" t="str">
        <f>IF(t_datas[[#This Row],[Site/ville]]="","",t_datas[[#This Row],[Site/ville]])</f>
        <v/>
      </c>
      <c r="YY11" s="4">
        <f t="shared" si="984"/>
        <v>-1</v>
      </c>
      <c r="YZ11" s="4"/>
      <c r="ZA11" s="4"/>
      <c r="ZB11" s="98"/>
      <c r="ZC11" s="98"/>
      <c r="ZD11" s="98"/>
      <c r="ZE11" s="98"/>
      <c r="ZF11" s="99"/>
      <c r="ZG11" s="69"/>
      <c r="ZH11" s="98"/>
      <c r="ZI11" s="98"/>
      <c r="ZJ11" s="98"/>
      <c r="ZK11" s="98"/>
      <c r="ZL11" s="99"/>
      <c r="ZM11" s="69"/>
      <c r="ZN11" s="98" t="str">
        <f>IFERROR(INDEX(t_social_jours[Conduite],MATCH(ZN$4&amp;t_datas[[#This Row],[Matricule]],t_social_jours[Date &amp; Matricule perso],0)),"/")</f>
        <v>/</v>
      </c>
      <c r="ZO11" s="98" t="str">
        <f>IFERROR(INDEX(t_social_jours[Travail],MATCH(ZO$4&amp;t_datas[[#This Row],[Matricule]],t_social_jours[Date &amp; Matricule perso],0)),"/")</f>
        <v>/</v>
      </c>
      <c r="ZP11" s="98" t="str">
        <f>IFERROR(INDEX(t_social_jours[Dispo],MATCH(ZP$4&amp;t_datas[[#This Row],[Matricule]],t_social_jours[Date &amp; Matricule perso],0)),"/")</f>
        <v>/</v>
      </c>
      <c r="ZQ11" s="99" t="str">
        <f t="shared" si="985"/>
        <v>/</v>
      </c>
      <c r="ZR11" s="98"/>
      <c r="ZS11" s="4"/>
      <c r="ZT11" s="4"/>
      <c r="ZU11" s="98" t="str">
        <f>IFERROR(INDEX(t_social_jours[Départ remake],MATCH(ZU$4&amp;t_datas[[#This Row],[Matricule]],t_social_jours[Date &amp; Matricule perso],0)),"/")</f>
        <v>/</v>
      </c>
      <c r="ZV11" s="98" t="str">
        <f>IFERROR(INDEX(t_social_jours[Arrivée remake],MATCH(ZV$4&amp;t_datas[[#This Row],[Matricule]],t_social_jours[Date &amp; Matricule perso],0)),"/")</f>
        <v>/</v>
      </c>
      <c r="ZW11" s="99" t="str">
        <f>IFERROR(IF(INDEX(t_social_jours[Kilomètres],MATCH(ZW$4&amp;t_datas[[#This Row],[Matricule]],t_social_jours[Date &amp; Matricule perso],0))="","",INDEX(t_social_jours[Kilomètres],MATCH(ZW$4&amp;t_datas[[#This Row],[Matricule]],t_social_jours[Date &amp; Matricule perso],0))),"/")</f>
        <v>/</v>
      </c>
      <c r="ZX11" s="102" t="str">
        <f t="shared" si="986"/>
        <v/>
      </c>
      <c r="ZY11" s="101" t="str">
        <f>IF(t_datas[[#This Row],[Immatriculation tracteur]]="","",t_datas[[#This Row],[Immatriculation tracteur]])</f>
        <v>VHL 5</v>
      </c>
      <c r="AAA11" s="98" t="str">
        <f>IF(t_datas[[#This Row],[Immatriculation SEMI]]="","",t_datas[[#This Row],[Immatriculation SEMI]])</f>
        <v>RMQ 5</v>
      </c>
      <c r="AAB11" s="98" t="str">
        <f>IF(t_datas[[#This Row],[Client affecté]]="","",t_datas[[#This Row],[Client affecté]])</f>
        <v>eee</v>
      </c>
      <c r="AAC11" s="98" t="str">
        <f>IF(t_datas[[#This Row],[Site/ville]]="","",t_datas[[#This Row],[Site/ville]])</f>
        <v/>
      </c>
      <c r="AAD11" s="4">
        <f t="shared" si="987"/>
        <v>-1</v>
      </c>
      <c r="AAE11" s="4"/>
      <c r="AAF11" s="4"/>
      <c r="AAG11" s="98"/>
      <c r="AAH11" s="98"/>
      <c r="AAI11" s="98"/>
      <c r="AAJ11" s="98"/>
      <c r="AAK11" s="99"/>
      <c r="AAL11" s="69"/>
      <c r="AAM11" s="98"/>
      <c r="AAN11" s="98"/>
      <c r="AAO11" s="98"/>
      <c r="AAP11" s="98"/>
      <c r="AAQ11" s="99"/>
      <c r="AAR11" s="69"/>
      <c r="AAS11" s="98" t="str">
        <f>IFERROR(INDEX(t_social_jours[Conduite],MATCH(AAS$4&amp;t_datas[[#This Row],[Matricule]],t_social_jours[Date &amp; Matricule perso],0)),"/")</f>
        <v>/</v>
      </c>
      <c r="AAT11" s="98" t="str">
        <f>IFERROR(INDEX(t_social_jours[Travail],MATCH(AAT$4&amp;t_datas[[#This Row],[Matricule]],t_social_jours[Date &amp; Matricule perso],0)),"/")</f>
        <v>/</v>
      </c>
      <c r="AAU11" s="98" t="str">
        <f>IFERROR(INDEX(t_social_jours[Dispo],MATCH(AAU$4&amp;t_datas[[#This Row],[Matricule]],t_social_jours[Date &amp; Matricule perso],0)),"/")</f>
        <v>/</v>
      </c>
      <c r="AAV11" s="99" t="str">
        <f t="shared" si="988"/>
        <v>/</v>
      </c>
      <c r="AAW11" s="98"/>
      <c r="AAX11" s="4"/>
      <c r="AAY11" s="4"/>
      <c r="AAZ11" s="98" t="str">
        <f>IFERROR(INDEX(t_social_jours[Départ remake],MATCH(AAZ$4&amp;t_datas[[#This Row],[Matricule]],t_social_jours[Date &amp; Matricule perso],0)),"/")</f>
        <v>/</v>
      </c>
      <c r="ABA11" s="98" t="str">
        <f>IFERROR(INDEX(t_social_jours[Arrivée remake],MATCH(ABA$4&amp;t_datas[[#This Row],[Matricule]],t_social_jours[Date &amp; Matricule perso],0)),"/")</f>
        <v>/</v>
      </c>
      <c r="ABB11" s="99" t="str">
        <f>IFERROR(IF(INDEX(t_social_jours[Kilomètres],MATCH(ABB$4&amp;t_datas[[#This Row],[Matricule]],t_social_jours[Date &amp; Matricule perso],0))="","",INDEX(t_social_jours[Kilomètres],MATCH(ABB$4&amp;t_datas[[#This Row],[Matricule]],t_social_jours[Date &amp; Matricule perso],0))),"/")</f>
        <v>/</v>
      </c>
      <c r="ABC11" s="102" t="str">
        <f t="shared" si="989"/>
        <v/>
      </c>
      <c r="ABD11" s="101" t="str">
        <f>IF(t_datas[[#This Row],[Immatriculation tracteur]]="","",t_datas[[#This Row],[Immatriculation tracteur]])</f>
        <v>VHL 5</v>
      </c>
      <c r="ABF11" s="98" t="str">
        <f>IF(t_datas[[#This Row],[Immatriculation SEMI]]="","",t_datas[[#This Row],[Immatriculation SEMI]])</f>
        <v>RMQ 5</v>
      </c>
      <c r="ABG11" s="98" t="str">
        <f>IF(t_datas[[#This Row],[Client affecté]]="","",t_datas[[#This Row],[Client affecté]])</f>
        <v>eee</v>
      </c>
      <c r="ABH11" s="98"/>
      <c r="ABI11" s="4">
        <f t="shared" si="990"/>
        <v>-1</v>
      </c>
      <c r="ABJ11" s="4"/>
      <c r="ABK11" s="4"/>
      <c r="ABL11" s="98"/>
      <c r="ABM11" s="98"/>
      <c r="ABN11" s="98"/>
      <c r="ABO11" s="98"/>
      <c r="ABP11" s="99"/>
      <c r="ABQ11" s="69"/>
      <c r="ABR11" s="98"/>
      <c r="ABS11" s="98"/>
      <c r="ABT11" s="98"/>
      <c r="ABU11" s="98"/>
      <c r="ABV11" s="99"/>
      <c r="ABW11" s="69"/>
      <c r="ABX11" s="98" t="str">
        <f>IFERROR(INDEX(t_social_jours[Conduite],MATCH(ABX$4&amp;t_datas[[#This Row],[Matricule]],t_social_jours[Date &amp; Matricule perso],0)),"/")</f>
        <v>/</v>
      </c>
      <c r="ABY11" s="98" t="str">
        <f>IFERROR(INDEX(t_social_jours[Travail],MATCH(ABY$4&amp;t_datas[[#This Row],[Matricule]],t_social_jours[Date &amp; Matricule perso],0)),"/")</f>
        <v>/</v>
      </c>
      <c r="ABZ11" s="98" t="str">
        <f>IFERROR(INDEX(t_social_jours[Dispo],MATCH(ABZ$4&amp;t_datas[[#This Row],[Matricule]],t_social_jours[Date &amp; Matricule perso],0)),"/")</f>
        <v>/</v>
      </c>
      <c r="ACA11" s="99" t="str">
        <f t="shared" si="991"/>
        <v>/</v>
      </c>
      <c r="ACB11" s="98"/>
      <c r="ACC11" s="4"/>
      <c r="ACD11" s="4"/>
      <c r="ACE11" s="98" t="str">
        <f>IFERROR(INDEX(t_social_jours[Départ remake],MATCH(ACE$4&amp;t_datas[[#This Row],[Matricule]],t_social_jours[Date &amp; Matricule perso],0)),"/")</f>
        <v>/</v>
      </c>
      <c r="ACF11" s="98" t="str">
        <f>IFERROR(INDEX(t_social_jours[Arrivée remake],MATCH(ACF$4&amp;t_datas[[#This Row],[Matricule]],t_social_jours[Date &amp; Matricule perso],0)),"/")</f>
        <v>/</v>
      </c>
      <c r="ACG11" s="99" t="str">
        <f>IFERROR(IF(INDEX(t_social_jours[Kilomètres],MATCH(ACG$4&amp;t_datas[[#This Row],[Matricule]],t_social_jours[Date &amp; Matricule perso],0))="","",INDEX(t_social_jours[Kilomètres],MATCH(ACG$4&amp;t_datas[[#This Row],[Matricule]],t_social_jours[Date &amp; Matricule perso],0))),"/")</f>
        <v>/</v>
      </c>
      <c r="ACH11" s="102" t="str">
        <f t="shared" si="992"/>
        <v/>
      </c>
      <c r="ACI11" s="101" t="str">
        <f>IF(t_datas[[#This Row],[Immatriculation tracteur]]="","",t_datas[[#This Row],[Immatriculation tracteur]])</f>
        <v>VHL 5</v>
      </c>
      <c r="ACK11" s="98" t="str">
        <f>IF(t_datas[[#This Row],[Immatriculation SEMI]]="","",t_datas[[#This Row],[Immatriculation SEMI]])</f>
        <v>RMQ 5</v>
      </c>
      <c r="ACL11" s="98" t="str">
        <f>IF(t_datas[[#This Row],[Client affecté]]="","",t_datas[[#This Row],[Client affecté]])</f>
        <v>eee</v>
      </c>
      <c r="ACM11" s="98"/>
      <c r="ACN11" s="4">
        <f t="shared" si="993"/>
        <v>-1</v>
      </c>
      <c r="ACO11" s="4"/>
      <c r="ACP11" s="4"/>
      <c r="ACQ11" s="98"/>
      <c r="ACR11" s="98"/>
      <c r="ACS11" s="98"/>
      <c r="ACT11" s="98"/>
      <c r="ACU11" s="99"/>
      <c r="ACV11" s="69"/>
      <c r="ACW11" s="98"/>
      <c r="ACX11" s="98"/>
      <c r="ACY11" s="98"/>
      <c r="ACZ11" s="98"/>
      <c r="ADA11" s="99"/>
      <c r="ADB11" s="69"/>
      <c r="ADC11" s="98" t="str">
        <f>IFERROR(INDEX(t_social_jours[Conduite],MATCH(ADC$4&amp;t_datas[[#This Row],[Matricule]],t_social_jours[Date &amp; Matricule perso],0)),"/")</f>
        <v>/</v>
      </c>
      <c r="ADD11" s="98" t="str">
        <f>IFERROR(INDEX(t_social_jours[Travail],MATCH(ADD$4&amp;t_datas[[#This Row],[Matricule]],t_social_jours[Date &amp; Matricule perso],0)),"/")</f>
        <v>/</v>
      </c>
      <c r="ADE11" s="98" t="str">
        <f>IFERROR(INDEX(t_social_jours[Dispo],MATCH(ADE$4&amp;t_datas[[#This Row],[Matricule]],t_social_jours[Date &amp; Matricule perso],0)),"/")</f>
        <v>/</v>
      </c>
      <c r="ADF11" s="99" t="str">
        <f t="shared" si="994"/>
        <v>/</v>
      </c>
      <c r="ADG11" s="98"/>
      <c r="ADH11" s="4"/>
      <c r="ADI11" s="4"/>
      <c r="ADJ11" s="98" t="str">
        <f>IFERROR(INDEX(t_social_jours[Départ remake],MATCH(ADJ$4&amp;t_datas[[#This Row],[Matricule]],t_social_jours[Date &amp; Matricule perso],0)),"/")</f>
        <v>/</v>
      </c>
      <c r="ADK11" s="98" t="str">
        <f>IFERROR(INDEX(t_social_jours[Arrivée remake],MATCH(ADK$4&amp;t_datas[[#This Row],[Matricule]],t_social_jours[Date &amp; Matricule perso],0)),"/")</f>
        <v>/</v>
      </c>
      <c r="ADL11" s="99" t="str">
        <f>IFERROR(IF(INDEX(t_social_jours[Kilomètres],MATCH(ADL$4&amp;t_datas[[#This Row],[Matricule]],t_social_jours[Date &amp; Matricule perso],0))="","",INDEX(t_social_jours[Kilomètres],MATCH(ADL$4&amp;t_datas[[#This Row],[Matricule]],t_social_jours[Date &amp; Matricule perso],0))),"/")</f>
        <v>/</v>
      </c>
      <c r="ADM11" s="102" t="str">
        <f t="shared" si="995"/>
        <v/>
      </c>
      <c r="ADN11" s="101" t="str">
        <f>IF(t_datas[[#This Row],[Immatriculation tracteur]]="","",t_datas[[#This Row],[Immatriculation tracteur]])</f>
        <v>VHL 5</v>
      </c>
      <c r="ADP11" s="98" t="str">
        <f>IF(t_datas[[#This Row],[Immatriculation SEMI]]="","",t_datas[[#This Row],[Immatriculation SEMI]])</f>
        <v>RMQ 5</v>
      </c>
      <c r="ADQ11" s="98" t="str">
        <f>IF(t_datas[[#This Row],[Client affecté]]="","",t_datas[[#This Row],[Client affecté]])</f>
        <v>eee</v>
      </c>
      <c r="ADR11" s="98"/>
      <c r="ADS11" s="4">
        <f t="shared" si="996"/>
        <v>-1</v>
      </c>
      <c r="ADT11" s="4"/>
      <c r="ADU11" s="4"/>
      <c r="ADV11" s="98"/>
      <c r="ADW11" s="98"/>
      <c r="ADX11" s="98"/>
      <c r="ADY11" s="98"/>
      <c r="ADZ11" s="99"/>
      <c r="AEA11" s="69"/>
      <c r="AEB11" s="98"/>
      <c r="AEC11" s="98"/>
      <c r="AED11" s="98"/>
      <c r="AEE11" s="98"/>
      <c r="AEF11" s="99"/>
      <c r="AEG11" s="69"/>
      <c r="AEH11" s="98" t="str">
        <f>IFERROR(INDEX(t_social_jours[Conduite],MATCH(AEH$4&amp;t_datas[[#This Row],[Matricule]],t_social_jours[Date &amp; Matricule perso],0)),"/")</f>
        <v>/</v>
      </c>
      <c r="AEI11" s="98" t="str">
        <f>IFERROR(INDEX(t_social_jours[Travail],MATCH(AEI$4&amp;t_datas[[#This Row],[Matricule]],t_social_jours[Date &amp; Matricule perso],0)),"/")</f>
        <v>/</v>
      </c>
      <c r="AEJ11" s="98" t="str">
        <f>IFERROR(INDEX(t_social_jours[Dispo],MATCH(AEJ$4&amp;t_datas[[#This Row],[Matricule]],t_social_jours[Date &amp; Matricule perso],0)),"/")</f>
        <v>/</v>
      </c>
      <c r="AEK11" s="99" t="str">
        <f t="shared" si="997"/>
        <v>/</v>
      </c>
      <c r="AEL11" s="98"/>
      <c r="AEM11" s="4"/>
      <c r="AEN11" s="4"/>
      <c r="AEO11" s="98" t="str">
        <f>IFERROR(INDEX(t_social_jours[Départ remake],MATCH(AEO$4&amp;t_datas[[#This Row],[Matricule]],t_social_jours[Date &amp; Matricule perso],0)),"/")</f>
        <v>/</v>
      </c>
      <c r="AEP11" s="98" t="str">
        <f>IFERROR(INDEX(t_social_jours[Arrivée remake],MATCH(AEP$4&amp;t_datas[[#This Row],[Matricule]],t_social_jours[Date &amp; Matricule perso],0)),"/")</f>
        <v>/</v>
      </c>
      <c r="AEQ11" s="99" t="str">
        <f>IFERROR(IF(INDEX(t_social_jours[Kilomètres],MATCH(AEQ$4&amp;t_datas[[#This Row],[Matricule]],t_social_jours[Date &amp; Matricule perso],0))="","",INDEX(t_social_jours[Kilomètres],MATCH(AEQ$4&amp;t_datas[[#This Row],[Matricule]],t_social_jours[Date &amp; Matricule perso],0))),"/")</f>
        <v>/</v>
      </c>
      <c r="AER11" s="102" t="str">
        <f t="shared" si="998"/>
        <v/>
      </c>
      <c r="AES11" s="101" t="str">
        <f>IF(t_datas[[#This Row],[Immatriculation tracteur]]="","",t_datas[[#This Row],[Immatriculation tracteur]])</f>
        <v>VHL 5</v>
      </c>
      <c r="AEU11" s="98" t="str">
        <f>IF(t_datas[[#This Row],[Immatriculation SEMI]]="","",t_datas[[#This Row],[Immatriculation SEMI]])</f>
        <v>RMQ 5</v>
      </c>
      <c r="AEV11" s="98" t="str">
        <f>IF(t_datas[[#This Row],[Client affecté]]="","",t_datas[[#This Row],[Client affecté]])</f>
        <v>eee</v>
      </c>
      <c r="AEW11" s="98"/>
      <c r="AEX11" s="4">
        <f t="shared" si="999"/>
        <v>-1</v>
      </c>
      <c r="AEY11" s="4"/>
      <c r="AEZ11" s="4"/>
      <c r="AFA11" s="98"/>
      <c r="AFB11" s="98"/>
      <c r="AFC11" s="98"/>
      <c r="AFD11" s="98"/>
      <c r="AFE11" s="99"/>
      <c r="AFF11" s="69"/>
      <c r="AFG11" s="98"/>
      <c r="AFH11" s="98"/>
      <c r="AFI11" s="98"/>
      <c r="AFJ11" s="98"/>
      <c r="AFK11" s="99"/>
      <c r="AFL11" s="69"/>
      <c r="AFM11" s="98" t="str">
        <f>IFERROR(INDEX(t_social_jours[Conduite],MATCH(AFM$4&amp;t_datas[[#This Row],[Matricule]],t_social_jours[Date &amp; Matricule perso],0)),"/")</f>
        <v>/</v>
      </c>
      <c r="AFN11" s="98" t="str">
        <f>IFERROR(INDEX(t_social_jours[Travail],MATCH(AFN$4&amp;t_datas[[#This Row],[Matricule]],t_social_jours[Date &amp; Matricule perso],0)),"/")</f>
        <v>/</v>
      </c>
      <c r="AFO11" s="98" t="str">
        <f>IFERROR(INDEX(t_social_jours[Dispo],MATCH(AFO$4&amp;t_datas[[#This Row],[Matricule]],t_social_jours[Date &amp; Matricule perso],0)),"/")</f>
        <v>/</v>
      </c>
      <c r="AFP11" s="99" t="str">
        <f t="shared" si="1000"/>
        <v>/</v>
      </c>
      <c r="AFQ11" s="98"/>
      <c r="AFR11" s="4"/>
      <c r="AFS11" s="4"/>
      <c r="AFT11" s="98" t="str">
        <f>IFERROR(INDEX(t_social_jours[Départ remake],MATCH(AFT$4&amp;t_datas[[#This Row],[Matricule]],t_social_jours[Date &amp; Matricule perso],0)),"/")</f>
        <v>/</v>
      </c>
      <c r="AFU11" s="98" t="str">
        <f>IFERROR(INDEX(t_social_jours[Arrivée remake],MATCH(AFU$4&amp;t_datas[[#This Row],[Matricule]],t_social_jours[Date &amp; Matricule perso],0)),"/")</f>
        <v>/</v>
      </c>
      <c r="AFV11" s="99" t="str">
        <f>IFERROR(IF(INDEX(t_social_jours[Kilomètres],MATCH(AFV$4&amp;t_datas[[#This Row],[Matricule]],t_social_jours[Date &amp; Matricule perso],0))="","",INDEX(t_social_jours[Kilomètres],MATCH(AFV$4&amp;t_datas[[#This Row],[Matricule]],t_social_jours[Date &amp; Matricule perso],0))),"/")</f>
        <v>/</v>
      </c>
      <c r="AFW11" s="102" t="str">
        <f t="shared" si="1001"/>
        <v/>
      </c>
      <c r="AFX11" s="101" t="str">
        <f>IF(t_datas[[#This Row],[Immatriculation tracteur]]="","",t_datas[[#This Row],[Immatriculation tracteur]])</f>
        <v>VHL 5</v>
      </c>
      <c r="AFZ11" s="98" t="str">
        <f>IF(t_datas[[#This Row],[Immatriculation SEMI]]="","",t_datas[[#This Row],[Immatriculation SEMI]])</f>
        <v>RMQ 5</v>
      </c>
      <c r="AGA11" s="98" t="str">
        <f>IF(t_datas[[#This Row],[Client affecté]]="","",t_datas[[#This Row],[Client affecté]])</f>
        <v>eee</v>
      </c>
      <c r="AGB11" s="98"/>
      <c r="AGC11" s="4">
        <f t="shared" si="1002"/>
        <v>-1</v>
      </c>
      <c r="AGD11" s="4"/>
      <c r="AGE11" s="4"/>
      <c r="AGF11" s="98"/>
      <c r="AGG11" s="98"/>
      <c r="AGH11" s="98"/>
      <c r="AGI11" s="98"/>
      <c r="AGJ11" s="99"/>
      <c r="AGK11" s="69"/>
      <c r="AGL11" s="98"/>
      <c r="AGM11" s="98"/>
      <c r="AGN11" s="98"/>
      <c r="AGO11" s="98"/>
      <c r="AGP11" s="99"/>
      <c r="AGQ11" s="69"/>
      <c r="AGR11" s="98" t="str">
        <f>IFERROR(INDEX(t_social_jours[Conduite],MATCH(AGR$4&amp;t_datas[[#This Row],[Matricule]],t_social_jours[Date &amp; Matricule perso],0)),"/")</f>
        <v>/</v>
      </c>
      <c r="AGS11" s="98" t="str">
        <f>IFERROR(INDEX(t_social_jours[Travail],MATCH(AGS$4&amp;t_datas[[#This Row],[Matricule]],t_social_jours[Date &amp; Matricule perso],0)),"/")</f>
        <v>/</v>
      </c>
      <c r="AGT11" s="98" t="str">
        <f>IFERROR(INDEX(t_social_jours[Dispo],MATCH(AGT$4&amp;t_datas[[#This Row],[Matricule]],t_social_jours[Date &amp; Matricule perso],0)),"/")</f>
        <v>/</v>
      </c>
      <c r="AGU11" s="99" t="str">
        <f t="shared" si="1003"/>
        <v>/</v>
      </c>
      <c r="AGV11" s="98"/>
      <c r="AGW11" s="4"/>
      <c r="AGX11" s="4"/>
      <c r="AGY11" s="98" t="str">
        <f>IFERROR(INDEX(t_social_jours[Départ remake],MATCH(AGY$4&amp;t_datas[[#This Row],[Matricule]],t_social_jours[Date &amp; Matricule perso],0)),"/")</f>
        <v>/</v>
      </c>
      <c r="AGZ11" s="98" t="str">
        <f>IFERROR(INDEX(t_social_jours[Arrivée remake],MATCH(AGZ$4&amp;t_datas[[#This Row],[Matricule]],t_social_jours[Date &amp; Matricule perso],0)),"/")</f>
        <v>/</v>
      </c>
      <c r="AHA11" s="99" t="str">
        <f>IFERROR(IF(INDEX(t_social_jours[Kilomètres],MATCH(AHA$4&amp;t_datas[[#This Row],[Matricule]],t_social_jours[Date &amp; Matricule perso],0))="","",INDEX(t_social_jours[Kilomètres],MATCH(AHA$4&amp;t_datas[[#This Row],[Matricule]],t_social_jours[Date &amp; Matricule perso],0))),"/")</f>
        <v>/</v>
      </c>
      <c r="AHB11" s="102" t="str">
        <f t="shared" si="1004"/>
        <v/>
      </c>
      <c r="AHC11" s="101" t="str">
        <f>IF(t_datas[[#This Row],[Immatriculation tracteur]]="","",t_datas[[#This Row],[Immatriculation tracteur]])</f>
        <v>VHL 5</v>
      </c>
      <c r="AHE11" s="98" t="str">
        <f>IF(t_datas[[#This Row],[Immatriculation SEMI]]="","",t_datas[[#This Row],[Immatriculation SEMI]])</f>
        <v>RMQ 5</v>
      </c>
      <c r="AHF11" s="98" t="str">
        <f>IF(t_datas[[#This Row],[Client affecté]]="","",t_datas[[#This Row],[Client affecté]])</f>
        <v>eee</v>
      </c>
      <c r="AHG11" s="98"/>
      <c r="AHH11" s="4">
        <f t="shared" si="1005"/>
        <v>-1</v>
      </c>
      <c r="AHI11" s="4"/>
      <c r="AHJ11" s="4"/>
      <c r="AHK11" s="98"/>
      <c r="AHL11" s="98"/>
      <c r="AHM11" s="98"/>
      <c r="AHN11" s="98"/>
      <c r="AHO11" s="99"/>
      <c r="AHP11" s="69"/>
      <c r="AHQ11" s="98"/>
      <c r="AHR11" s="98"/>
      <c r="AHS11" s="98"/>
      <c r="AHT11" s="98"/>
      <c r="AHU11" s="99"/>
      <c r="AHV11" s="69"/>
      <c r="AHW11" s="98" t="str">
        <f>IFERROR(INDEX(t_social_jours[Conduite],MATCH(AHW$4&amp;t_datas[[#This Row],[Matricule]],t_social_jours[Date &amp; Matricule perso],0)),"/")</f>
        <v>/</v>
      </c>
      <c r="AHX11" s="98" t="str">
        <f>IFERROR(INDEX(t_social_jours[Travail],MATCH(AHX$4&amp;t_datas[[#This Row],[Matricule]],t_social_jours[Date &amp; Matricule perso],0)),"/")</f>
        <v>/</v>
      </c>
      <c r="AHY11" s="98" t="str">
        <f>IFERROR(INDEX(t_social_jours[Dispo],MATCH(AHY$4&amp;t_datas[[#This Row],[Matricule]],t_social_jours[Date &amp; Matricule perso],0)),"/")</f>
        <v>/</v>
      </c>
      <c r="AHZ11" s="99" t="str">
        <f t="shared" si="1006"/>
        <v>/</v>
      </c>
      <c r="AIA11" s="98"/>
      <c r="AIB11" s="4"/>
      <c r="AIC11" s="4"/>
      <c r="AID11" s="98" t="str">
        <f>IFERROR(INDEX(t_social_jours[Départ remake],MATCH(AID$4&amp;t_datas[[#This Row],[Matricule]],t_social_jours[Date &amp; Matricule perso],0)),"/")</f>
        <v>/</v>
      </c>
      <c r="AIE11" s="98" t="str">
        <f>IFERROR(INDEX(t_social_jours[Arrivée remake],MATCH(AIE$4&amp;t_datas[[#This Row],[Matricule]],t_social_jours[Date &amp; Matricule perso],0)),"/")</f>
        <v>/</v>
      </c>
      <c r="AIF11" s="99" t="str">
        <f>IFERROR(IF(INDEX(t_social_jours[Kilomètres],MATCH(AIF$4&amp;t_datas[[#This Row],[Matricule]],t_social_jours[Date &amp; Matricule perso],0))="","",INDEX(t_social_jours[Kilomètres],MATCH(AIF$4&amp;t_datas[[#This Row],[Matricule]],t_social_jours[Date &amp; Matricule perso],0))),"/")</f>
        <v>/</v>
      </c>
      <c r="AIG11" s="102" t="str">
        <f t="shared" si="1007"/>
        <v/>
      </c>
      <c r="AIH11" s="101" t="str">
        <f>IF(t_datas[[#This Row],[Immatriculation tracteur]]="","",t_datas[[#This Row],[Immatriculation tracteur]])</f>
        <v>VHL 5</v>
      </c>
      <c r="AIJ11" s="98" t="str">
        <f>IF(t_datas[[#This Row],[Immatriculation SEMI]]="","",t_datas[[#This Row],[Immatriculation SEMI]])</f>
        <v>RMQ 5</v>
      </c>
      <c r="AIK11" s="98" t="str">
        <f>IF(t_datas[[#This Row],[Client affecté]]="","",t_datas[[#This Row],[Client affecté]])</f>
        <v>eee</v>
      </c>
      <c r="AIL11" s="98" t="str">
        <f>IF(t_datas[[#This Row],[Site/ville]]="","",t_datas[[#This Row],[Site/ville]])</f>
        <v/>
      </c>
      <c r="AIM11" s="4">
        <f t="shared" si="1008"/>
        <v>-1</v>
      </c>
      <c r="AIN11" s="4"/>
      <c r="AIO11" s="4"/>
      <c r="AIP11" s="98"/>
      <c r="AIQ11" s="98"/>
      <c r="AIR11" s="98"/>
      <c r="AIS11" s="98"/>
      <c r="AIT11" s="99"/>
      <c r="AIU11" s="69"/>
      <c r="AIV11" s="98"/>
      <c r="AIW11" s="98"/>
      <c r="AIX11" s="98"/>
      <c r="AIY11" s="98"/>
      <c r="AIZ11" s="99"/>
      <c r="AJA11" s="69"/>
      <c r="AJB11" s="98" t="str">
        <f>IFERROR(INDEX(t_social_jours[Conduite],MATCH(AJB$4&amp;t_datas[[#This Row],[Matricule]],t_social_jours[Date &amp; Matricule perso],0)),"/")</f>
        <v>/</v>
      </c>
      <c r="AJC11" s="98" t="str">
        <f>IFERROR(INDEX(t_social_jours[Travail],MATCH(AJC$4&amp;t_datas[[#This Row],[Matricule]],t_social_jours[Date &amp; Matricule perso],0)),"/")</f>
        <v>/</v>
      </c>
      <c r="AJD11" s="98" t="str">
        <f>IFERROR(INDEX(t_social_jours[Dispo],MATCH(AJD$4&amp;t_datas[[#This Row],[Matricule]],t_social_jours[Date &amp; Matricule perso],0)),"/")</f>
        <v>/</v>
      </c>
      <c r="AJE11" s="99" t="str">
        <f t="shared" si="1009"/>
        <v>/</v>
      </c>
      <c r="AJF11" s="98"/>
      <c r="AJG11" s="4"/>
      <c r="AJH11" s="4"/>
      <c r="AJI11" s="98" t="str">
        <f>IFERROR(INDEX(t_social_jours[Départ remake],MATCH(AJI$4&amp;t_datas[[#This Row],[Matricule]],t_social_jours[Date &amp; Matricule perso],0)),"/")</f>
        <v>/</v>
      </c>
      <c r="AJJ11" s="98" t="str">
        <f>IFERROR(INDEX(t_social_jours[Arrivée remake],MATCH(AJJ$4&amp;t_datas[[#This Row],[Matricule]],t_social_jours[Date &amp; Matricule perso],0)),"/")</f>
        <v>/</v>
      </c>
      <c r="AJK11" s="99" t="str">
        <f>IFERROR(IF(INDEX(t_social_jours[Kilomètres],MATCH(AJK$4&amp;t_datas[[#This Row],[Matricule]],t_social_jours[Date &amp; Matricule perso],0))="","",INDEX(t_social_jours[Kilomètres],MATCH(AJK$4&amp;t_datas[[#This Row],[Matricule]],t_social_jours[Date &amp; Matricule perso],0))),"/")</f>
        <v>/</v>
      </c>
      <c r="AJL11" s="102" t="str">
        <f t="shared" si="1010"/>
        <v/>
      </c>
      <c r="AJM11" s="101" t="str">
        <f>IF(t_datas[[#This Row],[Immatriculation tracteur]]="","",t_datas[[#This Row],[Immatriculation tracteur]])</f>
        <v>VHL 5</v>
      </c>
      <c r="AJO11" s="98" t="str">
        <f>IF(t_datas[[#This Row],[Immatriculation SEMI]]="","",t_datas[[#This Row],[Immatriculation SEMI]])</f>
        <v>RMQ 5</v>
      </c>
      <c r="AJP11" s="98" t="str">
        <f>IF(t_datas[[#This Row],[Client affecté]]="","",t_datas[[#This Row],[Client affecté]])</f>
        <v>eee</v>
      </c>
      <c r="AJQ11" s="98" t="str">
        <f>IF(t_datas[[#This Row],[Site/ville]]="","",t_datas[[#This Row],[Site/ville]])</f>
        <v/>
      </c>
      <c r="AJR11" s="4">
        <f t="shared" si="1011"/>
        <v>-1</v>
      </c>
      <c r="AJS11" s="4"/>
      <c r="AJT11" s="4"/>
      <c r="AJU11" s="98"/>
      <c r="AJV11" s="98"/>
      <c r="AJW11" s="98"/>
      <c r="AJX11" s="98"/>
      <c r="AJY11" s="99"/>
      <c r="AJZ11" s="69"/>
      <c r="AKA11" s="98"/>
      <c r="AKB11" s="98"/>
      <c r="AKC11" s="98"/>
      <c r="AKD11" s="98"/>
      <c r="AKE11" s="99"/>
      <c r="AKF11" s="69"/>
      <c r="AKG11" s="98" t="str">
        <f>IFERROR(INDEX(t_social_jours[Conduite],MATCH(AKG$4&amp;t_datas[[#This Row],[Matricule]],t_social_jours[Date &amp; Matricule perso],0)),"/")</f>
        <v>/</v>
      </c>
      <c r="AKH11" s="98" t="str">
        <f>IFERROR(INDEX(t_social_jours[Travail],MATCH(AKH$4&amp;t_datas[[#This Row],[Matricule]],t_social_jours[Date &amp; Matricule perso],0)),"/")</f>
        <v>/</v>
      </c>
      <c r="AKI11" s="98" t="str">
        <f>IFERROR(INDEX(t_social_jours[Dispo],MATCH(AKI$4&amp;t_datas[[#This Row],[Matricule]],t_social_jours[Date &amp; Matricule perso],0)),"/")</f>
        <v>/</v>
      </c>
      <c r="AKJ11" s="99" t="str">
        <f t="shared" si="1012"/>
        <v>/</v>
      </c>
      <c r="AKK11" s="98"/>
      <c r="AKL11" s="4"/>
      <c r="AKM11" s="4"/>
      <c r="AKN11" s="98" t="str">
        <f>IFERROR(INDEX(t_social_jours[Départ remake],MATCH(AKN$4&amp;t_datas[[#This Row],[Matricule]],t_social_jours[Date &amp; Matricule perso],0)),"/")</f>
        <v>/</v>
      </c>
      <c r="AKO11" s="98" t="str">
        <f>IFERROR(INDEX(t_social_jours[Arrivée remake],MATCH(AKO$4&amp;t_datas[[#This Row],[Matricule]],t_social_jours[Date &amp; Matricule perso],0)),"/")</f>
        <v>/</v>
      </c>
      <c r="AKP11" s="99" t="str">
        <f>IFERROR(IF(INDEX(t_social_jours[Kilomètres],MATCH(AKP$4&amp;t_datas[[#This Row],[Matricule]],t_social_jours[Date &amp; Matricule perso],0))="","",INDEX(t_social_jours[Kilomètres],MATCH(AKP$4&amp;t_datas[[#This Row],[Matricule]],t_social_jours[Date &amp; Matricule perso],0))),"/")</f>
        <v>/</v>
      </c>
      <c r="AKQ11" s="102" t="str">
        <f t="shared" si="1013"/>
        <v/>
      </c>
    </row>
  </sheetData>
  <mergeCells count="34">
    <mergeCell ref="AIH3:AJL3"/>
    <mergeCell ref="AJM3:AKQ3"/>
    <mergeCell ref="ACI3:ADM3"/>
    <mergeCell ref="ADN3:AER3"/>
    <mergeCell ref="AES3:AFW3"/>
    <mergeCell ref="AFX3:AHB3"/>
    <mergeCell ref="AHC3:AIG3"/>
    <mergeCell ref="WJ3:XN3"/>
    <mergeCell ref="XO3:YS3"/>
    <mergeCell ref="YT3:ZX3"/>
    <mergeCell ref="ZY3:ABC3"/>
    <mergeCell ref="ABD3:ACH3"/>
    <mergeCell ref="QK3:RO3"/>
    <mergeCell ref="RP3:ST3"/>
    <mergeCell ref="SU3:TY3"/>
    <mergeCell ref="TZ3:VD3"/>
    <mergeCell ref="VE3:WI3"/>
    <mergeCell ref="MV3:NZ3"/>
    <mergeCell ref="OA3:PE3"/>
    <mergeCell ref="PF3:QJ3"/>
    <mergeCell ref="JG3:KK3"/>
    <mergeCell ref="KL3:LP3"/>
    <mergeCell ref="LQ3:MU3"/>
    <mergeCell ref="IB3:JF3"/>
    <mergeCell ref="S3:AW3"/>
    <mergeCell ref="B1:J1"/>
    <mergeCell ref="B2:J2"/>
    <mergeCell ref="AX3:CB3"/>
    <mergeCell ref="CC3:DG3"/>
    <mergeCell ref="DH3:EL3"/>
    <mergeCell ref="EM3:FQ3"/>
    <mergeCell ref="FR3:GV3"/>
    <mergeCell ref="GW3:IA3"/>
    <mergeCell ref="K1:L1"/>
  </mergeCells>
  <conditionalFormatting sqref="YM7:YM11 AQ7:AQ11 BV7:BV11 HU7:HU11 IZ7:IZ11 KE7:KE11 LJ7:LJ11 MO7:MO11 NT7:NT11 OY7:OY11 QD7:QD11 RI7:RI11 SN7:SN11 TS7:TS11 UX7:UX11 WC7:WC11 XH7:XH11 ZR7:ZR11 AAW7:AAW11 AIA7:AIA11 AJF7:AJF11 AKK7:AKK11 ADG7:ADG11 AEL7:AEL11 AFQ7:AFQ11 AGV7:AGV11 ACB7:ACB11 DA7:DA11 EF7:EF11 FK7:FK11 GP7:GP11">
    <cfRule type="cellIs" dxfId="167" priority="381" operator="equal">
      <formula>"REPOS"</formula>
    </cfRule>
    <cfRule type="cellIs" dxfId="166" priority="383" operator="equal">
      <formula>"FIN"</formula>
    </cfRule>
    <cfRule type="cellIs" dxfId="165" priority="384" operator="equal">
      <formula>"BUREAU"</formula>
    </cfRule>
    <cfRule type="cellIs" dxfId="164" priority="385" operator="equal">
      <formula>"AT"</formula>
    </cfRule>
    <cfRule type="cellIs" dxfId="163" priority="386" operator="equal">
      <formula>"AA"</formula>
    </cfRule>
    <cfRule type="cellIs" dxfId="162" priority="810" operator="equal">
      <formula>"AUTRE"</formula>
    </cfRule>
    <cfRule type="cellIs" dxfId="161" priority="811" operator="equal">
      <formula>"MALADIE"</formula>
    </cfRule>
    <cfRule type="cellIs" dxfId="160" priority="812" operator="equal">
      <formula>"FORMATION"</formula>
    </cfRule>
    <cfRule type="cellIs" dxfId="159" priority="813" operator="equal">
      <formula>"CONDUITE"</formula>
    </cfRule>
    <cfRule type="cellIs" dxfId="158" priority="814" operator="equal">
      <formula>"CONGÉS"</formula>
    </cfRule>
  </conditionalFormatting>
  <conditionalFormatting sqref="H7:I11">
    <cfRule type="cellIs" dxfId="157" priority="570" operator="equal">
      <formula>"/"</formula>
    </cfRule>
    <cfRule type="cellIs" dxfId="156" priority="571" operator="greaterThan">
      <formula>0</formula>
    </cfRule>
  </conditionalFormatting>
  <conditionalFormatting sqref="S3:AKQ3">
    <cfRule type="expression" dxfId="155" priority="566">
      <formula>WEEKDAY(S$4,2)&gt;5</formula>
    </cfRule>
  </conditionalFormatting>
  <conditionalFormatting sqref="U7:V11 AZ7:BA11 CE7:CF11 DJ7:DK11 EO7:EP11 FT7:FU11 GY7:GZ11 ID7:IE11 JI7:JJ11 KN7:KO11 LS7:LT11 MX7:MY11 OC7:OD11 PH7:PI11 QM7:QN11 RR7:RS11 SW8:SX11 UB8:UC11 VG8:VH11 WL7:WM11 XQ7:XR11 YV7:YW11 AAA7:AAB11 ACK7:ACL11 ADP7:ADQ11 AEU7:AEV11 AFZ7:AGA11 AHE7:AHF11 AIJ7:AIK11 AJO7:AJP11 ABF7:ABG11">
    <cfRule type="expression" dxfId="154" priority="554">
      <formula>Y7=1</formula>
    </cfRule>
  </conditionalFormatting>
  <conditionalFormatting sqref="U7:U11 AZ7:AZ11 CE7:CE11 DJ7:DJ11 FT7:FT11 GY7:GY11 ID7:ID11 JI7:JI11 KN7:KN11 LS7:LS11 MX7:MX11 OC7:OC11 PH7:PH11 QM7:QM11 RR7:RR11 SW8:SW11 UB8:UB11 VG8:VG11 WL7:WL11 XQ7:XQ11 YV7:YV11 AAA7:AAA11 ACK7:ACK11 ADP7:ADP11 AEU7:AEU11 AFZ7:AFZ11 AHE7:AHE11 AIJ7:AIJ11 AJO7:AJO11 EO7:EO11 ABF7:ABF11">
    <cfRule type="expression" dxfId="153" priority="550">
      <formula>X7=1</formula>
    </cfRule>
  </conditionalFormatting>
  <conditionalFormatting sqref="V7:V11 BA7:BA11 CF7:CF11 DK7:DK11 EP7:EP11 FU7:FU11 GZ7:GZ11 IE7:IE11 JJ7:JJ11 KO7:KO11 LT7:LT11 MY7:MY11 OD7:OD11 PI7:PI11 QN7:QN11 RS7:RS11 SX8:SX11 UC8:UC11 VH8:VH11 WM7:WM11 XR7:XR11 YW7:YW11 AAB7:AAB11 ABG7:ABG11 ACL7:ACL11 ADQ7:ADQ11 AGA7:AGA11 AHF7:AHF11 AIK7:AIK11 AJP7:AJP11 AEV7:AEV11">
    <cfRule type="expression" dxfId="152" priority="549">
      <formula>X7=1</formula>
    </cfRule>
  </conditionalFormatting>
  <conditionalFormatting sqref="AJM3:AKQ4 AJM7:AJP11 AJR7:AKQ11 AJM6:AKQ6 AJM5 AJO5:AKL5 AKN5:AKQ5">
    <cfRule type="expression" dxfId="151" priority="389">
      <formula>$AJM$3=""</formula>
    </cfRule>
  </conditionalFormatting>
  <conditionalFormatting sqref="AIH3:AJL4 AIH7:AIK11 AIM7:AJL11 AIH6:AJL6 AIH5 AIJ5:AJG5 AJI5:AJL5">
    <cfRule type="expression" dxfId="150" priority="388">
      <formula>$AIH$3=""</formula>
    </cfRule>
  </conditionalFormatting>
  <conditionalFormatting sqref="AHC3:AIG3 AHE4:AIG4 AHC6:AIG6 AHC7:AHF11 AHH7:AIG11 AHE5:AIB5 AID5:AIG5">
    <cfRule type="expression" dxfId="149" priority="387">
      <formula>$AHC$3=""</formula>
    </cfRule>
  </conditionalFormatting>
  <conditionalFormatting sqref="TV7:TV11 AT7:AT11 BY7:BY11 DD7:DD11 EI7:EI11 FN7:FN11 GS7:GS11 HX7:HX11 JC7:JC11 KH7:KH11 LM7:LM11 MR7:MR11 NW7:NW11 PB7:PB11 QG7:QG11 RL7:RL11 SQ7:SQ11 VA7:VA11 WF7:WF11 XK7:XK11 YP7:YP11 ZU7:ZU11 AAZ7:AAZ11 ACE7:ACE11 ADJ7:ADJ11 AEO7:AEO11 AFT7:AFT11 AGY7:AGY11 AID7:AID11 AJI7:AJI11 AKN7:AKN11">
    <cfRule type="expression" dxfId="148" priority="79">
      <formula>AT7-AR7&lt;0</formula>
    </cfRule>
  </conditionalFormatting>
  <conditionalFormatting sqref="AHC3:AHD3">
    <cfRule type="expression" dxfId="147" priority="2365">
      <formula>WEEKDAY(AHC$5,2)&gt;5</formula>
    </cfRule>
  </conditionalFormatting>
  <conditionalFormatting sqref="AHC4:AHD4">
    <cfRule type="expression" dxfId="146" priority="15">
      <formula>$AHC$3=""</formula>
    </cfRule>
  </conditionalFormatting>
  <conditionalFormatting sqref="AR7:AS11 BW7:BX11 DB7:DC11 EG7:EH11 FL7:FM11 GQ7:GR11 HV7:HW11 JA7:JB11 KF7:KG11 LK7:LL11 MP7:MQ11 NU7:NV11 OZ7:PA11 QE7:QF11 RJ7:RK11 SO7:SP11 UY7:UZ11 WD7:WE11 XI7:XJ11 YN7:YO11 ZS7:ZT11 AAX7:AAY11 ACC7:ACD11 ADH7:ADI11 AEM7:AEN11 AFR7:AFS11 AGW7:AGX11 AIB7:AIC11 AJG7:AJH11 AKL7:AKM11 TT7:TU11">
    <cfRule type="expression" dxfId="145" priority="4385">
      <formula>AT7-AR7&lt;0</formula>
    </cfRule>
  </conditionalFormatting>
  <conditionalFormatting sqref="S7:T11 AX7:AY11 CC7:CD11 DH7:DI11 EM7:EN11 FR7:FS11 GW7:GX11 IB7:IC11 JG7:JH11 KL7:KM11 LQ7:LR11 MV7:MW11 OA7:OB11 PF7:PG11 QK7:QL11 RP7:RQ11 SU8:SV11 TZ8:UA11 VE8:VF11 XO7:XP11 WJ7:WK11 YT7:YU11 ZY7:ZZ11 ACI7:ACJ11 ADN7:ADO11 AES7:AET11 AFX7:AFY11 AHC7:AHD11 AIH7:AII11 AJM7:AJN11 ABD7:ABE11">
    <cfRule type="expression" dxfId="144" priority="5701">
      <formula>X7=1</formula>
    </cfRule>
  </conditionalFormatting>
  <conditionalFormatting sqref="SW7:SX7">
    <cfRule type="expression" dxfId="143" priority="11">
      <formula>TA7=1</formula>
    </cfRule>
  </conditionalFormatting>
  <conditionalFormatting sqref="SW7">
    <cfRule type="expression" dxfId="142" priority="10">
      <formula>SZ7=1</formula>
    </cfRule>
  </conditionalFormatting>
  <conditionalFormatting sqref="SX7">
    <cfRule type="expression" dxfId="141" priority="9">
      <formula>SZ7=1</formula>
    </cfRule>
  </conditionalFormatting>
  <conditionalFormatting sqref="SU7:SV7">
    <cfRule type="expression" dxfId="140" priority="12">
      <formula>SZ7=1</formula>
    </cfRule>
  </conditionalFormatting>
  <conditionalFormatting sqref="UB7:UC7">
    <cfRule type="expression" dxfId="139" priority="7">
      <formula>UF7=1</formula>
    </cfRule>
  </conditionalFormatting>
  <conditionalFormatting sqref="UB7">
    <cfRule type="expression" dxfId="138" priority="6">
      <formula>UE7=1</formula>
    </cfRule>
  </conditionalFormatting>
  <conditionalFormatting sqref="UC7">
    <cfRule type="expression" dxfId="137" priority="5">
      <formula>UE7=1</formula>
    </cfRule>
  </conditionalFormatting>
  <conditionalFormatting sqref="TZ7:UA7">
    <cfRule type="expression" dxfId="136" priority="8">
      <formula>UE7=1</formula>
    </cfRule>
  </conditionalFormatting>
  <conditionalFormatting sqref="VG7:VH7">
    <cfRule type="expression" dxfId="135" priority="3">
      <formula>VK7=1</formula>
    </cfRule>
  </conditionalFormatting>
  <conditionalFormatting sqref="VG7">
    <cfRule type="expression" dxfId="134" priority="2">
      <formula>VJ7=1</formula>
    </cfRule>
  </conditionalFormatting>
  <conditionalFormatting sqref="VH7">
    <cfRule type="expression" dxfId="133" priority="1">
      <formula>VJ7=1</formula>
    </cfRule>
  </conditionalFormatting>
  <conditionalFormatting sqref="VE7:VF7">
    <cfRule type="expression" dxfId="132" priority="4">
      <formula>VJ7=1</formula>
    </cfRule>
  </conditionalFormatting>
  <dataValidations count="18">
    <dataValidation type="list" allowBlank="1" showInputMessage="1" showErrorMessage="1" sqref="B2:D2">
      <formula1>INDIRECT("t_calendrier[mois]")</formula1>
    </dataValidation>
    <dataValidation type="list" allowBlank="1" showInputMessage="1" showErrorMessage="1" sqref="B1:D1">
      <formula1>INDIRECT("t_années[années]")</formula1>
    </dataValidation>
    <dataValidation type="list" allowBlank="1" showInputMessage="1" showErrorMessage="1" sqref="YM7:YM11 ACB7:ACB11 AQ7:AQ11 BV7:BV11 DA7:DA11 HU7:HU11 IZ7:IZ11 KE7:KE11 LJ7:LJ11 MO7:MO11 EF7:EF11 FK7:FK11 NT7:NT11 OY7:OY11 SN7:SN11 TS7:TS11 QD7:QD11 RI7:RI11 UX7:UX11 WC7:WC11 AKK7:AKK11 XH7:XH11 AAW7:AAW11 AGV7:AGV11 AJF7:AJF11 ADG7:ADG11 AEL7:AEL11 AFQ7:AFQ11 AIA7:AIA11 ZR7:ZR11 GP7:GP11">
      <formula1>INDIRECT("t_statuts[statuts]")</formula1>
    </dataValidation>
    <dataValidation type="list" allowBlank="1" showInputMessage="1" showErrorMessage="1" sqref="M1">
      <formula1>INDIRECT("t_jours[jours]")</formula1>
    </dataValidation>
    <dataValidation type="list" allowBlank="1" showInputMessage="1" showErrorMessage="1" sqref="YF7:YF11 ACT7:ACT11 AD7:AD11 AKD7:AKD11 AJ7:AJ11 BI7:BI11 L7:L11 BO7:BO11 CN7:CN11 AHT7:AHT11 CT7:CT11 DS7:DS11 AIY7:AIY11 DY7:DY11 EX7:EX11 AJX7:AJX11 FD7:FD11 GC7:GC11 AIS7:AIS11 GI7:GI11 HH7:HH11 ZE7:ZE11 HN7:HN11 IM7:IM11 AHN7:AHN11 IS7:IS11 JR7:JR11 AGO7:AGO11 JX7:JX11 KW7:KW11 AAP7:AAP11 LC7:LC11 MB7:MB11 AGI7:AGI11 MH7:MH11 NG7:NG11 AFJ7:AFJ11 NM7:NM11 OL7:OL11 ZK7:ZK11 OR7:OR11 PQ7:PQ11 AFD7:AFD11 PW7:PW11 QV7:QV11 AEE7:AEE11 RB7:RB11 SA7:SA11 AAJ7:AAJ11 SG7:SG11 TF7:TF11 ADY7:ADY11 TL7:TL11 UK7:UK11 ACZ7:ACZ11 UQ7:UQ11 VP7:VP11 ABO7:ABO11 VV7:VV11 WU7:WU11 ABU7:ABU11 XA7:XA11 XZ7:XZ11">
      <formula1>INDIRECT("t_sites[SITES/VILLES]")</formula1>
    </dataValidation>
    <dataValidation type="list" allowBlank="1" showInputMessage="1" showErrorMessage="1" sqref="M7:M11">
      <formula1>INDIRECT("t_moteurs[moteurs]")</formula1>
    </dataValidation>
    <dataValidation type="list" allowBlank="1" showInputMessage="1" showErrorMessage="1" sqref="K7:K11">
      <formula1>INDIRECT("t_clients[clients]")</formula1>
    </dataValidation>
    <dataValidation type="list" allowBlank="1" showInputMessage="1" showErrorMessage="1" sqref="Q7:Q11">
      <formula1>INDIRECT("t_remorques[remorques]")</formula1>
    </dataValidation>
    <dataValidation type="list" allowBlank="1" showInputMessage="1" sqref="AG7:AH11 AB7:AB11 BL7:BM11 BG7:BG11 CQ7:CR11 CL7:CL11 DV7:DW11 DQ7:DQ11 FA7:FB11 EV7:EV11 GF7:GG11 GA7:GA11 HK7:HL11 HF7:HF11 IP7:IQ11 IK7:IK11 JU7:JV11 JP7:JP11 KZ7:LA11 KU7:KU11 ME7:MF11 LZ7:LZ11 NJ7:NK11 NE7:NE11 OO7:OP11 OJ7:OJ11 PT7:PU11 PO7:PO11 QY7:QZ11 QT7:QT11 SD7:SE11 RY7:RY11 TI7:TJ11 TD7:TD11 UN7:UO11 UI7:UI11 VS7:VT11 VN7:VN11 WX7:WY11 WS7:WS11 YC7:YD11 XX7:XX11 ZH7:ZI11 ZC7:ZC11 AAM7:AAN11 AAH7:AAH11 ABR7:ABS11 ABM7:ABM11 ACW7:ACX11 ACR7:ACR11 AEB7:AEC11 ADW7:ADW11 AFG7:AFH11 AFB7:AFB11 AGL7:AGM11 AGG7:AGG11 AHQ7:AHR11 AHL7:AHL11 AIV7:AIW11 AIQ7:AIQ11 AKA7:AKB11 AJV7:AJV11">
      <formula1>INDIRECT("t_remorques[remorques]")</formula1>
    </dataValidation>
    <dataValidation type="list" allowBlank="1" showInputMessage="1" sqref="ADP7:ADP11 EO7:EO11 BF7:BF11 U7:U11 CK7:CK11 AZ7:AZ11 DP7:DP11 CE7:CE11 EU7:EU11 XQ7:XQ11 FZ7:FZ11 DJ7:DJ11 HE7:HE11 FT7:FT11 IJ7:IJ11 GY7:GY11 JO7:JO11 ID7:ID11 KT7:KT11 JI7:JI11 LY7:LY11 KN7:KN11 ND7:ND11 LS7:LS11 OI7:OI11 MX7:MX11 PN7:PN11 OC7:OC11 QS7:QS11 PH7:PH11 RX7:RX11 QM7:QM11 TC7:TC11 AIJ7:AIJ11 UH7:UH11 SU7:SU11 VM7:VM11 TZ7:TZ11 WR7:WR11 RR7:RR11 XW7:XW11 VE7:VE11 ZB7:ZB11 WL7:WL11 AAG7:AAG11 YV7:YV11 ABL7:ABL11 AA7:AA11 ACQ7:ACQ11 ABF7:ABF11 ADV7:ADV11 ACK7:ACK11 AFA7:AFA11 AAA7:AAA11 AGF7:AGF11 AEU7:AEU11 AHK7:AHK11 AFZ7:AFZ11 AIP7:AIP11 AHE7:AHE11 AJU7:AJU11 S7:S11 AX7:AX11 CC7:CC11 DH7:DH11 EM7:EM11 FR7:FR11 GW7:GW11 IB7:IB11 JG7:JG11 KL7:KL11 LQ7:LQ11 MV7:MV11 OA7:OA11 PF7:PF11 QK7:QK11 RP7:RP11 AJO7:AJO11 SW7:SW11 UB7:UB11 XO7:XO11 WJ7:WJ11 YT7:YT11 ZY7:ZY11 ABD7:ABD11 ACI7:ACI11 ADN7:ADN11 AES7:AES11 AFX7:AFX11 AHC7:AHC11 AIH7:AIH11 AJM7:AJM11 VG7:VG11">
      <formula1>INDIRECT("t_moteurs[moteurs]")</formula1>
    </dataValidation>
    <dataValidation type="list" allowBlank="1" showInputMessage="1" sqref="AEV7:AEV11 AI7:AI11 V7:V11 BH7:BH11 BN7:BN11 BA7:BA11 CM7:CM11 CS7:CS11 CF7:CF11 DR7:DR11 DX7:DX11 DK7:DK11 EW7:EW11 FC7:FC11 EP7:EP11 GB7:GB11 GH7:GH11 FU7:FU11 HG7:HG11 HM7:HM11 GZ7:GZ11 IL7:IL11 IR7:IR11 IE7:IE11 JQ7:JQ11 JW7:JW11 JJ7:JJ11 KV7:KV11 LB7:LB11 KO7:KO11 MA7:MA11 MG7:MG11 LT7:LT11 NF7:NF11 NL7:NL11 MY7:MY11 OK7:OK11 OQ7:OQ11 OD7:OD11 PP7:PP11 PV7:PV11 PI7:PI11 QU7:QU11 RA7:RA11 QN7:QN11 RZ7:RZ11 SF7:SF11 RS7:RS11 TE7:TE11 TK7:TK11 AJP7:AJP11 UJ7:UJ11 UP7:UP11 SX7:SX11 VO7:VO11 VU7:VU11 UC7:UC11 WT7:WT11 WZ7:WZ11 WM7:WM11 XY7:XY11 YE7:YE11 XR7:XR11 ZD7:ZD11 ZJ7:ZJ11 YW7:YW11 AAI7:AAI11 AAO7:AAO11 AAB7:AAB11 ABN7:ABN11 ABT7:ABT11 ABG7:ABG11 ACS7:ACS11 ACY7:ACY11 ACL7:ACL11 ADX7:ADX11 AED7:AED11 ADQ7:ADQ11 AFC7:AFC11 AFI7:AFI11 AC7:AC11 AGH7:AGH11 AGN7:AGN11 AGA7:AGA11 AHM7:AHM11 AHS7:AHS11 AHF7:AHF11 AIR7:AIR11 AIX7:AIX11 AIK7:AIK11 AJW7:AJW11 AKC7:AKC11 VH7:VH11">
      <formula1>INDIRECT("t_clients[clients]")</formula1>
    </dataValidation>
    <dataValidation type="list" allowBlank="1" showInputMessage="1" showErrorMessage="1" sqref="J7:J11">
      <formula1>INDIRECT("t_exploitants[exploitants]")</formula1>
    </dataValidation>
    <dataValidation type="list" allowBlank="1" showInputMessage="1" showErrorMessage="1" sqref="R7:R11 N7:P11 B7:B11">
      <formula1>INDIRECT("t_sociétés[sociétés]")</formula1>
    </dataValidation>
    <dataValidation type="list" allowBlank="1" showInputMessage="1" showErrorMessage="1" sqref="F7:F11">
      <formula1>INDIRECT("t_heures[heures]")</formula1>
    </dataValidation>
    <dataValidation type="list" allowBlank="1" showInputMessage="1" showErrorMessage="1" sqref="D7:D11">
      <formula1>INDIRECT("t_choix[choix]")</formula1>
    </dataValidation>
    <dataValidation type="list" allowBlank="1" showInputMessage="1" sqref="W7:W11 BB7:BB11 CG7:CG11 DL7:DL11 EQ7:EQ11 FV7:FV11 HA7:HA11 IF7:IF11 JK7:JK11 KP7:KP11 LU7:LU11 MZ7:MZ11 OE7:OE11 PJ7:PJ11 QO7:QO11 RT7:RT11 SY7:SY11 UD7:UD11 VI7:VI11 WN7:WN11 XS7:XS11 YX7:YX11 AAC7:AAC11 ABH7:ABH11 ACM7:ACM11 ADR7:ADR11 AEW7:AEW11 AGB7:AGB11 AHG7:AHG11 AIL7:AIL11 AJQ7:AJQ11">
      <formula1>INDIRECT("t_sites[SITES/VILLES]")</formula1>
    </dataValidation>
    <dataValidation type="list" allowBlank="1" showInputMessage="1" sqref="T7:T11 AY7:AY11 CD7:CD11 DI7:DI11 EN7:EN11 FS7:FS11 GX7:GX11 IC7:IC11 JH7:JH11 KM7:KM11 LR7:LR11 MW7:MW11 OB7:OB11 PG7:PG11 QL7:QL11 RQ7:RQ11 AJN7:AJN11 SV7:SV11 UA7:UA11 XP7:XP11 WK7:WK11 YU7:YU11 ZZ7:ZZ11 ABE7:ABE11 ACJ7:ACJ11 ADO7:ADO11 AET7:AET11 AFY7:AFY11 AHD7:AHD11 AII7:AII11 VF7:VF11">
      <formula1>INDIRECT("t_contrat[Précision contrat]")</formula1>
    </dataValidation>
    <dataValidation type="time" operator="greaterThanOrEqual" allowBlank="1" showInputMessage="1" showErrorMessage="1" errorTitle="MAUVAIS FORMAT" error="Le format horaire doit être sous la forme hh:mm" sqref="AR7:AS11 BW7:BX11 DB7:DC11 EG7:EH11 FL7:FM11 GQ7:GR11 HV7:HW11 JA7:JB11 KF7:KG11 LK7:LL11 MP7:MQ11 NU7:NV11 OZ7:PA11 QE7:QF11 RJ7:RK11 SO7:SP11 TT7:TU11 UY7:UZ11 WD7:WE11 XI7:XJ11 YN7:YO11 ZS7:ZT11 AAX7:AAY11 ACC7:ACD11 ADH7:ADI11 AEM7:AEN11 AFR7:AFS11 AGW7:AGX11 AIB7:AIC11 AJG7:AJH11 AKL7:AKM11">
      <formula1>0</formula1>
    </dataValidation>
  </dataValidations>
  <pageMargins left="0.25" right="0.25" top="0.75" bottom="0.75" header="0.3" footer="0.3"/>
  <pageSetup paperSize="8" scale="62"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561" id="{475558CB-69C4-406B-AB44-4471F8A57AAC}">
            <xm:f>COUNTIF(LISTES!$C$2:$C$12,AKN4:BQR4)&gt;0</xm:f>
            <x14:dxf>
              <fill>
                <patternFill>
                  <bgColor rgb="FFC00000"/>
                </patternFill>
              </fill>
            </x14:dxf>
          </x14:cfRule>
          <xm:sqref>AKN3:AKQ3</xm:sqref>
        </x14:conditionalFormatting>
        <x14:conditionalFormatting xmlns:xm="http://schemas.microsoft.com/office/excel/2006/main">
          <x14:cfRule type="expression" priority="818" id="{475558CB-69C4-406B-AB44-4471F8A57AAC}">
            <xm:f>COUNTIF(LISTES!$C$2:$C$12,AJS4:BPY4)&gt;0</xm:f>
            <x14:dxf>
              <fill>
                <patternFill>
                  <bgColor rgb="FFC00000"/>
                </patternFill>
              </fill>
            </x14:dxf>
          </x14:cfRule>
          <xm:sqref>AJS3:AKM3</xm:sqref>
        </x14:conditionalFormatting>
        <x14:conditionalFormatting xmlns:xm="http://schemas.microsoft.com/office/excel/2006/main">
          <x14:cfRule type="expression" priority="5640" id="{475558CB-69C4-406B-AB44-4471F8A57AAC}">
            <xm:f>COUNTIF(LISTES!$C$2:$C$12,AJO4:BPV4)&gt;0</xm:f>
            <x14:dxf>
              <fill>
                <patternFill>
                  <bgColor rgb="FFC00000"/>
                </patternFill>
              </fill>
            </x14:dxf>
          </x14:cfRule>
          <xm:sqref>AJO3:AJR3</xm:sqref>
        </x14:conditionalFormatting>
        <x14:conditionalFormatting xmlns:xm="http://schemas.microsoft.com/office/excel/2006/main">
          <x14:cfRule type="expression" priority="5671" id="{475558CB-69C4-406B-AB44-4471F8A57AAC}">
            <xm:f>COUNTIF(LISTES!$C$2:$C$12,AIN4:BOX4)&gt;0</xm:f>
            <x14:dxf>
              <fill>
                <patternFill>
                  <bgColor rgb="FFC00000"/>
                </patternFill>
              </fill>
            </x14:dxf>
          </x14:cfRule>
          <xm:sqref>AIN3:AJH3</xm:sqref>
        </x14:conditionalFormatting>
        <x14:conditionalFormatting xmlns:xm="http://schemas.microsoft.com/office/excel/2006/main">
          <x14:cfRule type="expression" priority="7365" id="{475558CB-69C4-406B-AB44-4471F8A57AAC}">
            <xm:f>COUNTIF(LISTES!$C$2:$C$12,AHI4:BNW4)&gt;0</xm:f>
            <x14:dxf>
              <fill>
                <patternFill>
                  <bgColor rgb="FFC00000"/>
                </patternFill>
              </fill>
            </x14:dxf>
          </x14:cfRule>
          <xm:sqref>AHI3:AIC3</xm:sqref>
        </x14:conditionalFormatting>
        <x14:conditionalFormatting xmlns:xm="http://schemas.microsoft.com/office/excel/2006/main">
          <x14:cfRule type="expression" priority="7422" id="{475558CB-69C4-406B-AB44-4471F8A57AAC}">
            <xm:f>COUNTIF(LISTES!$C$2:$C$12,AGD4:BMV4)&gt;0</xm:f>
            <x14:dxf>
              <fill>
                <patternFill>
                  <bgColor rgb="FFC00000"/>
                </patternFill>
              </fill>
            </x14:dxf>
          </x14:cfRule>
          <xm:sqref>AGD3:AGX3</xm:sqref>
        </x14:conditionalFormatting>
        <x14:conditionalFormatting xmlns:xm="http://schemas.microsoft.com/office/excel/2006/main">
          <x14:cfRule type="expression" priority="7423" id="{475558CB-69C4-406B-AB44-4471F8A57AAC}">
            <xm:f>COUNTIF(LISTES!$C$2:$C$12,AEY4:BLU4)&gt;0</xm:f>
            <x14:dxf>
              <fill>
                <patternFill>
                  <bgColor rgb="FFC00000"/>
                </patternFill>
              </fill>
            </x14:dxf>
          </x14:cfRule>
          <xm:sqref>AEY3:AFS3</xm:sqref>
        </x14:conditionalFormatting>
        <x14:conditionalFormatting xmlns:xm="http://schemas.microsoft.com/office/excel/2006/main">
          <x14:cfRule type="expression" priority="7424" id="{475558CB-69C4-406B-AB44-4471F8A57AAC}">
            <xm:f>COUNTIF(LISTES!$C$2:$C$12,ADT4:BKT4)&gt;0</xm:f>
            <x14:dxf>
              <fill>
                <patternFill>
                  <bgColor rgb="FFC00000"/>
                </patternFill>
              </fill>
            </x14:dxf>
          </x14:cfRule>
          <xm:sqref>ADT3:AEN3</xm:sqref>
        </x14:conditionalFormatting>
        <x14:conditionalFormatting xmlns:xm="http://schemas.microsoft.com/office/excel/2006/main">
          <x14:cfRule type="expression" priority="7425" id="{475558CB-69C4-406B-AB44-4471F8A57AAC}">
            <xm:f>COUNTIF(LISTES!$C$2:$C$12,ACO4:BJS4)&gt;0</xm:f>
            <x14:dxf>
              <fill>
                <patternFill>
                  <bgColor rgb="FFC00000"/>
                </patternFill>
              </fill>
            </x14:dxf>
          </x14:cfRule>
          <xm:sqref>ACO3:ADI3</xm:sqref>
        </x14:conditionalFormatting>
        <x14:conditionalFormatting xmlns:xm="http://schemas.microsoft.com/office/excel/2006/main">
          <x14:cfRule type="expression" priority="7426" id="{475558CB-69C4-406B-AB44-4471F8A57AAC}">
            <xm:f>COUNTIF(LISTES!$C$2:$C$12,ABJ4:BIR4)&gt;0</xm:f>
            <x14:dxf>
              <fill>
                <patternFill>
                  <bgColor rgb="FFC00000"/>
                </patternFill>
              </fill>
            </x14:dxf>
          </x14:cfRule>
          <xm:sqref>ABJ3:ACD3</xm:sqref>
        </x14:conditionalFormatting>
        <x14:conditionalFormatting xmlns:xm="http://schemas.microsoft.com/office/excel/2006/main">
          <x14:cfRule type="expression" priority="7455" id="{475558CB-69C4-406B-AB44-4471F8A57AAC}">
            <xm:f>COUNTIF(LISTES!$C$2:$C$12,AIJ4:BOU4)&gt;0</xm:f>
            <x14:dxf>
              <fill>
                <patternFill>
                  <bgColor rgb="FFC00000"/>
                </patternFill>
              </fill>
            </x14:dxf>
          </x14:cfRule>
          <xm:sqref>AIJ3:AIM3</xm:sqref>
        </x14:conditionalFormatting>
        <x14:conditionalFormatting xmlns:xm="http://schemas.microsoft.com/office/excel/2006/main">
          <x14:cfRule type="expression" priority="7514" id="{475558CB-69C4-406B-AB44-4471F8A57AAC}">
            <xm:f>COUNTIF(LISTES!$C$2:$C$12,AHE4:BNT4)&gt;0</xm:f>
            <x14:dxf>
              <fill>
                <patternFill>
                  <bgColor rgb="FFC00000"/>
                </patternFill>
              </fill>
            </x14:dxf>
          </x14:cfRule>
          <xm:sqref>AHE3:AHH3</xm:sqref>
        </x14:conditionalFormatting>
        <x14:conditionalFormatting xmlns:xm="http://schemas.microsoft.com/office/excel/2006/main">
          <x14:cfRule type="expression" priority="7515" id="{475558CB-69C4-406B-AB44-4471F8A57AAC}">
            <xm:f>COUNTIF(LISTES!$C$2:$C$12,AFZ4:BMS4)&gt;0</xm:f>
            <x14:dxf>
              <fill>
                <patternFill>
                  <bgColor rgb="FFC00000"/>
                </patternFill>
              </fill>
            </x14:dxf>
          </x14:cfRule>
          <xm:sqref>AFZ3:AGC3</xm:sqref>
        </x14:conditionalFormatting>
        <x14:conditionalFormatting xmlns:xm="http://schemas.microsoft.com/office/excel/2006/main">
          <x14:cfRule type="expression" priority="7516" id="{475558CB-69C4-406B-AB44-4471F8A57AAC}">
            <xm:f>COUNTIF(LISTES!$C$2:$C$12,AEU4:BLR4)&gt;0</xm:f>
            <x14:dxf>
              <fill>
                <patternFill>
                  <bgColor rgb="FFC00000"/>
                </patternFill>
              </fill>
            </x14:dxf>
          </x14:cfRule>
          <xm:sqref>AEU3:AEX3</xm:sqref>
        </x14:conditionalFormatting>
        <x14:conditionalFormatting xmlns:xm="http://schemas.microsoft.com/office/excel/2006/main">
          <x14:cfRule type="expression" priority="7517" id="{475558CB-69C4-406B-AB44-4471F8A57AAC}">
            <xm:f>COUNTIF(LISTES!$C$2:$C$12,ADP4:BKQ4)&gt;0</xm:f>
            <x14:dxf>
              <fill>
                <patternFill>
                  <bgColor rgb="FFC00000"/>
                </patternFill>
              </fill>
            </x14:dxf>
          </x14:cfRule>
          <xm:sqref>ADP3:ADS3</xm:sqref>
        </x14:conditionalFormatting>
        <x14:conditionalFormatting xmlns:xm="http://schemas.microsoft.com/office/excel/2006/main">
          <x14:cfRule type="expression" priority="7518" id="{475558CB-69C4-406B-AB44-4471F8A57AAC}">
            <xm:f>COUNTIF(LISTES!$C$2:$C$12,ACK4:BJP4)&gt;0</xm:f>
            <x14:dxf>
              <fill>
                <patternFill>
                  <bgColor rgb="FFC00000"/>
                </patternFill>
              </fill>
            </x14:dxf>
          </x14:cfRule>
          <xm:sqref>ACK3:ACN3</xm:sqref>
        </x14:conditionalFormatting>
        <x14:conditionalFormatting xmlns:xm="http://schemas.microsoft.com/office/excel/2006/main">
          <x14:cfRule type="expression" priority="7519" id="{475558CB-69C4-406B-AB44-4471F8A57AAC}">
            <xm:f>COUNTIF(LISTES!$C$2:$C$12,ABF4:BIO4)&gt;0</xm:f>
            <x14:dxf>
              <fill>
                <patternFill>
                  <bgColor rgb="FFC00000"/>
                </patternFill>
              </fill>
            </x14:dxf>
          </x14:cfRule>
          <xm:sqref>ABF3:ABI3</xm:sqref>
        </x14:conditionalFormatting>
        <x14:conditionalFormatting xmlns:xm="http://schemas.microsoft.com/office/excel/2006/main">
          <x14:cfRule type="expression" priority="7520" id="{475558CB-69C4-406B-AB44-4471F8A57AAC}">
            <xm:f>COUNTIF(LISTES!$C$2:$C$12,AAA4:BHN4)&gt;0</xm:f>
            <x14:dxf>
              <fill>
                <patternFill>
                  <bgColor rgb="FFC00000"/>
                </patternFill>
              </fill>
            </x14:dxf>
          </x14:cfRule>
          <xm:sqref>AAA3:AAD3</xm:sqref>
        </x14:conditionalFormatting>
        <x14:conditionalFormatting xmlns:xm="http://schemas.microsoft.com/office/excel/2006/main">
          <x14:cfRule type="expression" priority="7521" id="{475558CB-69C4-406B-AB44-4471F8A57AAC}">
            <xm:f>COUNTIF(LISTES!$C$2:$C$12,YV4:BGM4)&gt;0</xm:f>
            <x14:dxf>
              <fill>
                <patternFill>
                  <bgColor rgb="FFC00000"/>
                </patternFill>
              </fill>
            </x14:dxf>
          </x14:cfRule>
          <xm:sqref>YV3:YY3</xm:sqref>
        </x14:conditionalFormatting>
        <x14:conditionalFormatting xmlns:xm="http://schemas.microsoft.com/office/excel/2006/main">
          <x14:cfRule type="expression" priority="7522" id="{475558CB-69C4-406B-AB44-4471F8A57AAC}">
            <xm:f>COUNTIF(LISTES!$C$2:$C$12,XQ4:BFL4)&gt;0</xm:f>
            <x14:dxf>
              <fill>
                <patternFill>
                  <bgColor rgb="FFC00000"/>
                </patternFill>
              </fill>
            </x14:dxf>
          </x14:cfRule>
          <xm:sqref>XQ3:XT3</xm:sqref>
        </x14:conditionalFormatting>
        <x14:conditionalFormatting xmlns:xm="http://schemas.microsoft.com/office/excel/2006/main">
          <x14:cfRule type="expression" priority="7523" id="{475558CB-69C4-406B-AB44-4471F8A57AAC}">
            <xm:f>COUNTIF(LISTES!$C$2:$C$12,WL4:BEK4)&gt;0</xm:f>
            <x14:dxf>
              <fill>
                <patternFill>
                  <bgColor rgb="FFC00000"/>
                </patternFill>
              </fill>
            </x14:dxf>
          </x14:cfRule>
          <xm:sqref>WL3:WO3</xm:sqref>
        </x14:conditionalFormatting>
        <x14:conditionalFormatting xmlns:xm="http://schemas.microsoft.com/office/excel/2006/main">
          <x14:cfRule type="expression" priority="7524" id="{475558CB-69C4-406B-AB44-4471F8A57AAC}">
            <xm:f>COUNTIF(LISTES!$C$2:$C$12,VG4:BDJ4)&gt;0</xm:f>
            <x14:dxf>
              <fill>
                <patternFill>
                  <bgColor rgb="FFC00000"/>
                </patternFill>
              </fill>
            </x14:dxf>
          </x14:cfRule>
          <xm:sqref>VG3:VJ3</xm:sqref>
        </x14:conditionalFormatting>
        <x14:conditionalFormatting xmlns:xm="http://schemas.microsoft.com/office/excel/2006/main">
          <x14:cfRule type="expression" priority="7525" id="{475558CB-69C4-406B-AB44-4471F8A57AAC}">
            <xm:f>COUNTIF(LISTES!$C$2:$C$12,UB4:BCI4)&gt;0</xm:f>
            <x14:dxf>
              <fill>
                <patternFill>
                  <bgColor rgb="FFC00000"/>
                </patternFill>
              </fill>
            </x14:dxf>
          </x14:cfRule>
          <xm:sqref>UB3:UE3</xm:sqref>
        </x14:conditionalFormatting>
        <x14:conditionalFormatting xmlns:xm="http://schemas.microsoft.com/office/excel/2006/main">
          <x14:cfRule type="expression" priority="7526" id="{475558CB-69C4-406B-AB44-4471F8A57AAC}">
            <xm:f>COUNTIF(LISTES!$C$2:$C$12,SW4:BBH4)&gt;0</xm:f>
            <x14:dxf>
              <fill>
                <patternFill>
                  <bgColor rgb="FFC00000"/>
                </patternFill>
              </fill>
            </x14:dxf>
          </x14:cfRule>
          <xm:sqref>SW3:SZ3</xm:sqref>
        </x14:conditionalFormatting>
        <x14:conditionalFormatting xmlns:xm="http://schemas.microsoft.com/office/excel/2006/main">
          <x14:cfRule type="expression" priority="7527" id="{475558CB-69C4-406B-AB44-4471F8A57AAC}">
            <xm:f>COUNTIF(LISTES!$C$2:$C$12,RR4:BAG4)&gt;0</xm:f>
            <x14:dxf>
              <fill>
                <patternFill>
                  <bgColor rgb="FFC00000"/>
                </patternFill>
              </fill>
            </x14:dxf>
          </x14:cfRule>
          <xm:sqref>RR3:RU3</xm:sqref>
        </x14:conditionalFormatting>
        <x14:conditionalFormatting xmlns:xm="http://schemas.microsoft.com/office/excel/2006/main">
          <x14:cfRule type="expression" priority="7528" id="{475558CB-69C4-406B-AB44-4471F8A57AAC}">
            <xm:f>COUNTIF(LISTES!$C$2:$C$12,QM4:AZF4)&gt;0</xm:f>
            <x14:dxf>
              <fill>
                <patternFill>
                  <bgColor rgb="FFC00000"/>
                </patternFill>
              </fill>
            </x14:dxf>
          </x14:cfRule>
          <xm:sqref>QM3:QP3</xm:sqref>
        </x14:conditionalFormatting>
        <x14:conditionalFormatting xmlns:xm="http://schemas.microsoft.com/office/excel/2006/main">
          <x14:cfRule type="expression" priority="7529" id="{475558CB-69C4-406B-AB44-4471F8A57AAC}">
            <xm:f>COUNTIF(LISTES!$C$2:$C$12,PH4:AYE4)&gt;0</xm:f>
            <x14:dxf>
              <fill>
                <patternFill>
                  <bgColor rgb="FFC00000"/>
                </patternFill>
              </fill>
            </x14:dxf>
          </x14:cfRule>
          <xm:sqref>PH3:PK3</xm:sqref>
        </x14:conditionalFormatting>
        <x14:conditionalFormatting xmlns:xm="http://schemas.microsoft.com/office/excel/2006/main">
          <x14:cfRule type="expression" priority="7530" id="{475558CB-69C4-406B-AB44-4471F8A57AAC}">
            <xm:f>COUNTIF(LISTES!$C$2:$C$12,OC4:AXD4)&gt;0</xm:f>
            <x14:dxf>
              <fill>
                <patternFill>
                  <bgColor rgb="FFC00000"/>
                </patternFill>
              </fill>
            </x14:dxf>
          </x14:cfRule>
          <xm:sqref>OC3:OF3</xm:sqref>
        </x14:conditionalFormatting>
        <x14:conditionalFormatting xmlns:xm="http://schemas.microsoft.com/office/excel/2006/main">
          <x14:cfRule type="expression" priority="7531" id="{475558CB-69C4-406B-AB44-4471F8A57AAC}">
            <xm:f>COUNTIF(LISTES!$C$2:$C$12,MX4:AWC4)&gt;0</xm:f>
            <x14:dxf>
              <fill>
                <patternFill>
                  <bgColor rgb="FFC00000"/>
                </patternFill>
              </fill>
            </x14:dxf>
          </x14:cfRule>
          <xm:sqref>MX3:NA3</xm:sqref>
        </x14:conditionalFormatting>
        <x14:conditionalFormatting xmlns:xm="http://schemas.microsoft.com/office/excel/2006/main">
          <x14:cfRule type="expression" priority="7532" id="{475558CB-69C4-406B-AB44-4471F8A57AAC}">
            <xm:f>COUNTIF(LISTES!$C$2:$C$12,LS4:AVB4)&gt;0</xm:f>
            <x14:dxf>
              <fill>
                <patternFill>
                  <bgColor rgb="FFC00000"/>
                </patternFill>
              </fill>
            </x14:dxf>
          </x14:cfRule>
          <xm:sqref>LS3:LV3</xm:sqref>
        </x14:conditionalFormatting>
        <x14:conditionalFormatting xmlns:xm="http://schemas.microsoft.com/office/excel/2006/main">
          <x14:cfRule type="expression" priority="7533" id="{475558CB-69C4-406B-AB44-4471F8A57AAC}">
            <xm:f>COUNTIF(LISTES!$C$2:$C$12,KN4:AUA4)&gt;0</xm:f>
            <x14:dxf>
              <fill>
                <patternFill>
                  <bgColor rgb="FFC00000"/>
                </patternFill>
              </fill>
            </x14:dxf>
          </x14:cfRule>
          <xm:sqref>KN3:KQ3</xm:sqref>
        </x14:conditionalFormatting>
        <x14:conditionalFormatting xmlns:xm="http://schemas.microsoft.com/office/excel/2006/main">
          <x14:cfRule type="expression" priority="7534" id="{475558CB-69C4-406B-AB44-4471F8A57AAC}">
            <xm:f>COUNTIF(LISTES!$C$2:$C$12,JI4:ASZ4)&gt;0</xm:f>
            <x14:dxf>
              <fill>
                <patternFill>
                  <bgColor rgb="FFC00000"/>
                </patternFill>
              </fill>
            </x14:dxf>
          </x14:cfRule>
          <xm:sqref>JI3:JL3</xm:sqref>
        </x14:conditionalFormatting>
        <x14:conditionalFormatting xmlns:xm="http://schemas.microsoft.com/office/excel/2006/main">
          <x14:cfRule type="expression" priority="7535" id="{475558CB-69C4-406B-AB44-4471F8A57AAC}">
            <xm:f>COUNTIF(LISTES!$C$2:$C$12,ID4:ARY4)&gt;0</xm:f>
            <x14:dxf>
              <fill>
                <patternFill>
                  <bgColor rgb="FFC00000"/>
                </patternFill>
              </fill>
            </x14:dxf>
          </x14:cfRule>
          <xm:sqref>ID3:IG3</xm:sqref>
        </x14:conditionalFormatting>
        <x14:conditionalFormatting xmlns:xm="http://schemas.microsoft.com/office/excel/2006/main">
          <x14:cfRule type="expression" priority="7536" id="{475558CB-69C4-406B-AB44-4471F8A57AAC}">
            <xm:f>COUNTIF(LISTES!$C$2:$C$12,GY4:AQX4)&gt;0</xm:f>
            <x14:dxf>
              <fill>
                <patternFill>
                  <bgColor rgb="FFC00000"/>
                </patternFill>
              </fill>
            </x14:dxf>
          </x14:cfRule>
          <xm:sqref>GY3:HB3</xm:sqref>
        </x14:conditionalFormatting>
        <x14:conditionalFormatting xmlns:xm="http://schemas.microsoft.com/office/excel/2006/main">
          <x14:cfRule type="expression" priority="7537" id="{475558CB-69C4-406B-AB44-4471F8A57AAC}">
            <xm:f>COUNTIF(LISTES!$C$2:$C$12,FT4:APW4)&gt;0</xm:f>
            <x14:dxf>
              <fill>
                <patternFill>
                  <bgColor rgb="FFC00000"/>
                </patternFill>
              </fill>
            </x14:dxf>
          </x14:cfRule>
          <xm:sqref>FT3:FW3</xm:sqref>
        </x14:conditionalFormatting>
        <x14:conditionalFormatting xmlns:xm="http://schemas.microsoft.com/office/excel/2006/main">
          <x14:cfRule type="expression" priority="7538" id="{475558CB-69C4-406B-AB44-4471F8A57AAC}">
            <xm:f>COUNTIF(LISTES!$C$2:$C$12,EO4:AOV4)&gt;0</xm:f>
            <x14:dxf>
              <fill>
                <patternFill>
                  <bgColor rgb="FFC00000"/>
                </patternFill>
              </fill>
            </x14:dxf>
          </x14:cfRule>
          <xm:sqref>EO3:ER3</xm:sqref>
        </x14:conditionalFormatting>
        <x14:conditionalFormatting xmlns:xm="http://schemas.microsoft.com/office/excel/2006/main">
          <x14:cfRule type="expression" priority="7539" id="{475558CB-69C4-406B-AB44-4471F8A57AAC}">
            <xm:f>COUNTIF(LISTES!$C$2:$C$12,DJ4:ANU4)&gt;0</xm:f>
            <x14:dxf>
              <fill>
                <patternFill>
                  <bgColor rgb="FFC00000"/>
                </patternFill>
              </fill>
            </x14:dxf>
          </x14:cfRule>
          <xm:sqref>DJ3:DM3</xm:sqref>
        </x14:conditionalFormatting>
        <x14:conditionalFormatting xmlns:xm="http://schemas.microsoft.com/office/excel/2006/main">
          <x14:cfRule type="expression" priority="7540" id="{475558CB-69C4-406B-AB44-4471F8A57AAC}">
            <xm:f>COUNTIF(LISTES!$C$2:$C$12,CE4:AMT4)&gt;0</xm:f>
            <x14:dxf>
              <fill>
                <patternFill>
                  <bgColor rgb="FFC00000"/>
                </patternFill>
              </fill>
            </x14:dxf>
          </x14:cfRule>
          <xm:sqref>CE3:CH3</xm:sqref>
        </x14:conditionalFormatting>
        <x14:conditionalFormatting xmlns:xm="http://schemas.microsoft.com/office/excel/2006/main">
          <x14:cfRule type="expression" priority="7541" id="{475558CB-69C4-406B-AB44-4471F8A57AAC}">
            <xm:f>COUNTIF(LISTES!$C$2:$C$12,AZ4:ALS4)&gt;0</xm:f>
            <x14:dxf>
              <fill>
                <patternFill>
                  <bgColor rgb="FFC00000"/>
                </patternFill>
              </fill>
            </x14:dxf>
          </x14:cfRule>
          <xm:sqref>AZ3:BC3</xm:sqref>
        </x14:conditionalFormatting>
        <x14:conditionalFormatting xmlns:xm="http://schemas.microsoft.com/office/excel/2006/main">
          <x14:cfRule type="expression" priority="7542" id="{475558CB-69C4-406B-AB44-4471F8A57AAC}">
            <xm:f>COUNTIF(LISTES!$C$2:$C$12,U4:AKR4)&gt;0</xm:f>
            <x14:dxf>
              <fill>
                <patternFill>
                  <bgColor rgb="FFC00000"/>
                </patternFill>
              </fill>
            </x14:dxf>
          </x14:cfRule>
          <xm:sqref>U3:X3</xm:sqref>
        </x14:conditionalFormatting>
        <x14:conditionalFormatting xmlns:xm="http://schemas.microsoft.com/office/excel/2006/main">
          <x14:cfRule type="expression" priority="7546" id="{475558CB-69C4-406B-AB44-4471F8A57AAC}">
            <xm:f>COUNTIF(LISTES!$C$2:$C$12,AJI4:BPQ4)&gt;0</xm:f>
            <x14:dxf>
              <fill>
                <patternFill>
                  <bgColor rgb="FFC00000"/>
                </patternFill>
              </fill>
            </x14:dxf>
          </x14:cfRule>
          <xm:sqref>AJI3:AJN3</xm:sqref>
        </x14:conditionalFormatting>
        <x14:conditionalFormatting xmlns:xm="http://schemas.microsoft.com/office/excel/2006/main">
          <x14:cfRule type="expression" priority="7607" id="{475558CB-69C4-406B-AB44-4471F8A57AAC}">
            <xm:f>COUNTIF(LISTES!$C$2:$C$12,AID4:BOP4)&gt;0</xm:f>
            <x14:dxf>
              <fill>
                <patternFill>
                  <bgColor rgb="FFC00000"/>
                </patternFill>
              </fill>
            </x14:dxf>
          </x14:cfRule>
          <xm:sqref>AID3:AII3</xm:sqref>
        </x14:conditionalFormatting>
        <x14:conditionalFormatting xmlns:xm="http://schemas.microsoft.com/office/excel/2006/main">
          <x14:cfRule type="expression" priority="7608" id="{475558CB-69C4-406B-AB44-4471F8A57AAC}">
            <xm:f>COUNTIF(LISTES!$C$2:$C$12,AGY4:BNO4)&gt;0</xm:f>
            <x14:dxf>
              <fill>
                <patternFill>
                  <bgColor rgb="FFC00000"/>
                </patternFill>
              </fill>
            </x14:dxf>
          </x14:cfRule>
          <xm:sqref>AGY3:AHD3</xm:sqref>
        </x14:conditionalFormatting>
        <x14:conditionalFormatting xmlns:xm="http://schemas.microsoft.com/office/excel/2006/main">
          <x14:cfRule type="expression" priority="7609" id="{475558CB-69C4-406B-AB44-4471F8A57AAC}">
            <xm:f>COUNTIF(LISTES!$C$2:$C$12,AFT4:BMN4)&gt;0</xm:f>
            <x14:dxf>
              <fill>
                <patternFill>
                  <bgColor rgb="FFC00000"/>
                </patternFill>
              </fill>
            </x14:dxf>
          </x14:cfRule>
          <xm:sqref>AFT3:AFY3</xm:sqref>
        </x14:conditionalFormatting>
        <x14:conditionalFormatting xmlns:xm="http://schemas.microsoft.com/office/excel/2006/main">
          <x14:cfRule type="expression" priority="7610" id="{475558CB-69C4-406B-AB44-4471F8A57AAC}">
            <xm:f>COUNTIF(LISTES!$C$2:$C$12,AEO4:BLM4)&gt;0</xm:f>
            <x14:dxf>
              <fill>
                <patternFill>
                  <bgColor rgb="FFC00000"/>
                </patternFill>
              </fill>
            </x14:dxf>
          </x14:cfRule>
          <xm:sqref>AEO3:AET3</xm:sqref>
        </x14:conditionalFormatting>
        <x14:conditionalFormatting xmlns:xm="http://schemas.microsoft.com/office/excel/2006/main">
          <x14:cfRule type="expression" priority="7611" id="{475558CB-69C4-406B-AB44-4471F8A57AAC}">
            <xm:f>COUNTIF(LISTES!$C$2:$C$12,ADJ4:BKL4)&gt;0</xm:f>
            <x14:dxf>
              <fill>
                <patternFill>
                  <bgColor rgb="FFC00000"/>
                </patternFill>
              </fill>
            </x14:dxf>
          </x14:cfRule>
          <xm:sqref>ADJ3:ADO3</xm:sqref>
        </x14:conditionalFormatting>
        <x14:conditionalFormatting xmlns:xm="http://schemas.microsoft.com/office/excel/2006/main">
          <x14:cfRule type="expression" priority="7612" id="{475558CB-69C4-406B-AB44-4471F8A57AAC}">
            <xm:f>COUNTIF(LISTES!$C$2:$C$12,ACE4:BJK4)&gt;0</xm:f>
            <x14:dxf>
              <fill>
                <patternFill>
                  <bgColor rgb="FFC00000"/>
                </patternFill>
              </fill>
            </x14:dxf>
          </x14:cfRule>
          <xm:sqref>ACE3:ACJ3</xm:sqref>
        </x14:conditionalFormatting>
        <x14:conditionalFormatting xmlns:xm="http://schemas.microsoft.com/office/excel/2006/main">
          <x14:cfRule type="expression" priority="7613" id="{475558CB-69C4-406B-AB44-4471F8A57AAC}">
            <xm:f>COUNTIF(LISTES!$C$2:$C$12,AAZ4:BIJ4)&gt;0</xm:f>
            <x14:dxf>
              <fill>
                <patternFill>
                  <bgColor rgb="FFC00000"/>
                </patternFill>
              </fill>
            </x14:dxf>
          </x14:cfRule>
          <xm:sqref>AAZ3:ABE3</xm:sqref>
        </x14:conditionalFormatting>
        <x14:conditionalFormatting xmlns:xm="http://schemas.microsoft.com/office/excel/2006/main">
          <x14:cfRule type="expression" priority="7614" id="{475558CB-69C4-406B-AB44-4471F8A57AAC}">
            <xm:f>COUNTIF(LISTES!$C$2:$C$12,ZU4:BHI4)&gt;0</xm:f>
            <x14:dxf>
              <fill>
                <patternFill>
                  <bgColor rgb="FFC00000"/>
                </patternFill>
              </fill>
            </x14:dxf>
          </x14:cfRule>
          <xm:sqref>ZU3:ZZ3</xm:sqref>
        </x14:conditionalFormatting>
        <x14:conditionalFormatting xmlns:xm="http://schemas.microsoft.com/office/excel/2006/main">
          <x14:cfRule type="expression" priority="7615" id="{475558CB-69C4-406B-AB44-4471F8A57AAC}">
            <xm:f>COUNTIF(LISTES!$C$2:$C$12,YP4:BGH4)&gt;0</xm:f>
            <x14:dxf>
              <fill>
                <patternFill>
                  <bgColor rgb="FFC00000"/>
                </patternFill>
              </fill>
            </x14:dxf>
          </x14:cfRule>
          <xm:sqref>YP3:YU3</xm:sqref>
        </x14:conditionalFormatting>
        <x14:conditionalFormatting xmlns:xm="http://schemas.microsoft.com/office/excel/2006/main">
          <x14:cfRule type="expression" priority="7616" id="{475558CB-69C4-406B-AB44-4471F8A57AAC}">
            <xm:f>COUNTIF(LISTES!$C$2:$C$12,XK4:BFG4)&gt;0</xm:f>
            <x14:dxf>
              <fill>
                <patternFill>
                  <bgColor rgb="FFC00000"/>
                </patternFill>
              </fill>
            </x14:dxf>
          </x14:cfRule>
          <xm:sqref>XK3:XP3</xm:sqref>
        </x14:conditionalFormatting>
        <x14:conditionalFormatting xmlns:xm="http://schemas.microsoft.com/office/excel/2006/main">
          <x14:cfRule type="expression" priority="7617" id="{475558CB-69C4-406B-AB44-4471F8A57AAC}">
            <xm:f>COUNTIF(LISTES!$C$2:$C$12,WF4:BEF4)&gt;0</xm:f>
            <x14:dxf>
              <fill>
                <patternFill>
                  <bgColor rgb="FFC00000"/>
                </patternFill>
              </fill>
            </x14:dxf>
          </x14:cfRule>
          <xm:sqref>WF3:WK3</xm:sqref>
        </x14:conditionalFormatting>
        <x14:conditionalFormatting xmlns:xm="http://schemas.microsoft.com/office/excel/2006/main">
          <x14:cfRule type="expression" priority="7618" id="{475558CB-69C4-406B-AB44-4471F8A57AAC}">
            <xm:f>COUNTIF(LISTES!$C$2:$C$12,VA4:BDE4)&gt;0</xm:f>
            <x14:dxf>
              <fill>
                <patternFill>
                  <bgColor rgb="FFC00000"/>
                </patternFill>
              </fill>
            </x14:dxf>
          </x14:cfRule>
          <xm:sqref>VA3:VF3</xm:sqref>
        </x14:conditionalFormatting>
        <x14:conditionalFormatting xmlns:xm="http://schemas.microsoft.com/office/excel/2006/main">
          <x14:cfRule type="expression" priority="7619" id="{475558CB-69C4-406B-AB44-4471F8A57AAC}">
            <xm:f>COUNTIF(LISTES!$C$2:$C$12,TV4:BCD4)&gt;0</xm:f>
            <x14:dxf>
              <fill>
                <patternFill>
                  <bgColor rgb="FFC00000"/>
                </patternFill>
              </fill>
            </x14:dxf>
          </x14:cfRule>
          <xm:sqref>TV3:UA3</xm:sqref>
        </x14:conditionalFormatting>
        <x14:conditionalFormatting xmlns:xm="http://schemas.microsoft.com/office/excel/2006/main">
          <x14:cfRule type="expression" priority="7731" id="{475558CB-69C4-406B-AB44-4471F8A57AAC}">
            <xm:f>COUNTIF(LISTES!$C$2:$C$12,AAE4:BHQ4)&gt;0</xm:f>
            <x14:dxf>
              <fill>
                <patternFill>
                  <bgColor rgb="FFC00000"/>
                </patternFill>
              </fill>
            </x14:dxf>
          </x14:cfRule>
          <xm:sqref>AAE3:AAY3</xm:sqref>
        </x14:conditionalFormatting>
        <x14:conditionalFormatting xmlns:xm="http://schemas.microsoft.com/office/excel/2006/main">
          <x14:cfRule type="expression" priority="7732" id="{475558CB-69C4-406B-AB44-4471F8A57AAC}">
            <xm:f>COUNTIF(LISTES!$C$2:$C$12,YZ4:BGP4)&gt;0</xm:f>
            <x14:dxf>
              <fill>
                <patternFill>
                  <bgColor rgb="FFC00000"/>
                </patternFill>
              </fill>
            </x14:dxf>
          </x14:cfRule>
          <xm:sqref>YZ3:ZT3</xm:sqref>
        </x14:conditionalFormatting>
        <x14:conditionalFormatting xmlns:xm="http://schemas.microsoft.com/office/excel/2006/main">
          <x14:cfRule type="expression" priority="7733" id="{475558CB-69C4-406B-AB44-4471F8A57AAC}">
            <xm:f>COUNTIF(LISTES!$C$2:$C$12,XU4:BFO4)&gt;0</xm:f>
            <x14:dxf>
              <fill>
                <patternFill>
                  <bgColor rgb="FFC00000"/>
                </patternFill>
              </fill>
            </x14:dxf>
          </x14:cfRule>
          <xm:sqref>XU3:YO3</xm:sqref>
        </x14:conditionalFormatting>
        <x14:conditionalFormatting xmlns:xm="http://schemas.microsoft.com/office/excel/2006/main">
          <x14:cfRule type="expression" priority="7734" id="{475558CB-69C4-406B-AB44-4471F8A57AAC}">
            <xm:f>COUNTIF(LISTES!$C$2:$C$12,WP4:BEN4)&gt;0</xm:f>
            <x14:dxf>
              <fill>
                <patternFill>
                  <bgColor rgb="FFC00000"/>
                </patternFill>
              </fill>
            </x14:dxf>
          </x14:cfRule>
          <xm:sqref>WP3:XJ3</xm:sqref>
        </x14:conditionalFormatting>
        <x14:conditionalFormatting xmlns:xm="http://schemas.microsoft.com/office/excel/2006/main">
          <x14:cfRule type="expression" priority="7735" id="{475558CB-69C4-406B-AB44-4471F8A57AAC}">
            <xm:f>COUNTIF(LISTES!$C$2:$C$12,VK4:BDM4)&gt;0</xm:f>
            <x14:dxf>
              <fill>
                <patternFill>
                  <bgColor rgb="FFC00000"/>
                </patternFill>
              </fill>
            </x14:dxf>
          </x14:cfRule>
          <xm:sqref>VK3:WE3</xm:sqref>
        </x14:conditionalFormatting>
        <x14:conditionalFormatting xmlns:xm="http://schemas.microsoft.com/office/excel/2006/main">
          <x14:cfRule type="expression" priority="7736" id="{475558CB-69C4-406B-AB44-4471F8A57AAC}">
            <xm:f>COUNTIF(LISTES!$C$2:$C$12,UF4:BCL4)&gt;0</xm:f>
            <x14:dxf>
              <fill>
                <patternFill>
                  <bgColor rgb="FFC00000"/>
                </patternFill>
              </fill>
            </x14:dxf>
          </x14:cfRule>
          <xm:sqref>UF3:UZ3</xm:sqref>
        </x14:conditionalFormatting>
        <x14:conditionalFormatting xmlns:xm="http://schemas.microsoft.com/office/excel/2006/main">
          <x14:cfRule type="expression" priority="7737" id="{475558CB-69C4-406B-AB44-4471F8A57AAC}">
            <xm:f>COUNTIF(LISTES!$C$2:$C$12,TA4:BBK4)&gt;0</xm:f>
            <x14:dxf>
              <fill>
                <patternFill>
                  <bgColor rgb="FFC00000"/>
                </patternFill>
              </fill>
            </x14:dxf>
          </x14:cfRule>
          <xm:sqref>TA3:TU3</xm:sqref>
        </x14:conditionalFormatting>
        <x14:conditionalFormatting xmlns:xm="http://schemas.microsoft.com/office/excel/2006/main">
          <x14:cfRule type="expression" priority="7738" id="{475558CB-69C4-406B-AB44-4471F8A57AAC}">
            <xm:f>COUNTIF(LISTES!$C$2:$C$12,RV4:BAJ4)&gt;0</xm:f>
            <x14:dxf>
              <fill>
                <patternFill>
                  <bgColor rgb="FFC00000"/>
                </patternFill>
              </fill>
            </x14:dxf>
          </x14:cfRule>
          <xm:sqref>RV3:SP3</xm:sqref>
        </x14:conditionalFormatting>
        <x14:conditionalFormatting xmlns:xm="http://schemas.microsoft.com/office/excel/2006/main">
          <x14:cfRule type="expression" priority="7739" id="{475558CB-69C4-406B-AB44-4471F8A57AAC}">
            <xm:f>COUNTIF(LISTES!$C$2:$C$12,QQ4:AZI4)&gt;0</xm:f>
            <x14:dxf>
              <fill>
                <patternFill>
                  <bgColor rgb="FFC00000"/>
                </patternFill>
              </fill>
            </x14:dxf>
          </x14:cfRule>
          <xm:sqref>QQ3:RK3</xm:sqref>
        </x14:conditionalFormatting>
        <x14:conditionalFormatting xmlns:xm="http://schemas.microsoft.com/office/excel/2006/main">
          <x14:cfRule type="expression" priority="7740" id="{475558CB-69C4-406B-AB44-4471F8A57AAC}">
            <xm:f>COUNTIF(LISTES!$C$2:$C$12,PL4:AYH4)&gt;0</xm:f>
            <x14:dxf>
              <fill>
                <patternFill>
                  <bgColor rgb="FFC00000"/>
                </patternFill>
              </fill>
            </x14:dxf>
          </x14:cfRule>
          <xm:sqref>PL3:QF3</xm:sqref>
        </x14:conditionalFormatting>
        <x14:conditionalFormatting xmlns:xm="http://schemas.microsoft.com/office/excel/2006/main">
          <x14:cfRule type="expression" priority="7741" id="{475558CB-69C4-406B-AB44-4471F8A57AAC}">
            <xm:f>COUNTIF(LISTES!$C$2:$C$12,OG4:AXG4)&gt;0</xm:f>
            <x14:dxf>
              <fill>
                <patternFill>
                  <bgColor rgb="FFC00000"/>
                </patternFill>
              </fill>
            </x14:dxf>
          </x14:cfRule>
          <xm:sqref>OG3:PA3</xm:sqref>
        </x14:conditionalFormatting>
        <x14:conditionalFormatting xmlns:xm="http://schemas.microsoft.com/office/excel/2006/main">
          <x14:cfRule type="expression" priority="7742" id="{475558CB-69C4-406B-AB44-4471F8A57AAC}">
            <xm:f>COUNTIF(LISTES!$C$2:$C$12,NB4:AWF4)&gt;0</xm:f>
            <x14:dxf>
              <fill>
                <patternFill>
                  <bgColor rgb="FFC00000"/>
                </patternFill>
              </fill>
            </x14:dxf>
          </x14:cfRule>
          <xm:sqref>NB3:NV3</xm:sqref>
        </x14:conditionalFormatting>
        <x14:conditionalFormatting xmlns:xm="http://schemas.microsoft.com/office/excel/2006/main">
          <x14:cfRule type="expression" priority="7743" id="{475558CB-69C4-406B-AB44-4471F8A57AAC}">
            <xm:f>COUNTIF(LISTES!$C$2:$C$12,LW4:AVE4)&gt;0</xm:f>
            <x14:dxf>
              <fill>
                <patternFill>
                  <bgColor rgb="FFC00000"/>
                </patternFill>
              </fill>
            </x14:dxf>
          </x14:cfRule>
          <xm:sqref>LW3:MQ3</xm:sqref>
        </x14:conditionalFormatting>
        <x14:conditionalFormatting xmlns:xm="http://schemas.microsoft.com/office/excel/2006/main">
          <x14:cfRule type="expression" priority="7744" id="{475558CB-69C4-406B-AB44-4471F8A57AAC}">
            <xm:f>COUNTIF(LISTES!$C$2:$C$12,KR4:AUD4)&gt;0</xm:f>
            <x14:dxf>
              <fill>
                <patternFill>
                  <bgColor rgb="FFC00000"/>
                </patternFill>
              </fill>
            </x14:dxf>
          </x14:cfRule>
          <xm:sqref>KR3:LL3</xm:sqref>
        </x14:conditionalFormatting>
        <x14:conditionalFormatting xmlns:xm="http://schemas.microsoft.com/office/excel/2006/main">
          <x14:cfRule type="expression" priority="7745" id="{475558CB-69C4-406B-AB44-4471F8A57AAC}">
            <xm:f>COUNTIF(LISTES!$C$2:$C$12,JM4:ATC4)&gt;0</xm:f>
            <x14:dxf>
              <fill>
                <patternFill>
                  <bgColor rgb="FFC00000"/>
                </patternFill>
              </fill>
            </x14:dxf>
          </x14:cfRule>
          <xm:sqref>JM3:KG3</xm:sqref>
        </x14:conditionalFormatting>
        <x14:conditionalFormatting xmlns:xm="http://schemas.microsoft.com/office/excel/2006/main">
          <x14:cfRule type="expression" priority="7746" id="{475558CB-69C4-406B-AB44-4471F8A57AAC}">
            <xm:f>COUNTIF(LISTES!$C$2:$C$12,IH4:ASB4)&gt;0</xm:f>
            <x14:dxf>
              <fill>
                <patternFill>
                  <bgColor rgb="FFC00000"/>
                </patternFill>
              </fill>
            </x14:dxf>
          </x14:cfRule>
          <xm:sqref>IH3:JB3</xm:sqref>
        </x14:conditionalFormatting>
        <x14:conditionalFormatting xmlns:xm="http://schemas.microsoft.com/office/excel/2006/main">
          <x14:cfRule type="expression" priority="7747" id="{475558CB-69C4-406B-AB44-4471F8A57AAC}">
            <xm:f>COUNTIF(LISTES!$C$2:$C$12,HC4:ARA4)&gt;0</xm:f>
            <x14:dxf>
              <fill>
                <patternFill>
                  <bgColor rgb="FFC00000"/>
                </patternFill>
              </fill>
            </x14:dxf>
          </x14:cfRule>
          <xm:sqref>HC3:HW3</xm:sqref>
        </x14:conditionalFormatting>
        <x14:conditionalFormatting xmlns:xm="http://schemas.microsoft.com/office/excel/2006/main">
          <x14:cfRule type="expression" priority="7748" id="{475558CB-69C4-406B-AB44-4471F8A57AAC}">
            <xm:f>COUNTIF(LISTES!$C$2:$C$12,FX4:APZ4)&gt;0</xm:f>
            <x14:dxf>
              <fill>
                <patternFill>
                  <bgColor rgb="FFC00000"/>
                </patternFill>
              </fill>
            </x14:dxf>
          </x14:cfRule>
          <xm:sqref>FX3:GR3</xm:sqref>
        </x14:conditionalFormatting>
        <x14:conditionalFormatting xmlns:xm="http://schemas.microsoft.com/office/excel/2006/main">
          <x14:cfRule type="expression" priority="7749" id="{475558CB-69C4-406B-AB44-4471F8A57AAC}">
            <xm:f>COUNTIF(LISTES!$C$2:$C$12,ES4:AOY4)&gt;0</xm:f>
            <x14:dxf>
              <fill>
                <patternFill>
                  <bgColor rgb="FFC00000"/>
                </patternFill>
              </fill>
            </x14:dxf>
          </x14:cfRule>
          <xm:sqref>ES3:FM3</xm:sqref>
        </x14:conditionalFormatting>
        <x14:conditionalFormatting xmlns:xm="http://schemas.microsoft.com/office/excel/2006/main">
          <x14:cfRule type="expression" priority="7750" id="{475558CB-69C4-406B-AB44-4471F8A57AAC}">
            <xm:f>COUNTIF(LISTES!$C$2:$C$12,DN4:ANX4)&gt;0</xm:f>
            <x14:dxf>
              <fill>
                <patternFill>
                  <bgColor rgb="FFC00000"/>
                </patternFill>
              </fill>
            </x14:dxf>
          </x14:cfRule>
          <xm:sqref>DN3:EH3</xm:sqref>
        </x14:conditionalFormatting>
        <x14:conditionalFormatting xmlns:xm="http://schemas.microsoft.com/office/excel/2006/main">
          <x14:cfRule type="expression" priority="7751" id="{475558CB-69C4-406B-AB44-4471F8A57AAC}">
            <xm:f>COUNTIF(LISTES!$C$2:$C$12,CI4:AMW4)&gt;0</xm:f>
            <x14:dxf>
              <fill>
                <patternFill>
                  <bgColor rgb="FFC00000"/>
                </patternFill>
              </fill>
            </x14:dxf>
          </x14:cfRule>
          <xm:sqref>CI3:DC3</xm:sqref>
        </x14:conditionalFormatting>
        <x14:conditionalFormatting xmlns:xm="http://schemas.microsoft.com/office/excel/2006/main">
          <x14:cfRule type="expression" priority="7752" id="{475558CB-69C4-406B-AB44-4471F8A57AAC}">
            <xm:f>COUNTIF(LISTES!$C$2:$C$12,BD4:ALV4)&gt;0</xm:f>
            <x14:dxf>
              <fill>
                <patternFill>
                  <bgColor rgb="FFC00000"/>
                </patternFill>
              </fill>
            </x14:dxf>
          </x14:cfRule>
          <xm:sqref>BD3:BX3</xm:sqref>
        </x14:conditionalFormatting>
        <x14:conditionalFormatting xmlns:xm="http://schemas.microsoft.com/office/excel/2006/main">
          <x14:cfRule type="expression" priority="7753" id="{475558CB-69C4-406B-AB44-4471F8A57AAC}">
            <xm:f>COUNTIF(LISTES!$C$2:$C$12,Y4:AKU4)&gt;0</xm:f>
            <x14:dxf>
              <fill>
                <patternFill>
                  <bgColor rgb="FFC00000"/>
                </patternFill>
              </fill>
            </x14:dxf>
          </x14:cfRule>
          <xm:sqref>Y3:AS3</xm:sqref>
        </x14:conditionalFormatting>
        <x14:conditionalFormatting xmlns:xm="http://schemas.microsoft.com/office/excel/2006/main">
          <x14:cfRule type="expression" priority="7836" id="{475558CB-69C4-406B-AB44-4471F8A57AAC}">
            <xm:f>COUNTIF(LISTES!$C$2:$C$12,SQ4:BBC4)&gt;0</xm:f>
            <x14:dxf>
              <fill>
                <patternFill>
                  <bgColor rgb="FFC00000"/>
                </patternFill>
              </fill>
            </x14:dxf>
          </x14:cfRule>
          <xm:sqref>SQ3:SV3</xm:sqref>
        </x14:conditionalFormatting>
        <x14:conditionalFormatting xmlns:xm="http://schemas.microsoft.com/office/excel/2006/main">
          <x14:cfRule type="expression" priority="7837" id="{475558CB-69C4-406B-AB44-4471F8A57AAC}">
            <xm:f>COUNTIF(LISTES!$C$2:$C$12,RL4:BAB4)&gt;0</xm:f>
            <x14:dxf>
              <fill>
                <patternFill>
                  <bgColor rgb="FFC00000"/>
                </patternFill>
              </fill>
            </x14:dxf>
          </x14:cfRule>
          <xm:sqref>RL3:RQ3</xm:sqref>
        </x14:conditionalFormatting>
        <x14:conditionalFormatting xmlns:xm="http://schemas.microsoft.com/office/excel/2006/main">
          <x14:cfRule type="expression" priority="7838" id="{475558CB-69C4-406B-AB44-4471F8A57AAC}">
            <xm:f>COUNTIF(LISTES!$C$2:$C$12,QG4:AZA4)&gt;0</xm:f>
            <x14:dxf>
              <fill>
                <patternFill>
                  <bgColor rgb="FFC00000"/>
                </patternFill>
              </fill>
            </x14:dxf>
          </x14:cfRule>
          <xm:sqref>QG3:QL3</xm:sqref>
        </x14:conditionalFormatting>
        <x14:conditionalFormatting xmlns:xm="http://schemas.microsoft.com/office/excel/2006/main">
          <x14:cfRule type="expression" priority="7839" id="{475558CB-69C4-406B-AB44-4471F8A57AAC}">
            <xm:f>COUNTIF(LISTES!$C$2:$C$12,PB4:AXZ4)&gt;0</xm:f>
            <x14:dxf>
              <fill>
                <patternFill>
                  <bgColor rgb="FFC00000"/>
                </patternFill>
              </fill>
            </x14:dxf>
          </x14:cfRule>
          <xm:sqref>PB3:PG3</xm:sqref>
        </x14:conditionalFormatting>
        <x14:conditionalFormatting xmlns:xm="http://schemas.microsoft.com/office/excel/2006/main">
          <x14:cfRule type="expression" priority="7840" id="{475558CB-69C4-406B-AB44-4471F8A57AAC}">
            <xm:f>COUNTIF(LISTES!$C$2:$C$12,NW4:AWY4)&gt;0</xm:f>
            <x14:dxf>
              <fill>
                <patternFill>
                  <bgColor rgb="FFC00000"/>
                </patternFill>
              </fill>
            </x14:dxf>
          </x14:cfRule>
          <xm:sqref>NW3:OB3</xm:sqref>
        </x14:conditionalFormatting>
        <x14:conditionalFormatting xmlns:xm="http://schemas.microsoft.com/office/excel/2006/main">
          <x14:cfRule type="expression" priority="7841" id="{475558CB-69C4-406B-AB44-4471F8A57AAC}">
            <xm:f>COUNTIF(LISTES!$C$2:$C$12,MR4:AVX4)&gt;0</xm:f>
            <x14:dxf>
              <fill>
                <patternFill>
                  <bgColor rgb="FFC00000"/>
                </patternFill>
              </fill>
            </x14:dxf>
          </x14:cfRule>
          <xm:sqref>MR3:MW3</xm:sqref>
        </x14:conditionalFormatting>
        <x14:conditionalFormatting xmlns:xm="http://schemas.microsoft.com/office/excel/2006/main">
          <x14:cfRule type="expression" priority="7842" id="{475558CB-69C4-406B-AB44-4471F8A57AAC}">
            <xm:f>COUNTIF(LISTES!$C$2:$C$12,LM4:AUW4)&gt;0</xm:f>
            <x14:dxf>
              <fill>
                <patternFill>
                  <bgColor rgb="FFC00000"/>
                </patternFill>
              </fill>
            </x14:dxf>
          </x14:cfRule>
          <xm:sqref>LM3:LR3</xm:sqref>
        </x14:conditionalFormatting>
        <x14:conditionalFormatting xmlns:xm="http://schemas.microsoft.com/office/excel/2006/main">
          <x14:cfRule type="expression" priority="7843" id="{475558CB-69C4-406B-AB44-4471F8A57AAC}">
            <xm:f>COUNTIF(LISTES!$C$2:$C$12,KH4:ATV4)&gt;0</xm:f>
            <x14:dxf>
              <fill>
                <patternFill>
                  <bgColor rgb="FFC00000"/>
                </patternFill>
              </fill>
            </x14:dxf>
          </x14:cfRule>
          <xm:sqref>KH3:KM3</xm:sqref>
        </x14:conditionalFormatting>
        <x14:conditionalFormatting xmlns:xm="http://schemas.microsoft.com/office/excel/2006/main">
          <x14:cfRule type="expression" priority="7844" id="{475558CB-69C4-406B-AB44-4471F8A57AAC}">
            <xm:f>COUNTIF(LISTES!$C$2:$C$12,JC4:ASU4)&gt;0</xm:f>
            <x14:dxf>
              <fill>
                <patternFill>
                  <bgColor rgb="FFC00000"/>
                </patternFill>
              </fill>
            </x14:dxf>
          </x14:cfRule>
          <xm:sqref>JC3:JH3</xm:sqref>
        </x14:conditionalFormatting>
        <x14:conditionalFormatting xmlns:xm="http://schemas.microsoft.com/office/excel/2006/main">
          <x14:cfRule type="expression" priority="7845" id="{475558CB-69C4-406B-AB44-4471F8A57AAC}">
            <xm:f>COUNTIF(LISTES!$C$2:$C$12,HX4:ART4)&gt;0</xm:f>
            <x14:dxf>
              <fill>
                <patternFill>
                  <bgColor rgb="FFC00000"/>
                </patternFill>
              </fill>
            </x14:dxf>
          </x14:cfRule>
          <xm:sqref>HX3:IC3</xm:sqref>
        </x14:conditionalFormatting>
        <x14:conditionalFormatting xmlns:xm="http://schemas.microsoft.com/office/excel/2006/main">
          <x14:cfRule type="expression" priority="7846" id="{475558CB-69C4-406B-AB44-4471F8A57AAC}">
            <xm:f>COUNTIF(LISTES!$C$2:$C$12,GS4:AQS4)&gt;0</xm:f>
            <x14:dxf>
              <fill>
                <patternFill>
                  <bgColor rgb="FFC00000"/>
                </patternFill>
              </fill>
            </x14:dxf>
          </x14:cfRule>
          <xm:sqref>GS3:GX3</xm:sqref>
        </x14:conditionalFormatting>
        <x14:conditionalFormatting xmlns:xm="http://schemas.microsoft.com/office/excel/2006/main">
          <x14:cfRule type="expression" priority="7847" id="{475558CB-69C4-406B-AB44-4471F8A57AAC}">
            <xm:f>COUNTIF(LISTES!$C$2:$C$12,FN4:APR4)&gt;0</xm:f>
            <x14:dxf>
              <fill>
                <patternFill>
                  <bgColor rgb="FFC00000"/>
                </patternFill>
              </fill>
            </x14:dxf>
          </x14:cfRule>
          <xm:sqref>FN3:FS3</xm:sqref>
        </x14:conditionalFormatting>
        <x14:conditionalFormatting xmlns:xm="http://schemas.microsoft.com/office/excel/2006/main">
          <x14:cfRule type="expression" priority="7848" id="{475558CB-69C4-406B-AB44-4471F8A57AAC}">
            <xm:f>COUNTIF(LISTES!$C$2:$C$12,EI4:AOQ4)&gt;0</xm:f>
            <x14:dxf>
              <fill>
                <patternFill>
                  <bgColor rgb="FFC00000"/>
                </patternFill>
              </fill>
            </x14:dxf>
          </x14:cfRule>
          <xm:sqref>EI3:EN3</xm:sqref>
        </x14:conditionalFormatting>
        <x14:conditionalFormatting xmlns:xm="http://schemas.microsoft.com/office/excel/2006/main">
          <x14:cfRule type="expression" priority="7849" id="{475558CB-69C4-406B-AB44-4471F8A57AAC}">
            <xm:f>COUNTIF(LISTES!$C$2:$C$12,DD4:ANP4)&gt;0</xm:f>
            <x14:dxf>
              <fill>
                <patternFill>
                  <bgColor rgb="FFC00000"/>
                </patternFill>
              </fill>
            </x14:dxf>
          </x14:cfRule>
          <xm:sqref>DD3:DI3</xm:sqref>
        </x14:conditionalFormatting>
        <x14:conditionalFormatting xmlns:xm="http://schemas.microsoft.com/office/excel/2006/main">
          <x14:cfRule type="expression" priority="7850" id="{475558CB-69C4-406B-AB44-4471F8A57AAC}">
            <xm:f>COUNTIF(LISTES!$C$2:$C$12,BY4:AMO4)&gt;0</xm:f>
            <x14:dxf>
              <fill>
                <patternFill>
                  <bgColor rgb="FFC00000"/>
                </patternFill>
              </fill>
            </x14:dxf>
          </x14:cfRule>
          <xm:sqref>BY3:CD3</xm:sqref>
        </x14:conditionalFormatting>
        <x14:conditionalFormatting xmlns:xm="http://schemas.microsoft.com/office/excel/2006/main">
          <x14:cfRule type="expression" priority="7851" id="{475558CB-69C4-406B-AB44-4471F8A57AAC}">
            <xm:f>COUNTIF(LISTES!$C$2:$C$12,AT4:ALN4)&gt;0</xm:f>
            <x14:dxf>
              <fill>
                <patternFill>
                  <bgColor rgb="FFC00000"/>
                </patternFill>
              </fill>
            </x14:dxf>
          </x14:cfRule>
          <xm:sqref>AT3:AY3</xm:sqref>
        </x14:conditionalFormatting>
        <x14:conditionalFormatting xmlns:xm="http://schemas.microsoft.com/office/excel/2006/main">
          <x14:cfRule type="expression" priority="7852" id="{475558CB-69C4-406B-AB44-4471F8A57AAC}">
            <xm:f>COUNTIF(LISTES!$C$2:$C$12,S4:AKQ4)&gt;0</xm:f>
            <x14:dxf>
              <fill>
                <patternFill>
                  <bgColor rgb="FFC00000"/>
                </patternFill>
              </fill>
            </x14:dxf>
          </x14:cfRule>
          <xm:sqref>S3:T3</xm:sqref>
        </x14:conditionalFormatting>
        <x14:conditionalFormatting xmlns:xm="http://schemas.microsoft.com/office/excel/2006/main">
          <x14:cfRule type="iconSet" priority="8040" id="{D9975D88-4D7D-4F33-9168-B1F2722477B3}">
            <x14:iconSet iconSet="3Symbols" showValue="0" custom="1">
              <x14:cfvo type="percent">
                <xm:f>0</xm:f>
              </x14:cfvo>
              <x14:cfvo type="num">
                <xm:f>0</xm:f>
              </x14:cfvo>
              <x14:cfvo type="num">
                <xm:f>0</xm:f>
              </x14:cfvo>
              <x14:cfIcon iconSet="3Symbols" iconId="0"/>
              <x14:cfIcon iconSet="NoIcons" iconId="0"/>
              <x14:cfIcon iconSet="3Symbols" iconId="2"/>
            </x14:iconSet>
          </x14:cfRule>
          <xm:sqref>C7:C11</xm:sqref>
        </x14:conditionalFormatting>
        <x14:conditionalFormatting xmlns:xm="http://schemas.microsoft.com/office/excel/2006/main">
          <x14:cfRule type="iconSet" priority="8041" id="{FFBCFE29-9E46-44DA-A8CB-6C7CCAB51B0E}">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X7:X11</xm:sqref>
        </x14:conditionalFormatting>
        <x14:conditionalFormatting xmlns:xm="http://schemas.microsoft.com/office/excel/2006/main">
          <x14:cfRule type="iconSet" priority="8042" id="{5E9EE11C-D9AA-4A9A-959C-B28E3BAC77A6}">
            <x14:iconSet iconSet="5Quarters"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BC7:BC11</xm:sqref>
        </x14:conditionalFormatting>
        <x14:conditionalFormatting xmlns:xm="http://schemas.microsoft.com/office/excel/2006/main">
          <x14:cfRule type="iconSet" priority="8043" id="{A0B8D9B5-EFB1-4E84-B829-D469E48AC865}">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CH7:CH11</xm:sqref>
        </x14:conditionalFormatting>
        <x14:conditionalFormatting xmlns:xm="http://schemas.microsoft.com/office/excel/2006/main">
          <x14:cfRule type="iconSet" priority="8044" id="{5C112E25-E236-4314-9465-237E6FC3245E}">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DM7:DM11</xm:sqref>
        </x14:conditionalFormatting>
        <x14:conditionalFormatting xmlns:xm="http://schemas.microsoft.com/office/excel/2006/main">
          <x14:cfRule type="iconSet" priority="8045" id="{71E6A766-9BA8-4B1C-BAD3-934B14CBCC00}">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ER7:ER11</xm:sqref>
        </x14:conditionalFormatting>
        <x14:conditionalFormatting xmlns:xm="http://schemas.microsoft.com/office/excel/2006/main">
          <x14:cfRule type="iconSet" priority="8046" id="{93F52000-7228-47B2-8ECB-A8AD03A18018}">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FW7:FW11</xm:sqref>
        </x14:conditionalFormatting>
        <x14:conditionalFormatting xmlns:xm="http://schemas.microsoft.com/office/excel/2006/main">
          <x14:cfRule type="iconSet" priority="8047" id="{BE68F66E-1D83-4717-8B59-06471D7109E9}">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HB7:HB11</xm:sqref>
        </x14:conditionalFormatting>
        <x14:conditionalFormatting xmlns:xm="http://schemas.microsoft.com/office/excel/2006/main">
          <x14:cfRule type="iconSet" priority="8048" id="{2462D565-1428-4D13-A71B-B9CF6982D4DC}">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IG7:IG11</xm:sqref>
        </x14:conditionalFormatting>
        <x14:conditionalFormatting xmlns:xm="http://schemas.microsoft.com/office/excel/2006/main">
          <x14:cfRule type="iconSet" priority="8049" id="{20627B6E-0723-4D7D-8A2E-DA65294F1B09}">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JL7:JL11</xm:sqref>
        </x14:conditionalFormatting>
        <x14:conditionalFormatting xmlns:xm="http://schemas.microsoft.com/office/excel/2006/main">
          <x14:cfRule type="iconSet" priority="8050" id="{B0872FA2-FF2F-4070-A9E6-96AD889D0A79}">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KQ7:KQ11</xm:sqref>
        </x14:conditionalFormatting>
        <x14:conditionalFormatting xmlns:xm="http://schemas.microsoft.com/office/excel/2006/main">
          <x14:cfRule type="iconSet" priority="8051" id="{C675EEDE-BB88-4EE0-ADEA-E69B4A60D571}">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LV7:LV11</xm:sqref>
        </x14:conditionalFormatting>
        <x14:conditionalFormatting xmlns:xm="http://schemas.microsoft.com/office/excel/2006/main">
          <x14:cfRule type="iconSet" priority="8052" id="{CD6223FE-B0EA-4800-9586-3E419B7FCDC5}">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NA7:NA11</xm:sqref>
        </x14:conditionalFormatting>
        <x14:conditionalFormatting xmlns:xm="http://schemas.microsoft.com/office/excel/2006/main">
          <x14:cfRule type="iconSet" priority="8053" id="{53CC8509-695B-409E-A197-0BAD451B22A5}">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OF7:OF11</xm:sqref>
        </x14:conditionalFormatting>
        <x14:conditionalFormatting xmlns:xm="http://schemas.microsoft.com/office/excel/2006/main">
          <x14:cfRule type="iconSet" priority="8054" id="{C17041D2-C457-4CE2-BF03-BA28675D348C}">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PK7:PK11</xm:sqref>
        </x14:conditionalFormatting>
        <x14:conditionalFormatting xmlns:xm="http://schemas.microsoft.com/office/excel/2006/main">
          <x14:cfRule type="iconSet" priority="8055" id="{444E4CCB-D5C0-4029-9912-FD9307A299BF}">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QP7:QP11</xm:sqref>
        </x14:conditionalFormatting>
        <x14:conditionalFormatting xmlns:xm="http://schemas.microsoft.com/office/excel/2006/main">
          <x14:cfRule type="iconSet" priority="8056" id="{CFF6A3CA-52EA-43B0-89D9-2D6B6C86EB73}">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RU7:RU11</xm:sqref>
        </x14:conditionalFormatting>
        <x14:conditionalFormatting xmlns:xm="http://schemas.microsoft.com/office/excel/2006/main">
          <x14:cfRule type="iconSet" priority="8057" id="{88E0C3F4-C400-441E-927B-A2D36486629F}">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SZ7:SZ11</xm:sqref>
        </x14:conditionalFormatting>
        <x14:conditionalFormatting xmlns:xm="http://schemas.microsoft.com/office/excel/2006/main">
          <x14:cfRule type="iconSet" priority="8058" id="{812ECA41-FF29-4331-8E80-C71A32402E6B}">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UE7:UE11</xm:sqref>
        </x14:conditionalFormatting>
        <x14:conditionalFormatting xmlns:xm="http://schemas.microsoft.com/office/excel/2006/main">
          <x14:cfRule type="iconSet" priority="8059" id="{D5689EDE-C9AA-429E-A19B-3B1A94404CC5}">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VJ7:VJ11</xm:sqref>
        </x14:conditionalFormatting>
        <x14:conditionalFormatting xmlns:xm="http://schemas.microsoft.com/office/excel/2006/main">
          <x14:cfRule type="iconSet" priority="8060" id="{067AEFD2-DDFA-4767-A66B-18B2C8416DB4}">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WO7:WO11</xm:sqref>
        </x14:conditionalFormatting>
        <x14:conditionalFormatting xmlns:xm="http://schemas.microsoft.com/office/excel/2006/main">
          <x14:cfRule type="iconSet" priority="8061" id="{AD822C03-95F6-4AE1-99A1-7945F11861E0}">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XT7:XT11</xm:sqref>
        </x14:conditionalFormatting>
        <x14:conditionalFormatting xmlns:xm="http://schemas.microsoft.com/office/excel/2006/main">
          <x14:cfRule type="iconSet" priority="8062" id="{553243FD-B47D-4BD4-A2C3-457F257BBBCB}">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YY7:YY11</xm:sqref>
        </x14:conditionalFormatting>
        <x14:conditionalFormatting xmlns:xm="http://schemas.microsoft.com/office/excel/2006/main">
          <x14:cfRule type="iconSet" priority="8063" id="{697B557F-8582-4601-9D40-14DACFA8D133}">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AAD7:AAD11</xm:sqref>
        </x14:conditionalFormatting>
        <x14:conditionalFormatting xmlns:xm="http://schemas.microsoft.com/office/excel/2006/main">
          <x14:cfRule type="iconSet" priority="8064" id="{4C5EC1A3-6EFB-49F1-9806-875AB00AC4BB}">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ABI7:ABI11</xm:sqref>
        </x14:conditionalFormatting>
        <x14:conditionalFormatting xmlns:xm="http://schemas.microsoft.com/office/excel/2006/main">
          <x14:cfRule type="iconSet" priority="8065" id="{F3FC48EC-D53A-44DB-B5B7-D0D29F2C8F44}">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ACN7:ACN11</xm:sqref>
        </x14:conditionalFormatting>
        <x14:conditionalFormatting xmlns:xm="http://schemas.microsoft.com/office/excel/2006/main">
          <x14:cfRule type="iconSet" priority="8066" id="{4041D617-6689-417B-B1FE-7C26EED215CC}">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ADS7:ADS11</xm:sqref>
        </x14:conditionalFormatting>
        <x14:conditionalFormatting xmlns:xm="http://schemas.microsoft.com/office/excel/2006/main">
          <x14:cfRule type="iconSet" priority="8067" id="{14AD64B0-656E-4961-AC35-8598B7A8647B}">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AEX7:AEX11</xm:sqref>
        </x14:conditionalFormatting>
        <x14:conditionalFormatting xmlns:xm="http://schemas.microsoft.com/office/excel/2006/main">
          <x14:cfRule type="iconSet" priority="8068" id="{6783AAE1-2B13-4DAE-B450-1A4472AD7005}">
            <x14:iconSet iconSet="5Quarters" showValue="0" custom="1">
              <x14:cfvo type="percent">
                <xm:f>0</xm:f>
              </x14:cfvo>
              <x14:cfvo type="num">
                <xm:f>0</xm:f>
              </x14:cfvo>
              <x14:cfvo type="num">
                <xm:f>0</xm:f>
              </x14:cfvo>
              <x14:cfvo type="num">
                <xm:f>0</xm:f>
              </x14:cfvo>
              <x14:cfvo type="num">
                <xm:f>0</xm:f>
              </x14:cfvo>
              <x14:cfIcon iconSet="5Quarters" iconId="0"/>
              <x14:cfIcon iconSet="NoIcons" iconId="0"/>
              <x14:cfIcon iconSet="NoIcons" iconId="0"/>
              <x14:cfIcon iconSet="NoIcons" iconId="0"/>
              <x14:cfIcon iconSet="5Quarters" iconId="3"/>
            </x14:iconSet>
          </x14:cfRule>
          <xm:sqref>AGC7:AGC11</xm:sqref>
        </x14:conditionalFormatting>
        <x14:conditionalFormatting xmlns:xm="http://schemas.microsoft.com/office/excel/2006/main">
          <x14:cfRule type="iconSet" priority="8069" id="{5C4E518F-E422-4287-BA3C-A145CFAE279F}">
            <x14:iconSet iconSet="5Quarters" showValue="0" custom="1">
              <x14:cfvo type="percent">
                <xm:f>0</xm:f>
              </x14:cfvo>
              <x14:cfvo type="num">
                <xm:f>0</xm:f>
              </x14:cfvo>
              <x14:cfvo type="num">
                <xm:f>0</xm:f>
              </x14:cfvo>
              <x14:cfvo type="num">
                <xm:f>0</xm:f>
              </x14:cfvo>
              <x14:cfvo type="num" gte="0">
                <xm:f>0</xm:f>
              </x14:cfvo>
              <x14:cfIcon iconSet="5Quarters" iconId="0"/>
              <x14:cfIcon iconSet="NoIcons" iconId="0"/>
              <x14:cfIcon iconSet="NoIcons" iconId="0"/>
              <x14:cfIcon iconSet="NoIcons" iconId="0"/>
              <x14:cfIcon iconSet="5Quarters" iconId="3"/>
            </x14:iconSet>
          </x14:cfRule>
          <xm:sqref>AHH7:AHH11</xm:sqref>
        </x14:conditionalFormatting>
        <x14:conditionalFormatting xmlns:xm="http://schemas.microsoft.com/office/excel/2006/main">
          <x14:cfRule type="iconSet" priority="8070" id="{D4B8638E-E5E4-4361-8102-789F1D37CA55}">
            <x14:iconSet iconSet="5Quarters" showValue="0" custom="1">
              <x14:cfvo type="percent">
                <xm:f>0</xm:f>
              </x14:cfvo>
              <x14:cfvo type="num">
                <xm:f>0</xm:f>
              </x14:cfvo>
              <x14:cfvo type="num">
                <xm:f>0</xm:f>
              </x14:cfvo>
              <x14:cfvo type="num">
                <xm:f>0</xm:f>
              </x14:cfvo>
              <x14:cfvo type="num" gte="0">
                <xm:f>0</xm:f>
              </x14:cfvo>
              <x14:cfIcon iconSet="5Quarters" iconId="0"/>
              <x14:cfIcon iconSet="NoIcons" iconId="0"/>
              <x14:cfIcon iconSet="NoIcons" iconId="0"/>
              <x14:cfIcon iconSet="NoIcons" iconId="0"/>
              <x14:cfIcon iconSet="5Quarters" iconId="3"/>
            </x14:iconSet>
          </x14:cfRule>
          <xm:sqref>AIM7:AIM11</xm:sqref>
        </x14:conditionalFormatting>
        <x14:conditionalFormatting xmlns:xm="http://schemas.microsoft.com/office/excel/2006/main">
          <x14:cfRule type="iconSet" priority="8071" id="{F43A0648-7B05-489B-A2BE-6289C479D7C5}">
            <x14:iconSet iconSet="5Quarters" showValue="0" custom="1">
              <x14:cfvo type="percent">
                <xm:f>0</xm:f>
              </x14:cfvo>
              <x14:cfvo type="num">
                <xm:f>0</xm:f>
              </x14:cfvo>
              <x14:cfvo type="num">
                <xm:f>0</xm:f>
              </x14:cfvo>
              <x14:cfvo type="num">
                <xm:f>0</xm:f>
              </x14:cfvo>
              <x14:cfvo type="num" gte="0">
                <xm:f>0</xm:f>
              </x14:cfvo>
              <x14:cfIcon iconSet="5Quarters" iconId="0"/>
              <x14:cfIcon iconSet="NoIcons" iconId="0"/>
              <x14:cfIcon iconSet="NoIcons" iconId="0"/>
              <x14:cfIcon iconSet="NoIcons" iconId="0"/>
              <x14:cfIcon iconSet="5Quarters" iconId="3"/>
            </x14:iconSet>
          </x14:cfRule>
          <xm:sqref>AJR7:AJR11</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J2"/>
  <sheetViews>
    <sheetView workbookViewId="0">
      <selection activeCell="M12" sqref="M12"/>
    </sheetView>
  </sheetViews>
  <sheetFormatPr baseColWidth="10" defaultColWidth="8.21875" defaultRowHeight="12" x14ac:dyDescent="0.25"/>
  <cols>
    <col min="1" max="1" width="7.77734375" style="12" customWidth="1"/>
    <col min="2" max="2" width="9.88671875" style="12" customWidth="1"/>
    <col min="3" max="3" width="11.88671875" style="12" customWidth="1"/>
    <col min="4" max="4" width="9.44140625" style="12" customWidth="1"/>
    <col min="5" max="36" width="6.77734375" style="12" customWidth="1"/>
    <col min="37" max="16384" width="8.21875" style="40"/>
  </cols>
  <sheetData>
    <row r="1" spans="1:36" ht="45" customHeight="1" thickTop="1" x14ac:dyDescent="0.25">
      <c r="A1" s="12" t="s">
        <v>1135</v>
      </c>
      <c r="B1" s="12" t="s">
        <v>1039</v>
      </c>
      <c r="C1" s="12" t="s">
        <v>1</v>
      </c>
      <c r="D1" s="12" t="s">
        <v>8</v>
      </c>
      <c r="E1" s="126" t="s">
        <v>9</v>
      </c>
      <c r="F1" s="127" t="s">
        <v>93</v>
      </c>
      <c r="G1" s="127" t="s">
        <v>1103</v>
      </c>
      <c r="H1" s="127" t="s">
        <v>95</v>
      </c>
      <c r="I1" s="127" t="s">
        <v>99</v>
      </c>
      <c r="J1" s="127" t="s">
        <v>102</v>
      </c>
      <c r="K1" s="127" t="s">
        <v>956</v>
      </c>
      <c r="L1" s="127" t="s">
        <v>858</v>
      </c>
      <c r="M1" s="127" t="s">
        <v>860</v>
      </c>
      <c r="N1" s="127" t="s">
        <v>72</v>
      </c>
      <c r="O1" s="127" t="s">
        <v>96</v>
      </c>
      <c r="P1" s="127" t="s">
        <v>100</v>
      </c>
      <c r="Q1" s="127" t="s">
        <v>103</v>
      </c>
      <c r="R1" s="127" t="s">
        <v>812</v>
      </c>
      <c r="S1" s="127" t="s">
        <v>861</v>
      </c>
      <c r="T1" s="127" t="s">
        <v>94</v>
      </c>
      <c r="U1" s="127" t="s">
        <v>73</v>
      </c>
      <c r="V1" s="127" t="s">
        <v>98</v>
      </c>
      <c r="W1" s="127" t="s">
        <v>104</v>
      </c>
      <c r="X1" s="127" t="s">
        <v>813</v>
      </c>
      <c r="Y1" s="127" t="s">
        <v>862</v>
      </c>
      <c r="Z1" s="127" t="s">
        <v>17</v>
      </c>
      <c r="AA1" s="127" t="s">
        <v>18</v>
      </c>
      <c r="AB1" s="127" t="s">
        <v>19</v>
      </c>
      <c r="AC1" s="127" t="s">
        <v>38</v>
      </c>
      <c r="AD1" s="127" t="s">
        <v>76</v>
      </c>
      <c r="AE1" s="127" t="s">
        <v>987</v>
      </c>
      <c r="AF1" s="127" t="s">
        <v>1105</v>
      </c>
      <c r="AG1" s="127" t="s">
        <v>36</v>
      </c>
      <c r="AH1" s="127" t="s">
        <v>37</v>
      </c>
      <c r="AI1" s="127" t="s">
        <v>814</v>
      </c>
      <c r="AJ1" s="128" t="s">
        <v>75</v>
      </c>
    </row>
    <row r="2" spans="1:36" x14ac:dyDescent="0.25">
      <c r="E2" s="129"/>
      <c r="F2" s="130"/>
      <c r="G2" s="130"/>
      <c r="H2" s="130"/>
      <c r="I2" s="130"/>
      <c r="J2" s="130"/>
      <c r="K2" s="130"/>
      <c r="L2" s="130"/>
      <c r="M2" s="130"/>
      <c r="N2" s="130"/>
      <c r="O2" s="130"/>
      <c r="P2" s="130"/>
      <c r="Q2" s="130"/>
      <c r="R2" s="130"/>
      <c r="S2" s="130"/>
      <c r="T2" s="130"/>
      <c r="U2" s="130"/>
      <c r="V2" s="130"/>
      <c r="W2" s="130"/>
      <c r="X2" s="130"/>
      <c r="Y2" s="130"/>
      <c r="Z2" s="130"/>
      <c r="AA2" s="130"/>
      <c r="AB2" s="130"/>
      <c r="AC2" s="130"/>
      <c r="AD2" s="130"/>
      <c r="AE2" s="130"/>
      <c r="AF2" s="130"/>
      <c r="AG2" s="130"/>
      <c r="AH2" s="130"/>
      <c r="AI2" s="130"/>
      <c r="AJ2" s="131"/>
    </row>
  </sheetData>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FFFF00"/>
  </sheetPr>
  <dimension ref="A1:G197"/>
  <sheetViews>
    <sheetView workbookViewId="0">
      <pane ySplit="1" topLeftCell="A2" activePane="bottomLeft" state="frozen"/>
      <selection activeCell="A5" sqref="A5"/>
      <selection pane="bottomLeft" activeCell="A5" sqref="A5"/>
    </sheetView>
  </sheetViews>
  <sheetFormatPr baseColWidth="10" defaultColWidth="11.5546875" defaultRowHeight="12" x14ac:dyDescent="0.3"/>
  <cols>
    <col min="1" max="1" width="15.6640625" style="3" customWidth="1"/>
    <col min="2" max="2" width="4.6640625" style="3" customWidth="1"/>
    <col min="3" max="3" width="15.6640625" style="3" customWidth="1"/>
    <col min="4" max="4" width="4.6640625" style="3" customWidth="1"/>
    <col min="5" max="5" width="17" style="3" customWidth="1"/>
    <col min="6" max="6" width="4.6640625" style="3" customWidth="1"/>
    <col min="7" max="16384" width="11.5546875" style="3"/>
  </cols>
  <sheetData>
    <row r="1" spans="1:7" x14ac:dyDescent="0.3">
      <c r="A1" s="3" t="s">
        <v>70</v>
      </c>
      <c r="C1" s="3" t="s">
        <v>71</v>
      </c>
      <c r="E1" s="3" t="s">
        <v>85</v>
      </c>
      <c r="G1" s="3" t="s">
        <v>88</v>
      </c>
    </row>
    <row r="2" spans="1:7" x14ac:dyDescent="0.3">
      <c r="A2" s="3" t="s">
        <v>1121</v>
      </c>
      <c r="C2" s="3" t="s">
        <v>1122</v>
      </c>
      <c r="E2" s="3" t="s">
        <v>1115</v>
      </c>
      <c r="G2" s="4">
        <v>6.333333333333333</v>
      </c>
    </row>
    <row r="3" spans="1:7" x14ac:dyDescent="0.3">
      <c r="A3" s="3" t="s">
        <v>1123</v>
      </c>
      <c r="C3" s="3" t="s">
        <v>1129</v>
      </c>
      <c r="E3" s="3" t="s">
        <v>1116</v>
      </c>
      <c r="G3" s="4">
        <v>7.041666666666667</v>
      </c>
    </row>
    <row r="4" spans="1:7" x14ac:dyDescent="0.3">
      <c r="A4" s="3" t="s">
        <v>1124</v>
      </c>
      <c r="C4" s="3" t="s">
        <v>1130</v>
      </c>
      <c r="E4" s="3" t="s">
        <v>1117</v>
      </c>
      <c r="G4" s="4">
        <v>7.75</v>
      </c>
    </row>
    <row r="5" spans="1:7" x14ac:dyDescent="0.3">
      <c r="A5" s="3" t="s">
        <v>1125</v>
      </c>
      <c r="C5" s="3" t="s">
        <v>1131</v>
      </c>
    </row>
    <row r="6" spans="1:7" x14ac:dyDescent="0.3">
      <c r="A6" s="3" t="s">
        <v>1126</v>
      </c>
      <c r="C6" s="3" t="s">
        <v>1132</v>
      </c>
    </row>
    <row r="7" spans="1:7" x14ac:dyDescent="0.3">
      <c r="A7" s="3" t="s">
        <v>1127</v>
      </c>
      <c r="C7" s="3" t="s">
        <v>1133</v>
      </c>
    </row>
    <row r="8" spans="1:7" x14ac:dyDescent="0.3">
      <c r="A8" s="3" t="s">
        <v>1128</v>
      </c>
      <c r="C8" s="3" t="s">
        <v>1134</v>
      </c>
    </row>
    <row r="18" spans="1:1" x14ac:dyDescent="0.3">
      <c r="A18" s="82"/>
    </row>
    <row r="25" spans="1:1" x14ac:dyDescent="0.3">
      <c r="A25" s="81"/>
    </row>
    <row r="36" spans="1:1" x14ac:dyDescent="0.3">
      <c r="A36" s="81"/>
    </row>
    <row r="57" spans="1:1" x14ac:dyDescent="0.3">
      <c r="A57" s="82"/>
    </row>
    <row r="62" spans="1:1" x14ac:dyDescent="0.3">
      <c r="A62" s="82"/>
    </row>
    <row r="75" spans="1:1" x14ac:dyDescent="0.3">
      <c r="A75" s="80"/>
    </row>
    <row r="79" spans="1:1" x14ac:dyDescent="0.3">
      <c r="A79" s="84"/>
    </row>
    <row r="138" spans="3:3" ht="14.4" x14ac:dyDescent="0.3">
      <c r="C138"/>
    </row>
    <row r="139" spans="3:3" ht="14.4" x14ac:dyDescent="0.3">
      <c r="C139"/>
    </row>
    <row r="140" spans="3:3" x14ac:dyDescent="0.25">
      <c r="C140" s="40"/>
    </row>
    <row r="141" spans="3:3" x14ac:dyDescent="0.25">
      <c r="C141" s="40"/>
    </row>
    <row r="142" spans="3:3" x14ac:dyDescent="0.25">
      <c r="C142" s="40"/>
    </row>
    <row r="143" spans="3:3" x14ac:dyDescent="0.25">
      <c r="C143" s="40"/>
    </row>
    <row r="144" spans="3:3" x14ac:dyDescent="0.25">
      <c r="C144" s="40"/>
    </row>
    <row r="145" spans="3:3" x14ac:dyDescent="0.25">
      <c r="C145" s="40"/>
    </row>
    <row r="146" spans="3:3" x14ac:dyDescent="0.25">
      <c r="C146" s="40"/>
    </row>
    <row r="147" spans="3:3" x14ac:dyDescent="0.25">
      <c r="C147" s="40"/>
    </row>
    <row r="148" spans="3:3" x14ac:dyDescent="0.25">
      <c r="C148" s="40"/>
    </row>
    <row r="149" spans="3:3" x14ac:dyDescent="0.25">
      <c r="C149" s="40"/>
    </row>
    <row r="150" spans="3:3" x14ac:dyDescent="0.3">
      <c r="C150" s="3" t="s">
        <v>68</v>
      </c>
    </row>
    <row r="151" spans="3:3" x14ac:dyDescent="0.3">
      <c r="C151" s="3" t="s">
        <v>68</v>
      </c>
    </row>
    <row r="152" spans="3:3" x14ac:dyDescent="0.3">
      <c r="C152" s="3" t="s">
        <v>68</v>
      </c>
    </row>
    <row r="153" spans="3:3" x14ac:dyDescent="0.3">
      <c r="C153" s="3" t="s">
        <v>68</v>
      </c>
    </row>
    <row r="154" spans="3:3" x14ac:dyDescent="0.3">
      <c r="C154" s="3" t="s">
        <v>68</v>
      </c>
    </row>
    <row r="155" spans="3:3" x14ac:dyDescent="0.3">
      <c r="C155" s="3" t="s">
        <v>68</v>
      </c>
    </row>
    <row r="156" spans="3:3" x14ac:dyDescent="0.3">
      <c r="C156" s="3" t="s">
        <v>68</v>
      </c>
    </row>
    <row r="157" spans="3:3" x14ac:dyDescent="0.3">
      <c r="C157" s="3" t="s">
        <v>68</v>
      </c>
    </row>
    <row r="158" spans="3:3" x14ac:dyDescent="0.3">
      <c r="C158" s="3" t="s">
        <v>68</v>
      </c>
    </row>
    <row r="159" spans="3:3" x14ac:dyDescent="0.3">
      <c r="C159" s="3" t="s">
        <v>68</v>
      </c>
    </row>
    <row r="160" spans="3:3" x14ac:dyDescent="0.3">
      <c r="C160" s="3" t="s">
        <v>68</v>
      </c>
    </row>
    <row r="161" spans="1:1" x14ac:dyDescent="0.25">
      <c r="A161" s="40"/>
    </row>
    <row r="162" spans="1:1" x14ac:dyDescent="0.25">
      <c r="A162" s="40"/>
    </row>
    <row r="163" spans="1:1" x14ac:dyDescent="0.25">
      <c r="A163" s="40"/>
    </row>
    <row r="164" spans="1:1" x14ac:dyDescent="0.25">
      <c r="A164" s="40"/>
    </row>
    <row r="165" spans="1:1" x14ac:dyDescent="0.25">
      <c r="A165" s="40"/>
    </row>
    <row r="166" spans="1:1" x14ac:dyDescent="0.25">
      <c r="A166" s="40"/>
    </row>
    <row r="167" spans="1:1" x14ac:dyDescent="0.25">
      <c r="A167" s="40"/>
    </row>
    <row r="168" spans="1:1" x14ac:dyDescent="0.25">
      <c r="A168" s="40"/>
    </row>
    <row r="169" spans="1:1" x14ac:dyDescent="0.25">
      <c r="A169" s="40"/>
    </row>
    <row r="170" spans="1:1" x14ac:dyDescent="0.25">
      <c r="A170" s="40"/>
    </row>
    <row r="171" spans="1:1" x14ac:dyDescent="0.25">
      <c r="A171" s="40"/>
    </row>
    <row r="172" spans="1:1" x14ac:dyDescent="0.25">
      <c r="A172" s="40"/>
    </row>
    <row r="173" spans="1:1" x14ac:dyDescent="0.25">
      <c r="A173" s="40"/>
    </row>
    <row r="174" spans="1:1" x14ac:dyDescent="0.25">
      <c r="A174" s="40"/>
    </row>
    <row r="175" spans="1:1" x14ac:dyDescent="0.25">
      <c r="A175" s="40"/>
    </row>
    <row r="176" spans="1:1" x14ac:dyDescent="0.25">
      <c r="A176" s="40"/>
    </row>
    <row r="177" spans="1:1" x14ac:dyDescent="0.25">
      <c r="A177" s="40"/>
    </row>
    <row r="178" spans="1:1" x14ac:dyDescent="0.25">
      <c r="A178" s="40"/>
    </row>
    <row r="179" spans="1:1" x14ac:dyDescent="0.25">
      <c r="A179" s="40"/>
    </row>
    <row r="180" spans="1:1" x14ac:dyDescent="0.25">
      <c r="A180" s="40"/>
    </row>
    <row r="181" spans="1:1" x14ac:dyDescent="0.25">
      <c r="A181" s="40"/>
    </row>
    <row r="182" spans="1:1" x14ac:dyDescent="0.25">
      <c r="A182" s="40"/>
    </row>
    <row r="183" spans="1:1" x14ac:dyDescent="0.25">
      <c r="A183" s="40"/>
    </row>
    <row r="184" spans="1:1" x14ac:dyDescent="0.25">
      <c r="A184" s="40"/>
    </row>
    <row r="185" spans="1:1" x14ac:dyDescent="0.25">
      <c r="A185" s="40"/>
    </row>
    <row r="186" spans="1:1" x14ac:dyDescent="0.25">
      <c r="A186" s="40"/>
    </row>
    <row r="187" spans="1:1" x14ac:dyDescent="0.25">
      <c r="A187" s="40"/>
    </row>
    <row r="188" spans="1:1" x14ac:dyDescent="0.25">
      <c r="A188" s="40"/>
    </row>
    <row r="189" spans="1:1" x14ac:dyDescent="0.25">
      <c r="A189" s="40"/>
    </row>
    <row r="190" spans="1:1" x14ac:dyDescent="0.25">
      <c r="A190" s="40"/>
    </row>
    <row r="191" spans="1:1" x14ac:dyDescent="0.25">
      <c r="A191" s="40"/>
    </row>
    <row r="192" spans="1:1" x14ac:dyDescent="0.25">
      <c r="A192" s="40"/>
    </row>
    <row r="193" spans="1:1" x14ac:dyDescent="0.25">
      <c r="A193" s="40"/>
    </row>
    <row r="194" spans="1:1" x14ac:dyDescent="0.25">
      <c r="A194" s="40"/>
    </row>
    <row r="195" spans="1:1" x14ac:dyDescent="0.25">
      <c r="A195" s="40"/>
    </row>
    <row r="196" spans="1:1" x14ac:dyDescent="0.25">
      <c r="A196" s="40"/>
    </row>
    <row r="197" spans="1:1" x14ac:dyDescent="0.25">
      <c r="A197" s="40"/>
    </row>
  </sheetData>
  <pageMargins left="0.7" right="0.7" top="0.75" bottom="0.75" header="0.3" footer="0.3"/>
  <tableParts count="4">
    <tablePart r:id="rId1"/>
    <tablePart r:id="rId2"/>
    <tablePart r:id="rId3"/>
    <tablePart r:id="rId4"/>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FFFF00"/>
  </sheetPr>
  <dimension ref="A1:K241"/>
  <sheetViews>
    <sheetView workbookViewId="0">
      <pane ySplit="1" topLeftCell="A2" activePane="bottomLeft" state="frozen"/>
      <selection activeCell="A5" sqref="A5"/>
      <selection pane="bottomLeft" activeCell="A5" sqref="A5"/>
    </sheetView>
  </sheetViews>
  <sheetFormatPr baseColWidth="10" defaultColWidth="11.5546875" defaultRowHeight="12" x14ac:dyDescent="0.3"/>
  <cols>
    <col min="1" max="1" width="23.6640625" style="3" customWidth="1"/>
    <col min="2" max="2" width="4.6640625" style="3" customWidth="1"/>
    <col min="3" max="3" width="33.6640625" style="3" customWidth="1"/>
    <col min="4" max="4" width="4.6640625" style="3" customWidth="1"/>
    <col min="5" max="5" width="28.33203125" style="3" customWidth="1"/>
    <col min="6" max="6" width="4.6640625" style="3" customWidth="1"/>
    <col min="7" max="7" width="19.44140625" style="3" customWidth="1"/>
    <col min="8" max="8" width="4.6640625" style="3" customWidth="1"/>
    <col min="9" max="9" width="11.5546875" style="3"/>
    <col min="10" max="10" width="4.77734375" style="3" customWidth="1"/>
    <col min="11" max="11" width="24.6640625" style="3" customWidth="1"/>
    <col min="12" max="16384" width="11.5546875" style="3"/>
  </cols>
  <sheetData>
    <row r="1" spans="1:11" x14ac:dyDescent="0.3">
      <c r="A1" s="3" t="s">
        <v>1033</v>
      </c>
      <c r="E1" s="3" t="s">
        <v>74</v>
      </c>
      <c r="G1" s="3" t="s">
        <v>77</v>
      </c>
      <c r="I1" s="3" t="s">
        <v>951</v>
      </c>
      <c r="K1" s="3" t="s">
        <v>1103</v>
      </c>
    </row>
    <row r="2" spans="1:11" x14ac:dyDescent="0.3">
      <c r="A2" s="3" t="s">
        <v>1109</v>
      </c>
      <c r="C2" s="85"/>
      <c r="E2" s="3" t="s">
        <v>1042</v>
      </c>
      <c r="G2" s="3" t="s">
        <v>1020</v>
      </c>
      <c r="I2" s="3" t="s">
        <v>952</v>
      </c>
      <c r="K2" s="3" t="s">
        <v>1107</v>
      </c>
    </row>
    <row r="3" spans="1:11" x14ac:dyDescent="0.3">
      <c r="A3" s="3" t="s">
        <v>1110</v>
      </c>
      <c r="C3" s="76"/>
      <c r="E3" s="3" t="s">
        <v>1037</v>
      </c>
      <c r="G3" s="79" t="s">
        <v>1028</v>
      </c>
      <c r="I3" s="3" t="s">
        <v>953</v>
      </c>
    </row>
    <row r="4" spans="1:11" x14ac:dyDescent="0.3">
      <c r="A4" s="3" t="s">
        <v>1111</v>
      </c>
      <c r="E4" s="3" t="s">
        <v>69</v>
      </c>
      <c r="G4" s="3" t="s">
        <v>1019</v>
      </c>
    </row>
    <row r="5" spans="1:11" x14ac:dyDescent="0.3">
      <c r="A5" s="3" t="s">
        <v>1118</v>
      </c>
      <c r="C5" s="76"/>
      <c r="E5" s="3" t="s">
        <v>1029</v>
      </c>
      <c r="G5" s="3" t="s">
        <v>82</v>
      </c>
    </row>
    <row r="6" spans="1:11" x14ac:dyDescent="0.3">
      <c r="A6" s="3" t="s">
        <v>1119</v>
      </c>
      <c r="C6" s="84"/>
      <c r="E6" s="3" t="s">
        <v>1030</v>
      </c>
      <c r="G6" s="3" t="s">
        <v>816</v>
      </c>
    </row>
    <row r="7" spans="1:11" x14ac:dyDescent="0.3">
      <c r="A7" s="3" t="s">
        <v>1120</v>
      </c>
      <c r="C7" s="76"/>
      <c r="E7" s="3" t="s">
        <v>1041</v>
      </c>
      <c r="G7" s="3" t="s">
        <v>81</v>
      </c>
    </row>
    <row r="8" spans="1:11" x14ac:dyDescent="0.3">
      <c r="C8" s="76"/>
      <c r="G8" s="3" t="s">
        <v>80</v>
      </c>
    </row>
    <row r="9" spans="1:11" x14ac:dyDescent="0.3">
      <c r="C9" s="76"/>
      <c r="G9" s="79" t="s">
        <v>1027</v>
      </c>
      <c r="H9" s="42"/>
    </row>
    <row r="10" spans="1:11" x14ac:dyDescent="0.3">
      <c r="C10" s="76"/>
      <c r="G10" s="79" t="s">
        <v>1026</v>
      </c>
    </row>
    <row r="11" spans="1:11" x14ac:dyDescent="0.3">
      <c r="G11" s="83" t="s">
        <v>1038</v>
      </c>
    </row>
    <row r="12" spans="1:11" x14ac:dyDescent="0.3">
      <c r="C12" s="76"/>
      <c r="G12" s="3" t="s">
        <v>1018</v>
      </c>
    </row>
    <row r="13" spans="1:11" x14ac:dyDescent="0.3">
      <c r="C13" s="76"/>
      <c r="G13" s="3" t="s">
        <v>78</v>
      </c>
    </row>
    <row r="14" spans="1:11" x14ac:dyDescent="0.3">
      <c r="C14" s="76"/>
      <c r="G14" s="3" t="s">
        <v>79</v>
      </c>
    </row>
    <row r="15" spans="1:11" x14ac:dyDescent="0.3">
      <c r="C15" s="76"/>
      <c r="G15" s="3" t="s">
        <v>1034</v>
      </c>
    </row>
    <row r="16" spans="1:11" x14ac:dyDescent="0.3">
      <c r="A16" s="82"/>
      <c r="C16" s="83"/>
      <c r="G16" s="81" t="s">
        <v>1031</v>
      </c>
    </row>
    <row r="17" spans="1:7" x14ac:dyDescent="0.3">
      <c r="C17" s="76"/>
      <c r="G17" s="3" t="s">
        <v>815</v>
      </c>
    </row>
    <row r="19" spans="1:7" x14ac:dyDescent="0.3">
      <c r="C19" s="76"/>
    </row>
    <row r="20" spans="1:7" x14ac:dyDescent="0.3">
      <c r="A20" s="82"/>
      <c r="C20" s="76"/>
    </row>
    <row r="21" spans="1:7" x14ac:dyDescent="0.3">
      <c r="C21" s="76"/>
    </row>
    <row r="22" spans="1:7" x14ac:dyDescent="0.3">
      <c r="A22" s="82"/>
      <c r="C22" s="76"/>
    </row>
    <row r="23" spans="1:7" x14ac:dyDescent="0.3">
      <c r="C23" s="76"/>
    </row>
    <row r="24" spans="1:7" x14ac:dyDescent="0.3">
      <c r="C24" s="82"/>
    </row>
    <row r="25" spans="1:7" x14ac:dyDescent="0.3">
      <c r="C25" s="76"/>
    </row>
    <row r="26" spans="1:7" x14ac:dyDescent="0.3">
      <c r="C26" s="76"/>
    </row>
    <row r="27" spans="1:7" x14ac:dyDescent="0.3">
      <c r="C27" s="76"/>
    </row>
    <row r="28" spans="1:7" x14ac:dyDescent="0.3">
      <c r="C28" s="76"/>
    </row>
    <row r="29" spans="1:7" x14ac:dyDescent="0.3">
      <c r="C29" s="76"/>
    </row>
    <row r="30" spans="1:7" x14ac:dyDescent="0.3">
      <c r="C30" s="76"/>
    </row>
    <row r="32" spans="1:7" x14ac:dyDescent="0.3">
      <c r="C32" s="76"/>
    </row>
    <row r="33" spans="1:3" x14ac:dyDescent="0.3">
      <c r="C33" s="76"/>
    </row>
    <row r="34" spans="1:3" x14ac:dyDescent="0.3">
      <c r="C34" s="76"/>
    </row>
    <row r="35" spans="1:3" x14ac:dyDescent="0.3">
      <c r="C35" s="82"/>
    </row>
    <row r="36" spans="1:3" x14ac:dyDescent="0.3">
      <c r="C36" s="83"/>
    </row>
    <row r="37" spans="1:3" x14ac:dyDescent="0.3">
      <c r="C37" s="83"/>
    </row>
    <row r="38" spans="1:3" ht="14.4" x14ac:dyDescent="0.3">
      <c r="A38"/>
      <c r="C38" s="76"/>
    </row>
    <row r="39" spans="1:3" ht="14.4" x14ac:dyDescent="0.3">
      <c r="A39"/>
      <c r="C39" s="76"/>
    </row>
    <row r="40" spans="1:3" ht="14.4" x14ac:dyDescent="0.3">
      <c r="A40"/>
      <c r="C40" s="76"/>
    </row>
    <row r="41" spans="1:3" ht="14.4" x14ac:dyDescent="0.3">
      <c r="A41"/>
      <c r="C41" s="76"/>
    </row>
    <row r="42" spans="1:3" ht="14.4" x14ac:dyDescent="0.3">
      <c r="A42"/>
      <c r="C42" s="76"/>
    </row>
    <row r="43" spans="1:3" ht="14.4" x14ac:dyDescent="0.3">
      <c r="A43"/>
      <c r="C43" s="76"/>
    </row>
    <row r="44" spans="1:3" ht="14.4" x14ac:dyDescent="0.3">
      <c r="A44"/>
      <c r="C44" s="84"/>
    </row>
    <row r="45" spans="1:3" ht="14.4" x14ac:dyDescent="0.3">
      <c r="A45"/>
      <c r="C45" s="76"/>
    </row>
    <row r="46" spans="1:3" ht="14.4" x14ac:dyDescent="0.3">
      <c r="A46"/>
    </row>
    <row r="47" spans="1:3" ht="14.4" x14ac:dyDescent="0.3">
      <c r="A47"/>
    </row>
    <row r="48" spans="1:3" ht="14.4" x14ac:dyDescent="0.3">
      <c r="A48"/>
    </row>
    <row r="49" spans="1:1" ht="14.4" x14ac:dyDescent="0.3">
      <c r="A49"/>
    </row>
    <row r="50" spans="1:1" ht="14.4" x14ac:dyDescent="0.3">
      <c r="A50"/>
    </row>
    <row r="51" spans="1:1" ht="14.4" x14ac:dyDescent="0.3">
      <c r="A51"/>
    </row>
    <row r="52" spans="1:1" ht="14.4" x14ac:dyDescent="0.3">
      <c r="A52"/>
    </row>
    <row r="53" spans="1:1" ht="14.4" x14ac:dyDescent="0.3">
      <c r="A53"/>
    </row>
    <row r="54" spans="1:1" ht="14.4" x14ac:dyDescent="0.3">
      <c r="A54"/>
    </row>
    <row r="55" spans="1:1" ht="14.4" x14ac:dyDescent="0.3">
      <c r="A55"/>
    </row>
    <row r="56" spans="1:1" ht="14.4" x14ac:dyDescent="0.3">
      <c r="A56"/>
    </row>
    <row r="57" spans="1:1" ht="14.4" x14ac:dyDescent="0.3">
      <c r="A57"/>
    </row>
    <row r="58" spans="1:1" ht="14.4" x14ac:dyDescent="0.3">
      <c r="A58"/>
    </row>
    <row r="59" spans="1:1" ht="14.4" x14ac:dyDescent="0.3">
      <c r="A59"/>
    </row>
    <row r="60" spans="1:1" ht="14.4" x14ac:dyDescent="0.3">
      <c r="A60"/>
    </row>
    <row r="61" spans="1:1" ht="14.4" x14ac:dyDescent="0.3">
      <c r="A61"/>
    </row>
    <row r="62" spans="1:1" ht="14.4" x14ac:dyDescent="0.3">
      <c r="A62"/>
    </row>
    <row r="63" spans="1:1" ht="14.4" x14ac:dyDescent="0.3">
      <c r="A63"/>
    </row>
    <row r="64" spans="1:1" ht="14.4" x14ac:dyDescent="0.3">
      <c r="A64"/>
    </row>
    <row r="65" spans="1:1" ht="14.4" x14ac:dyDescent="0.3">
      <c r="A65"/>
    </row>
    <row r="66" spans="1:1" ht="14.4" x14ac:dyDescent="0.3">
      <c r="A66"/>
    </row>
    <row r="67" spans="1:1" ht="14.4" x14ac:dyDescent="0.3">
      <c r="A67"/>
    </row>
    <row r="68" spans="1:1" ht="14.4" x14ac:dyDescent="0.3">
      <c r="A68"/>
    </row>
    <row r="69" spans="1:1" ht="14.4" x14ac:dyDescent="0.3">
      <c r="A69"/>
    </row>
    <row r="70" spans="1:1" ht="14.4" x14ac:dyDescent="0.3">
      <c r="A70"/>
    </row>
    <row r="71" spans="1:1" ht="14.4" x14ac:dyDescent="0.3">
      <c r="A71"/>
    </row>
    <row r="72" spans="1:1" ht="14.4" x14ac:dyDescent="0.3">
      <c r="A72"/>
    </row>
    <row r="73" spans="1:1" ht="14.4" x14ac:dyDescent="0.3">
      <c r="A73"/>
    </row>
    <row r="74" spans="1:1" ht="14.4" x14ac:dyDescent="0.3">
      <c r="A74"/>
    </row>
    <row r="75" spans="1:1" ht="14.4" x14ac:dyDescent="0.3">
      <c r="A75"/>
    </row>
    <row r="76" spans="1:1" ht="14.4" x14ac:dyDescent="0.3">
      <c r="A76"/>
    </row>
    <row r="77" spans="1:1" ht="14.4" x14ac:dyDescent="0.3">
      <c r="A77"/>
    </row>
    <row r="78" spans="1:1" ht="14.4" x14ac:dyDescent="0.3">
      <c r="A78"/>
    </row>
    <row r="79" spans="1:1" ht="14.4" x14ac:dyDescent="0.3">
      <c r="A79"/>
    </row>
    <row r="80" spans="1:1" ht="14.4" x14ac:dyDescent="0.3">
      <c r="A80"/>
    </row>
    <row r="81" spans="1:1" ht="14.4" x14ac:dyDescent="0.3">
      <c r="A81"/>
    </row>
    <row r="82" spans="1:1" ht="14.4" x14ac:dyDescent="0.3">
      <c r="A82"/>
    </row>
    <row r="83" spans="1:1" ht="14.4" x14ac:dyDescent="0.3">
      <c r="A83"/>
    </row>
    <row r="84" spans="1:1" ht="14.4" x14ac:dyDescent="0.3">
      <c r="A84"/>
    </row>
    <row r="85" spans="1:1" ht="14.4" x14ac:dyDescent="0.3">
      <c r="A85"/>
    </row>
    <row r="86" spans="1:1" ht="14.4" x14ac:dyDescent="0.3">
      <c r="A86"/>
    </row>
    <row r="87" spans="1:1" ht="14.4" x14ac:dyDescent="0.3">
      <c r="A87"/>
    </row>
    <row r="88" spans="1:1" ht="14.4" x14ac:dyDescent="0.3">
      <c r="A88"/>
    </row>
    <row r="89" spans="1:1" ht="14.4" x14ac:dyDescent="0.3">
      <c r="A89"/>
    </row>
    <row r="90" spans="1:1" ht="14.4" x14ac:dyDescent="0.3">
      <c r="A90"/>
    </row>
    <row r="91" spans="1:1" ht="14.4" x14ac:dyDescent="0.3">
      <c r="A91"/>
    </row>
    <row r="92" spans="1:1" ht="14.4" x14ac:dyDescent="0.3">
      <c r="A92"/>
    </row>
    <row r="93" spans="1:1" ht="14.4" x14ac:dyDescent="0.3">
      <c r="A93"/>
    </row>
    <row r="94" spans="1:1" ht="14.4" x14ac:dyDescent="0.3">
      <c r="A94"/>
    </row>
    <row r="95" spans="1:1" ht="14.4" x14ac:dyDescent="0.3">
      <c r="A95"/>
    </row>
    <row r="96" spans="1:1" ht="14.4" x14ac:dyDescent="0.3">
      <c r="A96"/>
    </row>
    <row r="97" spans="1:1" ht="14.4" x14ac:dyDescent="0.3">
      <c r="A97"/>
    </row>
    <row r="98" spans="1:1" ht="14.4" x14ac:dyDescent="0.3">
      <c r="A98"/>
    </row>
    <row r="99" spans="1:1" ht="14.4" x14ac:dyDescent="0.3">
      <c r="A99"/>
    </row>
    <row r="100" spans="1:1" ht="14.4" x14ac:dyDescent="0.3">
      <c r="A100"/>
    </row>
    <row r="101" spans="1:1" ht="14.4" x14ac:dyDescent="0.3">
      <c r="A101"/>
    </row>
    <row r="102" spans="1:1" ht="14.4" x14ac:dyDescent="0.3">
      <c r="A102"/>
    </row>
    <row r="103" spans="1:1" ht="14.4" x14ac:dyDescent="0.3">
      <c r="A103"/>
    </row>
    <row r="104" spans="1:1" ht="14.4" x14ac:dyDescent="0.3">
      <c r="A104"/>
    </row>
    <row r="105" spans="1:1" ht="14.4" x14ac:dyDescent="0.3">
      <c r="A105"/>
    </row>
    <row r="106" spans="1:1" ht="14.4" x14ac:dyDescent="0.3">
      <c r="A106"/>
    </row>
    <row r="107" spans="1:1" ht="14.4" x14ac:dyDescent="0.3">
      <c r="A107"/>
    </row>
    <row r="108" spans="1:1" ht="14.4" x14ac:dyDescent="0.3">
      <c r="A108"/>
    </row>
    <row r="109" spans="1:1" ht="14.4" x14ac:dyDescent="0.3">
      <c r="A109"/>
    </row>
    <row r="110" spans="1:1" ht="14.4" x14ac:dyDescent="0.3">
      <c r="A110"/>
    </row>
    <row r="111" spans="1:1" ht="14.4" x14ac:dyDescent="0.3">
      <c r="A111"/>
    </row>
    <row r="112" spans="1:1" ht="14.4" x14ac:dyDescent="0.3">
      <c r="A112"/>
    </row>
    <row r="113" spans="1:1" ht="14.4" x14ac:dyDescent="0.3">
      <c r="A113"/>
    </row>
    <row r="114" spans="1:1" ht="14.4" x14ac:dyDescent="0.3">
      <c r="A114"/>
    </row>
    <row r="115" spans="1:1" ht="14.4" x14ac:dyDescent="0.3">
      <c r="A115"/>
    </row>
    <row r="116" spans="1:1" ht="14.4" x14ac:dyDescent="0.3">
      <c r="A116"/>
    </row>
    <row r="117" spans="1:1" ht="14.4" x14ac:dyDescent="0.3">
      <c r="A117"/>
    </row>
    <row r="118" spans="1:1" ht="14.4" x14ac:dyDescent="0.3">
      <c r="A118"/>
    </row>
    <row r="119" spans="1:1" ht="14.4" x14ac:dyDescent="0.3">
      <c r="A119"/>
    </row>
    <row r="120" spans="1:1" ht="14.4" x14ac:dyDescent="0.3">
      <c r="A120"/>
    </row>
    <row r="121" spans="1:1" ht="14.4" x14ac:dyDescent="0.3">
      <c r="A121"/>
    </row>
    <row r="122" spans="1:1" ht="14.4" x14ac:dyDescent="0.3">
      <c r="A122"/>
    </row>
    <row r="123" spans="1:1" ht="14.4" x14ac:dyDescent="0.3">
      <c r="A123"/>
    </row>
    <row r="124" spans="1:1" ht="14.4" x14ac:dyDescent="0.3">
      <c r="A124"/>
    </row>
    <row r="125" spans="1:1" ht="14.4" x14ac:dyDescent="0.3">
      <c r="A125"/>
    </row>
    <row r="126" spans="1:1" ht="14.4" x14ac:dyDescent="0.3">
      <c r="A126"/>
    </row>
    <row r="127" spans="1:1" ht="14.4" x14ac:dyDescent="0.3">
      <c r="A127"/>
    </row>
    <row r="128" spans="1:1" ht="14.4" x14ac:dyDescent="0.3">
      <c r="A128"/>
    </row>
    <row r="129" spans="1:1" ht="14.4" x14ac:dyDescent="0.3">
      <c r="A129"/>
    </row>
    <row r="130" spans="1:1" ht="14.4" x14ac:dyDescent="0.3">
      <c r="A130"/>
    </row>
    <row r="131" spans="1:1" ht="14.4" x14ac:dyDescent="0.3">
      <c r="A131"/>
    </row>
    <row r="132" spans="1:1" ht="14.4" x14ac:dyDescent="0.3">
      <c r="A132"/>
    </row>
    <row r="133" spans="1:1" ht="14.4" x14ac:dyDescent="0.3">
      <c r="A133"/>
    </row>
    <row r="134" spans="1:1" ht="14.4" x14ac:dyDescent="0.3">
      <c r="A134"/>
    </row>
    <row r="135" spans="1:1" ht="14.4" x14ac:dyDescent="0.3">
      <c r="A135"/>
    </row>
    <row r="136" spans="1:1" ht="14.4" x14ac:dyDescent="0.3">
      <c r="A136"/>
    </row>
    <row r="137" spans="1:1" ht="14.4" x14ac:dyDescent="0.3">
      <c r="A137"/>
    </row>
    <row r="138" spans="1:1" ht="14.4" x14ac:dyDescent="0.3">
      <c r="A138"/>
    </row>
    <row r="139" spans="1:1" ht="14.4" x14ac:dyDescent="0.3">
      <c r="A139"/>
    </row>
    <row r="140" spans="1:1" ht="14.4" x14ac:dyDescent="0.3">
      <c r="A140"/>
    </row>
    <row r="141" spans="1:1" ht="14.4" x14ac:dyDescent="0.3">
      <c r="A141"/>
    </row>
    <row r="142" spans="1:1" ht="14.4" x14ac:dyDescent="0.3">
      <c r="A142"/>
    </row>
    <row r="143" spans="1:1" ht="14.4" x14ac:dyDescent="0.3">
      <c r="A143"/>
    </row>
    <row r="144" spans="1:1" ht="14.4" x14ac:dyDescent="0.3">
      <c r="A144"/>
    </row>
    <row r="145" spans="1:1" ht="14.4" x14ac:dyDescent="0.3">
      <c r="A145"/>
    </row>
    <row r="146" spans="1:1" ht="14.4" x14ac:dyDescent="0.3">
      <c r="A146"/>
    </row>
    <row r="147" spans="1:1" ht="14.4" x14ac:dyDescent="0.3">
      <c r="A147"/>
    </row>
    <row r="148" spans="1:1" ht="14.4" x14ac:dyDescent="0.3">
      <c r="A148"/>
    </row>
    <row r="149" spans="1:1" ht="14.4" x14ac:dyDescent="0.3">
      <c r="A149"/>
    </row>
    <row r="150" spans="1:1" ht="14.4" x14ac:dyDescent="0.3">
      <c r="A150"/>
    </row>
    <row r="151" spans="1:1" ht="14.4" x14ac:dyDescent="0.3">
      <c r="A151"/>
    </row>
    <row r="152" spans="1:1" ht="14.4" x14ac:dyDescent="0.3">
      <c r="A152"/>
    </row>
    <row r="153" spans="1:1" ht="14.4" x14ac:dyDescent="0.3">
      <c r="A153"/>
    </row>
    <row r="154" spans="1:1" ht="14.4" x14ac:dyDescent="0.3">
      <c r="A154"/>
    </row>
    <row r="155" spans="1:1" ht="14.4" x14ac:dyDescent="0.3">
      <c r="A155"/>
    </row>
    <row r="156" spans="1:1" ht="14.4" x14ac:dyDescent="0.3">
      <c r="A156"/>
    </row>
    <row r="157" spans="1:1" ht="14.4" x14ac:dyDescent="0.3">
      <c r="A157"/>
    </row>
    <row r="158" spans="1:1" ht="14.4" x14ac:dyDescent="0.3">
      <c r="A158"/>
    </row>
    <row r="159" spans="1:1" ht="14.4" x14ac:dyDescent="0.3">
      <c r="A159"/>
    </row>
    <row r="160" spans="1:1" ht="14.4" x14ac:dyDescent="0.3">
      <c r="A160"/>
    </row>
    <row r="161" spans="1:1" ht="14.4" x14ac:dyDescent="0.3">
      <c r="A161"/>
    </row>
    <row r="162" spans="1:1" ht="14.4" x14ac:dyDescent="0.3">
      <c r="A162"/>
    </row>
    <row r="163" spans="1:1" ht="14.4" x14ac:dyDescent="0.3">
      <c r="A163"/>
    </row>
    <row r="164" spans="1:1" ht="14.4" x14ac:dyDescent="0.3">
      <c r="A164"/>
    </row>
    <row r="165" spans="1:1" ht="14.4" x14ac:dyDescent="0.3">
      <c r="A165"/>
    </row>
    <row r="166" spans="1:1" ht="14.4" x14ac:dyDescent="0.3">
      <c r="A166"/>
    </row>
    <row r="167" spans="1:1" ht="14.4" x14ac:dyDescent="0.3">
      <c r="A167"/>
    </row>
    <row r="168" spans="1:1" ht="14.4" x14ac:dyDescent="0.3">
      <c r="A168"/>
    </row>
    <row r="169" spans="1:1" ht="14.4" x14ac:dyDescent="0.3">
      <c r="A169"/>
    </row>
    <row r="170" spans="1:1" ht="14.4" x14ac:dyDescent="0.3">
      <c r="A170"/>
    </row>
    <row r="171" spans="1:1" ht="14.4" x14ac:dyDescent="0.3">
      <c r="A171"/>
    </row>
    <row r="172" spans="1:1" ht="14.4" x14ac:dyDescent="0.3">
      <c r="A172"/>
    </row>
    <row r="173" spans="1:1" ht="14.4" x14ac:dyDescent="0.3">
      <c r="A173"/>
    </row>
    <row r="174" spans="1:1" ht="14.4" x14ac:dyDescent="0.3">
      <c r="A174"/>
    </row>
    <row r="175" spans="1:1" ht="14.4" x14ac:dyDescent="0.3">
      <c r="A175"/>
    </row>
    <row r="176" spans="1:1" ht="14.4" x14ac:dyDescent="0.3">
      <c r="A176"/>
    </row>
    <row r="177" spans="1:1" ht="14.4" x14ac:dyDescent="0.3">
      <c r="A177"/>
    </row>
    <row r="178" spans="1:1" ht="14.4" x14ac:dyDescent="0.3">
      <c r="A178"/>
    </row>
    <row r="179" spans="1:1" ht="14.4" x14ac:dyDescent="0.3">
      <c r="A179"/>
    </row>
    <row r="180" spans="1:1" ht="14.4" x14ac:dyDescent="0.3">
      <c r="A180"/>
    </row>
    <row r="181" spans="1:1" ht="14.4" x14ac:dyDescent="0.3">
      <c r="A181"/>
    </row>
    <row r="182" spans="1:1" ht="14.4" x14ac:dyDescent="0.3">
      <c r="A182"/>
    </row>
    <row r="183" spans="1:1" ht="14.4" x14ac:dyDescent="0.3">
      <c r="A183"/>
    </row>
    <row r="184" spans="1:1" ht="14.4" x14ac:dyDescent="0.3">
      <c r="A184"/>
    </row>
    <row r="185" spans="1:1" ht="14.4" x14ac:dyDescent="0.3">
      <c r="A185"/>
    </row>
    <row r="186" spans="1:1" ht="14.4" x14ac:dyDescent="0.3">
      <c r="A186"/>
    </row>
    <row r="187" spans="1:1" ht="14.4" x14ac:dyDescent="0.3">
      <c r="A187"/>
    </row>
    <row r="188" spans="1:1" ht="14.4" x14ac:dyDescent="0.3">
      <c r="A188"/>
    </row>
    <row r="189" spans="1:1" ht="14.4" x14ac:dyDescent="0.3">
      <c r="A189"/>
    </row>
    <row r="190" spans="1:1" ht="14.4" x14ac:dyDescent="0.3">
      <c r="A190"/>
    </row>
    <row r="191" spans="1:1" ht="14.4" x14ac:dyDescent="0.3">
      <c r="A191"/>
    </row>
    <row r="192" spans="1:1" ht="14.4" x14ac:dyDescent="0.3">
      <c r="A192"/>
    </row>
    <row r="193" spans="1:1" ht="14.4" x14ac:dyDescent="0.3">
      <c r="A193"/>
    </row>
    <row r="194" spans="1:1" ht="14.4" x14ac:dyDescent="0.3">
      <c r="A194"/>
    </row>
    <row r="195" spans="1:1" ht="14.4" x14ac:dyDescent="0.3">
      <c r="A195"/>
    </row>
    <row r="196" spans="1:1" ht="14.4" x14ac:dyDescent="0.3">
      <c r="A196"/>
    </row>
    <row r="197" spans="1:1" ht="14.4" x14ac:dyDescent="0.3">
      <c r="A197"/>
    </row>
    <row r="198" spans="1:1" ht="14.4" x14ac:dyDescent="0.3">
      <c r="A198"/>
    </row>
    <row r="199" spans="1:1" ht="14.4" x14ac:dyDescent="0.3">
      <c r="A199"/>
    </row>
    <row r="200" spans="1:1" ht="14.4" x14ac:dyDescent="0.3">
      <c r="A200"/>
    </row>
    <row r="201" spans="1:1" ht="14.4" x14ac:dyDescent="0.3">
      <c r="A201"/>
    </row>
    <row r="202" spans="1:1" ht="14.4" x14ac:dyDescent="0.3">
      <c r="A202"/>
    </row>
    <row r="203" spans="1:1" ht="14.4" x14ac:dyDescent="0.3">
      <c r="A203"/>
    </row>
    <row r="204" spans="1:1" ht="14.4" x14ac:dyDescent="0.3">
      <c r="A204"/>
    </row>
    <row r="205" spans="1:1" ht="14.4" x14ac:dyDescent="0.3">
      <c r="A205"/>
    </row>
    <row r="206" spans="1:1" ht="14.4" x14ac:dyDescent="0.3">
      <c r="A206"/>
    </row>
    <row r="207" spans="1:1" ht="14.4" x14ac:dyDescent="0.3">
      <c r="A207"/>
    </row>
    <row r="208" spans="1:1" ht="14.4" x14ac:dyDescent="0.3">
      <c r="A208"/>
    </row>
    <row r="209" spans="1:1" ht="14.4" x14ac:dyDescent="0.3">
      <c r="A209"/>
    </row>
    <row r="210" spans="1:1" ht="14.4" x14ac:dyDescent="0.3">
      <c r="A210"/>
    </row>
    <row r="211" spans="1:1" ht="14.4" x14ac:dyDescent="0.3">
      <c r="A211"/>
    </row>
    <row r="212" spans="1:1" ht="14.4" x14ac:dyDescent="0.3">
      <c r="A212"/>
    </row>
    <row r="213" spans="1:1" ht="14.4" x14ac:dyDescent="0.3">
      <c r="A213"/>
    </row>
    <row r="214" spans="1:1" ht="14.4" x14ac:dyDescent="0.3">
      <c r="A214"/>
    </row>
    <row r="215" spans="1:1" ht="14.4" x14ac:dyDescent="0.3">
      <c r="A215"/>
    </row>
    <row r="216" spans="1:1" ht="14.4" x14ac:dyDescent="0.3">
      <c r="A216"/>
    </row>
    <row r="217" spans="1:1" ht="14.4" x14ac:dyDescent="0.3">
      <c r="A217"/>
    </row>
    <row r="218" spans="1:1" ht="14.4" x14ac:dyDescent="0.3">
      <c r="A218"/>
    </row>
    <row r="219" spans="1:1" ht="14.4" x14ac:dyDescent="0.3">
      <c r="A219"/>
    </row>
    <row r="220" spans="1:1" ht="14.4" x14ac:dyDescent="0.3">
      <c r="A220"/>
    </row>
    <row r="221" spans="1:1" ht="14.4" x14ac:dyDescent="0.3">
      <c r="A221"/>
    </row>
    <row r="222" spans="1:1" ht="14.4" x14ac:dyDescent="0.3">
      <c r="A222"/>
    </row>
    <row r="223" spans="1:1" ht="14.4" x14ac:dyDescent="0.3">
      <c r="A223"/>
    </row>
    <row r="224" spans="1:1" ht="14.4" x14ac:dyDescent="0.3">
      <c r="A224"/>
    </row>
    <row r="225" spans="1:1" ht="14.4" x14ac:dyDescent="0.3">
      <c r="A225"/>
    </row>
    <row r="226" spans="1:1" ht="14.4" x14ac:dyDescent="0.3">
      <c r="A226"/>
    </row>
    <row r="227" spans="1:1" ht="14.4" x14ac:dyDescent="0.3">
      <c r="A227"/>
    </row>
    <row r="228" spans="1:1" ht="14.4" x14ac:dyDescent="0.3">
      <c r="A228"/>
    </row>
    <row r="229" spans="1:1" ht="14.4" x14ac:dyDescent="0.3">
      <c r="A229"/>
    </row>
    <row r="230" spans="1:1" ht="14.4" x14ac:dyDescent="0.3">
      <c r="A230"/>
    </row>
    <row r="231" spans="1:1" ht="14.4" x14ac:dyDescent="0.3">
      <c r="A231"/>
    </row>
    <row r="232" spans="1:1" ht="14.4" x14ac:dyDescent="0.3">
      <c r="A232"/>
    </row>
    <row r="233" spans="1:1" ht="14.4" x14ac:dyDescent="0.3">
      <c r="A233"/>
    </row>
    <row r="234" spans="1:1" ht="14.4" x14ac:dyDescent="0.3">
      <c r="A234"/>
    </row>
    <row r="235" spans="1:1" ht="14.4" x14ac:dyDescent="0.3">
      <c r="A235"/>
    </row>
    <row r="236" spans="1:1" ht="14.4" x14ac:dyDescent="0.3">
      <c r="A236"/>
    </row>
    <row r="237" spans="1:1" ht="14.4" x14ac:dyDescent="0.3">
      <c r="A237"/>
    </row>
    <row r="238" spans="1:1" ht="14.4" x14ac:dyDescent="0.3">
      <c r="A238"/>
    </row>
    <row r="239" spans="1:1" ht="14.4" x14ac:dyDescent="0.3">
      <c r="A239"/>
    </row>
    <row r="240" spans="1:1" ht="14.4" x14ac:dyDescent="0.3">
      <c r="A240"/>
    </row>
    <row r="241" spans="1:1" ht="14.4" x14ac:dyDescent="0.3">
      <c r="A241"/>
    </row>
  </sheetData>
  <pageMargins left="0.7" right="0.7" top="0.75" bottom="0.75" header="0.3" footer="0.3"/>
  <tableParts count="5">
    <tablePart r:id="rId1"/>
    <tablePart r:id="rId2"/>
    <tablePart r:id="rId3"/>
    <tablePart r:id="rId4"/>
    <tablePart r:id="rId5"/>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theme="1" tint="4.9989318521683403E-2"/>
  </sheetPr>
  <dimension ref="A1:Z3"/>
  <sheetViews>
    <sheetView workbookViewId="0">
      <pane ySplit="2" topLeftCell="A3" activePane="bottomLeft" state="frozen"/>
      <selection activeCell="A5" sqref="A5"/>
      <selection pane="bottomLeft" activeCell="A5" sqref="A5"/>
    </sheetView>
  </sheetViews>
  <sheetFormatPr baseColWidth="10" defaultColWidth="11.5546875" defaultRowHeight="12" x14ac:dyDescent="0.3"/>
  <cols>
    <col min="1" max="1" width="10.6640625" style="2" customWidth="1"/>
    <col min="2" max="6" width="11.6640625" style="2" customWidth="1"/>
    <col min="7" max="7" width="14.6640625" style="3" customWidth="1"/>
    <col min="8" max="8" width="15.6640625" style="3" customWidth="1"/>
    <col min="9" max="14" width="8.6640625" style="3" customWidth="1"/>
    <col min="15" max="24" width="6.6640625" style="4" customWidth="1"/>
    <col min="25" max="25" width="6.109375" style="3" customWidth="1"/>
    <col min="26" max="26" width="6.33203125" style="3" customWidth="1"/>
    <col min="27" max="16384" width="11.5546875" style="3"/>
  </cols>
  <sheetData>
    <row r="1" spans="1:26" ht="39" customHeight="1" x14ac:dyDescent="0.3">
      <c r="E1" s="3">
        <v>1</v>
      </c>
      <c r="F1" s="3">
        <v>2</v>
      </c>
      <c r="G1" s="3">
        <v>3</v>
      </c>
      <c r="H1" s="3">
        <v>4</v>
      </c>
      <c r="I1" s="3">
        <v>5</v>
      </c>
      <c r="J1" s="3">
        <v>6</v>
      </c>
      <c r="K1" s="3">
        <v>7</v>
      </c>
      <c r="L1" s="3">
        <v>8</v>
      </c>
      <c r="M1" s="3">
        <v>9</v>
      </c>
      <c r="N1" s="3">
        <v>10</v>
      </c>
      <c r="O1" s="3">
        <v>11</v>
      </c>
      <c r="P1" s="3">
        <v>12</v>
      </c>
      <c r="Q1" s="3">
        <v>13</v>
      </c>
      <c r="R1" s="3">
        <v>14</v>
      </c>
      <c r="S1" s="3">
        <v>15</v>
      </c>
      <c r="T1" s="3">
        <v>16</v>
      </c>
      <c r="U1" s="3">
        <v>17</v>
      </c>
      <c r="V1" s="3">
        <v>18</v>
      </c>
      <c r="W1" s="3">
        <v>19</v>
      </c>
      <c r="X1" s="3">
        <v>20</v>
      </c>
      <c r="Y1" s="3">
        <v>21</v>
      </c>
      <c r="Z1" s="3">
        <v>22</v>
      </c>
    </row>
    <row r="2" spans="1:26" s="7" customFormat="1" ht="36.6" customHeight="1" x14ac:dyDescent="0.3">
      <c r="A2" s="6" t="s">
        <v>29</v>
      </c>
      <c r="B2" s="6" t="s">
        <v>30</v>
      </c>
      <c r="C2" s="6" t="s">
        <v>31</v>
      </c>
      <c r="D2" s="6" t="s">
        <v>33</v>
      </c>
      <c r="E2" s="6" t="s">
        <v>32</v>
      </c>
      <c r="F2" s="51" t="s">
        <v>86</v>
      </c>
      <c r="G2" s="7" t="s">
        <v>10</v>
      </c>
      <c r="H2" s="7" t="s">
        <v>11</v>
      </c>
      <c r="I2" s="7" t="s">
        <v>8</v>
      </c>
      <c r="J2" s="7" t="s">
        <v>12</v>
      </c>
      <c r="K2" s="7" t="s">
        <v>13</v>
      </c>
      <c r="L2" s="7" t="s">
        <v>14</v>
      </c>
      <c r="M2" s="7" t="s">
        <v>15</v>
      </c>
      <c r="N2" s="7" t="s">
        <v>16</v>
      </c>
      <c r="O2" s="8" t="s">
        <v>17</v>
      </c>
      <c r="P2" s="8" t="s">
        <v>18</v>
      </c>
      <c r="Q2" s="8" t="s">
        <v>19</v>
      </c>
      <c r="R2" s="8" t="s">
        <v>20</v>
      </c>
      <c r="S2" s="8" t="s">
        <v>21</v>
      </c>
      <c r="T2" s="8" t="s">
        <v>22</v>
      </c>
      <c r="U2" s="8" t="s">
        <v>24</v>
      </c>
      <c r="V2" s="8" t="s">
        <v>23</v>
      </c>
      <c r="W2" s="8" t="s">
        <v>25</v>
      </c>
      <c r="X2" s="8" t="s">
        <v>26</v>
      </c>
      <c r="Y2" s="7" t="s">
        <v>28</v>
      </c>
      <c r="Z2" s="7" t="s">
        <v>27</v>
      </c>
    </row>
    <row r="3" spans="1:26" x14ac:dyDescent="0.3">
      <c r="A3" s="2" t="e">
        <f>IF(LEN(t_social_jours[[#This Row],[Début édition]])=8,DATE(RIGHT(t_social_jours[[#This Row],[Début édition]],4),MID(t_social_jours[[#This Row],[Début édition]],3,2),LEFT(t_social_jours[[#This Row],[Début édition]],2)),DATE(RIGHT(t_social_jours[[#This Row],[Début édition]],4),MID(t_social_jours[[#This Row],[Début édition]],2,2),"0"&amp;LEFT(t_social_jours[[#This Row],[Début édition]],1)))</f>
        <v>#VALUE!</v>
      </c>
      <c r="B3" s="4" t="str">
        <f>IF(t_social_jours[[#This Row],[Départ]]="","",IF(t_social_jours[[#This Row],[Arrivée]]="","",IF(t_social_jours[[#This Row],[Départ]]=0,"",IF(LEN(t_social_jours[[#This Row],[Départ]])=6,LEFT(t_social_jours[[#This Row],[Départ]],2)&amp;":"&amp;MID(t_social_jours[[#This Row],[Départ]],3,2),IF(LEN(t_social_jours[[#This Row],[Départ]])=5,"0"&amp;LEFT(t_social_jours[[#This Row],[Départ]],1)&amp;":"&amp;MID(t_social_jours[[#This Row],[Départ]],2,2),IF(LEN(t_social_jours[[#This Row],[Départ]])=4,"00"&amp;":"&amp;LEFT(t_social_jours[[#This Row],[Départ]],2),IF(LEN(t_social_jours[[#This Row],[Départ]])=3,"00"&amp;":"&amp;"0"&amp;LEFT(t_social_jours[[#This Row],[Départ]],1))))))))</f>
        <v/>
      </c>
      <c r="C3" s="4" t="str">
        <f>IF(t_social_jours[[#This Row],[Arrivée]]="","",IF(t_social_jours[[#This Row],[Arrivée]]=2400,"",IF(LEN(t_social_jours[[#This Row],[Arrivée]])=6,LEFT(t_social_jours[[#This Row],[Arrivée]],2)&amp;":"&amp;MID(t_social_jours[[#This Row],[Arrivée]],3,2),IF(LEN(t_social_jours[[#This Row],[Arrivée]])=5,"0"&amp;LEFT(t_social_jours[[#This Row],[Arrivée]],1)&amp;":"&amp;MID(t_social_jours[[#This Row],[Arrivée]],2,2),IF(LEN(t_social_jours[[#This Row],[Arrivée]])=4,"00"&amp;":"&amp;LEFT(t_social_jours[[#This Row],[Arrivée]],2),IF(LEN(t_social_jours[[#This Row],[Arrivée]])=3,"00"&amp;":"&amp;"0"&amp;LEFT(t_social_jours[[#This Row],[Arrivée]],1)))))))</f>
        <v/>
      </c>
      <c r="D3" s="2" t="str">
        <f>RIGHT("000000000" &amp;t_social_jours[[#This Row],[Matricule]],9)</f>
        <v>000000000</v>
      </c>
      <c r="E3" s="2" t="e">
        <f>t_social_jours[[#This Row],[Date remake]]&amp;t_social_jours[[#This Row],[Matricule perso]]</f>
        <v>#VALUE!</v>
      </c>
      <c r="F3" s="68"/>
      <c r="G3" s="10"/>
      <c r="H3" s="10"/>
    </row>
  </sheetData>
  <pageMargins left="0.7" right="0.7" top="0.75" bottom="0.75" header="0.3" footer="0.3"/>
  <drawing r:id="rId1"/>
  <legacyDrawing r:id="rId2"/>
  <controls>
    <mc:AlternateContent xmlns:mc="http://schemas.openxmlformats.org/markup-compatibility/2006">
      <mc:Choice Requires="x14">
        <control shapeId="7170" r:id="rId3" name="ToggleButton2">
          <controlPr defaultSize="0" autoLine="0" r:id="rId4">
            <anchor moveWithCells="1">
              <from>
                <xdr:col>1</xdr:col>
                <xdr:colOff>449580</xdr:colOff>
                <xdr:row>0</xdr:row>
                <xdr:rowOff>76200</xdr:rowOff>
              </from>
              <to>
                <xdr:col>2</xdr:col>
                <xdr:colOff>655320</xdr:colOff>
                <xdr:row>0</xdr:row>
                <xdr:rowOff>335280</xdr:rowOff>
              </to>
            </anchor>
          </controlPr>
        </control>
      </mc:Choice>
      <mc:Fallback>
        <control shapeId="7170" r:id="rId3" name="ToggleButton2"/>
      </mc:Fallback>
    </mc:AlternateContent>
    <mc:AlternateContent xmlns:mc="http://schemas.openxmlformats.org/markup-compatibility/2006">
      <mc:Choice Requires="x14">
        <control shapeId="7169" r:id="rId5" name="ToggleButton1">
          <controlPr defaultSize="0" autoLine="0" r:id="rId6">
            <anchor moveWithCells="1">
              <from>
                <xdr:col>0</xdr:col>
                <xdr:colOff>68580</xdr:colOff>
                <xdr:row>0</xdr:row>
                <xdr:rowOff>68580</xdr:rowOff>
              </from>
              <to>
                <xdr:col>1</xdr:col>
                <xdr:colOff>342900</xdr:colOff>
                <xdr:row>0</xdr:row>
                <xdr:rowOff>327660</xdr:rowOff>
              </to>
            </anchor>
          </controlPr>
        </control>
      </mc:Choice>
      <mc:Fallback>
        <control shapeId="7169" r:id="rId5" name="ToggleButton1"/>
      </mc:Fallback>
    </mc:AlternateContent>
    <mc:AlternateContent xmlns:mc="http://schemas.openxmlformats.org/markup-compatibility/2006">
      <mc:Choice Requires="x14">
        <control shapeId="7172" r:id="rId7" name="CommandButton1">
          <controlPr defaultSize="0" autoLine="0" autoPict="0" r:id="rId8">
            <anchor moveWithCells="1">
              <from>
                <xdr:col>3</xdr:col>
                <xdr:colOff>190500</xdr:colOff>
                <xdr:row>0</xdr:row>
                <xdr:rowOff>38100</xdr:rowOff>
              </from>
              <to>
                <xdr:col>5</xdr:col>
                <xdr:colOff>99060</xdr:colOff>
                <xdr:row>0</xdr:row>
                <xdr:rowOff>464820</xdr:rowOff>
              </to>
            </anchor>
          </controlPr>
        </control>
      </mc:Choice>
      <mc:Fallback>
        <control shapeId="7172" r:id="rId7" name="CommandButton1"/>
      </mc:Fallback>
    </mc:AlternateContent>
  </controls>
  <tableParts count="1">
    <tablePart r:id="rId9"/>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tabColor theme="1"/>
  </sheetPr>
  <dimension ref="A1:S5"/>
  <sheetViews>
    <sheetView workbookViewId="0">
      <pane ySplit="4" topLeftCell="A5" activePane="bottomLeft" state="frozen"/>
      <selection activeCell="A5" sqref="A5"/>
      <selection pane="bottomLeft" activeCell="A5" sqref="A5"/>
    </sheetView>
  </sheetViews>
  <sheetFormatPr baseColWidth="10" defaultColWidth="11.5546875" defaultRowHeight="13.2" x14ac:dyDescent="0.3"/>
  <cols>
    <col min="1" max="1" width="13.44140625" style="1" customWidth="1"/>
    <col min="2" max="2" width="16.33203125" style="1" customWidth="1"/>
    <col min="3" max="3" width="20.6640625" style="1" customWidth="1"/>
    <col min="4" max="4" width="15.44140625" style="1" customWidth="1"/>
    <col min="5" max="5" width="14.33203125" style="1" customWidth="1"/>
    <col min="6" max="6" width="13.6640625" style="1" customWidth="1"/>
    <col min="7" max="7" width="15.33203125" style="1" customWidth="1"/>
    <col min="8" max="10" width="11.5546875" style="59"/>
    <col min="11" max="11" width="13.6640625" style="59" customWidth="1"/>
    <col min="12" max="13" width="11.6640625" style="59" customWidth="1"/>
    <col min="14" max="14" width="13" style="59" customWidth="1"/>
    <col min="15" max="15" width="11.5546875" style="59"/>
    <col min="16" max="16" width="11.88671875" style="59" customWidth="1"/>
    <col min="17" max="17" width="11.5546875" style="59"/>
    <col min="18" max="16384" width="11.5546875" style="1"/>
  </cols>
  <sheetData>
    <row r="1" spans="1:19" x14ac:dyDescent="0.3">
      <c r="A1" s="58" t="s">
        <v>678</v>
      </c>
      <c r="F1" s="122" t="s">
        <v>679</v>
      </c>
      <c r="G1" s="122"/>
      <c r="H1" s="122"/>
      <c r="I1" s="122"/>
    </row>
    <row r="2" spans="1:19" x14ac:dyDescent="0.3">
      <c r="A2" s="60" t="s">
        <v>680</v>
      </c>
    </row>
    <row r="4" spans="1:19" s="64" customFormat="1" ht="27" customHeight="1" x14ac:dyDescent="0.3">
      <c r="A4" s="61" t="s">
        <v>681</v>
      </c>
      <c r="B4" s="61" t="s">
        <v>10</v>
      </c>
      <c r="C4" s="61" t="s">
        <v>11</v>
      </c>
      <c r="D4" s="61" t="s">
        <v>8</v>
      </c>
      <c r="E4" s="61" t="s">
        <v>12</v>
      </c>
      <c r="F4" s="65" t="s">
        <v>682</v>
      </c>
      <c r="G4" s="65" t="s">
        <v>683</v>
      </c>
      <c r="H4" s="62" t="s">
        <v>17</v>
      </c>
      <c r="I4" s="62" t="s">
        <v>18</v>
      </c>
      <c r="J4" s="62" t="s">
        <v>19</v>
      </c>
      <c r="K4" s="62" t="s">
        <v>20</v>
      </c>
      <c r="L4" s="62" t="s">
        <v>21</v>
      </c>
      <c r="M4" s="62" t="s">
        <v>684</v>
      </c>
      <c r="N4" s="62" t="s">
        <v>685</v>
      </c>
      <c r="O4" s="63" t="s">
        <v>23</v>
      </c>
      <c r="P4" s="63" t="s">
        <v>25</v>
      </c>
      <c r="Q4" s="63" t="s">
        <v>26</v>
      </c>
      <c r="R4" s="64" t="s">
        <v>28</v>
      </c>
      <c r="S4" s="64" t="s">
        <v>27</v>
      </c>
    </row>
    <row r="5" spans="1:19" x14ac:dyDescent="0.3">
      <c r="A5" s="1" t="str">
        <f>IF(KMS_service_Mois[[#This Row],[Matricule]]&lt;&gt;"",RIGHT("000000000" &amp; KMS_service_Mois[[#This Row],[Matricule]],9),RIGHT("000000000" &amp; KMS_service_Mois[[#This Row],[Code externe]],9))</f>
        <v>000000000</v>
      </c>
    </row>
  </sheetData>
  <mergeCells count="1">
    <mergeCell ref="F1:I1"/>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17410" r:id="rId4" name="CommandButton2">
          <controlPr defaultSize="0" autoLine="0" r:id="rId5">
            <anchor moveWithCells="1">
              <from>
                <xdr:col>3</xdr:col>
                <xdr:colOff>350520</xdr:colOff>
                <xdr:row>0</xdr:row>
                <xdr:rowOff>60960</xdr:rowOff>
              </from>
              <to>
                <xdr:col>4</xdr:col>
                <xdr:colOff>152400</xdr:colOff>
                <xdr:row>1</xdr:row>
                <xdr:rowOff>152400</xdr:rowOff>
              </to>
            </anchor>
          </controlPr>
        </control>
      </mc:Choice>
      <mc:Fallback>
        <control shapeId="17410" r:id="rId4" name="CommandButton2"/>
      </mc:Fallback>
    </mc:AlternateContent>
    <mc:AlternateContent xmlns:mc="http://schemas.openxmlformats.org/markup-compatibility/2006">
      <mc:Choice Requires="x14">
        <control shapeId="17409" r:id="rId6" name="CommandButton1">
          <controlPr defaultSize="0" autoLine="0" r:id="rId7">
            <anchor moveWithCells="1">
              <from>
                <xdr:col>2</xdr:col>
                <xdr:colOff>30480</xdr:colOff>
                <xdr:row>0</xdr:row>
                <xdr:rowOff>38100</xdr:rowOff>
              </from>
              <to>
                <xdr:col>3</xdr:col>
                <xdr:colOff>114300</xdr:colOff>
                <xdr:row>2</xdr:row>
                <xdr:rowOff>38100</xdr:rowOff>
              </to>
            </anchor>
          </controlPr>
        </control>
      </mc:Choice>
      <mc:Fallback>
        <control shapeId="17409" r:id="rId6" name="CommandButton1"/>
      </mc:Fallback>
    </mc:AlternateContent>
  </controls>
  <tableParts count="1">
    <tablePart r:id="rId8"/>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4">
    <tabColor rgb="FF00B0F0"/>
  </sheetPr>
  <dimension ref="A1:N213"/>
  <sheetViews>
    <sheetView zoomScaleNormal="100" workbookViewId="0">
      <pane ySplit="1" topLeftCell="A2" activePane="bottomLeft" state="frozen"/>
      <selection pane="bottomLeft" activeCell="O27" sqref="O27"/>
    </sheetView>
  </sheetViews>
  <sheetFormatPr baseColWidth="10" defaultColWidth="11.5546875" defaultRowHeight="12" x14ac:dyDescent="0.3"/>
  <cols>
    <col min="1" max="1" width="13.33203125" style="3" customWidth="1"/>
    <col min="2" max="2" width="4.6640625" style="3" customWidth="1"/>
    <col min="3" max="3" width="23.88671875" style="3" customWidth="1"/>
    <col min="4" max="4" width="4.6640625" style="3" customWidth="1"/>
    <col min="5" max="12" width="11.5546875" style="3"/>
    <col min="13" max="13" width="4.6640625" style="3" customWidth="1"/>
    <col min="14" max="16384" width="11.5546875" style="3"/>
  </cols>
  <sheetData>
    <row r="1" spans="1:14" s="22" customFormat="1" ht="33" customHeight="1" x14ac:dyDescent="0.25">
      <c r="A1" s="17" t="s">
        <v>41</v>
      </c>
      <c r="B1" s="18"/>
      <c r="C1" s="19" t="s">
        <v>42</v>
      </c>
      <c r="D1" s="20"/>
      <c r="E1" s="21" t="s">
        <v>43</v>
      </c>
      <c r="F1" s="21" t="s">
        <v>44</v>
      </c>
      <c r="G1" s="21" t="s">
        <v>45</v>
      </c>
      <c r="H1" s="21" t="s">
        <v>46</v>
      </c>
      <c r="I1" s="21" t="s">
        <v>47</v>
      </c>
      <c r="J1" s="21" t="s">
        <v>48</v>
      </c>
      <c r="K1" s="21" t="s">
        <v>49</v>
      </c>
      <c r="L1" s="21" t="s">
        <v>50</v>
      </c>
      <c r="N1" s="22" t="s">
        <v>1025</v>
      </c>
    </row>
    <row r="2" spans="1:14" s="22" customFormat="1" ht="12" customHeight="1" x14ac:dyDescent="0.25">
      <c r="A2" s="3">
        <v>2022</v>
      </c>
      <c r="B2" s="18"/>
      <c r="C2" s="23">
        <f>DATE(HEURES!B1,1,1)</f>
        <v>44927</v>
      </c>
      <c r="D2" s="20"/>
      <c r="E2" s="24" t="s">
        <v>51</v>
      </c>
      <c r="F2" s="24">
        <v>1</v>
      </c>
      <c r="G2" s="24">
        <f>DAY(EOMONTH(t_calendrier[[#This Row],[Début mois]],0))</f>
        <v>31</v>
      </c>
      <c r="H2" s="25">
        <f>DATE(HEURES!$B$1,t_calendrier[[#This Row],[N°]],1)</f>
        <v>44927</v>
      </c>
      <c r="I2" s="25">
        <f>EOMONTH(t_calendrier[[#This Row],[Début mois]],0)</f>
        <v>44957</v>
      </c>
      <c r="J2" s="26">
        <f>NETWORKDAYS(t_calendrier[[#This Row],[Début mois]],t_calendrier[[#This Row],[Fin mois]])</f>
        <v>22</v>
      </c>
      <c r="K2" s="26">
        <f>NETWORKDAYS(t_calendrier[[#This Row],[Début mois]],t_calendrier[[#This Row],[Fin mois]],t_dates_JF[Dates])</f>
        <v>22</v>
      </c>
      <c r="L2" s="26">
        <f ca="1">IF(MONTH(TODAY())&gt;MONTH(t_calendrier[[#This Row],[Début mois]]),t_calendrier[[#This Row],[Avec JF]],IF(MONTH(TODAY())&lt;MONTH(t_calendrier[[#This Row],[Début mois]]),0,NETWORKDAYS.INTL(t_calendrier[[#This Row],[Début mois]],TODAY(),1,t_dates_JF[Dates])))</f>
        <v>22</v>
      </c>
      <c r="N2" s="22">
        <v>1</v>
      </c>
    </row>
    <row r="3" spans="1:14" s="22" customFormat="1" ht="12" customHeight="1" x14ac:dyDescent="0.25">
      <c r="A3" s="3">
        <v>2023</v>
      </c>
      <c r="C3" s="23">
        <f>(DOLLAR(("4/" &amp; HEURES!B1)/7+MOD(19*MOD(HEURES!B1,19)-7,30)*14%,)*7-6)+1</f>
        <v>45026</v>
      </c>
      <c r="D3" s="20"/>
      <c r="E3" s="24" t="s">
        <v>52</v>
      </c>
      <c r="F3" s="24">
        <v>2</v>
      </c>
      <c r="G3" s="24">
        <f>DAY(EOMONTH(t_calendrier[[#This Row],[Début mois]],0))</f>
        <v>28</v>
      </c>
      <c r="H3" s="25">
        <f>DATE(HEURES!$B$1,t_calendrier[[#This Row],[N°]],1)</f>
        <v>44958</v>
      </c>
      <c r="I3" s="25">
        <f>EOMONTH(t_calendrier[[#This Row],[Début mois]],0)</f>
        <v>44985</v>
      </c>
      <c r="J3" s="24">
        <f>NETWORKDAYS(t_calendrier[[#This Row],[Début mois]],t_calendrier[[#This Row],[Fin mois]])</f>
        <v>20</v>
      </c>
      <c r="K3" s="24">
        <f>NETWORKDAYS(t_calendrier[[#This Row],[Début mois]],t_calendrier[[#This Row],[Fin mois]],t_dates_JF[Dates])</f>
        <v>20</v>
      </c>
      <c r="L3" s="24">
        <f ca="1">IF(MONTH(TODAY())&gt;MONTH(t_calendrier[[#This Row],[Début mois]]),t_calendrier[[#This Row],[Avec JF]],IF(MONTH(TODAY())&lt;MONTH(t_calendrier[[#This Row],[Début mois]]),0,NETWORKDAYS.INTL(t_calendrier[[#This Row],[Début mois]],TODAY(),1,t_dates_JF[Dates])))</f>
        <v>20</v>
      </c>
      <c r="N3" s="22">
        <v>2</v>
      </c>
    </row>
    <row r="4" spans="1:14" s="28" customFormat="1" ht="12" customHeight="1" x14ac:dyDescent="0.25">
      <c r="A4" s="3">
        <v>2024</v>
      </c>
      <c r="B4" s="27"/>
      <c r="C4" s="23">
        <f>DATE(HEURES!B1,5,1)</f>
        <v>45047</v>
      </c>
      <c r="D4" s="20"/>
      <c r="E4" s="24" t="s">
        <v>53</v>
      </c>
      <c r="F4" s="24">
        <v>3</v>
      </c>
      <c r="G4" s="24">
        <f>DAY(EOMONTH(t_calendrier[[#This Row],[Début mois]],0))</f>
        <v>31</v>
      </c>
      <c r="H4" s="25">
        <f>DATE(HEURES!$B$1,t_calendrier[[#This Row],[N°]],1)</f>
        <v>44986</v>
      </c>
      <c r="I4" s="25">
        <f>EOMONTH(t_calendrier[[#This Row],[Début mois]],0)</f>
        <v>45016</v>
      </c>
      <c r="J4" s="24">
        <f>NETWORKDAYS(t_calendrier[[#This Row],[Début mois]],t_calendrier[[#This Row],[Fin mois]])</f>
        <v>23</v>
      </c>
      <c r="K4" s="24">
        <f>NETWORKDAYS(t_calendrier[[#This Row],[Début mois]],t_calendrier[[#This Row],[Fin mois]],t_dates_JF[Dates])</f>
        <v>23</v>
      </c>
      <c r="L4" s="24">
        <f ca="1">IF(MONTH(TODAY())&gt;MONTH(t_calendrier[[#This Row],[Début mois]]),t_calendrier[[#This Row],[Avec JF]],IF(MONTH(TODAY())&lt;MONTH(t_calendrier[[#This Row],[Début mois]]),0,NETWORKDAYS.INTL(t_calendrier[[#This Row],[Début mois]],TODAY(),1,t_dates_JF[Dates])))</f>
        <v>23</v>
      </c>
      <c r="N4" s="22">
        <v>3</v>
      </c>
    </row>
    <row r="5" spans="1:14" s="28" customFormat="1" ht="12" customHeight="1" x14ac:dyDescent="0.25">
      <c r="A5" s="3">
        <v>2025</v>
      </c>
      <c r="B5" s="29"/>
      <c r="C5" s="23">
        <f>DATE(HEURES!B1,5,8)</f>
        <v>45054</v>
      </c>
      <c r="D5" s="20"/>
      <c r="E5" s="24" t="s">
        <v>54</v>
      </c>
      <c r="F5" s="24">
        <v>4</v>
      </c>
      <c r="G5" s="24">
        <f>DAY(EOMONTH(t_calendrier[[#This Row],[Début mois]],0))</f>
        <v>30</v>
      </c>
      <c r="H5" s="25">
        <f>DATE(HEURES!$B$1,t_calendrier[[#This Row],[N°]],1)</f>
        <v>45017</v>
      </c>
      <c r="I5" s="25">
        <f>EOMONTH(t_calendrier[[#This Row],[Début mois]],0)</f>
        <v>45046</v>
      </c>
      <c r="J5" s="24">
        <f>NETWORKDAYS(t_calendrier[[#This Row],[Début mois]],t_calendrier[[#This Row],[Fin mois]])</f>
        <v>20</v>
      </c>
      <c r="K5" s="24">
        <f>NETWORKDAYS(t_calendrier[[#This Row],[Début mois]],t_calendrier[[#This Row],[Fin mois]],t_dates_JF[Dates])</f>
        <v>19</v>
      </c>
      <c r="L5" s="24">
        <f ca="1">IF(MONTH(TODAY())&gt;MONTH(t_calendrier[[#This Row],[Début mois]]),t_calendrier[[#This Row],[Avec JF]],IF(MONTH(TODAY())&lt;MONTH(t_calendrier[[#This Row],[Début mois]]),0,NETWORKDAYS.INTL(t_calendrier[[#This Row],[Début mois]],TODAY(),1,t_dates_JF[Dates])))</f>
        <v>19</v>
      </c>
      <c r="N5" s="22">
        <v>4</v>
      </c>
    </row>
    <row r="6" spans="1:14" s="28" customFormat="1" ht="12" customHeight="1" x14ac:dyDescent="0.25">
      <c r="A6" s="3">
        <v>2026</v>
      </c>
      <c r="B6" s="29"/>
      <c r="C6" s="23">
        <f>C3+49</f>
        <v>45075</v>
      </c>
      <c r="D6" s="20"/>
      <c r="E6" s="24" t="s">
        <v>55</v>
      </c>
      <c r="F6" s="24">
        <v>5</v>
      </c>
      <c r="G6" s="24">
        <f>DAY(EOMONTH(t_calendrier[[#This Row],[Début mois]],0))</f>
        <v>31</v>
      </c>
      <c r="H6" s="25">
        <f>DATE(HEURES!$B$1,t_calendrier[[#This Row],[N°]],1)</f>
        <v>45047</v>
      </c>
      <c r="I6" s="25">
        <f>EOMONTH(t_calendrier[[#This Row],[Début mois]],0)</f>
        <v>45077</v>
      </c>
      <c r="J6" s="24">
        <f>NETWORKDAYS(t_calendrier[[#This Row],[Début mois]],t_calendrier[[#This Row],[Fin mois]])</f>
        <v>23</v>
      </c>
      <c r="K6" s="24">
        <f>NETWORKDAYS(t_calendrier[[#This Row],[Début mois]],t_calendrier[[#This Row],[Fin mois]],t_dates_JF[Dates])</f>
        <v>19</v>
      </c>
      <c r="L6" s="24">
        <f ca="1">IF(MONTH(TODAY())&gt;MONTH(t_calendrier[[#This Row],[Début mois]]),t_calendrier[[#This Row],[Avec JF]],IF(MONTH(TODAY())&lt;MONTH(t_calendrier[[#This Row],[Début mois]]),0,NETWORKDAYS.INTL(t_calendrier[[#This Row],[Début mois]],TODAY(),1,t_dates_JF[Dates])))</f>
        <v>16</v>
      </c>
      <c r="N6" s="22">
        <v>5</v>
      </c>
    </row>
    <row r="7" spans="1:14" s="28" customFormat="1" ht="12" customHeight="1" x14ac:dyDescent="0.25">
      <c r="A7" s="3">
        <v>2027</v>
      </c>
      <c r="B7" s="29"/>
      <c r="C7" s="23">
        <f>C3+38</f>
        <v>45064</v>
      </c>
      <c r="D7" s="20"/>
      <c r="E7" s="24" t="s">
        <v>56</v>
      </c>
      <c r="F7" s="24">
        <v>6</v>
      </c>
      <c r="G7" s="24">
        <f>DAY(EOMONTH(t_calendrier[[#This Row],[Début mois]],0))</f>
        <v>30</v>
      </c>
      <c r="H7" s="25">
        <f>DATE(HEURES!$B$1,t_calendrier[[#This Row],[N°]],1)</f>
        <v>45078</v>
      </c>
      <c r="I7" s="25">
        <f>EOMONTH(t_calendrier[[#This Row],[Début mois]],0)</f>
        <v>45107</v>
      </c>
      <c r="J7" s="24">
        <f>NETWORKDAYS(t_calendrier[[#This Row],[Début mois]],t_calendrier[[#This Row],[Fin mois]])</f>
        <v>22</v>
      </c>
      <c r="K7" s="24">
        <f>NETWORKDAYS(t_calendrier[[#This Row],[Début mois]],t_calendrier[[#This Row],[Fin mois]],t_dates_JF[Dates])</f>
        <v>22</v>
      </c>
      <c r="L7" s="24">
        <f ca="1">IF(MONTH(TODAY())&gt;MONTH(t_calendrier[[#This Row],[Début mois]]),t_calendrier[[#This Row],[Avec JF]],IF(MONTH(TODAY())&lt;MONTH(t_calendrier[[#This Row],[Début mois]]),0,NETWORKDAYS.INTL(t_calendrier[[#This Row],[Début mois]],TODAY(),1,t_dates_JF[Dates])))</f>
        <v>0</v>
      </c>
      <c r="N7" s="22">
        <v>6</v>
      </c>
    </row>
    <row r="8" spans="1:14" ht="12" customHeight="1" x14ac:dyDescent="0.25">
      <c r="C8" s="23">
        <f>DATE(HEURES!B1,7,14)</f>
        <v>45121</v>
      </c>
      <c r="D8" s="20"/>
      <c r="E8" s="24" t="s">
        <v>57</v>
      </c>
      <c r="F8" s="24">
        <v>7</v>
      </c>
      <c r="G8" s="24">
        <f>DAY(EOMONTH(t_calendrier[[#This Row],[Début mois]],0))</f>
        <v>31</v>
      </c>
      <c r="H8" s="25">
        <f>DATE(HEURES!$B$1,t_calendrier[[#This Row],[N°]],1)</f>
        <v>45108</v>
      </c>
      <c r="I8" s="25">
        <f>EOMONTH(t_calendrier[[#This Row],[Début mois]],0)</f>
        <v>45138</v>
      </c>
      <c r="J8" s="24">
        <f>NETWORKDAYS(t_calendrier[[#This Row],[Début mois]],t_calendrier[[#This Row],[Fin mois]])</f>
        <v>21</v>
      </c>
      <c r="K8" s="24">
        <f>NETWORKDAYS(t_calendrier[[#This Row],[Début mois]],t_calendrier[[#This Row],[Fin mois]],t_dates_JF[Dates])</f>
        <v>20</v>
      </c>
      <c r="L8" s="24">
        <f ca="1">IF(MONTH(TODAY())&gt;MONTH(t_calendrier[[#This Row],[Début mois]]),t_calendrier[[#This Row],[Avec JF]],IF(MONTH(TODAY())&lt;MONTH(t_calendrier[[#This Row],[Début mois]]),0,NETWORKDAYS.INTL(t_calendrier[[#This Row],[Début mois]],TODAY(),1,t_dates_JF[Dates])))</f>
        <v>0</v>
      </c>
      <c r="N8" s="22">
        <v>7</v>
      </c>
    </row>
    <row r="9" spans="1:14" ht="12" customHeight="1" x14ac:dyDescent="0.25">
      <c r="B9" s="30"/>
      <c r="C9" s="23">
        <f>DATE(HEURES!B1,8,15)</f>
        <v>45153</v>
      </c>
      <c r="D9" s="20"/>
      <c r="E9" s="24" t="s">
        <v>58</v>
      </c>
      <c r="F9" s="24">
        <v>8</v>
      </c>
      <c r="G9" s="24">
        <f>DAY(EOMONTH(t_calendrier[[#This Row],[Début mois]],0))</f>
        <v>31</v>
      </c>
      <c r="H9" s="25">
        <f>DATE(HEURES!$B$1,t_calendrier[[#This Row],[N°]],1)</f>
        <v>45139</v>
      </c>
      <c r="I9" s="25">
        <f>EOMONTH(t_calendrier[[#This Row],[Début mois]],0)</f>
        <v>45169</v>
      </c>
      <c r="J9" s="24">
        <f>NETWORKDAYS(t_calendrier[[#This Row],[Début mois]],t_calendrier[[#This Row],[Fin mois]])</f>
        <v>23</v>
      </c>
      <c r="K9" s="24">
        <f>NETWORKDAYS(t_calendrier[[#This Row],[Début mois]],t_calendrier[[#This Row],[Fin mois]],t_dates_JF[Dates])</f>
        <v>22</v>
      </c>
      <c r="L9" s="24">
        <f ca="1">IF(MONTH(TODAY())&gt;MONTH(t_calendrier[[#This Row],[Début mois]]),t_calendrier[[#This Row],[Avec JF]],IF(MONTH(TODAY())&lt;MONTH(t_calendrier[[#This Row],[Début mois]]),0,NETWORKDAYS.INTL(t_calendrier[[#This Row],[Début mois]],TODAY(),1,t_dates_JF[Dates])))</f>
        <v>0</v>
      </c>
      <c r="N9" s="22">
        <v>8</v>
      </c>
    </row>
    <row r="10" spans="1:14" ht="12" customHeight="1" x14ac:dyDescent="0.25">
      <c r="C10" s="23">
        <f>DATE(HEURES!B1,11,1)</f>
        <v>45231</v>
      </c>
      <c r="D10" s="20"/>
      <c r="E10" s="24" t="s">
        <v>59</v>
      </c>
      <c r="F10" s="24">
        <v>9</v>
      </c>
      <c r="G10" s="24">
        <f>DAY(EOMONTH(t_calendrier[[#This Row],[Début mois]],0))</f>
        <v>30</v>
      </c>
      <c r="H10" s="25">
        <f>DATE(HEURES!$B$1,t_calendrier[[#This Row],[N°]],1)</f>
        <v>45170</v>
      </c>
      <c r="I10" s="25">
        <f>EOMONTH(t_calendrier[[#This Row],[Début mois]],0)</f>
        <v>45199</v>
      </c>
      <c r="J10" s="24">
        <f>NETWORKDAYS(t_calendrier[[#This Row],[Début mois]],t_calendrier[[#This Row],[Fin mois]])</f>
        <v>21</v>
      </c>
      <c r="K10" s="24">
        <f>NETWORKDAYS(t_calendrier[[#This Row],[Début mois]],t_calendrier[[#This Row],[Fin mois]],t_dates_JF[Dates])</f>
        <v>21</v>
      </c>
      <c r="L10" s="24">
        <f ca="1">IF(MONTH(TODAY())&gt;MONTH(t_calendrier[[#This Row],[Début mois]]),t_calendrier[[#This Row],[Avec JF]],IF(MONTH(TODAY())&lt;MONTH(t_calendrier[[#This Row],[Début mois]]),0,NETWORKDAYS.INTL(t_calendrier[[#This Row],[Début mois]],TODAY(),1,t_dates_JF[Dates])))</f>
        <v>0</v>
      </c>
      <c r="N10" s="22">
        <v>9</v>
      </c>
    </row>
    <row r="11" spans="1:14" ht="12" customHeight="1" x14ac:dyDescent="0.25">
      <c r="B11" s="30"/>
      <c r="C11" s="23">
        <f>DATE(HEURES!B1,11,11)</f>
        <v>45241</v>
      </c>
      <c r="D11" s="20"/>
      <c r="E11" s="24" t="s">
        <v>60</v>
      </c>
      <c r="F11" s="24">
        <v>10</v>
      </c>
      <c r="G11" s="24">
        <f>DAY(EOMONTH(t_calendrier[[#This Row],[Début mois]],0))</f>
        <v>31</v>
      </c>
      <c r="H11" s="25">
        <f>DATE(HEURES!$B$1,t_calendrier[[#This Row],[N°]],1)</f>
        <v>45200</v>
      </c>
      <c r="I11" s="25">
        <f>EOMONTH(t_calendrier[[#This Row],[Début mois]],0)</f>
        <v>45230</v>
      </c>
      <c r="J11" s="24">
        <f>NETWORKDAYS(t_calendrier[[#This Row],[Début mois]],t_calendrier[[#This Row],[Fin mois]])</f>
        <v>22</v>
      </c>
      <c r="K11" s="24">
        <f>NETWORKDAYS(t_calendrier[[#This Row],[Début mois]],t_calendrier[[#This Row],[Fin mois]],t_dates_JF[Dates])</f>
        <v>22</v>
      </c>
      <c r="L11" s="24">
        <f ca="1">IF(MONTH(TODAY())&gt;MONTH(t_calendrier[[#This Row],[Début mois]]),t_calendrier[[#This Row],[Avec JF]],IF(MONTH(TODAY())&lt;MONTH(t_calendrier[[#This Row],[Début mois]]),0,NETWORKDAYS.INTL(t_calendrier[[#This Row],[Début mois]],TODAY(),1,t_dates_JF[Dates])))</f>
        <v>0</v>
      </c>
      <c r="N11" s="22">
        <v>10</v>
      </c>
    </row>
    <row r="12" spans="1:14" ht="12" customHeight="1" x14ac:dyDescent="0.25">
      <c r="C12" s="31">
        <f>DATE(HEURES!B1,12,25)</f>
        <v>45285</v>
      </c>
      <c r="D12" s="20"/>
      <c r="E12" s="24" t="s">
        <v>61</v>
      </c>
      <c r="F12" s="24">
        <v>11</v>
      </c>
      <c r="G12" s="24">
        <f>DAY(EOMONTH(t_calendrier[[#This Row],[Début mois]],0))</f>
        <v>30</v>
      </c>
      <c r="H12" s="25">
        <f>DATE(HEURES!$B$1,t_calendrier[[#This Row],[N°]],1)</f>
        <v>45231</v>
      </c>
      <c r="I12" s="25">
        <f>EOMONTH(t_calendrier[[#This Row],[Début mois]],0)</f>
        <v>45260</v>
      </c>
      <c r="J12" s="24">
        <f>NETWORKDAYS(t_calendrier[[#This Row],[Début mois]],t_calendrier[[#This Row],[Fin mois]])</f>
        <v>22</v>
      </c>
      <c r="K12" s="24">
        <f>NETWORKDAYS(t_calendrier[[#This Row],[Début mois]],t_calendrier[[#This Row],[Fin mois]],t_dates_JF[Dates])</f>
        <v>21</v>
      </c>
      <c r="L12" s="24">
        <f ca="1">IF(MONTH(TODAY())&gt;MONTH(t_calendrier[[#This Row],[Début mois]]),t_calendrier[[#This Row],[Avec JF]],IF(MONTH(TODAY())&lt;MONTH(t_calendrier[[#This Row],[Début mois]]),0,NETWORKDAYS.INTL(t_calendrier[[#This Row],[Début mois]],TODAY(),1,t_dates_JF[Dates])))</f>
        <v>0</v>
      </c>
      <c r="N12" s="22">
        <v>11</v>
      </c>
    </row>
    <row r="13" spans="1:14" ht="12" customHeight="1" x14ac:dyDescent="0.25">
      <c r="B13" s="30"/>
      <c r="C13" s="23"/>
      <c r="D13" s="20"/>
      <c r="E13" s="24" t="s">
        <v>62</v>
      </c>
      <c r="F13" s="24">
        <v>12</v>
      </c>
      <c r="G13" s="24">
        <f>DAY(EOMONTH(t_calendrier[[#This Row],[Début mois]],0))</f>
        <v>31</v>
      </c>
      <c r="H13" s="25">
        <f>DATE(HEURES!$B$1,t_calendrier[[#This Row],[N°]],1)</f>
        <v>45261</v>
      </c>
      <c r="I13" s="25">
        <f>EOMONTH(t_calendrier[[#This Row],[Début mois]],0)</f>
        <v>45291</v>
      </c>
      <c r="J13" s="24">
        <f>NETWORKDAYS(t_calendrier[[#This Row],[Début mois]],t_calendrier[[#This Row],[Fin mois]])</f>
        <v>21</v>
      </c>
      <c r="K13" s="24">
        <f>NETWORKDAYS(t_calendrier[[#This Row],[Début mois]],t_calendrier[[#This Row],[Fin mois]],t_dates_JF[Dates])</f>
        <v>20</v>
      </c>
      <c r="L13" s="24">
        <f ca="1">IF(MONTH(TODAY())&gt;MONTH(t_calendrier[[#This Row],[Début mois]]),t_calendrier[[#This Row],[Avec JF]],IF(MONTH(TODAY())&lt;MONTH(t_calendrier[[#This Row],[Début mois]]),0,NETWORKDAYS.INTL(t_calendrier[[#This Row],[Début mois]],TODAY(),1,t_dates_JF[Dates])))</f>
        <v>0</v>
      </c>
      <c r="N13" s="22">
        <v>12</v>
      </c>
    </row>
    <row r="14" spans="1:14" ht="12" customHeight="1" x14ac:dyDescent="0.3">
      <c r="N14" s="22">
        <v>13</v>
      </c>
    </row>
    <row r="15" spans="1:14" ht="12" customHeight="1" x14ac:dyDescent="0.3">
      <c r="B15" s="30"/>
      <c r="D15" s="30"/>
      <c r="N15" s="22">
        <v>14</v>
      </c>
    </row>
    <row r="16" spans="1:14" ht="12" customHeight="1" x14ac:dyDescent="0.3">
      <c r="N16" s="22">
        <v>15</v>
      </c>
    </row>
    <row r="17" spans="1:14" ht="12" customHeight="1" x14ac:dyDescent="0.3">
      <c r="A17" s="32"/>
      <c r="B17" s="29"/>
      <c r="C17" s="29"/>
      <c r="D17" s="29"/>
      <c r="E17" s="29"/>
      <c r="N17" s="22">
        <v>16</v>
      </c>
    </row>
    <row r="18" spans="1:14" ht="13.8" x14ac:dyDescent="0.3">
      <c r="I18" s="2"/>
      <c r="N18" s="22">
        <v>17</v>
      </c>
    </row>
    <row r="19" spans="1:14" ht="13.8" x14ac:dyDescent="0.3">
      <c r="B19" s="30"/>
      <c r="D19" s="30"/>
      <c r="N19" s="22">
        <v>18</v>
      </c>
    </row>
    <row r="20" spans="1:14" ht="13.8" x14ac:dyDescent="0.3">
      <c r="N20" s="22">
        <v>19</v>
      </c>
    </row>
    <row r="21" spans="1:14" ht="13.8" x14ac:dyDescent="0.3">
      <c r="B21" s="30"/>
      <c r="D21" s="30"/>
      <c r="N21" s="22">
        <v>20</v>
      </c>
    </row>
    <row r="22" spans="1:14" ht="13.8" x14ac:dyDescent="0.3">
      <c r="N22" s="22">
        <v>21</v>
      </c>
    </row>
    <row r="23" spans="1:14" ht="13.8" x14ac:dyDescent="0.3">
      <c r="B23" s="30"/>
      <c r="D23" s="30"/>
      <c r="N23" s="22">
        <v>22</v>
      </c>
    </row>
    <row r="24" spans="1:14" ht="13.8" x14ac:dyDescent="0.3">
      <c r="N24" s="22">
        <v>23</v>
      </c>
    </row>
    <row r="25" spans="1:14" ht="13.8" x14ac:dyDescent="0.3">
      <c r="B25" s="30"/>
      <c r="D25" s="30"/>
      <c r="N25" s="22">
        <v>24</v>
      </c>
    </row>
    <row r="26" spans="1:14" ht="13.8" x14ac:dyDescent="0.3">
      <c r="N26" s="22">
        <v>25</v>
      </c>
    </row>
    <row r="27" spans="1:14" ht="13.8" x14ac:dyDescent="0.3">
      <c r="A27" s="32"/>
      <c r="B27" s="29"/>
      <c r="C27" s="29"/>
      <c r="D27" s="29"/>
      <c r="E27" s="29"/>
      <c r="N27" s="22">
        <v>26</v>
      </c>
    </row>
    <row r="28" spans="1:14" ht="13.8" x14ac:dyDescent="0.3">
      <c r="N28" s="22">
        <v>27</v>
      </c>
    </row>
    <row r="29" spans="1:14" ht="13.8" x14ac:dyDescent="0.3">
      <c r="B29" s="30"/>
      <c r="D29" s="30"/>
      <c r="N29" s="22">
        <v>28</v>
      </c>
    </row>
    <row r="30" spans="1:14" ht="13.8" x14ac:dyDescent="0.3">
      <c r="N30" s="22">
        <f>IF(MONTH(HEURES!AFX3+1)&gt;MONTH(HEURES!AFX3),"",29)</f>
        <v>29</v>
      </c>
    </row>
    <row r="31" spans="1:14" ht="13.8" x14ac:dyDescent="0.3">
      <c r="B31" s="30"/>
      <c r="D31" s="30"/>
      <c r="N31" s="22">
        <f>IF(MONTH(HEURES!AHC3+1)&gt;MONTH(HEURES!AHC3),"",30)</f>
        <v>30</v>
      </c>
    </row>
    <row r="32" spans="1:14" ht="13.8" x14ac:dyDescent="0.3">
      <c r="N32" s="22">
        <f>IF(MONTH(HEURES!AIH3+1)&gt;MONTH(HEURES!AIH3),"",31)</f>
        <v>31</v>
      </c>
    </row>
    <row r="33" spans="2:4" x14ac:dyDescent="0.3">
      <c r="B33" s="30"/>
      <c r="D33" s="30"/>
    </row>
    <row r="35" spans="2:4" x14ac:dyDescent="0.3">
      <c r="B35" s="30"/>
      <c r="D35" s="30"/>
    </row>
    <row r="37" spans="2:4" x14ac:dyDescent="0.3">
      <c r="B37" s="30"/>
      <c r="D37" s="30"/>
    </row>
    <row r="39" spans="2:4" x14ac:dyDescent="0.3">
      <c r="B39" s="30"/>
      <c r="D39" s="30"/>
    </row>
    <row r="41" spans="2:4" x14ac:dyDescent="0.3">
      <c r="B41" s="30"/>
      <c r="D41" s="30"/>
    </row>
    <row r="43" spans="2:4" x14ac:dyDescent="0.3">
      <c r="B43" s="30"/>
      <c r="D43" s="30"/>
    </row>
    <row r="45" spans="2:4" x14ac:dyDescent="0.3">
      <c r="B45" s="30"/>
      <c r="D45" s="30"/>
    </row>
    <row r="47" spans="2:4" x14ac:dyDescent="0.3">
      <c r="B47" s="30"/>
      <c r="D47" s="30"/>
    </row>
    <row r="49" spans="1:5" x14ac:dyDescent="0.3">
      <c r="A49" s="32"/>
      <c r="B49" s="29"/>
      <c r="C49" s="29"/>
      <c r="D49" s="29"/>
      <c r="E49" s="29"/>
    </row>
    <row r="51" spans="1:5" x14ac:dyDescent="0.3">
      <c r="B51" s="30"/>
      <c r="D51" s="30"/>
    </row>
    <row r="53" spans="1:5" x14ac:dyDescent="0.3">
      <c r="B53" s="30"/>
      <c r="D53" s="30"/>
    </row>
    <row r="55" spans="1:5" x14ac:dyDescent="0.3">
      <c r="B55" s="30"/>
      <c r="D55" s="30"/>
    </row>
    <row r="57" spans="1:5" x14ac:dyDescent="0.3">
      <c r="B57" s="30"/>
      <c r="D57" s="30"/>
    </row>
    <row r="59" spans="1:5" x14ac:dyDescent="0.3">
      <c r="B59" s="30"/>
      <c r="D59" s="30"/>
    </row>
    <row r="61" spans="1:5" x14ac:dyDescent="0.3">
      <c r="B61" s="30"/>
      <c r="D61" s="30"/>
    </row>
    <row r="63" spans="1:5" x14ac:dyDescent="0.3">
      <c r="B63" s="30"/>
      <c r="D63" s="30"/>
    </row>
    <row r="65" spans="1:5" x14ac:dyDescent="0.3">
      <c r="B65" s="30"/>
      <c r="D65" s="30"/>
    </row>
    <row r="67" spans="1:5" x14ac:dyDescent="0.3">
      <c r="B67" s="30"/>
      <c r="D67" s="30"/>
    </row>
    <row r="69" spans="1:5" x14ac:dyDescent="0.3">
      <c r="B69" s="30"/>
      <c r="D69" s="30"/>
    </row>
    <row r="71" spans="1:5" x14ac:dyDescent="0.3">
      <c r="B71" s="30"/>
      <c r="D71" s="30"/>
    </row>
    <row r="73" spans="1:5" x14ac:dyDescent="0.3">
      <c r="B73" s="30"/>
      <c r="D73" s="30"/>
    </row>
    <row r="75" spans="1:5" x14ac:dyDescent="0.3">
      <c r="A75" s="32"/>
      <c r="B75" s="29"/>
      <c r="C75" s="29"/>
      <c r="D75" s="29"/>
      <c r="E75" s="29"/>
    </row>
    <row r="77" spans="1:5" x14ac:dyDescent="0.3">
      <c r="B77" s="30"/>
      <c r="D77" s="30"/>
    </row>
    <row r="79" spans="1:5" x14ac:dyDescent="0.3">
      <c r="B79" s="30"/>
      <c r="D79" s="30"/>
    </row>
    <row r="81" spans="1:5" x14ac:dyDescent="0.3">
      <c r="B81" s="30"/>
      <c r="D81" s="30"/>
    </row>
    <row r="83" spans="1:5" x14ac:dyDescent="0.3">
      <c r="B83" s="30"/>
      <c r="D83" s="30"/>
    </row>
    <row r="85" spans="1:5" x14ac:dyDescent="0.3">
      <c r="B85" s="30"/>
      <c r="D85" s="30"/>
    </row>
    <row r="87" spans="1:5" x14ac:dyDescent="0.3">
      <c r="B87" s="30"/>
      <c r="D87" s="30"/>
    </row>
    <row r="89" spans="1:5" x14ac:dyDescent="0.3">
      <c r="A89" s="32"/>
      <c r="B89" s="29"/>
      <c r="C89" s="29"/>
      <c r="D89" s="29"/>
      <c r="E89" s="29"/>
    </row>
    <row r="91" spans="1:5" x14ac:dyDescent="0.3">
      <c r="B91" s="30"/>
      <c r="D91" s="30"/>
    </row>
    <row r="93" spans="1:5" x14ac:dyDescent="0.3">
      <c r="B93" s="30"/>
      <c r="D93" s="30"/>
    </row>
    <row r="95" spans="1:5" x14ac:dyDescent="0.3">
      <c r="B95" s="30"/>
      <c r="D95" s="30"/>
    </row>
    <row r="97" spans="2:4" x14ac:dyDescent="0.3">
      <c r="B97" s="30"/>
      <c r="D97" s="30"/>
    </row>
    <row r="99" spans="2:4" x14ac:dyDescent="0.3">
      <c r="B99" s="30"/>
      <c r="D99" s="30"/>
    </row>
    <row r="101" spans="2:4" x14ac:dyDescent="0.3">
      <c r="B101" s="30"/>
      <c r="D101" s="30"/>
    </row>
    <row r="103" spans="2:4" x14ac:dyDescent="0.3">
      <c r="B103" s="30"/>
      <c r="D103" s="30"/>
    </row>
    <row r="105" spans="2:4" x14ac:dyDescent="0.3">
      <c r="B105" s="30"/>
      <c r="D105" s="30"/>
    </row>
    <row r="107" spans="2:4" x14ac:dyDescent="0.3">
      <c r="B107" s="30"/>
      <c r="D107" s="30"/>
    </row>
    <row r="109" spans="2:4" x14ac:dyDescent="0.3">
      <c r="B109" s="30"/>
      <c r="D109" s="30"/>
    </row>
    <row r="111" spans="2:4" x14ac:dyDescent="0.3">
      <c r="B111" s="30"/>
      <c r="D111" s="30"/>
    </row>
    <row r="113" spans="1:5" x14ac:dyDescent="0.3">
      <c r="B113" s="30"/>
      <c r="D113" s="30"/>
    </row>
    <row r="115" spans="1:5" x14ac:dyDescent="0.3">
      <c r="B115" s="30"/>
      <c r="D115" s="30"/>
    </row>
    <row r="117" spans="1:5" x14ac:dyDescent="0.3">
      <c r="B117" s="30"/>
      <c r="D117" s="30"/>
    </row>
    <row r="119" spans="1:5" x14ac:dyDescent="0.3">
      <c r="B119" s="30"/>
      <c r="D119" s="30"/>
    </row>
    <row r="121" spans="1:5" x14ac:dyDescent="0.3">
      <c r="B121" s="30"/>
      <c r="D121" s="30"/>
    </row>
    <row r="123" spans="1:5" x14ac:dyDescent="0.3">
      <c r="B123" s="30"/>
      <c r="D123" s="30"/>
    </row>
    <row r="125" spans="1:5" x14ac:dyDescent="0.3">
      <c r="A125" s="32"/>
      <c r="B125" s="29"/>
      <c r="C125" s="29"/>
      <c r="D125" s="29"/>
      <c r="E125" s="29"/>
    </row>
    <row r="127" spans="1:5" x14ac:dyDescent="0.3">
      <c r="B127" s="30"/>
      <c r="D127" s="30"/>
    </row>
    <row r="129" spans="2:4" x14ac:dyDescent="0.3">
      <c r="B129" s="30"/>
      <c r="D129" s="30"/>
    </row>
    <row r="131" spans="2:4" x14ac:dyDescent="0.3">
      <c r="B131" s="30"/>
      <c r="D131" s="30"/>
    </row>
    <row r="133" spans="2:4" x14ac:dyDescent="0.3">
      <c r="B133" s="30"/>
      <c r="D133" s="30"/>
    </row>
    <row r="135" spans="2:4" x14ac:dyDescent="0.3">
      <c r="B135" s="30"/>
      <c r="D135" s="30"/>
    </row>
    <row r="137" spans="2:4" x14ac:dyDescent="0.3">
      <c r="B137" s="30"/>
      <c r="D137" s="30"/>
    </row>
    <row r="139" spans="2:4" x14ac:dyDescent="0.3">
      <c r="B139" s="30"/>
      <c r="D139" s="30"/>
    </row>
    <row r="141" spans="2:4" x14ac:dyDescent="0.3">
      <c r="B141" s="30"/>
      <c r="D141" s="30"/>
    </row>
    <row r="143" spans="2:4" x14ac:dyDescent="0.3">
      <c r="B143" s="30"/>
      <c r="D143" s="30"/>
    </row>
    <row r="145" spans="1:5" x14ac:dyDescent="0.3">
      <c r="B145" s="30"/>
      <c r="D145" s="30"/>
    </row>
    <row r="147" spans="1:5" x14ac:dyDescent="0.3">
      <c r="B147" s="30"/>
      <c r="D147" s="30"/>
    </row>
    <row r="149" spans="1:5" x14ac:dyDescent="0.3">
      <c r="B149" s="30"/>
      <c r="D149" s="30"/>
    </row>
    <row r="151" spans="1:5" x14ac:dyDescent="0.3">
      <c r="A151" s="32"/>
      <c r="B151" s="29"/>
      <c r="C151" s="29"/>
      <c r="D151" s="29"/>
      <c r="E151" s="29"/>
    </row>
    <row r="153" spans="1:5" x14ac:dyDescent="0.3">
      <c r="B153" s="30"/>
      <c r="D153" s="30"/>
    </row>
    <row r="155" spans="1:5" x14ac:dyDescent="0.3">
      <c r="B155" s="30"/>
      <c r="D155" s="30"/>
    </row>
    <row r="157" spans="1:5" x14ac:dyDescent="0.3">
      <c r="B157" s="30"/>
      <c r="D157" s="30"/>
    </row>
    <row r="159" spans="1:5" x14ac:dyDescent="0.3">
      <c r="B159" s="30"/>
      <c r="D159" s="30"/>
    </row>
    <row r="161" spans="1:5" x14ac:dyDescent="0.3">
      <c r="A161" s="32"/>
      <c r="B161" s="29"/>
      <c r="C161" s="29"/>
      <c r="D161" s="29"/>
      <c r="E161" s="29"/>
    </row>
    <row r="163" spans="1:5" x14ac:dyDescent="0.3">
      <c r="B163" s="30"/>
      <c r="D163" s="30"/>
    </row>
    <row r="165" spans="1:5" x14ac:dyDescent="0.3">
      <c r="B165" s="30"/>
      <c r="D165" s="30"/>
    </row>
    <row r="167" spans="1:5" x14ac:dyDescent="0.3">
      <c r="B167" s="30"/>
      <c r="D167" s="30"/>
    </row>
    <row r="169" spans="1:5" x14ac:dyDescent="0.3">
      <c r="B169" s="30"/>
      <c r="D169" s="30"/>
    </row>
    <row r="171" spans="1:5" x14ac:dyDescent="0.3">
      <c r="A171" s="32"/>
      <c r="B171" s="29"/>
      <c r="C171" s="29"/>
      <c r="D171" s="29"/>
      <c r="E171" s="29"/>
    </row>
    <row r="173" spans="1:5" x14ac:dyDescent="0.3">
      <c r="B173" s="30"/>
      <c r="D173" s="30"/>
    </row>
    <row r="175" spans="1:5" x14ac:dyDescent="0.3">
      <c r="B175" s="30"/>
      <c r="D175" s="30"/>
    </row>
    <row r="177" spans="2:4" x14ac:dyDescent="0.3">
      <c r="B177" s="30"/>
      <c r="D177" s="30"/>
    </row>
    <row r="179" spans="2:4" x14ac:dyDescent="0.3">
      <c r="B179" s="30"/>
      <c r="D179" s="30"/>
    </row>
    <row r="181" spans="2:4" x14ac:dyDescent="0.3">
      <c r="B181" s="30"/>
      <c r="D181" s="30"/>
    </row>
    <row r="183" spans="2:4" x14ac:dyDescent="0.3">
      <c r="B183" s="30"/>
      <c r="D183" s="30"/>
    </row>
    <row r="185" spans="2:4" x14ac:dyDescent="0.3">
      <c r="B185" s="30"/>
      <c r="D185" s="30"/>
    </row>
    <row r="187" spans="2:4" x14ac:dyDescent="0.3">
      <c r="B187" s="30"/>
      <c r="D187" s="30"/>
    </row>
    <row r="189" spans="2:4" x14ac:dyDescent="0.3">
      <c r="B189" s="30"/>
      <c r="D189" s="30"/>
    </row>
    <row r="191" spans="2:4" x14ac:dyDescent="0.3">
      <c r="B191" s="30"/>
      <c r="D191" s="30"/>
    </row>
    <row r="193" spans="1:5" x14ac:dyDescent="0.3">
      <c r="A193" s="32"/>
      <c r="B193" s="29"/>
      <c r="C193" s="29"/>
      <c r="D193" s="29"/>
      <c r="E193" s="29"/>
    </row>
    <row r="195" spans="1:5" x14ac:dyDescent="0.3">
      <c r="B195" s="30"/>
      <c r="D195" s="30"/>
    </row>
    <row r="197" spans="1:5" x14ac:dyDescent="0.3">
      <c r="B197" s="30"/>
      <c r="D197" s="30"/>
    </row>
    <row r="199" spans="1:5" x14ac:dyDescent="0.3">
      <c r="B199" s="30"/>
      <c r="D199" s="30"/>
    </row>
    <row r="201" spans="1:5" x14ac:dyDescent="0.3">
      <c r="B201" s="30"/>
      <c r="D201" s="30"/>
    </row>
    <row r="203" spans="1:5" x14ac:dyDescent="0.3">
      <c r="B203" s="30"/>
      <c r="D203" s="30"/>
    </row>
    <row r="205" spans="1:5" x14ac:dyDescent="0.3">
      <c r="B205" s="30"/>
      <c r="D205" s="30"/>
    </row>
    <row r="207" spans="1:5" x14ac:dyDescent="0.3">
      <c r="B207" s="30"/>
      <c r="D207" s="30"/>
    </row>
    <row r="209" spans="2:4" x14ac:dyDescent="0.3">
      <c r="B209" s="30"/>
      <c r="D209" s="30"/>
    </row>
    <row r="211" spans="2:4" x14ac:dyDescent="0.3">
      <c r="B211" s="30"/>
      <c r="D211" s="30"/>
    </row>
    <row r="213" spans="2:4" x14ac:dyDescent="0.3">
      <c r="B213" s="30"/>
      <c r="D213" s="30"/>
    </row>
  </sheetData>
  <dataValidations count="4">
    <dataValidation type="list" showInputMessage="1" showErrorMessage="1" sqref="D96 D154 D156 D158 B8 B178 B98 B136 B138 B140 B184 B186 D134 B10 B12 B14 D8 D10 D12 D14 D136 D138 D140 B18 B172 B100 B102 B104 B210 B212 D98 D100 B20 B22 B24 D18 D20 D22 D24 D102 D104 B28 B162 D208 D202 D204 D210 D212 B106 B108 B30 B32 B34 D28 D30 D32 D34 D106 B36 D108 B142 B144 D206 D180 D182 D142 D144 D172 B38 B40 B42 D36 D38 D40 D42 B110 B112 D184 D186 D110 D112 B44 B46 D44 D46 D174 D176 D178 B208 B50 B114 D114 B202 B182 B204 B146 B148 B196 B116 B52 B54 B56 D50 D52 D54 D56 B118 B58 D116 D118 D146 D148 B206 B180 B198 B200 B120 B60 B62 B64 D58 D60 D62 D64 B122 D120 B188 B190 D122 B152 B66 B68 D66 D68 B164 B126 B166 B70 B72 D70 D72 B168 D188 B76 D162 D194 D164 D190 D166 D168 B128 B130 B132 B78 B80 B82 D76 D78 D80 D82 B84 D126 D128 D130 D132 B86 D84 D86 B174 B176 B194 D196 B90 B154 B134 B156 B158 D152 D198 D200 B92 B94 B96 D90 D92 D94">
      <formula1>INDIRECT("t_villes[villes]")</formula1>
    </dataValidation>
    <dataValidation type="list" showInputMessage="1" showErrorMessage="1" sqref="E138 E140 E142 E56 E58 E60 E144 E104 E196 C204 C130 C68 C194 C132 E8 C134 C136 E154 E62 E64 C106 C108 C164 E202 E176 C182 C184 E178 C166 C152 E182 C70 C72 E198 E106 E66 C210 C200 C168 C206 E184 E10 E12 E180 C102 C186 E146 E148 C110 C112 E204 E68 C104 C196 C60 C62 E194 E70 E14 C64 E174 E108 C114 E128 E130 C116 E132 C180 E186 E18 E20 E206 C76 C78 C80 C82 C178 E200 E72 E110 C66 C198 C34 C36 C118 C120 E22 E156 E158 E76 E78 E162 E152 C84 C86 C122 E24 E28 E30 E32 E34 C126 E80 E82 E210 E212 C138 C140 C38 C40 C42 C44 E112 E114 C142 C144 E36 E38 E84 E86 E90 E92 E94 C90 C46 C50 E172 E208 E40 C172 C208 C202 C128 C92 C94 C96 C98 E134 E42 E44 E46 E136 E96 C188 C100 E116 E118 C174 E164 E166 C190 C52 C54 C56 E168 C176 E50 C58 C212 E98 E100 E102 C146 C148 E120 E122 E188 E190 E52 E126 C154 E54 C156 C158 C162">
      <formula1>INDIRECT("t_hrs[hrs-divers]")</formula1>
    </dataValidation>
    <dataValidation type="list" showInputMessage="1" showErrorMessage="1" sqref="D97 D157 D159 B9 B181 B99 B175 B173 B137 B139 B141 D205 B11 B13 B15 D9 D11 D13 D15 D135 D137 D139 D141 B19 B101 B103 B211 B213 B105 D99 D101 D103 D105 B21 B23 B25 D19 D21 D23 D25 D211 B163 B29 D207 D209 D213 B183 B185 B107 B109 D107 B31 B33 B35 D29 D31 D33 D35 D109 B187 B37 B143 D181 D183 D185 B145 D143 D145 B111 B39 B41 B43 D37 D39 D41 D43 B113 D111 D187 D113 B177 B179 B45 B47 D45 D47 B203 B115 B51 D115 D173 D175 B207 D177 D179 B147 B149 D147 D149 B53 B55 B57 D51 D53 D55 D57 B117 B209 B119 D117 B59 D119 B197 B153 B121 B61 B63 B65 D59 D61 D63 D65 B123 D121 D123 B189 B199 B67 B69 D67 D69 B165 B127 B191 D189 B167 B71 B73 D71 D73 B169 D191 B201 B77 D195 D197 D163 D203 D165 D167 D169 B129 B131 B79 B81 B83 D77 D79 D81 D83 B133 D127 D129 D131 B85 D133 D199 B87 D85 D87 B205 B195 B155 B135 B91 B157 B159 D153 D201 D155 B93 B95 B97 D91 D93 D95">
      <formula1>INDIRECT("t_rem[remorques]")</formula1>
    </dataValidation>
    <dataValidation type="list" showInputMessage="1" showErrorMessage="1" sqref="E207 E209 C199 C201 C203 C205 C207 C209 E211 E213 E189 E191 E195 E197 E199 E201 E203 E205 C33 C35 C37 C39 C41 C43 C45 C47 C51 C53 C55 C57 C59 C61 C63 C65 C67 C69 C71 C73 C77 C79 C81 C83 C85 C87 C91 C93 C95 C97 C99 C101 C103 C105 C107 C109 C111 C113 C115 C117 C119 C121 C123 C127 C129 C131 C133 C135 C137 C139 C141 C143 C145 C147 C149 C153 C155 C157 C159 C163 C165 C167 C169 C173 C175 C177 C179 C181 C183 C185 C187 C189 C191 C195 C197 C211 C213 E9 E11 E13 E15 E19 E21 E23 E25 E29 E31 E33 E35 E37 E39 E41 E43 E45 E47 E51 E53 E55 E57 E59 E61 E63 E65 E67 E69 E71 E73 E77 E79 E81 E83 E85 E87 E91 E93 E95 E97 E99 E101 E103 E105 E107 E109 E111 E113 E115 E117 E119 E121 E123 E127 E129 E131 E133 E135 E137 E139 E141 E143 E145 E147 E149 E153 E155 E157 E159 E163 E165 E167 E169 E173 E175 E177 E179 E181 E183 E185 E187">
      <formula1>INDIRECT("t_divers[divers2]")</formula1>
    </dataValidation>
  </dataValidations>
  <pageMargins left="0.7" right="0.7" top="0.75" bottom="0.75" header="0.3" footer="0.3"/>
  <pageSetup paperSize="9" orientation="portrait" r:id="rId1"/>
  <tableParts count="4">
    <tablePart r:id="rId2"/>
    <tablePart r:id="rId3"/>
    <tablePart r:id="rId4"/>
    <tablePart r:id="rId5"/>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HEURES</vt:lpstr>
      <vt:lpstr>Requête</vt:lpstr>
      <vt:lpstr>VHL</vt:lpstr>
      <vt:lpstr>CLIENTS</vt:lpstr>
      <vt:lpstr>EXTRAC SOCIAL JOUR</vt:lpstr>
      <vt:lpstr>KMS &amp; TPS SERVICE-Mois</vt:lpstr>
      <vt:lpstr>LISTES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 RENAULT</dc:creator>
  <cp:lastModifiedBy>Nicolas RENAULT</cp:lastModifiedBy>
  <dcterms:created xsi:type="dcterms:W3CDTF">2023-03-30T08:28:28Z</dcterms:created>
  <dcterms:modified xsi:type="dcterms:W3CDTF">2023-05-25T13:49:13Z</dcterms:modified>
</cp:coreProperties>
</file>