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ate1904="1"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n.renault\Downloads\"/>
    </mc:Choice>
  </mc:AlternateContent>
  <bookViews>
    <workbookView xWindow="0" yWindow="0" windowWidth="23040" windowHeight="8736"/>
  </bookViews>
  <sheets>
    <sheet name="LISTES" sheetId="9" r:id="rId1"/>
  </sheets>
  <functionGroups builtInGroupCount="18"/>
  <definedNames>
    <definedName name="_année">LISTES!$N$1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9" l="1"/>
  <c r="J12" i="9"/>
  <c r="J13" i="9"/>
  <c r="M3" i="9"/>
  <c r="E4" i="9" l="1"/>
  <c r="F8" i="9" l="1"/>
  <c r="M10" i="9"/>
  <c r="N10" i="9" s="1"/>
  <c r="F7" i="9"/>
  <c r="F4" i="9"/>
  <c r="F9" i="9"/>
  <c r="F6" i="9"/>
  <c r="F13" i="9"/>
  <c r="F5" i="9"/>
  <c r="F11" i="9"/>
  <c r="F3" i="9"/>
  <c r="F12" i="9"/>
  <c r="F10" i="9"/>
  <c r="F2" i="9"/>
  <c r="E2" i="9"/>
  <c r="E8" i="9"/>
  <c r="E7" i="9"/>
  <c r="E6" i="9"/>
  <c r="E3" i="9"/>
  <c r="E13" i="9"/>
  <c r="E5" i="9"/>
  <c r="E11" i="9"/>
  <c r="E10" i="9"/>
  <c r="E9" i="9"/>
  <c r="E12" i="9"/>
  <c r="G8" i="9" l="1"/>
  <c r="H8" i="9" s="1"/>
  <c r="G13" i="9"/>
  <c r="H13" i="9" s="1"/>
  <c r="G6" i="9"/>
  <c r="G9" i="9"/>
  <c r="G10" i="9"/>
  <c r="H10" i="9" s="1"/>
  <c r="G2" i="9"/>
  <c r="H2" i="9" s="1"/>
  <c r="G12" i="9"/>
  <c r="H12" i="9" s="1"/>
  <c r="G4" i="9"/>
  <c r="H4" i="9" s="1"/>
  <c r="G3" i="9"/>
  <c r="H3" i="9" s="1"/>
  <c r="G7" i="9"/>
  <c r="H7" i="9" s="1"/>
  <c r="G5" i="9"/>
  <c r="G11" i="9"/>
  <c r="H11" i="9" s="1"/>
  <c r="H6" i="9" l="1"/>
  <c r="H9" i="9"/>
  <c r="H5" i="9"/>
  <c r="M9" i="9" l="1"/>
  <c r="N9" i="9" s="1"/>
  <c r="M12" i="9"/>
  <c r="N12" i="9" s="1"/>
  <c r="M11" i="9"/>
  <c r="N11" i="9" s="1"/>
  <c r="M5" i="9"/>
  <c r="N5" i="9" s="1"/>
  <c r="M2" i="9"/>
  <c r="M7" i="9" l="1"/>
  <c r="N7" i="9" s="1"/>
  <c r="N3" i="9"/>
  <c r="N2" i="9"/>
  <c r="M4" i="9"/>
  <c r="N4" i="9" s="1"/>
  <c r="M8" i="9"/>
  <c r="N8" i="9" s="1"/>
  <c r="M6" i="9"/>
  <c r="N6" i="9" l="1"/>
  <c r="J10" i="9"/>
  <c r="I11" i="9"/>
  <c r="I12" i="9"/>
  <c r="I6" i="9"/>
  <c r="J6" i="9" s="1"/>
  <c r="I2" i="9"/>
  <c r="J2" i="9" s="1"/>
  <c r="I9" i="9"/>
  <c r="J9" i="9" s="1"/>
  <c r="I7" i="9"/>
  <c r="J7" i="9" s="1"/>
  <c r="I4" i="9"/>
  <c r="J4" i="9" s="1"/>
  <c r="I8" i="9"/>
  <c r="J8" i="9" s="1"/>
  <c r="I5" i="9"/>
  <c r="J5" i="9" s="1"/>
  <c r="I3" i="9"/>
  <c r="J3" i="9" s="1"/>
  <c r="I13" i="9"/>
  <c r="I10" i="9"/>
</calcChain>
</file>

<file path=xl/sharedStrings.xml><?xml version="1.0" encoding="utf-8"?>
<sst xmlns="http://schemas.openxmlformats.org/spreadsheetml/2006/main" count="34" uniqueCount="34">
  <si>
    <t>Nb jours ouvrés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</si>
  <si>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</si>
  <si>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</si>
  <si>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</si>
  <si>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</si>
  <si>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</si>
  <si>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</si>
  <si>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</si>
  <si>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</si>
  <si>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</si>
  <si>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</si>
  <si>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</si>
  <si>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</si>
  <si>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</si>
  <si>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</si>
  <si>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</t>
  </si>
  <si>
    <t>jours_fériés</t>
  </si>
  <si>
    <t>jf</t>
  </si>
  <si>
    <t>Premier de l'AN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</si>
  <si>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</si>
  <si>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</si>
  <si>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</si>
  <si>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</si>
  <si>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</si>
  <si>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</si>
  <si>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</si>
  <si>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</si>
  <si>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</si>
  <si>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</si>
  <si>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nb jours</t>
  </si>
  <si>
    <t>Début mois</t>
  </si>
  <si>
    <t>Fin mois</t>
  </si>
  <si>
    <t>Avec JF</t>
  </si>
  <si>
    <t>nb ouvré - 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</si>
</sst>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\ dd/mm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</fills>
  <borders count="6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3" fillId="5" borderId="3" xfId="1" applyNumberFormat="1" applyFont="1" applyFill="1" applyBorder="1" applyAlignment="1">
      <alignment horizontal="center" vertical="center"/>
    </xf>
    <xf numFmtId="164" fontId="3" fillId="5" borderId="4" xfId="1" applyNumberFormat="1" applyFont="1" applyFill="1" applyBorder="1" applyAlignment="1">
      <alignment horizontal="center" vertical="center"/>
    </xf>
    <xf numFmtId="0" fontId="3" fillId="4" borderId="5" xfId="1" applyNumberFormat="1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0" fontId="3" fillId="5" borderId="5" xfId="1" applyNumberFormat="1" applyFont="1" applyFill="1" applyBorder="1" applyAlignment="1">
      <alignment horizontal="center" vertical="center"/>
    </xf>
    <xf numFmtId="164" fontId="3" fillId="5" borderId="1" xfId="1" applyNumberFormat="1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2" fillId="3" borderId="0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center" vertical="top" wrapText="1"/>
    </xf>
  </cellXfs>
  <cellStyles count="2">
    <cellStyle name="Normal" xfId="0" builtinId="0"/>
    <cellStyle name="Normal 2" xfId="1"/>
  </cellStyles>
  <dxfs count="19"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1" tint="0.499984740745262"/>
        </patternFill>
      </fill>
    </dxf>
    <dxf>
      <font>
        <b val="0"/>
        <i val="0"/>
        <sz val="8"/>
        <name val="Calibri"/>
        <scheme val="minor"/>
      </font>
      <fill>
        <patternFill>
          <bgColor theme="7" tint="0.79998168889431442"/>
        </patternFill>
      </fill>
      <border>
        <left style="thin">
          <color theme="2" tint="-0.24994659260841701"/>
        </left>
        <right style="thin">
          <color theme="2" tint="-0.24994659260841701"/>
        </right>
        <top style="thin">
          <color theme="2" tint="-0.24994659260841701"/>
        </top>
        <bottom style="thin">
          <color theme="2" tint="-0.24994659260841701"/>
        </bottom>
      </border>
    </dxf>
    <dxf>
      <font>
        <sz val="8"/>
        <name val="Calibri"/>
        <scheme val="minor"/>
      </font>
    </dxf>
    <dxf>
      <font>
        <sz val="10"/>
      </font>
    </dxf>
    <dxf>
      <font>
        <b/>
        <color theme="1"/>
      </font>
      <border>
        <bottom style="thin">
          <color theme="6"/>
        </bottom>
        <vertical/>
        <horizontal/>
      </border>
    </dxf>
    <dxf>
      <font>
        <sz val="8"/>
        <color theme="1"/>
        <name val="Calibri"/>
        <scheme val="minor"/>
      </font>
      <fill>
        <patternFill>
          <bgColor theme="4" tint="0.39994506668294322"/>
        </patternFill>
      </fill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</dxfs>
  <tableStyles count="4" defaultTableStyle="TableStyleMedium2" defaultPivotStyle="PivotStyleLight16">
    <tableStyle name="SlicerStyleLight3 2" pivot="0" table="0" count="10">
      <tableStyleElement type="wholeTable" dxfId="18"/>
      <tableStyleElement type="headerRow" dxfId="17"/>
    </tableStyle>
    <tableStyle name="Style de segment 1" pivot="0" table="0" count="1">
      <tableStyleElement type="wholeTable" dxfId="16"/>
    </tableStyle>
    <tableStyle name="Style de segment 2" pivot="0" table="0" count="1">
      <tableStyleElement type="wholeTable" dxfId="15"/>
    </tableStyle>
    <tableStyle name="Style de segment 3" pivot="0" table="0" count="8">
      <tableStyleElement type="wholeTable" dxfId="14"/>
      <tableStyleElement type="headerRow" dxfId="13"/>
    </tableStyle>
  </tableStyles>
  <colors>
    <mruColors>
      <color rgb="FFFF9900"/>
    </mruColors>
  </colors>
  <extLst>
    <ext xmlns:x14="http://schemas.microsoft.com/office/spreadsheetml/2009/9/main" uri="{46F421CA-312F-682f-3DD2-61675219B42D}">
      <x14:dxfs count="14">
        <dxf>
          <fill>
            <patternFill>
              <bgColor theme="2" tint="-9.9948118533890809E-2"/>
            </patternFill>
          </fill>
        </dxf>
        <dxf>
          <fill>
            <patternFill>
              <bgColor theme="2" tint="-0.499984740745262"/>
            </patternFill>
          </fill>
        </dxf>
        <dxf>
          <fill>
            <patternFill>
              <bgColor theme="7" tint="0.79998168889431442"/>
            </patternFill>
          </fill>
        </dxf>
        <dxf>
          <fill>
            <patternFill>
              <bgColor theme="7" tint="0.39994506668294322"/>
            </patternFill>
          </fill>
        </dxf>
        <dxf>
          <fill>
            <patternFill>
              <bgColor theme="5" tint="0.79998168889431442"/>
            </patternFill>
          </fill>
        </dxf>
        <dxf>
          <fill>
            <patternFill>
              <bgColor theme="5" tint="0.59996337778862885"/>
            </patternFill>
          </fill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6" tint="0.79998168889431442"/>
              <bgColor theme="6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6" tint="0.59999389629810485"/>
              <bgColor theme="6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Light3 2">
          <x14:slicerStyleElements>
            <x14:slicerStyleElement type="unselectedItemWithData" dxfId="13"/>
            <x14:slicerStyleElement type="unselectedItemWithNoData" dxfId="12"/>
            <x14:slicerStyleElement type="selectedItemWithData" dxfId="11"/>
            <x14:slicerStyleElement type="selectedItemWithNoData" dxfId="10"/>
            <x14:slicerStyleElement type="hoveredUnselectedItemWithData" dxfId="9"/>
            <x14:slicerStyleElement type="hoveredSelectedItemWithData" dxfId="8"/>
            <x14:slicerStyleElement type="hoveredUnselectedItemWithNoData" dxfId="7"/>
            <x14:slicerStyleElement type="hoveredSelectedItemWithNoData" dxfId="6"/>
          </x14:slicerStyleElements>
        </x14:slicerStyle>
        <x14:slicerStyle name="Style de segment 1"/>
        <x14:slicerStyle name="Style de segment 2"/>
        <x14:slicerStyle name="Style de segment 3">
          <x14:slicerStyleElements>
            <x14:slicerStyleElement type="unselectedItemWithData" dxfId="5"/>
            <x14:slicerStyleElement type="unselectedItemWithNoData" dxfId="4"/>
            <x14:slicerStyleElement type="selectedItemWithData" dxfId="3"/>
            <x14:slicerStyleElement type="selectedItemWithNoData" dxfId="2"/>
            <x14:slicerStyleElement type="hoveredSelectedItemWith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9" name="année" displayName="année" ref="A1:A13" totalsRowShown="0" headerRowDxfId="1" dataDxfId="12">
  <autoFilter ref="A1:A13"/>
  <tableColumns count="1">
    <tableColumn id="1" name="année" dataDxfId="1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0" name="_mois" displayName="_mois" ref="C1:J13" totalsRowShown="0" headerRowDxfId="0" dataDxfId="10">
  <autoFilter ref="C1:J13"/>
  <tableColumns count="8">
    <tableColumn id="1" name="mois" dataDxfId="9"/>
    <tableColumn id="2" name="N°" dataDxfId="8"/>
    <tableColumn id="3" name="nb jours" dataDxfId="7">
      <calculatedColumnFormula>DAY(DATE(_année,_mois[[#This Row],[N°]]+1,1)-1)</calculatedColumnFormula>
    </tableColumn>
    <tableColumn id="6" name="Début mois" dataDxfId="6">
      <calculatedColumnFormula>DATE(_année,_mois[[#This Row],[N°]],1)</calculatedColumnFormula>
    </tableColumn>
    <tableColumn id="5" name="Fin mois" dataDxfId="5">
      <calculatedColumnFormula>_mois[[#This Row],[Début mois]]+_mois[[#This Row],[nb jours]]-1</calculatedColumnFormula>
    </tableColumn>
    <tableColumn id="4" name="Nb jours ouvrés" dataDxfId="4">
      <calculatedColumnFormula>NETWORKDAYS(_mois[[#This Row],[Début mois]],_mois[[#This Row],[Fin mois]])</calculatedColumnFormula>
    </tableColumn>
    <tableColumn id="7" name="Avec JF" dataDxfId="3">
      <calculatedColumnFormula>NETWORKDAYS(_mois[[#This Row],[Début mois]],_mois[[#This Row],[Fin mois]],$M$2:$M$12)</calculatedColumnFormula>
    </tableColumn>
    <tableColumn id="8" name="nb ouvré - aujourd'hui" dataDxfId="2">
      <calculatedColumnFormula>IF(MONTH(TODAY())&gt;MONTH(_mois[[#This Row],[Début mois]]),_mois[[#This Row],[Avec JF]],IF(MONTH(TODAY())&lt;MONTH(_mois[[#This Row],[Début mois]]),0,NETWORKDAYS.INTL(_mois[[#This Row],[Début mois]],TODAY(),1,$M$2:$M$12)))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N16"/>
  <sheetViews>
    <sheetView tabSelected="1" workbookViewId="0">
      <pane ySplit="1" topLeftCell="A2" activePane="bottomLeft" state="frozen"/>
      <selection pane="bottomLeft" activeCell="J18" sqref="J18"/>
    </sheetView>
  </sheetViews>
  <sheetFormatPr baseColWidth="10" defaultRowHeight="14.4" x14ac:dyDescent="0.3"/>
  <cols>
    <col min="1" max="1" width="11.5546875" style="1"/>
    <col min="2" max="2" width="4.77734375" style="1" customWidth="1"/>
    <col min="3" max="3" width="11.5546875" style="1"/>
    <col min="4" max="4" width="5.88671875" style="1" customWidth="1"/>
    <col min="5" max="7" width="11.6640625" style="1" customWidth="1"/>
    <col min="8" max="8" width="13.77734375" style="1" customWidth="1"/>
    <col min="9" max="9" width="13.6640625" style="1" customWidth="1"/>
    <col min="10" max="10" width="12.33203125" style="1" customWidth="1"/>
    <col min="11" max="11" width="4.77734375" style="1" customWidth="1"/>
    <col min="12" max="12" width="16.88671875" style="1" customWidth="1"/>
    <col min="13" max="13" width="16.44140625" style="1" customWidth="1"/>
    <col min="14" max="14" width="16.6640625" style="1" bestFit="1" customWidth="1"/>
    <col min="15" max="16384" width="11.5546875" style="1"/>
  </cols>
  <sheetData>
    <row r="1" spans="1:14" s="13" customFormat="1" ht="49.2" customHeight="1" thickBot="1" x14ac:dyDescent="0.35">
      <c r="A1" s="13" t="s">
        <v>1</v>
      </c>
      <c r="C1" s="13" t="s">
        <v>2</v>
      </c>
      <c r="D1" s="13" t="s">
        <v>15</v>
      </c>
      <c r="E1" s="13" t="s">
        <v>29</v>
      </c>
      <c r="F1" s="13" t="s">
        <v>30</v>
      </c>
      <c r="G1" s="13" t="s">
        <v>31</v>
      </c>
      <c r="H1" s="13" t="s">
        <v>0</v>
      </c>
      <c r="I1" s="13" t="s">
        <v>32</v>
      </c>
      <c r="J1" s="13" t="s">
        <v>33</v>
      </c>
      <c r="L1" s="14" t="s">
        <v>16</v>
      </c>
      <c r="M1" s="15" t="s">
        <v>17</v>
      </c>
      <c r="N1" s="16">
        <v>2021</v>
      </c>
    </row>
    <row r="2" spans="1:14" ht="15" thickTop="1" x14ac:dyDescent="0.3">
      <c r="A2" s="1">
        <v>2021</v>
      </c>
      <c r="C2" s="1" t="s">
        <v>3</v>
      </c>
      <c r="D2" s="1">
        <v>1</v>
      </c>
      <c r="E2" s="11">
        <f>DAY(DATE(_année,_mois[[#This Row],[N°]]+1,1)-1)</f>
        <v>31</v>
      </c>
      <c r="F2" s="10">
        <f>DATE(_année,_mois[[#This Row],[N°]],1)</f>
        <v>42735</v>
      </c>
      <c r="G2" s="10">
        <f>_mois[[#This Row],[Début mois]]+_mois[[#This Row],[nb jours]]-1</f>
        <v>42765</v>
      </c>
      <c r="H2" s="12">
        <f>NETWORKDAYS(_mois[[#This Row],[Début mois]],_mois[[#This Row],[Fin mois]])</f>
        <v>21</v>
      </c>
      <c r="I2" s="12">
        <f>NETWORKDAYS(_mois[[#This Row],[Début mois]],_mois[[#This Row],[Fin mois]],$M$2:$M$12)</f>
        <v>20</v>
      </c>
      <c r="J2" s="12">
        <f ca="1">IF(MONTH(TODAY())&gt;MONTH(_mois[[#This Row],[Début mois]]),_mois[[#This Row],[Avec JF]],IF(MONTH(TODAY())&lt;MONTH(_mois[[#This Row],[Début mois]]),0,NETWORKDAYS.INTL(_mois[[#This Row],[Début mois]],TODAY(),1,$M$2:$M$12)))</f>
        <v>20</v>
      </c>
      <c r="L2" s="2" t="s">
        <v>18</v>
      </c>
      <c r="M2" s="3">
        <f>DATE(N1,1,1)</f>
        <v>42735</v>
      </c>
      <c r="N2" s="1">
        <f>MONTH(M2)</f>
        <v>1</v>
      </c>
    </row>
    <row r="3" spans="1:14" x14ac:dyDescent="0.3">
      <c r="A3" s="1">
        <v>2022</v>
      </c>
      <c r="C3" s="1" t="s">
        <v>4</v>
      </c>
      <c r="D3" s="1">
        <v>2</v>
      </c>
      <c r="E3" s="11">
        <f>DAY(DATE(_année,_mois[[#This Row],[N°]]+1,1)-1)</f>
        <v>28</v>
      </c>
      <c r="F3" s="10">
        <f>DATE(_année,_mois[[#This Row],[N°]],1)</f>
        <v>42766</v>
      </c>
      <c r="G3" s="10">
        <f>_mois[[#This Row],[Début mois]]+_mois[[#This Row],[nb jours]]-1</f>
        <v>42793</v>
      </c>
      <c r="H3" s="11">
        <f>NETWORKDAYS(_mois[[#This Row],[Début mois]],_mois[[#This Row],[Fin mois]])</f>
        <v>20</v>
      </c>
      <c r="I3" s="11">
        <f>NETWORKDAYS(_mois[[#This Row],[Début mois]],_mois[[#This Row],[Fin mois]],$M$2:$M$12)</f>
        <v>20</v>
      </c>
      <c r="J3" s="11">
        <f ca="1">IF(MONTH(TODAY())&gt;MONTH(_mois[[#This Row],[Début mois]]),_mois[[#This Row],[Avec JF]],IF(MONTH(TODAY())&lt;MONTH(_mois[[#This Row],[Début mois]]),0,NETWORKDAYS.INTL(_mois[[#This Row],[Début mois]],TODAY(),1,$M$2:$M$12)))</f>
        <v>20</v>
      </c>
      <c r="L3" s="4" t="s">
        <v>19</v>
      </c>
      <c r="M3" s="5">
        <f>Paques(_année)</f>
        <v>42828</v>
      </c>
      <c r="N3" s="1">
        <f t="shared" ref="N3:N12" si="0">MONTH(M3)</f>
        <v>4</v>
      </c>
    </row>
    <row r="4" spans="1:14" x14ac:dyDescent="0.3">
      <c r="A4" s="1">
        <v>2023</v>
      </c>
      <c r="C4" s="1" t="s">
        <v>5</v>
      </c>
      <c r="D4" s="1">
        <v>3</v>
      </c>
      <c r="E4" s="11">
        <f>DAY(DATE(_année,_mois[[#This Row],[N°]]+1,1)-1)</f>
        <v>31</v>
      </c>
      <c r="F4" s="10">
        <f>DATE(_année,_mois[[#This Row],[N°]],1)</f>
        <v>42794</v>
      </c>
      <c r="G4" s="10">
        <f>_mois[[#This Row],[Début mois]]+_mois[[#This Row],[nb jours]]-1</f>
        <v>42824</v>
      </c>
      <c r="H4" s="11">
        <f>NETWORKDAYS(_mois[[#This Row],[Début mois]],_mois[[#This Row],[Fin mois]])</f>
        <v>23</v>
      </c>
      <c r="I4" s="11">
        <f>NETWORKDAYS(_mois[[#This Row],[Début mois]],_mois[[#This Row],[Fin mois]],$M$2:$M$12)</f>
        <v>23</v>
      </c>
      <c r="J4" s="11">
        <f ca="1">IF(MONTH(TODAY())&gt;MONTH(_mois[[#This Row],[Début mois]]),_mois[[#This Row],[Avec JF]],IF(MONTH(TODAY())&lt;MONTH(_mois[[#This Row],[Début mois]]),0,NETWORKDAYS.INTL(_mois[[#This Row],[Début mois]],TODAY(),1,$M$2:$M$12)))</f>
        <v>23</v>
      </c>
      <c r="L4" s="6" t="s">
        <v>20</v>
      </c>
      <c r="M4" s="7">
        <f>DATE(N1,5,1)</f>
        <v>42855</v>
      </c>
      <c r="N4" s="1">
        <f t="shared" si="0"/>
        <v>5</v>
      </c>
    </row>
    <row r="5" spans="1:14" x14ac:dyDescent="0.3">
      <c r="A5" s="1">
        <v>2024</v>
      </c>
      <c r="C5" s="1" t="s">
        <v>6</v>
      </c>
      <c r="D5" s="1">
        <v>4</v>
      </c>
      <c r="E5" s="11">
        <f>DAY(DATE(_année,_mois[[#This Row],[N°]]+1,1)-1)</f>
        <v>30</v>
      </c>
      <c r="F5" s="10">
        <f>DATE(_année,_mois[[#This Row],[N°]],1)</f>
        <v>42825</v>
      </c>
      <c r="G5" s="10">
        <f>_mois[[#This Row],[Début mois]]+_mois[[#This Row],[nb jours]]-1</f>
        <v>42854</v>
      </c>
      <c r="H5" s="11">
        <f>NETWORKDAYS(_mois[[#This Row],[Début mois]],_mois[[#This Row],[Fin mois]])</f>
        <v>22</v>
      </c>
      <c r="I5" s="11">
        <f>NETWORKDAYS(_mois[[#This Row],[Début mois]],_mois[[#This Row],[Fin mois]],$M$2:$M$12)</f>
        <v>22</v>
      </c>
      <c r="J5" s="11">
        <f ca="1">IF(MONTH(TODAY())&gt;MONTH(_mois[[#This Row],[Début mois]]),_mois[[#This Row],[Avec JF]],IF(MONTH(TODAY())&lt;MONTH(_mois[[#This Row],[Début mois]]),0,NETWORKDAYS.INTL(_mois[[#This Row],[Début mois]],TODAY(),1,$M$2:$M$12)))</f>
        <v>22</v>
      </c>
      <c r="L5" s="4" t="s">
        <v>21</v>
      </c>
      <c r="M5" s="5">
        <f>DATE(N1,5,8)</f>
        <v>42862</v>
      </c>
      <c r="N5" s="1">
        <f t="shared" si="0"/>
        <v>5</v>
      </c>
    </row>
    <row r="6" spans="1:14" x14ac:dyDescent="0.3">
      <c r="A6" s="1">
        <v>2025</v>
      </c>
      <c r="C6" s="1" t="s">
        <v>7</v>
      </c>
      <c r="D6" s="1">
        <v>5</v>
      </c>
      <c r="E6" s="11">
        <f>DAY(DATE(_année,_mois[[#This Row],[N°]]+1,1)-1)</f>
        <v>31</v>
      </c>
      <c r="F6" s="10">
        <f>DATE(_année,_mois[[#This Row],[N°]],1)</f>
        <v>42855</v>
      </c>
      <c r="G6" s="10">
        <f>_mois[[#This Row],[Début mois]]+_mois[[#This Row],[nb jours]]-1</f>
        <v>42885</v>
      </c>
      <c r="H6" s="11">
        <f>NETWORKDAYS(_mois[[#This Row],[Début mois]],_mois[[#This Row],[Fin mois]])</f>
        <v>21</v>
      </c>
      <c r="I6" s="11">
        <f>NETWORKDAYS(_mois[[#This Row],[Début mois]],_mois[[#This Row],[Fin mois]],$M$2:$M$12)</f>
        <v>20</v>
      </c>
      <c r="J6" s="11">
        <f ca="1">IF(MONTH(TODAY())&gt;MONTH(_mois[[#This Row],[Début mois]]),_mois[[#This Row],[Avec JF]],IF(MONTH(TODAY())&lt;MONTH(_mois[[#This Row],[Début mois]]),0,NETWORKDAYS.INTL(_mois[[#This Row],[Début mois]],TODAY(),1,$M$2:$M$12)))</f>
        <v>20</v>
      </c>
      <c r="L6" s="6" t="s">
        <v>22</v>
      </c>
      <c r="M6" s="5">
        <f>M3+38</f>
        <v>42866</v>
      </c>
      <c r="N6" s="1">
        <f t="shared" si="0"/>
        <v>5</v>
      </c>
    </row>
    <row r="7" spans="1:14" x14ac:dyDescent="0.3">
      <c r="A7" s="1">
        <v>2026</v>
      </c>
      <c r="C7" s="1" t="s">
        <v>8</v>
      </c>
      <c r="D7" s="1">
        <v>6</v>
      </c>
      <c r="E7" s="11">
        <f>DAY(DATE(_année,_mois[[#This Row],[N°]]+1,1)-1)</f>
        <v>30</v>
      </c>
      <c r="F7" s="10">
        <f>DATE(_année,_mois[[#This Row],[N°]],1)</f>
        <v>42886</v>
      </c>
      <c r="G7" s="10">
        <f>_mois[[#This Row],[Début mois]]+_mois[[#This Row],[nb jours]]-1</f>
        <v>42915</v>
      </c>
      <c r="H7" s="11">
        <f>NETWORKDAYS(_mois[[#This Row],[Début mois]],_mois[[#This Row],[Fin mois]])</f>
        <v>22</v>
      </c>
      <c r="I7" s="11">
        <f>NETWORKDAYS(_mois[[#This Row],[Début mois]],_mois[[#This Row],[Fin mois]],$M$2:$M$12)</f>
        <v>22</v>
      </c>
      <c r="J7" s="11">
        <f ca="1">IF(MONTH(TODAY())&gt;MONTH(_mois[[#This Row],[Début mois]]),_mois[[#This Row],[Avec JF]],IF(MONTH(TODAY())&lt;MONTH(_mois[[#This Row],[Début mois]]),0,NETWORKDAYS.INTL(_mois[[#This Row],[Début mois]],TODAY(),1,$M$2:$M$12)))</f>
        <v>22</v>
      </c>
      <c r="L7" s="4" t="s">
        <v>23</v>
      </c>
      <c r="M7" s="5">
        <f>M3+49</f>
        <v>42877</v>
      </c>
      <c r="N7" s="1">
        <f t="shared" si="0"/>
        <v>5</v>
      </c>
    </row>
    <row r="8" spans="1:14" x14ac:dyDescent="0.3">
      <c r="A8" s="1">
        <v>2027</v>
      </c>
      <c r="C8" s="1" t="s">
        <v>9</v>
      </c>
      <c r="D8" s="1">
        <v>7</v>
      </c>
      <c r="E8" s="11">
        <f>DAY(DATE(_année,_mois[[#This Row],[N°]]+1,1)-1)</f>
        <v>31</v>
      </c>
      <c r="F8" s="10">
        <f>DATE(_année,_mois[[#This Row],[N°]],1)</f>
        <v>42916</v>
      </c>
      <c r="G8" s="10">
        <f>_mois[[#This Row],[Début mois]]+_mois[[#This Row],[nb jours]]-1</f>
        <v>42946</v>
      </c>
      <c r="H8" s="11">
        <f>NETWORKDAYS(_mois[[#This Row],[Début mois]],_mois[[#This Row],[Fin mois]])</f>
        <v>22</v>
      </c>
      <c r="I8" s="11">
        <f>NETWORKDAYS(_mois[[#This Row],[Début mois]],_mois[[#This Row],[Fin mois]],$M$2:$M$12)</f>
        <v>21</v>
      </c>
      <c r="J8" s="11">
        <f ca="1">IF(MONTH(TODAY())&gt;MONTH(_mois[[#This Row],[Début mois]]),_mois[[#This Row],[Avec JF]],IF(MONTH(TODAY())&lt;MONTH(_mois[[#This Row],[Début mois]]),0,NETWORKDAYS.INTL(_mois[[#This Row],[Début mois]],TODAY(),1,$M$2:$M$12)))</f>
        <v>21</v>
      </c>
      <c r="L8" s="6" t="s">
        <v>24</v>
      </c>
      <c r="M8" s="7">
        <f>DATE(N1,7,14)</f>
        <v>42929</v>
      </c>
      <c r="N8" s="1">
        <f t="shared" si="0"/>
        <v>7</v>
      </c>
    </row>
    <row r="9" spans="1:14" x14ac:dyDescent="0.3">
      <c r="A9" s="1">
        <v>2028</v>
      </c>
      <c r="C9" s="1" t="s">
        <v>10</v>
      </c>
      <c r="D9" s="1">
        <v>8</v>
      </c>
      <c r="E9" s="11">
        <f>DAY(DATE(_année,_mois[[#This Row],[N°]]+1,1)-1)</f>
        <v>31</v>
      </c>
      <c r="F9" s="10">
        <f>DATE(_année,_mois[[#This Row],[N°]],1)</f>
        <v>42947</v>
      </c>
      <c r="G9" s="10">
        <f>_mois[[#This Row],[Début mois]]+_mois[[#This Row],[nb jours]]-1</f>
        <v>42977</v>
      </c>
      <c r="H9" s="11">
        <f>NETWORKDAYS(_mois[[#This Row],[Début mois]],_mois[[#This Row],[Fin mois]])</f>
        <v>22</v>
      </c>
      <c r="I9" s="11">
        <f>NETWORKDAYS(_mois[[#This Row],[Début mois]],_mois[[#This Row],[Fin mois]],$M$2:$M$12)</f>
        <v>22</v>
      </c>
      <c r="J9" s="11">
        <f ca="1">IF(MONTH(TODAY())&gt;MONTH(_mois[[#This Row],[Début mois]]),_mois[[#This Row],[Avec JF]],IF(MONTH(TODAY())&lt;MONTH(_mois[[#This Row],[Début mois]]),0,NETWORKDAYS.INTL(_mois[[#This Row],[Début mois]],TODAY(),1,$M$2:$M$12)))</f>
        <v>22</v>
      </c>
      <c r="L9" s="4" t="s">
        <v>25</v>
      </c>
      <c r="M9" s="5">
        <f>DATE(N1,8,15)</f>
        <v>42961</v>
      </c>
      <c r="N9" s="1">
        <f t="shared" si="0"/>
        <v>8</v>
      </c>
    </row>
    <row r="10" spans="1:14" x14ac:dyDescent="0.3">
      <c r="A10" s="1">
        <v>2029</v>
      </c>
      <c r="C10" s="1" t="s">
        <v>11</v>
      </c>
      <c r="D10" s="1">
        <v>9</v>
      </c>
      <c r="E10" s="11">
        <f>DAY(DATE(_année,_mois[[#This Row],[N°]]+1,1)-1)</f>
        <v>30</v>
      </c>
      <c r="F10" s="10">
        <f>DATE(_année,_mois[[#This Row],[N°]],1)</f>
        <v>42978</v>
      </c>
      <c r="G10" s="10">
        <f>_mois[[#This Row],[Début mois]]+_mois[[#This Row],[nb jours]]-1</f>
        <v>43007</v>
      </c>
      <c r="H10" s="11">
        <f>NETWORKDAYS(_mois[[#This Row],[Début mois]],_mois[[#This Row],[Fin mois]])</f>
        <v>22</v>
      </c>
      <c r="I10" s="11">
        <f>NETWORKDAYS(_mois[[#This Row],[Début mois]],_mois[[#This Row],[Fin mois]],$M$2:$M$12)</f>
        <v>22</v>
      </c>
      <c r="J10" s="11">
        <f ca="1">IF(MONTH(TODAY())&gt;MONTH(_mois[[#This Row],[Début mois]]),_mois[[#This Row],[Avec JF]],IF(MONTH(TODAY())&lt;MONTH(_mois[[#This Row],[Début mois]]),0,NETWORKDAYS.INTL(_mois[[#This Row],[Début mois]],TODAY(),1,$M$2:$M$12)))</f>
        <v>15</v>
      </c>
      <c r="L10" s="6" t="s">
        <v>26</v>
      </c>
      <c r="M10" s="7">
        <f>DATE(N1,11,1)</f>
        <v>43039</v>
      </c>
      <c r="N10" s="1">
        <f t="shared" si="0"/>
        <v>11</v>
      </c>
    </row>
    <row r="11" spans="1:14" x14ac:dyDescent="0.3">
      <c r="A11" s="1">
        <v>2030</v>
      </c>
      <c r="C11" s="1" t="s">
        <v>12</v>
      </c>
      <c r="D11" s="1">
        <v>10</v>
      </c>
      <c r="E11" s="11">
        <f>DAY(DATE(_année,_mois[[#This Row],[N°]]+1,1)-1)</f>
        <v>31</v>
      </c>
      <c r="F11" s="10">
        <f>DATE(_année,_mois[[#This Row],[N°]],1)</f>
        <v>43008</v>
      </c>
      <c r="G11" s="10">
        <f>_mois[[#This Row],[Début mois]]+_mois[[#This Row],[nb jours]]-1</f>
        <v>43038</v>
      </c>
      <c r="H11" s="11">
        <f>NETWORKDAYS(_mois[[#This Row],[Début mois]],_mois[[#This Row],[Fin mois]])</f>
        <v>21</v>
      </c>
      <c r="I11" s="11">
        <f>NETWORKDAYS(_mois[[#This Row],[Début mois]],_mois[[#This Row],[Fin mois]],$M$2:$M$12)</f>
        <v>21</v>
      </c>
      <c r="J11" s="11">
        <f ca="1">IF(MONTH(TODAY())&gt;MONTH(_mois[[#This Row],[Début mois]]),_mois[[#This Row],[Avec JF]],IF(MONTH(TODAY())&lt;MONTH(_mois[[#This Row],[Début mois]]),0,NETWORKDAYS.INTL(_mois[[#This Row],[Début mois]],TODAY(),1,$M$2:$M$12)))</f>
        <v>0</v>
      </c>
      <c r="L11" s="4" t="s">
        <v>27</v>
      </c>
      <c r="M11" s="5">
        <f>DATE(N1,11,11)</f>
        <v>43049</v>
      </c>
      <c r="N11" s="1">
        <f t="shared" si="0"/>
        <v>11</v>
      </c>
    </row>
    <row r="12" spans="1:14" x14ac:dyDescent="0.3">
      <c r="A12" s="1">
        <v>2031</v>
      </c>
      <c r="C12" s="1" t="s">
        <v>13</v>
      </c>
      <c r="D12" s="1">
        <v>11</v>
      </c>
      <c r="E12" s="11">
        <f>DAY(DATE(_année,_mois[[#This Row],[N°]]+1,1)-1)</f>
        <v>30</v>
      </c>
      <c r="F12" s="10">
        <f>DATE(_année,_mois[[#This Row],[N°]],1)</f>
        <v>43039</v>
      </c>
      <c r="G12" s="10">
        <f>_mois[[#This Row],[Début mois]]+_mois[[#This Row],[nb jours]]-1</f>
        <v>43068</v>
      </c>
      <c r="H12" s="11">
        <f>NETWORKDAYS(_mois[[#This Row],[Début mois]],_mois[[#This Row],[Fin mois]])</f>
        <v>22</v>
      </c>
      <c r="I12" s="11">
        <f>NETWORKDAYS(_mois[[#This Row],[Début mois]],_mois[[#This Row],[Fin mois]],$M$2:$M$12)</f>
        <v>20</v>
      </c>
      <c r="J12" s="11">
        <f ca="1">IF(MONTH(TODAY())&gt;MONTH(_mois[[#This Row],[Début mois]]),_mois[[#This Row],[Avec JF]],IF(MONTH(TODAY())&lt;MONTH(_mois[[#This Row],[Début mois]]),0,NETWORKDAYS.INTL(_mois[[#This Row],[Début mois]],TODAY(),1,$M$2:$M$12)))</f>
        <v>0</v>
      </c>
      <c r="L12" s="6" t="s">
        <v>28</v>
      </c>
      <c r="M12" s="7">
        <f>DATE(N1,12,25)</f>
        <v>43093</v>
      </c>
      <c r="N12" s="1">
        <f t="shared" si="0"/>
        <v>12</v>
      </c>
    </row>
    <row r="13" spans="1:14" x14ac:dyDescent="0.3">
      <c r="A13" s="1">
        <v>2032</v>
      </c>
      <c r="C13" s="1" t="s">
        <v>14</v>
      </c>
      <c r="D13" s="1">
        <v>12</v>
      </c>
      <c r="E13" s="11">
        <f>DAY(DATE(_année,_mois[[#This Row],[N°]]+1,1)-1)</f>
        <v>31</v>
      </c>
      <c r="F13" s="10">
        <f>DATE(_année,_mois[[#This Row],[N°]],1)</f>
        <v>43069</v>
      </c>
      <c r="G13" s="10">
        <f>_mois[[#This Row],[Début mois]]+_mois[[#This Row],[nb jours]]-1</f>
        <v>43099</v>
      </c>
      <c r="H13" s="11">
        <f>NETWORKDAYS(_mois[[#This Row],[Début mois]],_mois[[#This Row],[Fin mois]])</f>
        <v>23</v>
      </c>
      <c r="I13" s="11">
        <f>NETWORKDAYS(_mois[[#This Row],[Début mois]],_mois[[#This Row],[Fin mois]],$M$2:$M$12)</f>
        <v>23</v>
      </c>
      <c r="J13" s="11">
        <f ca="1">IF(MONTH(TODAY())&gt;MONTH(_mois[[#This Row],[Début mois]]),_mois[[#This Row],[Avec JF]],IF(MONTH(TODAY())&lt;MONTH(_mois[[#This Row],[Début mois]]),0,NETWORKDAYS.INTL(_mois[[#This Row],[Début mois]],TODAY(),1,$M$2:$M$12)))</f>
        <v>0</v>
      </c>
      <c r="L13" s="8"/>
      <c r="M13" s="9"/>
    </row>
    <row r="16" spans="1:14" x14ac:dyDescent="0.3">
      <c r="F16" s="10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D029FD-A13F-47BA-BB6B-805A129CB737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LISTES</vt:lpstr>
      <vt:lpstr>_année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Benaissa Beddiaf</dc:creator>
  <cp:lastModifiedBy>n.renault</cp:lastModifiedBy>
  <cp:lastPrinted>2021-09-15T07:31:54Z</cp:lastPrinted>
  <dcterms:created xsi:type="dcterms:W3CDTF">2019-04-01T09:41:42Z</dcterms:created>
  <dcterms:modified xsi:type="dcterms:W3CDTF">2021-09-21T09:05:31Z</dcterms:modified>
</cp:coreProperties>
</file>