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renault\Downloads\TPS CRÉPY ÉTÉ 2021\NEW TABLEURS\"/>
    </mc:Choice>
  </mc:AlternateContent>
  <bookViews>
    <workbookView xWindow="480" yWindow="300" windowWidth="18492" windowHeight="11700" activeTab="1"/>
  </bookViews>
  <sheets>
    <sheet name="ACCUEIL" sheetId="26" r:id="rId1"/>
    <sheet name="JAN26" sheetId="22" r:id="rId2"/>
    <sheet name="FEV26" sheetId="27" r:id="rId3"/>
    <sheet name="LISTES" sheetId="24" r:id="rId4"/>
  </sheets>
  <definedNames>
    <definedName name="années">LISTES!$A:$A</definedName>
    <definedName name="mois">LISTES!$B$1:$B$12</definedName>
  </definedNames>
  <calcPr calcId="162913"/>
</workbook>
</file>

<file path=xl/calcChain.xml><?xml version="1.0" encoding="utf-8"?>
<calcChain xmlns="http://schemas.openxmlformats.org/spreadsheetml/2006/main">
  <c r="B5" i="27" l="1"/>
  <c r="B5" i="22"/>
  <c r="A9" i="22" s="1"/>
  <c r="B10" i="22" s="1"/>
  <c r="A7" i="22"/>
  <c r="A7" i="27" l="1"/>
  <c r="A9" i="27"/>
  <c r="B10" i="27" s="1"/>
  <c r="E1" i="27"/>
  <c r="C8" i="22"/>
  <c r="C10" i="22"/>
  <c r="F12" i="24"/>
  <c r="F11" i="24"/>
  <c r="F10" i="24"/>
  <c r="F9" i="24"/>
  <c r="F8" i="24"/>
  <c r="F5" i="24"/>
  <c r="F4" i="24"/>
  <c r="F2" i="24"/>
  <c r="F3" i="24" s="1"/>
  <c r="F1" i="24"/>
  <c r="C10" i="27" l="1"/>
  <c r="B9" i="27"/>
  <c r="B8" i="27" s="1"/>
  <c r="C8" i="27"/>
  <c r="D10" i="22"/>
  <c r="D8" i="22"/>
  <c r="F6" i="24"/>
  <c r="F7" i="24"/>
  <c r="C9" i="27" l="1"/>
  <c r="D8" i="27"/>
  <c r="D10" i="27"/>
  <c r="E10" i="22"/>
  <c r="E8" i="22"/>
  <c r="B9" i="22"/>
  <c r="B8" i="22" s="1"/>
  <c r="E8" i="27" l="1"/>
  <c r="E10" i="27"/>
  <c r="D9" i="27"/>
  <c r="F10" i="22"/>
  <c r="F8" i="22"/>
  <c r="C9" i="22"/>
  <c r="F10" i="27" l="1"/>
  <c r="E9" i="27"/>
  <c r="F8" i="27"/>
  <c r="G10" i="22"/>
  <c r="G8" i="22"/>
  <c r="D9" i="22"/>
  <c r="G8" i="27" l="1"/>
  <c r="F9" i="27"/>
  <c r="G10" i="27"/>
  <c r="H10" i="22"/>
  <c r="H8" i="22"/>
  <c r="E9" i="22"/>
  <c r="H8" i="27" l="1"/>
  <c r="H10" i="27"/>
  <c r="G9" i="27"/>
  <c r="I10" i="22"/>
  <c r="I8" i="22"/>
  <c r="F9" i="22"/>
  <c r="I10" i="27" l="1"/>
  <c r="H9" i="27"/>
  <c r="I8" i="27"/>
  <c r="J10" i="22"/>
  <c r="J8" i="22"/>
  <c r="G9" i="22"/>
  <c r="J8" i="27" l="1"/>
  <c r="I9" i="27"/>
  <c r="J10" i="27"/>
  <c r="K10" i="22"/>
  <c r="K8" i="22"/>
  <c r="H9" i="22"/>
  <c r="K8" i="27" l="1"/>
  <c r="K10" i="27"/>
  <c r="J9" i="27"/>
  <c r="L10" i="22"/>
  <c r="L8" i="22"/>
  <c r="I9" i="22"/>
  <c r="L10" i="27" l="1"/>
  <c r="L8" i="27"/>
  <c r="K9" i="27"/>
  <c r="M10" i="22"/>
  <c r="M8" i="22"/>
  <c r="J9" i="22"/>
  <c r="M8" i="27" l="1"/>
  <c r="M10" i="27"/>
  <c r="L9" i="27"/>
  <c r="N10" i="22"/>
  <c r="N8" i="22"/>
  <c r="K9" i="22"/>
  <c r="N10" i="27" l="1"/>
  <c r="M9" i="27"/>
  <c r="N8" i="27"/>
  <c r="O10" i="22"/>
  <c r="O8" i="22"/>
  <c r="L9" i="22"/>
  <c r="O8" i="27" l="1"/>
  <c r="O10" i="27"/>
  <c r="N9" i="27"/>
  <c r="P10" i="22"/>
  <c r="P8" i="22"/>
  <c r="M9" i="22"/>
  <c r="P10" i="27" l="1"/>
  <c r="O9" i="27"/>
  <c r="P8" i="27"/>
  <c r="Q10" i="22"/>
  <c r="Q8" i="22"/>
  <c r="N9" i="22"/>
  <c r="Q8" i="27" l="1"/>
  <c r="Q10" i="27"/>
  <c r="P9" i="27"/>
  <c r="R10" i="22"/>
  <c r="R8" i="22"/>
  <c r="O9" i="22"/>
  <c r="R8" i="27" l="1"/>
  <c r="R10" i="27"/>
  <c r="Q9" i="27"/>
  <c r="S10" i="22"/>
  <c r="S8" i="22"/>
  <c r="P9" i="22"/>
  <c r="R9" i="27" l="1"/>
  <c r="S8" i="27"/>
  <c r="S10" i="27"/>
  <c r="T10" i="22"/>
  <c r="T8" i="22"/>
  <c r="Q9" i="22"/>
  <c r="T10" i="27" l="1"/>
  <c r="T8" i="27"/>
  <c r="S9" i="27"/>
  <c r="U10" i="22"/>
  <c r="U8" i="22"/>
  <c r="R9" i="22"/>
  <c r="U8" i="27" l="1"/>
  <c r="U10" i="27"/>
  <c r="T9" i="27"/>
  <c r="V10" i="22"/>
  <c r="V8" i="22"/>
  <c r="S9" i="22"/>
  <c r="V10" i="27" l="1"/>
  <c r="U9" i="27"/>
  <c r="V8" i="27"/>
  <c r="W10" i="22"/>
  <c r="W8" i="22"/>
  <c r="T9" i="22"/>
  <c r="W8" i="27" l="1"/>
  <c r="W10" i="27"/>
  <c r="V9" i="27"/>
  <c r="X10" i="22"/>
  <c r="X8" i="22"/>
  <c r="U9" i="22"/>
  <c r="X8" i="27" l="1"/>
  <c r="X10" i="27"/>
  <c r="W9" i="27"/>
  <c r="Y10" i="22"/>
  <c r="Y8" i="22"/>
  <c r="V9" i="22"/>
  <c r="Y10" i="27" l="1"/>
  <c r="X9" i="27"/>
  <c r="Y8" i="27"/>
  <c r="Z10" i="22"/>
  <c r="Z8" i="22"/>
  <c r="W9" i="22"/>
  <c r="Z8" i="27" l="1"/>
  <c r="Z10" i="27"/>
  <c r="Y9" i="27"/>
  <c r="AA10" i="22"/>
  <c r="AA8" i="22"/>
  <c r="X9" i="22"/>
  <c r="AA10" i="27" l="1"/>
  <c r="AA8" i="27"/>
  <c r="Z9" i="27"/>
  <c r="AB10" i="22"/>
  <c r="AB8" i="22"/>
  <c r="Y9" i="22"/>
  <c r="AA9" i="27" l="1"/>
  <c r="AB8" i="27"/>
  <c r="AB10" i="27"/>
  <c r="AC10" i="22"/>
  <c r="AD10" i="22" s="1"/>
  <c r="AE10" i="22" s="1"/>
  <c r="AF10" i="22" s="1"/>
  <c r="AC8" i="22"/>
  <c r="Z9" i="22"/>
  <c r="AC8" i="27" l="1"/>
  <c r="AC10" i="27"/>
  <c r="AB9" i="27"/>
  <c r="AA9" i="22"/>
  <c r="AD10" i="27" l="1"/>
  <c r="AC9" i="27"/>
  <c r="AB9" i="22"/>
  <c r="AD9" i="27" l="1"/>
  <c r="AE10" i="27"/>
  <c r="AD8" i="27"/>
  <c r="AD8" i="22"/>
  <c r="AC9" i="22"/>
  <c r="AF10" i="27" l="1"/>
  <c r="AE9" i="27"/>
  <c r="AE8" i="27"/>
  <c r="AE8" i="22"/>
  <c r="AF8" i="22"/>
  <c r="AD9" i="22"/>
  <c r="AF9" i="27" l="1"/>
  <c r="AF8" i="27"/>
  <c r="AF9" i="22"/>
  <c r="AE9" i="22"/>
</calcChain>
</file>

<file path=xl/sharedStrings.xml><?xml version="1.0" encoding="utf-8"?>
<sst xmlns="http://schemas.openxmlformats.org/spreadsheetml/2006/main" count="67" uniqueCount="51">
  <si>
    <t>ADDI JAMAA</t>
  </si>
  <si>
    <t>MARAY KARINE</t>
  </si>
  <si>
    <t>RZESZUT FREDERIC</t>
  </si>
  <si>
    <t xml:space="preserve">ROUVILLAIN WILLIAM </t>
  </si>
  <si>
    <t>POIREE JEAN-CLAUDE</t>
  </si>
  <si>
    <t>MARCHETY JOHNNY</t>
  </si>
  <si>
    <t>LOUSSI NOURREDINE</t>
  </si>
  <si>
    <t>BENYOUCEF TOUMI</t>
  </si>
  <si>
    <t>REZIGA KHIRA</t>
  </si>
  <si>
    <t>GAMIL DRISS</t>
  </si>
  <si>
    <t>ANNÉE :</t>
  </si>
  <si>
    <t>MOIS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</si>
  <si>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</si>
  <si>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</si>
  <si>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</si>
  <si>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</si>
  <si>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</si>
  <si>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</si>
  <si>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</si>
  <si>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</si>
  <si>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</si>
  <si>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</si>
  <si>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</si>
  <si>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</si>
  <si>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</si>
  <si>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</si>
  <si>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</si>
  <si>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</si>
  <si>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</si>
  <si>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</si>
  <si>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</si>
  <si>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</si>
  <si>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</si>
  <si>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</si>
  <si>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</si>
  <si>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</si>
  <si>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</si>
  <si>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JAN</t>
  </si>
  <si>
    <t>MAR</t>
  </si>
  <si>
    <t>AVR</t>
  </si>
  <si>
    <t>MAI</t>
  </si>
  <si>
    <t>SEP</t>
  </si>
  <si>
    <t>OCT</t>
  </si>
  <si>
    <t>NOV</t>
  </si>
  <si>
    <t>FEV</t>
  </si>
  <si>
    <t>JUN</t>
  </si>
  <si>
    <t>JUL</t>
  </si>
  <si>
    <t>AOU</t>
  </si>
  <si>
    <t>DEC</t>
  </si>
  <si>
    <t>TABLEUR DE SAISIE ANNUEL ACTIVITÉ BENNES</t>
  </si>
  <si>
    <t>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</si>
</sst>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m\ \-\ yyyy"/>
    <numFmt numFmtId="165" formatCode="dd"/>
    <numFmt numFmtId="166" formatCode="ddd"/>
    <numFmt numFmtId="167" formatCode="ddd\ dd/mm/yyyy"/>
  </numFmts>
  <fonts count="15" x14ac:knownFonts="1">
    <font>
      <sz val="11"/>
      <color theme="1"/>
      <name val="Trebuchet MS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</font>
    <font>
      <i/>
      <sz val="9"/>
      <color theme="1"/>
      <name val="Calibri"/>
      <family val="2"/>
    </font>
    <font>
      <sz val="10"/>
      <name val="Calibri"/>
      <family val="2"/>
    </font>
    <font>
      <b/>
      <i/>
      <sz val="9"/>
      <color theme="1"/>
      <name val="Calibri"/>
      <family val="2"/>
    </font>
    <font>
      <b/>
      <sz val="12"/>
      <color theme="1"/>
      <name val="Calibri"/>
      <family val="2"/>
    </font>
    <font>
      <sz val="10"/>
      <color theme="0"/>
      <name val="Calibri"/>
      <family val="2"/>
    </font>
    <font>
      <b/>
      <sz val="16"/>
      <color theme="1"/>
      <name val="Trebuchet MS"/>
      <family val="2"/>
      <scheme val="minor"/>
    </font>
    <font>
      <b/>
      <sz val="18"/>
      <color theme="8" tint="-0.499984740745262"/>
      <name val="Trebuchet MS"/>
      <family val="2"/>
      <scheme val="minor"/>
    </font>
    <font>
      <sz val="22"/>
      <color theme="1"/>
      <name val="Trebuchet MS"/>
      <family val="2"/>
      <scheme val="minor"/>
    </font>
    <font>
      <b/>
      <sz val="26"/>
      <color rgb="FF0070C0"/>
      <name val="Bahnschrift SemiLight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5" fillId="0" borderId="0" xfId="0" applyFont="1" applyAlignment="1">
      <alignment horizontal="center" vertical="center"/>
    </xf>
    <xf numFmtId="0" fontId="4" fillId="2" borderId="2" xfId="0" applyFont="1" applyFill="1" applyBorder="1" applyAlignment="1">
      <alignment horizontal="right" vertical="center"/>
    </xf>
    <xf numFmtId="0" fontId="4" fillId="0" borderId="0" xfId="0" applyFont="1" applyFill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5" borderId="5" xfId="0" applyFont="1" applyFill="1" applyBorder="1" applyAlignment="1">
      <alignment horizontal="right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4" fillId="0" borderId="10" xfId="0" applyFont="1" applyBorder="1" applyAlignment="1" applyProtection="1">
      <alignment horizontal="center" vertical="center"/>
      <protection locked="0"/>
    </xf>
    <xf numFmtId="20" fontId="7" fillId="0" borderId="13" xfId="0" applyNumberFormat="1" applyFont="1" applyFill="1" applyBorder="1" applyAlignment="1" applyProtection="1">
      <alignment horizontal="center" vertical="center"/>
      <protection locked="0"/>
    </xf>
    <xf numFmtId="20" fontId="7" fillId="0" borderId="3" xfId="0" applyNumberFormat="1" applyFont="1" applyFill="1" applyBorder="1" applyAlignment="1" applyProtection="1">
      <alignment horizontal="center" vertical="center"/>
      <protection locked="0"/>
    </xf>
    <xf numFmtId="20" fontId="4" fillId="0" borderId="3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4" fillId="0" borderId="17" xfId="0" applyFont="1" applyBorder="1" applyAlignment="1" applyProtection="1">
      <alignment horizontal="center" vertical="center"/>
      <protection locked="0"/>
    </xf>
    <xf numFmtId="20" fontId="7" fillId="0" borderId="14" xfId="0" applyNumberFormat="1" applyFont="1" applyFill="1" applyBorder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2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4" fillId="0" borderId="18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20" fontId="7" fillId="0" borderId="16" xfId="0" applyNumberFormat="1" applyFont="1" applyFill="1" applyBorder="1" applyAlignment="1" applyProtection="1">
      <alignment horizontal="center" vertical="center"/>
      <protection locked="0"/>
    </xf>
    <xf numFmtId="20" fontId="7" fillId="0" borderId="6" xfId="0" applyNumberFormat="1" applyFont="1" applyFill="1" applyBorder="1" applyAlignment="1" applyProtection="1">
      <alignment horizontal="center" vertical="center"/>
      <protection locked="0"/>
    </xf>
    <xf numFmtId="20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166" fontId="6" fillId="4" borderId="22" xfId="0" applyNumberFormat="1" applyFont="1" applyFill="1" applyBorder="1" applyAlignment="1">
      <alignment horizontal="center" vertical="center"/>
    </xf>
    <xf numFmtId="165" fontId="6" fillId="4" borderId="11" xfId="0" applyNumberFormat="1" applyFont="1" applyFill="1" applyBorder="1" applyAlignment="1">
      <alignment horizontal="center" vertical="center"/>
    </xf>
    <xf numFmtId="166" fontId="6" fillId="4" borderId="21" xfId="0" applyNumberFormat="1" applyFont="1" applyFill="1" applyBorder="1" applyAlignment="1">
      <alignment horizontal="center" vertical="center"/>
    </xf>
    <xf numFmtId="166" fontId="6" fillId="4" borderId="23" xfId="0" applyNumberFormat="1" applyFont="1" applyFill="1" applyBorder="1" applyAlignment="1">
      <alignment horizontal="center" vertical="center"/>
    </xf>
    <xf numFmtId="165" fontId="6" fillId="4" borderId="15" xfId="0" applyNumberFormat="1" applyFont="1" applyFill="1" applyBorder="1" applyAlignment="1">
      <alignment horizontal="center" vertical="center"/>
    </xf>
    <xf numFmtId="165" fontId="6" fillId="4" borderId="12" xfId="0" applyNumberFormat="1" applyFont="1" applyFill="1" applyBorder="1" applyAlignment="1">
      <alignment horizontal="center" vertical="center"/>
    </xf>
    <xf numFmtId="0" fontId="8" fillId="7" borderId="24" xfId="0" applyFont="1" applyFill="1" applyBorder="1" applyAlignment="1">
      <alignment horizontal="center" vertical="center"/>
    </xf>
    <xf numFmtId="0" fontId="8" fillId="7" borderId="25" xfId="0" applyFont="1" applyFill="1" applyBorder="1" applyAlignment="1">
      <alignment horizontal="center" vertical="center"/>
    </xf>
    <xf numFmtId="0" fontId="8" fillId="7" borderId="26" xfId="0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1" fillId="8" borderId="27" xfId="0" applyFont="1" applyFill="1" applyBorder="1" applyAlignment="1">
      <alignment horizontal="right" vertical="center"/>
    </xf>
    <xf numFmtId="0" fontId="11" fillId="8" borderId="28" xfId="0" applyFont="1" applyFill="1" applyBorder="1" applyAlignment="1">
      <alignment horizontal="right" vertical="center"/>
    </xf>
    <xf numFmtId="0" fontId="13" fillId="0" borderId="28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5" borderId="6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164" fontId="9" fillId="3" borderId="20" xfId="0" applyNumberFormat="1" applyFont="1" applyFill="1" applyBorder="1" applyAlignment="1">
      <alignment horizontal="center" vertical="center"/>
    </xf>
    <xf numFmtId="164" fontId="9" fillId="3" borderId="18" xfId="0" applyNumberFormat="1" applyFont="1" applyFill="1" applyBorder="1" applyAlignment="1">
      <alignment horizontal="center" vertical="center"/>
    </xf>
    <xf numFmtId="0" fontId="14" fillId="9" borderId="8" xfId="0" applyFont="1" applyFill="1" applyBorder="1" applyAlignment="1">
      <alignment horizontal="center" vertical="center"/>
    </xf>
  </cellXfs>
  <cellStyles count="1">
    <cellStyle name="Normal" xfId="0" builtinId="0"/>
  </cellStyles>
  <dxfs count="96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2" tint="-0.74996185186315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9" defaultPivotStyle="PivotStyleLight16"/>
  <colors>
    <mruColors>
      <color rgb="FFCC99FF"/>
      <color rgb="FFA162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</xdr:colOff>
      <xdr:row>4</xdr:row>
      <xdr:rowOff>144780</xdr:rowOff>
    </xdr:from>
    <xdr:to>
      <xdr:col>2</xdr:col>
      <xdr:colOff>144780</xdr:colOff>
      <xdr:row>7</xdr:row>
      <xdr:rowOff>38100</xdr:rowOff>
    </xdr:to>
    <xdr:sp macro="[0]!jan" textlink="">
      <xdr:nvSpPr>
        <xdr:cNvPr id="2" name="Rectangle à coins arrondis 1"/>
        <xdr:cNvSpPr/>
      </xdr:nvSpPr>
      <xdr:spPr>
        <a:xfrm>
          <a:off x="30480" y="1242060"/>
          <a:ext cx="1699260" cy="441960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A Typewriter" pitchFamily="2" charset="0"/>
              <a:ea typeface="AA Typewriter" pitchFamily="2" charset="0"/>
            </a:rPr>
            <a:t>JANVIER</a:t>
          </a:r>
        </a:p>
      </xdr:txBody>
    </xdr:sp>
    <xdr:clientData/>
  </xdr:twoCellAnchor>
  <xdr:twoCellAnchor>
    <xdr:from>
      <xdr:col>2</xdr:col>
      <xdr:colOff>354330</xdr:colOff>
      <xdr:row>4</xdr:row>
      <xdr:rowOff>144780</xdr:rowOff>
    </xdr:from>
    <xdr:to>
      <xdr:col>4</xdr:col>
      <xdr:colOff>468630</xdr:colOff>
      <xdr:row>7</xdr:row>
      <xdr:rowOff>38100</xdr:rowOff>
    </xdr:to>
    <xdr:sp macro="[0]!fev" textlink="">
      <xdr:nvSpPr>
        <xdr:cNvPr id="6" name="Rectangle à coins arrondis 5"/>
        <xdr:cNvSpPr/>
      </xdr:nvSpPr>
      <xdr:spPr>
        <a:xfrm>
          <a:off x="1939290" y="1242060"/>
          <a:ext cx="1699260" cy="441960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A Typewriter" pitchFamily="2" charset="0"/>
              <a:ea typeface="AA Typewriter" pitchFamily="2" charset="0"/>
            </a:rPr>
            <a:t>FÉVRIER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268942</xdr:colOff>
      <xdr:row>4</xdr:row>
      <xdr:rowOff>64097</xdr:rowOff>
    </xdr:from>
    <xdr:to>
      <xdr:col>24</xdr:col>
      <xdr:colOff>165846</xdr:colOff>
      <xdr:row>5</xdr:row>
      <xdr:rowOff>134469</xdr:rowOff>
    </xdr:to>
    <xdr:grpSp>
      <xdr:nvGrpSpPr>
        <xdr:cNvPr id="10" name="Groupe 9"/>
        <xdr:cNvGrpSpPr/>
      </xdr:nvGrpSpPr>
      <xdr:grpSpPr>
        <a:xfrm>
          <a:off x="3944471" y="781273"/>
          <a:ext cx="8287869" cy="249667"/>
          <a:chOff x="3962401" y="628873"/>
          <a:chExt cx="8287869" cy="249667"/>
        </a:xfrm>
      </xdr:grpSpPr>
      <xdr:sp macro="[0]!AM" textlink="">
        <xdr:nvSpPr>
          <xdr:cNvPr id="3" name="Rectangle 2"/>
          <xdr:cNvSpPr/>
        </xdr:nvSpPr>
        <xdr:spPr>
          <a:xfrm>
            <a:off x="3962401" y="636493"/>
            <a:ext cx="1246094" cy="242047"/>
          </a:xfrm>
          <a:prstGeom prst="rect">
            <a:avLst/>
          </a:prstGeom>
          <a:solidFill>
            <a:srgbClr val="FF0000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/>
              <a:t>Arrêt maladie (AM)</a:t>
            </a:r>
          </a:p>
        </xdr:txBody>
      </xdr:sp>
      <xdr:sp macro="[0]!CP" textlink="">
        <xdr:nvSpPr>
          <xdr:cNvPr id="4" name="Rectangle 3"/>
          <xdr:cNvSpPr/>
        </xdr:nvSpPr>
        <xdr:spPr>
          <a:xfrm>
            <a:off x="6779111" y="628873"/>
            <a:ext cx="1246094" cy="249667"/>
          </a:xfrm>
          <a:prstGeom prst="rect">
            <a:avLst/>
          </a:prstGeom>
          <a:solidFill>
            <a:srgbClr val="FFFF00"/>
          </a:solidFill>
          <a:ln>
            <a:solidFill>
              <a:schemeClr val="accent3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>
                <a:solidFill>
                  <a:schemeClr val="tx1"/>
                </a:solidFill>
              </a:rPr>
              <a:t>Congés (CP)</a:t>
            </a:r>
          </a:p>
        </xdr:txBody>
      </xdr:sp>
      <xdr:sp macro="[0]!AA" textlink="">
        <xdr:nvSpPr>
          <xdr:cNvPr id="5" name="Rectangle 4"/>
          <xdr:cNvSpPr/>
        </xdr:nvSpPr>
        <xdr:spPr>
          <a:xfrm>
            <a:off x="9595821" y="636493"/>
            <a:ext cx="1246094" cy="242047"/>
          </a:xfrm>
          <a:prstGeom prst="rect">
            <a:avLst/>
          </a:prstGeom>
          <a:solidFill>
            <a:srgbClr val="00B0F0"/>
          </a:solidFill>
          <a:ln>
            <a:solidFill>
              <a:srgbClr val="0070C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/>
              <a:t>Autre activité (AA)</a:t>
            </a:r>
          </a:p>
        </xdr:txBody>
      </xdr:sp>
      <xdr:sp macro="[0]!Repos" textlink="">
        <xdr:nvSpPr>
          <xdr:cNvPr id="6" name="Rectangle 5"/>
          <xdr:cNvSpPr/>
        </xdr:nvSpPr>
        <xdr:spPr>
          <a:xfrm>
            <a:off x="8187466" y="636493"/>
            <a:ext cx="1246094" cy="242047"/>
          </a:xfrm>
          <a:prstGeom prst="rect">
            <a:avLst/>
          </a:prstGeom>
          <a:solidFill>
            <a:schemeClr val="accent4">
              <a:lumMod val="60000"/>
              <a:lumOff val="40000"/>
            </a:schemeClr>
          </a:solidFill>
          <a:ln>
            <a:solidFill>
              <a:schemeClr val="accent5">
                <a:lumMod val="60000"/>
                <a:lumOff val="4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>
                <a:solidFill>
                  <a:schemeClr val="tx1"/>
                </a:solidFill>
              </a:rPr>
              <a:t>Repos/récup.</a:t>
            </a:r>
            <a:r>
              <a:rPr lang="fr-FR" sz="1050" baseline="0">
                <a:solidFill>
                  <a:schemeClr val="tx1"/>
                </a:solidFill>
              </a:rPr>
              <a:t> (RC)</a:t>
            </a:r>
            <a:endParaRPr lang="fr-FR" sz="1050">
              <a:solidFill>
                <a:schemeClr val="tx1"/>
              </a:solidFill>
            </a:endParaRPr>
          </a:p>
        </xdr:txBody>
      </xdr:sp>
      <xdr:sp macro="[0]!DV" textlink="">
        <xdr:nvSpPr>
          <xdr:cNvPr id="7" name="Rectangle 6"/>
          <xdr:cNvSpPr/>
        </xdr:nvSpPr>
        <xdr:spPr>
          <a:xfrm>
            <a:off x="5370756" y="636493"/>
            <a:ext cx="1246094" cy="242047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  <a:ln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>
                <a:solidFill>
                  <a:schemeClr val="tx1"/>
                </a:solidFill>
              </a:rPr>
              <a:t>Autre absence (DV)</a:t>
            </a:r>
          </a:p>
        </xdr:txBody>
      </xdr:sp>
      <xdr:sp macro="[0]!effacer" textlink="">
        <xdr:nvSpPr>
          <xdr:cNvPr id="8" name="Rectangle 7"/>
          <xdr:cNvSpPr/>
        </xdr:nvSpPr>
        <xdr:spPr>
          <a:xfrm>
            <a:off x="11004176" y="636493"/>
            <a:ext cx="1246094" cy="242047"/>
          </a:xfrm>
          <a:prstGeom prst="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>
                <a:solidFill>
                  <a:srgbClr val="FF0000"/>
                </a:solidFill>
              </a:rPr>
              <a:t>Effacer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251018</xdr:colOff>
      <xdr:row>0</xdr:row>
      <xdr:rowOff>26895</xdr:rowOff>
    </xdr:from>
    <xdr:to>
      <xdr:col>3</xdr:col>
      <xdr:colOff>163800</xdr:colOff>
      <xdr:row>2</xdr:row>
      <xdr:rowOff>143436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018" y="26895"/>
          <a:ext cx="2191162" cy="482301"/>
        </a:xfrm>
        <a:prstGeom prst="rect">
          <a:avLst/>
        </a:prstGeom>
      </xdr:spPr>
    </xdr:pic>
    <xdr:clientData/>
  </xdr:twoCellAnchor>
  <xdr:twoCellAnchor>
    <xdr:from>
      <xdr:col>6</xdr:col>
      <xdr:colOff>268942</xdr:colOff>
      <xdr:row>4</xdr:row>
      <xdr:rowOff>64097</xdr:rowOff>
    </xdr:from>
    <xdr:to>
      <xdr:col>24</xdr:col>
      <xdr:colOff>165846</xdr:colOff>
      <xdr:row>5</xdr:row>
      <xdr:rowOff>134469</xdr:rowOff>
    </xdr:to>
    <xdr:grpSp>
      <xdr:nvGrpSpPr>
        <xdr:cNvPr id="3" name="Groupe 2"/>
        <xdr:cNvGrpSpPr/>
      </xdr:nvGrpSpPr>
      <xdr:grpSpPr>
        <a:xfrm>
          <a:off x="3944471" y="781273"/>
          <a:ext cx="8287869" cy="249667"/>
          <a:chOff x="3962401" y="628873"/>
          <a:chExt cx="8287869" cy="249667"/>
        </a:xfrm>
      </xdr:grpSpPr>
      <xdr:sp macro="[0]!AM" textlink="">
        <xdr:nvSpPr>
          <xdr:cNvPr id="4" name="Rectangle 3"/>
          <xdr:cNvSpPr/>
        </xdr:nvSpPr>
        <xdr:spPr>
          <a:xfrm>
            <a:off x="3962401" y="636493"/>
            <a:ext cx="1246094" cy="242047"/>
          </a:xfrm>
          <a:prstGeom prst="rect">
            <a:avLst/>
          </a:prstGeom>
          <a:solidFill>
            <a:srgbClr val="FF0000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/>
              <a:t>Arrêt maladie (AM)</a:t>
            </a:r>
          </a:p>
        </xdr:txBody>
      </xdr:sp>
      <xdr:sp macro="[0]!CP" textlink="">
        <xdr:nvSpPr>
          <xdr:cNvPr id="5" name="Rectangle 4"/>
          <xdr:cNvSpPr/>
        </xdr:nvSpPr>
        <xdr:spPr>
          <a:xfrm>
            <a:off x="6779111" y="628873"/>
            <a:ext cx="1246094" cy="249667"/>
          </a:xfrm>
          <a:prstGeom prst="rect">
            <a:avLst/>
          </a:prstGeom>
          <a:solidFill>
            <a:srgbClr val="FFFF00"/>
          </a:solidFill>
          <a:ln>
            <a:solidFill>
              <a:schemeClr val="accent3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>
                <a:solidFill>
                  <a:schemeClr val="tx1"/>
                </a:solidFill>
              </a:rPr>
              <a:t>Congés (CP)</a:t>
            </a:r>
          </a:p>
        </xdr:txBody>
      </xdr:sp>
      <xdr:sp macro="[0]!AA" textlink="">
        <xdr:nvSpPr>
          <xdr:cNvPr id="6" name="Rectangle 5"/>
          <xdr:cNvSpPr/>
        </xdr:nvSpPr>
        <xdr:spPr>
          <a:xfrm>
            <a:off x="9595821" y="636493"/>
            <a:ext cx="1246094" cy="242047"/>
          </a:xfrm>
          <a:prstGeom prst="rect">
            <a:avLst/>
          </a:prstGeom>
          <a:solidFill>
            <a:srgbClr val="00B0F0"/>
          </a:solidFill>
          <a:ln>
            <a:solidFill>
              <a:srgbClr val="0070C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/>
              <a:t>Autre activité (AA)</a:t>
            </a:r>
          </a:p>
        </xdr:txBody>
      </xdr:sp>
      <xdr:sp macro="[0]!Repos" textlink="">
        <xdr:nvSpPr>
          <xdr:cNvPr id="7" name="Rectangle 6"/>
          <xdr:cNvSpPr/>
        </xdr:nvSpPr>
        <xdr:spPr>
          <a:xfrm>
            <a:off x="8187466" y="636493"/>
            <a:ext cx="1246094" cy="242047"/>
          </a:xfrm>
          <a:prstGeom prst="rect">
            <a:avLst/>
          </a:prstGeom>
          <a:solidFill>
            <a:schemeClr val="accent4">
              <a:lumMod val="60000"/>
              <a:lumOff val="40000"/>
            </a:schemeClr>
          </a:solidFill>
          <a:ln>
            <a:solidFill>
              <a:schemeClr val="accent5">
                <a:lumMod val="60000"/>
                <a:lumOff val="4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>
                <a:solidFill>
                  <a:schemeClr val="tx1"/>
                </a:solidFill>
              </a:rPr>
              <a:t>Repos/récup.</a:t>
            </a:r>
            <a:r>
              <a:rPr lang="fr-FR" sz="1050" baseline="0">
                <a:solidFill>
                  <a:schemeClr val="tx1"/>
                </a:solidFill>
              </a:rPr>
              <a:t> (RC)</a:t>
            </a:r>
            <a:endParaRPr lang="fr-FR" sz="1050">
              <a:solidFill>
                <a:schemeClr val="tx1"/>
              </a:solidFill>
            </a:endParaRPr>
          </a:p>
        </xdr:txBody>
      </xdr:sp>
      <xdr:sp macro="[0]!DV" textlink="">
        <xdr:nvSpPr>
          <xdr:cNvPr id="8" name="Rectangle 7"/>
          <xdr:cNvSpPr/>
        </xdr:nvSpPr>
        <xdr:spPr>
          <a:xfrm>
            <a:off x="5370756" y="636493"/>
            <a:ext cx="1246094" cy="242047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  <a:ln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>
                <a:solidFill>
                  <a:schemeClr val="tx1"/>
                </a:solidFill>
              </a:rPr>
              <a:t>Autre absence (DV)</a:t>
            </a:r>
          </a:p>
        </xdr:txBody>
      </xdr:sp>
      <xdr:sp macro="[0]!effacer" textlink="">
        <xdr:nvSpPr>
          <xdr:cNvPr id="9" name="Rectangle 8"/>
          <xdr:cNvSpPr/>
        </xdr:nvSpPr>
        <xdr:spPr>
          <a:xfrm>
            <a:off x="11004176" y="636493"/>
            <a:ext cx="1246094" cy="242047"/>
          </a:xfrm>
          <a:prstGeom prst="rect">
            <a:avLst/>
          </a:prstGeom>
          <a:solidFill>
            <a:schemeClr val="bg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 anchorCtr="0"/>
          <a:lstStyle/>
          <a:p>
            <a:pPr algn="ctr"/>
            <a:r>
              <a:rPr lang="fr-FR" sz="1050">
                <a:solidFill>
                  <a:srgbClr val="FF0000"/>
                </a:solidFill>
              </a:rPr>
              <a:t>Effacer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Facette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lumMod val="110000"/>
              </a:schemeClr>
            </a:gs>
            <a:gs pos="88000">
              <a:schemeClr val="phClr">
                <a:tint val="9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6000"/>
                <a:lumMod val="100000"/>
              </a:schemeClr>
            </a:gs>
            <a:gs pos="78000">
              <a:schemeClr val="phClr">
                <a:shade val="94000"/>
                <a:lumMod val="94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l"/>
          </a:scene3d>
          <a:sp3d prstMaterial="plastic">
            <a:bevelT w="0" h="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G7"/>
  <sheetViews>
    <sheetView showGridLines="0" workbookViewId="0">
      <pane ySplit="3" topLeftCell="A4" activePane="bottomLeft" state="frozen"/>
      <selection pane="bottomLeft" activeCell="E22" sqref="E22"/>
    </sheetView>
  </sheetViews>
  <sheetFormatPr baseColWidth="10" defaultRowHeight="14.4" x14ac:dyDescent="0.3"/>
  <cols>
    <col min="1" max="16384" width="11.5546875" style="14"/>
  </cols>
  <sheetData>
    <row r="1" spans="1:7" ht="31.8" customHeight="1" x14ac:dyDescent="0.3">
      <c r="A1" s="48" t="s">
        <v>49</v>
      </c>
      <c r="B1" s="48"/>
      <c r="C1" s="48"/>
      <c r="D1" s="48"/>
      <c r="E1" s="48"/>
      <c r="F1" s="48"/>
      <c r="G1" s="48"/>
    </row>
    <row r="2" spans="1:7" ht="15" thickBot="1" x14ac:dyDescent="0.35"/>
    <row r="3" spans="1:7" ht="25.2" customHeight="1" thickBot="1" x14ac:dyDescent="0.35">
      <c r="B3" s="49" t="s">
        <v>10</v>
      </c>
      <c r="C3" s="50"/>
      <c r="D3" s="51">
        <v>2026</v>
      </c>
      <c r="E3" s="52"/>
    </row>
    <row r="7" spans="1:7" x14ac:dyDescent="0.3">
      <c r="A7" s="14" t="s">
        <v>50</v>
      </c>
    </row>
  </sheetData>
  <mergeCells count="3">
    <mergeCell ref="A1:G1"/>
    <mergeCell ref="B3:C3"/>
    <mergeCell ref="D3:E3"/>
  </mergeCells>
  <dataValidations count="1">
    <dataValidation type="list" showInputMessage="1" showErrorMessage="1" sqref="D3:E3">
      <formula1>années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B050"/>
  </sheetPr>
  <dimension ref="A1:AF26"/>
  <sheetViews>
    <sheetView showGridLines="0" tabSelected="1" zoomScale="85" zoomScaleNormal="85" workbookViewId="0">
      <pane ySplit="10" topLeftCell="A11" activePane="bottomLeft" state="frozen"/>
      <selection pane="bottomLeft" activeCell="B31" sqref="B31"/>
    </sheetView>
  </sheetViews>
  <sheetFormatPr baseColWidth="10" defaultRowHeight="13.8" x14ac:dyDescent="0.3"/>
  <cols>
    <col min="1" max="1" width="19.6640625" style="8" customWidth="1"/>
    <col min="2" max="34" width="6.77734375" style="8" customWidth="1"/>
    <col min="35" max="16384" width="11.5546875" style="8"/>
  </cols>
  <sheetData>
    <row r="1" spans="1:32" ht="14.4" thickBot="1" x14ac:dyDescent="0.35">
      <c r="A1" s="53"/>
      <c r="B1" s="53"/>
      <c r="C1" s="53"/>
      <c r="D1" s="53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53"/>
      <c r="AD1" s="53"/>
      <c r="AE1" s="53"/>
      <c r="AF1" s="53"/>
    </row>
    <row r="2" spans="1:32" ht="14.4" thickBot="1" x14ac:dyDescent="0.35">
      <c r="A2" s="53"/>
      <c r="B2" s="53"/>
      <c r="C2" s="53"/>
      <c r="D2" s="53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53"/>
      <c r="AD2" s="53"/>
      <c r="AE2" s="53"/>
      <c r="AF2" s="53"/>
    </row>
    <row r="3" spans="1:32" ht="14.4" thickBot="1" x14ac:dyDescent="0.35">
      <c r="A3" s="53"/>
      <c r="B3" s="53"/>
      <c r="C3" s="53"/>
      <c r="D3" s="53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53"/>
      <c r="AD3" s="53"/>
      <c r="AE3" s="53"/>
      <c r="AF3" s="53"/>
    </row>
    <row r="4" spans="1:32" ht="14.4" thickBot="1" x14ac:dyDescent="0.35">
      <c r="A4" s="9"/>
      <c r="G4" s="10"/>
    </row>
    <row r="5" spans="1:32" x14ac:dyDescent="0.3">
      <c r="A5" s="2" t="s">
        <v>10</v>
      </c>
      <c r="B5" s="54">
        <f>IF(ACCUEIL!D3="","",ACCUEIL!D3)</f>
        <v>2026</v>
      </c>
      <c r="C5" s="54"/>
      <c r="D5" s="55"/>
      <c r="E5" s="11"/>
    </row>
    <row r="6" spans="1:32" ht="14.4" thickBot="1" x14ac:dyDescent="0.35">
      <c r="A6" s="12" t="s">
        <v>11</v>
      </c>
      <c r="B6" s="56" t="s">
        <v>12</v>
      </c>
      <c r="C6" s="56"/>
      <c r="D6" s="57"/>
    </row>
    <row r="7" spans="1:32" ht="14.4" thickBot="1" x14ac:dyDescent="0.35">
      <c r="A7" s="13" t="str">
        <f>VLOOKUP(B6,LISTES!B:D,3,0)&amp;RIGHT(B5,2)</f>
        <v>JAN26</v>
      </c>
    </row>
    <row r="8" spans="1:32" ht="14.4" thickBot="1" x14ac:dyDescent="0.35">
      <c r="A8" s="7" t="s">
        <v>24</v>
      </c>
      <c r="B8" s="45">
        <f>IF(OR(B5="",B6=""),"",IF(TEXT(B9,"jjj")="dim",WEEKNUM(B10)-1,WEEKNUM(B10)))</f>
        <v>1</v>
      </c>
      <c r="C8" s="46">
        <f>IF(B10="","",WEEKNUM(B10))</f>
        <v>1</v>
      </c>
      <c r="D8" s="46">
        <f t="shared" ref="D8:AC8" si="0">IF(C10="","",WEEKNUM(C10))</f>
        <v>1</v>
      </c>
      <c r="E8" s="46">
        <f t="shared" si="0"/>
        <v>1</v>
      </c>
      <c r="F8" s="46">
        <f t="shared" si="0"/>
        <v>2</v>
      </c>
      <c r="G8" s="46">
        <f t="shared" si="0"/>
        <v>2</v>
      </c>
      <c r="H8" s="46">
        <f t="shared" si="0"/>
        <v>2</v>
      </c>
      <c r="I8" s="46">
        <f t="shared" si="0"/>
        <v>2</v>
      </c>
      <c r="J8" s="46">
        <f t="shared" si="0"/>
        <v>2</v>
      </c>
      <c r="K8" s="46">
        <f t="shared" si="0"/>
        <v>2</v>
      </c>
      <c r="L8" s="46">
        <f t="shared" si="0"/>
        <v>2</v>
      </c>
      <c r="M8" s="46">
        <f t="shared" si="0"/>
        <v>3</v>
      </c>
      <c r="N8" s="46">
        <f t="shared" si="0"/>
        <v>3</v>
      </c>
      <c r="O8" s="46">
        <f t="shared" si="0"/>
        <v>3</v>
      </c>
      <c r="P8" s="46">
        <f t="shared" si="0"/>
        <v>3</v>
      </c>
      <c r="Q8" s="46">
        <f t="shared" si="0"/>
        <v>3</v>
      </c>
      <c r="R8" s="46">
        <f t="shared" si="0"/>
        <v>3</v>
      </c>
      <c r="S8" s="46">
        <f t="shared" si="0"/>
        <v>3</v>
      </c>
      <c r="T8" s="46">
        <f t="shared" si="0"/>
        <v>4</v>
      </c>
      <c r="U8" s="46">
        <f t="shared" si="0"/>
        <v>4</v>
      </c>
      <c r="V8" s="46">
        <f t="shared" si="0"/>
        <v>4</v>
      </c>
      <c r="W8" s="46">
        <f t="shared" si="0"/>
        <v>4</v>
      </c>
      <c r="X8" s="46">
        <f t="shared" si="0"/>
        <v>4</v>
      </c>
      <c r="Y8" s="46">
        <f t="shared" si="0"/>
        <v>4</v>
      </c>
      <c r="Z8" s="46">
        <f t="shared" si="0"/>
        <v>4</v>
      </c>
      <c r="AA8" s="46">
        <f t="shared" si="0"/>
        <v>5</v>
      </c>
      <c r="AB8" s="46">
        <f t="shared" si="0"/>
        <v>5</v>
      </c>
      <c r="AC8" s="46">
        <f t="shared" si="0"/>
        <v>5</v>
      </c>
      <c r="AD8" s="46">
        <f>IF(AD10="","",WEEKNUM(AC10))</f>
        <v>5</v>
      </c>
      <c r="AE8" s="46">
        <f t="shared" ref="AE8:AF8" si="1">IF(AE10="","",WEEKNUM(AD10))</f>
        <v>5</v>
      </c>
      <c r="AF8" s="47">
        <f t="shared" si="1"/>
        <v>5</v>
      </c>
    </row>
    <row r="9" spans="1:32" ht="14.4" customHeight="1" x14ac:dyDescent="0.3">
      <c r="A9" s="58">
        <f>IF(OR(B5="",B6=""),"",DATE(B$5,VLOOKUP(B6,LISTES!B:C,2,0),1))</f>
        <v>46023</v>
      </c>
      <c r="B9" s="41">
        <f>B10</f>
        <v>46023</v>
      </c>
      <c r="C9" s="39">
        <f>C10</f>
        <v>46024</v>
      </c>
      <c r="D9" s="39">
        <f t="shared" ref="D9:Y9" si="2">D10</f>
        <v>46025</v>
      </c>
      <c r="E9" s="39">
        <f t="shared" si="2"/>
        <v>46026</v>
      </c>
      <c r="F9" s="39">
        <f t="shared" si="2"/>
        <v>46027</v>
      </c>
      <c r="G9" s="39">
        <f t="shared" si="2"/>
        <v>46028</v>
      </c>
      <c r="H9" s="39">
        <f t="shared" si="2"/>
        <v>46029</v>
      </c>
      <c r="I9" s="39">
        <f t="shared" si="2"/>
        <v>46030</v>
      </c>
      <c r="J9" s="39">
        <f t="shared" si="2"/>
        <v>46031</v>
      </c>
      <c r="K9" s="39">
        <f t="shared" si="2"/>
        <v>46032</v>
      </c>
      <c r="L9" s="39">
        <f t="shared" si="2"/>
        <v>46033</v>
      </c>
      <c r="M9" s="39">
        <f t="shared" si="2"/>
        <v>46034</v>
      </c>
      <c r="N9" s="39">
        <f t="shared" si="2"/>
        <v>46035</v>
      </c>
      <c r="O9" s="39">
        <f t="shared" si="2"/>
        <v>46036</v>
      </c>
      <c r="P9" s="39">
        <f t="shared" si="2"/>
        <v>46037</v>
      </c>
      <c r="Q9" s="39">
        <f t="shared" si="2"/>
        <v>46038</v>
      </c>
      <c r="R9" s="39">
        <f t="shared" si="2"/>
        <v>46039</v>
      </c>
      <c r="S9" s="39">
        <f t="shared" si="2"/>
        <v>46040</v>
      </c>
      <c r="T9" s="39">
        <f t="shared" si="2"/>
        <v>46041</v>
      </c>
      <c r="U9" s="39">
        <f t="shared" si="2"/>
        <v>46042</v>
      </c>
      <c r="V9" s="39">
        <f t="shared" si="2"/>
        <v>46043</v>
      </c>
      <c r="W9" s="39">
        <f t="shared" si="2"/>
        <v>46044</v>
      </c>
      <c r="X9" s="39">
        <f t="shared" si="2"/>
        <v>46045</v>
      </c>
      <c r="Y9" s="39">
        <f t="shared" si="2"/>
        <v>46046</v>
      </c>
      <c r="Z9" s="39">
        <f t="shared" ref="Z9" si="3">Z10</f>
        <v>46047</v>
      </c>
      <c r="AA9" s="39">
        <f t="shared" ref="AA9" si="4">AA10</f>
        <v>46048</v>
      </c>
      <c r="AB9" s="39">
        <f t="shared" ref="AB9" si="5">AB10</f>
        <v>46049</v>
      </c>
      <c r="AC9" s="39">
        <f t="shared" ref="AC9" si="6">AC10</f>
        <v>46050</v>
      </c>
      <c r="AD9" s="39">
        <f t="shared" ref="AD9" si="7">AD10</f>
        <v>46051</v>
      </c>
      <c r="AE9" s="39">
        <f t="shared" ref="AE9" si="8">AE10</f>
        <v>46052</v>
      </c>
      <c r="AF9" s="42">
        <f t="shared" ref="AF9" si="9">AF10</f>
        <v>46053</v>
      </c>
    </row>
    <row r="10" spans="1:32" ht="14.4" thickBot="1" x14ac:dyDescent="0.35">
      <c r="A10" s="59"/>
      <c r="B10" s="43">
        <f>IF(A9="","",A9)</f>
        <v>46023</v>
      </c>
      <c r="C10" s="40">
        <f>IF(B10="","",B10+1)</f>
        <v>46024</v>
      </c>
      <c r="D10" s="40">
        <f t="shared" ref="D10:AC10" si="10">IF(C10="","",C10+1)</f>
        <v>46025</v>
      </c>
      <c r="E10" s="40">
        <f t="shared" si="10"/>
        <v>46026</v>
      </c>
      <c r="F10" s="40">
        <f t="shared" si="10"/>
        <v>46027</v>
      </c>
      <c r="G10" s="40">
        <f t="shared" si="10"/>
        <v>46028</v>
      </c>
      <c r="H10" s="40">
        <f t="shared" si="10"/>
        <v>46029</v>
      </c>
      <c r="I10" s="40">
        <f t="shared" si="10"/>
        <v>46030</v>
      </c>
      <c r="J10" s="40">
        <f t="shared" si="10"/>
        <v>46031</v>
      </c>
      <c r="K10" s="40">
        <f t="shared" si="10"/>
        <v>46032</v>
      </c>
      <c r="L10" s="40">
        <f t="shared" si="10"/>
        <v>46033</v>
      </c>
      <c r="M10" s="40">
        <f t="shared" si="10"/>
        <v>46034</v>
      </c>
      <c r="N10" s="40">
        <f t="shared" si="10"/>
        <v>46035</v>
      </c>
      <c r="O10" s="40">
        <f t="shared" si="10"/>
        <v>46036</v>
      </c>
      <c r="P10" s="40">
        <f t="shared" si="10"/>
        <v>46037</v>
      </c>
      <c r="Q10" s="40">
        <f t="shared" si="10"/>
        <v>46038</v>
      </c>
      <c r="R10" s="40">
        <f t="shared" si="10"/>
        <v>46039</v>
      </c>
      <c r="S10" s="40">
        <f t="shared" si="10"/>
        <v>46040</v>
      </c>
      <c r="T10" s="40">
        <f t="shared" si="10"/>
        <v>46041</v>
      </c>
      <c r="U10" s="40">
        <f t="shared" si="10"/>
        <v>46042</v>
      </c>
      <c r="V10" s="40">
        <f t="shared" si="10"/>
        <v>46043</v>
      </c>
      <c r="W10" s="40">
        <f t="shared" si="10"/>
        <v>46044</v>
      </c>
      <c r="X10" s="40">
        <f t="shared" si="10"/>
        <v>46045</v>
      </c>
      <c r="Y10" s="40">
        <f t="shared" si="10"/>
        <v>46046</v>
      </c>
      <c r="Z10" s="40">
        <f t="shared" si="10"/>
        <v>46047</v>
      </c>
      <c r="AA10" s="40">
        <f t="shared" si="10"/>
        <v>46048</v>
      </c>
      <c r="AB10" s="40">
        <f t="shared" si="10"/>
        <v>46049</v>
      </c>
      <c r="AC10" s="40">
        <f t="shared" si="10"/>
        <v>46050</v>
      </c>
      <c r="AD10" s="40">
        <f>IF(AC10="","",IF(MONTH($AC10+1)&lt;&gt;MONTH($AC10),"",$AC10+1))</f>
        <v>46051</v>
      </c>
      <c r="AE10" s="40">
        <f>IF(AD10="","",IF(MONTH($AC10+2)&lt;&gt;MONTH($AC10),"",$AC10+2))</f>
        <v>46052</v>
      </c>
      <c r="AF10" s="44">
        <f>IF(AE10="","",IF(MONTH($AC10+3)&lt;&gt;MONTH($AC10),"",$AC10+3))</f>
        <v>46053</v>
      </c>
    </row>
    <row r="11" spans="1:32" x14ac:dyDescent="0.3">
      <c r="A11" s="15" t="s">
        <v>0</v>
      </c>
      <c r="B11" s="16"/>
      <c r="C11" s="17"/>
      <c r="D11" s="17"/>
      <c r="E11" s="17"/>
      <c r="F11" s="17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20"/>
    </row>
    <row r="12" spans="1:32" x14ac:dyDescent="0.3">
      <c r="A12" s="21" t="s">
        <v>7</v>
      </c>
      <c r="B12" s="22"/>
      <c r="C12" s="23"/>
      <c r="D12" s="23"/>
      <c r="E12" s="23"/>
      <c r="F12" s="23"/>
      <c r="G12" s="24"/>
      <c r="H12" s="23"/>
      <c r="I12" s="23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6"/>
    </row>
    <row r="13" spans="1:32" x14ac:dyDescent="0.3">
      <c r="A13" s="21" t="s">
        <v>9</v>
      </c>
      <c r="B13" s="27"/>
      <c r="C13" s="28"/>
      <c r="D13" s="28"/>
      <c r="E13" s="28"/>
      <c r="F13" s="28"/>
      <c r="G13" s="23"/>
      <c r="H13" s="23"/>
      <c r="I13" s="23"/>
      <c r="J13" s="24"/>
      <c r="K13" s="24"/>
      <c r="L13" s="24"/>
      <c r="M13" s="24"/>
      <c r="N13" s="25"/>
      <c r="O13" s="24"/>
      <c r="P13" s="24"/>
      <c r="Q13" s="24"/>
      <c r="R13" s="24"/>
      <c r="S13" s="24"/>
      <c r="T13" s="24"/>
      <c r="U13" s="24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6"/>
    </row>
    <row r="14" spans="1:32" x14ac:dyDescent="0.3">
      <c r="A14" s="21" t="s">
        <v>6</v>
      </c>
      <c r="B14" s="22"/>
      <c r="C14" s="23"/>
      <c r="D14" s="23"/>
      <c r="E14" s="23"/>
      <c r="F14" s="23"/>
      <c r="G14" s="23"/>
      <c r="H14" s="23"/>
      <c r="I14" s="23"/>
      <c r="J14" s="23"/>
      <c r="K14" s="23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6"/>
    </row>
    <row r="15" spans="1:32" x14ac:dyDescent="0.3">
      <c r="A15" s="21" t="s">
        <v>1</v>
      </c>
      <c r="B15" s="22"/>
      <c r="C15" s="23"/>
      <c r="D15" s="23"/>
      <c r="E15" s="23"/>
      <c r="F15" s="23"/>
      <c r="G15" s="24"/>
      <c r="H15" s="23"/>
      <c r="I15" s="23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6"/>
    </row>
    <row r="16" spans="1:32" x14ac:dyDescent="0.3">
      <c r="A16" s="21" t="s">
        <v>5</v>
      </c>
      <c r="B16" s="22"/>
      <c r="C16" s="23"/>
      <c r="D16" s="23"/>
      <c r="E16" s="23"/>
      <c r="F16" s="23"/>
      <c r="G16" s="23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</row>
    <row r="17" spans="1:32" x14ac:dyDescent="0.3">
      <c r="A17" s="21" t="s">
        <v>4</v>
      </c>
      <c r="B17" s="22"/>
      <c r="C17" s="23"/>
      <c r="D17" s="23"/>
      <c r="E17" s="23"/>
      <c r="F17" s="23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5"/>
      <c r="X17" s="25"/>
      <c r="Y17" s="25"/>
      <c r="Z17" s="25"/>
      <c r="AA17" s="25"/>
      <c r="AB17" s="25"/>
      <c r="AC17" s="25"/>
      <c r="AD17" s="25"/>
      <c r="AE17" s="25"/>
      <c r="AF17" s="26"/>
    </row>
    <row r="18" spans="1:32" x14ac:dyDescent="0.3">
      <c r="A18" s="21" t="s">
        <v>8</v>
      </c>
      <c r="B18" s="22"/>
      <c r="C18" s="23"/>
      <c r="D18" s="23"/>
      <c r="E18" s="23"/>
      <c r="F18" s="23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</row>
    <row r="19" spans="1:32" x14ac:dyDescent="0.3">
      <c r="A19" s="21" t="s">
        <v>3</v>
      </c>
      <c r="B19" s="22"/>
      <c r="C19" s="23"/>
      <c r="D19" s="23"/>
      <c r="E19" s="23"/>
      <c r="F19" s="23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6"/>
    </row>
    <row r="20" spans="1:32" x14ac:dyDescent="0.3">
      <c r="A20" s="29" t="s">
        <v>2</v>
      </c>
      <c r="B20" s="22"/>
      <c r="C20" s="23"/>
      <c r="D20" s="23"/>
      <c r="E20" s="23"/>
      <c r="F20" s="23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6"/>
    </row>
    <row r="21" spans="1:32" x14ac:dyDescent="0.3">
      <c r="A21" s="21"/>
      <c r="B21" s="22"/>
      <c r="C21" s="23"/>
      <c r="D21" s="23"/>
      <c r="E21" s="23"/>
      <c r="F21" s="23"/>
      <c r="G21" s="24"/>
      <c r="H21" s="24"/>
      <c r="I21" s="24"/>
      <c r="J21" s="24"/>
      <c r="K21" s="23"/>
      <c r="L21" s="23"/>
      <c r="M21" s="23"/>
      <c r="N21" s="23"/>
      <c r="O21" s="23"/>
      <c r="P21" s="23"/>
      <c r="Q21" s="23"/>
      <c r="R21" s="23"/>
      <c r="S21" s="28"/>
      <c r="T21" s="28"/>
      <c r="U21" s="28"/>
      <c r="V21" s="28"/>
      <c r="W21" s="28"/>
      <c r="X21" s="28"/>
      <c r="Y21" s="28"/>
      <c r="Z21" s="28"/>
      <c r="AA21" s="25"/>
      <c r="AB21" s="25"/>
      <c r="AC21" s="25"/>
      <c r="AD21" s="25"/>
      <c r="AE21" s="25"/>
      <c r="AF21" s="26"/>
    </row>
    <row r="22" spans="1:32" x14ac:dyDescent="0.3">
      <c r="A22" s="21"/>
      <c r="B22" s="27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30"/>
      <c r="AB22" s="30"/>
      <c r="AC22" s="30"/>
      <c r="AD22" s="30"/>
      <c r="AE22" s="30"/>
      <c r="AF22" s="31"/>
    </row>
    <row r="23" spans="1:32" ht="14.4" thickBot="1" x14ac:dyDescent="0.35">
      <c r="A23" s="32"/>
      <c r="B23" s="33"/>
      <c r="C23" s="34"/>
      <c r="D23" s="34"/>
      <c r="E23" s="34"/>
      <c r="F23" s="34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6"/>
      <c r="W23" s="36"/>
      <c r="X23" s="37"/>
      <c r="Y23" s="37"/>
      <c r="Z23" s="37"/>
      <c r="AA23" s="37"/>
      <c r="AB23" s="37"/>
      <c r="AC23" s="37"/>
      <c r="AD23" s="37"/>
      <c r="AE23" s="37"/>
      <c r="AF23" s="38"/>
    </row>
    <row r="24" spans="1:32" x14ac:dyDescent="0.3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6" spans="1:32" x14ac:dyDescent="0.3">
      <c r="E26" s="10"/>
      <c r="I26" s="11"/>
    </row>
  </sheetData>
  <sheetProtection formatCells="0"/>
  <mergeCells count="8">
    <mergeCell ref="A9:A10"/>
    <mergeCell ref="A1:D3"/>
    <mergeCell ref="E1:AB3"/>
    <mergeCell ref="AC1:AF1"/>
    <mergeCell ref="AC2:AF2"/>
    <mergeCell ref="AC3:AF3"/>
    <mergeCell ref="B5:D5"/>
    <mergeCell ref="B6:D6"/>
  </mergeCells>
  <conditionalFormatting sqref="B8:AF8">
    <cfRule type="expression" dxfId="95" priority="48">
      <formula>IF(OR(TEXT(B9,"jjj")="sam",TEXT(B9,"jjj")="dim"),TRUE(),FALSE())</formula>
    </cfRule>
  </conditionalFormatting>
  <conditionalFormatting sqref="B9:AF9">
    <cfRule type="expression" dxfId="94" priority="46">
      <formula>IF(OR(TEXT(B9,"jjj")="sam",TEXT(B9,"jjj")="dim"),TRUE(),FALSE())</formula>
    </cfRule>
  </conditionalFormatting>
  <conditionalFormatting sqref="B10:AF10">
    <cfRule type="expression" dxfId="93" priority="45">
      <formula>IF(OR(TEXT(B9,"jjj")="sam",TEXT(B9,"jjj")="dim"),TRUE(),FALSE())</formula>
    </cfRule>
  </conditionalFormatting>
  <conditionalFormatting sqref="B11:AF11">
    <cfRule type="expression" dxfId="92" priority="1">
      <formula>$A$11=""</formula>
    </cfRule>
    <cfRule type="expression" dxfId="91" priority="44">
      <formula>IF(OR(TEXT(B9,"jjj")="sam",TEXT(B9,"jjj")="dim"),TRUE(),FALSE())</formula>
    </cfRule>
  </conditionalFormatting>
  <conditionalFormatting sqref="B12:AF12">
    <cfRule type="expression" dxfId="90" priority="2">
      <formula>$A$12=""</formula>
    </cfRule>
    <cfRule type="expression" dxfId="89" priority="43">
      <formula>IF(OR(TEXT(B9,"jjj")="sam",TEXT(B9,"jjj")="dim"),TRUE(),FALSE())</formula>
    </cfRule>
  </conditionalFormatting>
  <conditionalFormatting sqref="B13:AF13">
    <cfRule type="expression" dxfId="88" priority="3">
      <formula>$A$13=""</formula>
    </cfRule>
    <cfRule type="expression" dxfId="87" priority="42">
      <formula>IF(OR(TEXT(B9,"jjj")="sam",TEXT(B9,"jjj")="dim"),TRUE(),FALSE())</formula>
    </cfRule>
  </conditionalFormatting>
  <conditionalFormatting sqref="B14:AF14">
    <cfRule type="expression" dxfId="86" priority="4">
      <formula>$A$14=""</formula>
    </cfRule>
    <cfRule type="expression" dxfId="85" priority="41">
      <formula>IF(OR(TEXT(B9,"jjj")="sam",TEXT(B9,"jjj")="dim"),TRUE(),FALSE())</formula>
    </cfRule>
  </conditionalFormatting>
  <conditionalFormatting sqref="B15:AF15">
    <cfRule type="expression" dxfId="84" priority="5">
      <formula>$A$15=""</formula>
    </cfRule>
    <cfRule type="expression" dxfId="83" priority="40">
      <formula>IF(OR(TEXT(B9,"jjj")="sam",TEXT(B9,"jjj")="dim"),TRUE(),FALSE())</formula>
    </cfRule>
  </conditionalFormatting>
  <conditionalFormatting sqref="B16:AF16">
    <cfRule type="expression" dxfId="82" priority="6">
      <formula>$A$16=""</formula>
    </cfRule>
    <cfRule type="expression" dxfId="81" priority="39">
      <formula>IF(OR(TEXT(B9,"jjj")="sam",TEXT(B9,"jjj")="dim"),TRUE(),FALSE())</formula>
    </cfRule>
  </conditionalFormatting>
  <conditionalFormatting sqref="B17:AF17">
    <cfRule type="expression" dxfId="80" priority="7">
      <formula>$A$17=""</formula>
    </cfRule>
    <cfRule type="expression" dxfId="79" priority="38">
      <formula>IF(OR(TEXT(B9,"jjj")="sam",TEXT(B9,"jjj")="dim"),TRUE(),FALSE())</formula>
    </cfRule>
  </conditionalFormatting>
  <conditionalFormatting sqref="B18:AF18">
    <cfRule type="expression" dxfId="78" priority="8">
      <formula>$A$18=""</formula>
    </cfRule>
    <cfRule type="expression" dxfId="77" priority="37">
      <formula>IF(OR(TEXT(B9,"jjj")="sam",TEXT(B9,"jjj")="dim"),TRUE(),FALSE())</formula>
    </cfRule>
  </conditionalFormatting>
  <conditionalFormatting sqref="B19:AF19">
    <cfRule type="expression" dxfId="76" priority="9">
      <formula>$A$19=""</formula>
    </cfRule>
    <cfRule type="expression" dxfId="75" priority="36">
      <formula>IF(OR(TEXT(B9,"jjj")="sam",TEXT(B9,"jjj")="dim"),TRUE(),FALSE())</formula>
    </cfRule>
  </conditionalFormatting>
  <conditionalFormatting sqref="B20:AF20">
    <cfRule type="expression" dxfId="74" priority="10">
      <formula>$A$20=""</formula>
    </cfRule>
    <cfRule type="expression" dxfId="73" priority="35">
      <formula>IF(OR(TEXT(B9,"jjj")="sam",TEXT(B9,"jjj")="dim"),TRUE(),FALSE())</formula>
    </cfRule>
  </conditionalFormatting>
  <conditionalFormatting sqref="B21:AF21">
    <cfRule type="expression" dxfId="72" priority="13">
      <formula>$A$21=""</formula>
    </cfRule>
    <cfRule type="expression" dxfId="71" priority="34">
      <formula>IF(OR(TEXT(B9,"jjj")="sam",TEXT(B9,"jjj")="dim"),TRUE(),FALSE())</formula>
    </cfRule>
  </conditionalFormatting>
  <conditionalFormatting sqref="B22:AF22">
    <cfRule type="expression" dxfId="70" priority="12">
      <formula>$A$22=""</formula>
    </cfRule>
    <cfRule type="expression" dxfId="69" priority="33">
      <formula>IF(OR(TEXT(B9,"jjj")="sam",TEXT(B9,"jjj")="dim"),TRUE(),FALSE())</formula>
    </cfRule>
  </conditionalFormatting>
  <conditionalFormatting sqref="B23:AF23">
    <cfRule type="expression" dxfId="68" priority="11">
      <formula>$A$23=""</formula>
    </cfRule>
    <cfRule type="expression" dxfId="67" priority="32">
      <formula>IF(OR(TEXT(B9,"jjj")="sam",TEXT(B9,"jjj")="dim"),TRUE(),FALSE())</formula>
    </cfRule>
  </conditionalFormatting>
  <conditionalFormatting sqref="AD8:AD23">
    <cfRule type="expression" dxfId="66" priority="16">
      <formula>$AD$10=""</formula>
    </cfRule>
  </conditionalFormatting>
  <conditionalFormatting sqref="AE8:AE23">
    <cfRule type="expression" dxfId="65" priority="15">
      <formula>$AE$10=""</formula>
    </cfRule>
  </conditionalFormatting>
  <conditionalFormatting sqref="AF8:AF23">
    <cfRule type="expression" dxfId="64" priority="14">
      <formula>$AF$10=""</formula>
    </cfRule>
  </conditionalFormatting>
  <dataValidations count="2">
    <dataValidation showInputMessage="1" showErrorMessage="1" sqref="B5:D5"/>
    <dataValidation type="list" showInputMessage="1" showErrorMessage="1" sqref="B6:D6">
      <formula1>mois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B97E1D2F-DF1D-45F8-BD20-2DD5D8D31B8F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B8:AF8</xm:sqref>
        </x14:conditionalFormatting>
        <x14:conditionalFormatting xmlns:xm="http://schemas.microsoft.com/office/excel/2006/main">
          <x14:cfRule type="expression" priority="31" id="{17DAFD5F-2B8B-4DC2-9455-DA14FEA7FC82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B9:AF9</xm:sqref>
        </x14:conditionalFormatting>
        <x14:conditionalFormatting xmlns:xm="http://schemas.microsoft.com/office/excel/2006/main">
          <x14:cfRule type="expression" priority="30" id="{9EE0F2A5-0F26-40B6-8F91-5A7571794F6B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B10:AF10</xm:sqref>
        </x14:conditionalFormatting>
        <x14:conditionalFormatting xmlns:xm="http://schemas.microsoft.com/office/excel/2006/main">
          <x14:cfRule type="expression" priority="29" id="{ECCACDEF-15B8-4A14-993D-45B0DFCA6E5F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B11:AF11</xm:sqref>
        </x14:conditionalFormatting>
        <x14:conditionalFormatting xmlns:xm="http://schemas.microsoft.com/office/excel/2006/main">
          <x14:cfRule type="expression" priority="28" id="{86E15830-8499-4D83-8738-F874BE18E93C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B12:AF12</xm:sqref>
        </x14:conditionalFormatting>
        <x14:conditionalFormatting xmlns:xm="http://schemas.microsoft.com/office/excel/2006/main">
          <x14:cfRule type="expression" priority="27" id="{EDD68614-BD52-4B2C-A86F-713B3C12F7E7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B13:AF13</xm:sqref>
        </x14:conditionalFormatting>
        <x14:conditionalFormatting xmlns:xm="http://schemas.microsoft.com/office/excel/2006/main">
          <x14:cfRule type="expression" priority="26" id="{1D84BADE-B20B-45C9-9C44-5596AD47CA5F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B14:AF14</xm:sqref>
        </x14:conditionalFormatting>
        <x14:conditionalFormatting xmlns:xm="http://schemas.microsoft.com/office/excel/2006/main">
          <x14:cfRule type="expression" priority="25" id="{50166F2C-FBF7-4EAD-9392-2E51B7119E27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B15:AF15</xm:sqref>
        </x14:conditionalFormatting>
        <x14:conditionalFormatting xmlns:xm="http://schemas.microsoft.com/office/excel/2006/main">
          <x14:cfRule type="expression" priority="24" id="{FC2A3C02-5DDC-4A3E-AF59-BE6813F641F4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B16:AF16</xm:sqref>
        </x14:conditionalFormatting>
        <x14:conditionalFormatting xmlns:xm="http://schemas.microsoft.com/office/excel/2006/main">
          <x14:cfRule type="expression" priority="23" id="{8BB33579-A819-47F8-8720-27D97FEAC561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B17:AF17</xm:sqref>
        </x14:conditionalFormatting>
        <x14:conditionalFormatting xmlns:xm="http://schemas.microsoft.com/office/excel/2006/main">
          <x14:cfRule type="expression" priority="22" id="{A4CE91D9-7677-449D-9EAE-F43EC682F3D8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B18:AF18</xm:sqref>
        </x14:conditionalFormatting>
        <x14:conditionalFormatting xmlns:xm="http://schemas.microsoft.com/office/excel/2006/main">
          <x14:cfRule type="expression" priority="21" id="{1578B2C7-8151-43E1-A699-3EC977024B2D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B19:AF19</xm:sqref>
        </x14:conditionalFormatting>
        <x14:conditionalFormatting xmlns:xm="http://schemas.microsoft.com/office/excel/2006/main">
          <x14:cfRule type="expression" priority="20" id="{6D65759B-BC68-4A0A-B511-BD43635E51B0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B20:AF20</xm:sqref>
        </x14:conditionalFormatting>
        <x14:conditionalFormatting xmlns:xm="http://schemas.microsoft.com/office/excel/2006/main">
          <x14:cfRule type="expression" priority="19" id="{1765511E-4041-4558-B24D-986065058C5D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B21:AF21</xm:sqref>
        </x14:conditionalFormatting>
        <x14:conditionalFormatting xmlns:xm="http://schemas.microsoft.com/office/excel/2006/main">
          <x14:cfRule type="expression" priority="18" id="{9B367B79-540D-49B9-9EA3-84AB2F5F7E18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B22:AF22</xm:sqref>
        </x14:conditionalFormatting>
        <x14:conditionalFormatting xmlns:xm="http://schemas.microsoft.com/office/excel/2006/main">
          <x14:cfRule type="expression" priority="17" id="{C71357C4-54F6-4E29-8AA5-C421F72AFB5E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B23:AF23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B050"/>
  </sheetPr>
  <dimension ref="A1:AF26"/>
  <sheetViews>
    <sheetView showGridLines="0" zoomScale="85" zoomScaleNormal="85" workbookViewId="0">
      <pane ySplit="10" topLeftCell="A11" activePane="bottomLeft" state="frozen"/>
      <selection pane="bottomLeft" activeCell="C15" sqref="C15"/>
    </sheetView>
  </sheetViews>
  <sheetFormatPr baseColWidth="10" defaultRowHeight="13.8" x14ac:dyDescent="0.3"/>
  <cols>
    <col min="1" max="1" width="19.6640625" style="8" customWidth="1"/>
    <col min="2" max="34" width="6.77734375" style="8" customWidth="1"/>
    <col min="35" max="16384" width="11.5546875" style="8"/>
  </cols>
  <sheetData>
    <row r="1" spans="1:32" ht="14.4" thickBot="1" x14ac:dyDescent="0.35">
      <c r="A1" s="53"/>
      <c r="B1" s="53"/>
      <c r="C1" s="53"/>
      <c r="D1" s="53"/>
      <c r="E1" s="60" t="str">
        <f>"ACTIVITÉ CONDUCTEURS BENNES "&amp;B6&amp;" "&amp;B5</f>
        <v>ACTIVITÉ CONDUCTEURS BENNES Février 2026</v>
      </c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53"/>
      <c r="AD1" s="53"/>
      <c r="AE1" s="53"/>
      <c r="AF1" s="53"/>
    </row>
    <row r="2" spans="1:32" ht="14.4" thickBot="1" x14ac:dyDescent="0.35">
      <c r="A2" s="53"/>
      <c r="B2" s="53"/>
      <c r="C2" s="53"/>
      <c r="D2" s="53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53"/>
      <c r="AD2" s="53"/>
      <c r="AE2" s="53"/>
      <c r="AF2" s="53"/>
    </row>
    <row r="3" spans="1:32" ht="14.4" thickBot="1" x14ac:dyDescent="0.35">
      <c r="A3" s="53"/>
      <c r="B3" s="53"/>
      <c r="C3" s="53"/>
      <c r="D3" s="53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53"/>
      <c r="AD3" s="53"/>
      <c r="AE3" s="53"/>
      <c r="AF3" s="53"/>
    </row>
    <row r="4" spans="1:32" ht="14.4" thickBot="1" x14ac:dyDescent="0.35">
      <c r="A4" s="9"/>
      <c r="G4" s="10"/>
    </row>
    <row r="5" spans="1:32" x14ac:dyDescent="0.3">
      <c r="A5" s="2" t="s">
        <v>10</v>
      </c>
      <c r="B5" s="54">
        <f>IF(ACCUEIL!D3="","",ACCUEIL!D3)</f>
        <v>2026</v>
      </c>
      <c r="C5" s="54"/>
      <c r="D5" s="55"/>
      <c r="E5" s="11"/>
    </row>
    <row r="6" spans="1:32" ht="14.4" thickBot="1" x14ac:dyDescent="0.35">
      <c r="A6" s="12" t="s">
        <v>11</v>
      </c>
      <c r="B6" s="56" t="s">
        <v>13</v>
      </c>
      <c r="C6" s="56"/>
      <c r="D6" s="57"/>
    </row>
    <row r="7" spans="1:32" ht="14.4" thickBot="1" x14ac:dyDescent="0.35">
      <c r="A7" s="13" t="str">
        <f>VLOOKUP(B6,LISTES!B:D,3,0)&amp;RIGHT(B5,2)</f>
        <v>FEV26</v>
      </c>
    </row>
    <row r="8" spans="1:32" ht="14.4" thickBot="1" x14ac:dyDescent="0.35">
      <c r="A8" s="7" t="s">
        <v>24</v>
      </c>
      <c r="B8" s="45">
        <f>IF(OR(B5="",B6=""),"",IF(TEXT(B9,"jjj")="dim",WEEKNUM(B10)-1,WEEKNUM(B10)))</f>
        <v>5</v>
      </c>
      <c r="C8" s="46">
        <f>IF(B10="","",WEEKNUM(B10))</f>
        <v>6</v>
      </c>
      <c r="D8" s="46">
        <f t="shared" ref="D8:AC8" si="0">IF(C10="","",WEEKNUM(C10))</f>
        <v>6</v>
      </c>
      <c r="E8" s="46">
        <f t="shared" si="0"/>
        <v>6</v>
      </c>
      <c r="F8" s="46">
        <f t="shared" si="0"/>
        <v>6</v>
      </c>
      <c r="G8" s="46">
        <f t="shared" si="0"/>
        <v>6</v>
      </c>
      <c r="H8" s="46">
        <f t="shared" si="0"/>
        <v>6</v>
      </c>
      <c r="I8" s="46">
        <f t="shared" si="0"/>
        <v>6</v>
      </c>
      <c r="J8" s="46">
        <f t="shared" si="0"/>
        <v>7</v>
      </c>
      <c r="K8" s="46">
        <f t="shared" si="0"/>
        <v>7</v>
      </c>
      <c r="L8" s="46">
        <f t="shared" si="0"/>
        <v>7</v>
      </c>
      <c r="M8" s="46">
        <f t="shared" si="0"/>
        <v>7</v>
      </c>
      <c r="N8" s="46">
        <f t="shared" si="0"/>
        <v>7</v>
      </c>
      <c r="O8" s="46">
        <f t="shared" si="0"/>
        <v>7</v>
      </c>
      <c r="P8" s="46">
        <f t="shared" si="0"/>
        <v>7</v>
      </c>
      <c r="Q8" s="46">
        <f t="shared" si="0"/>
        <v>8</v>
      </c>
      <c r="R8" s="46">
        <f t="shared" si="0"/>
        <v>8</v>
      </c>
      <c r="S8" s="46">
        <f t="shared" si="0"/>
        <v>8</v>
      </c>
      <c r="T8" s="46">
        <f t="shared" si="0"/>
        <v>8</v>
      </c>
      <c r="U8" s="46">
        <f t="shared" si="0"/>
        <v>8</v>
      </c>
      <c r="V8" s="46">
        <f t="shared" si="0"/>
        <v>8</v>
      </c>
      <c r="W8" s="46">
        <f t="shared" si="0"/>
        <v>8</v>
      </c>
      <c r="X8" s="46">
        <f t="shared" si="0"/>
        <v>9</v>
      </c>
      <c r="Y8" s="46">
        <f t="shared" si="0"/>
        <v>9</v>
      </c>
      <c r="Z8" s="46">
        <f t="shared" si="0"/>
        <v>9</v>
      </c>
      <c r="AA8" s="46">
        <f t="shared" si="0"/>
        <v>9</v>
      </c>
      <c r="AB8" s="46">
        <f t="shared" si="0"/>
        <v>9</v>
      </c>
      <c r="AC8" s="46">
        <f t="shared" si="0"/>
        <v>9</v>
      </c>
      <c r="AD8" s="46" t="str">
        <f>IF(AD10="","",WEEKNUM(AC10))</f>
        <v/>
      </c>
      <c r="AE8" s="46" t="str">
        <f t="shared" ref="AE8:AF8" si="1">IF(AE10="","",WEEKNUM(AD10))</f>
        <v/>
      </c>
      <c r="AF8" s="47" t="str">
        <f t="shared" si="1"/>
        <v/>
      </c>
    </row>
    <row r="9" spans="1:32" ht="14.4" customHeight="1" x14ac:dyDescent="0.3">
      <c r="A9" s="58">
        <f>IF(OR(B5="",B6=""),"",DATE(B$5,VLOOKUP(B6,LISTES!B:C,2,0),1))</f>
        <v>46054</v>
      </c>
      <c r="B9" s="41">
        <f>B10</f>
        <v>46054</v>
      </c>
      <c r="C9" s="39">
        <f>C10</f>
        <v>46055</v>
      </c>
      <c r="D9" s="39">
        <f t="shared" ref="D9:AF9" si="2">D10</f>
        <v>46056</v>
      </c>
      <c r="E9" s="39">
        <f t="shared" si="2"/>
        <v>46057</v>
      </c>
      <c r="F9" s="39">
        <f t="shared" si="2"/>
        <v>46058</v>
      </c>
      <c r="G9" s="39">
        <f t="shared" si="2"/>
        <v>46059</v>
      </c>
      <c r="H9" s="39">
        <f t="shared" si="2"/>
        <v>46060</v>
      </c>
      <c r="I9" s="39">
        <f t="shared" si="2"/>
        <v>46061</v>
      </c>
      <c r="J9" s="39">
        <f t="shared" si="2"/>
        <v>46062</v>
      </c>
      <c r="K9" s="39">
        <f t="shared" si="2"/>
        <v>46063</v>
      </c>
      <c r="L9" s="39">
        <f t="shared" si="2"/>
        <v>46064</v>
      </c>
      <c r="M9" s="39">
        <f t="shared" si="2"/>
        <v>46065</v>
      </c>
      <c r="N9" s="39">
        <f t="shared" si="2"/>
        <v>46066</v>
      </c>
      <c r="O9" s="39">
        <f t="shared" si="2"/>
        <v>46067</v>
      </c>
      <c r="P9" s="39">
        <f t="shared" si="2"/>
        <v>46068</v>
      </c>
      <c r="Q9" s="39">
        <f t="shared" si="2"/>
        <v>46069</v>
      </c>
      <c r="R9" s="39">
        <f t="shared" si="2"/>
        <v>46070</v>
      </c>
      <c r="S9" s="39">
        <f t="shared" si="2"/>
        <v>46071</v>
      </c>
      <c r="T9" s="39">
        <f t="shared" si="2"/>
        <v>46072</v>
      </c>
      <c r="U9" s="39">
        <f t="shared" si="2"/>
        <v>46073</v>
      </c>
      <c r="V9" s="39">
        <f t="shared" si="2"/>
        <v>46074</v>
      </c>
      <c r="W9" s="39">
        <f t="shared" si="2"/>
        <v>46075</v>
      </c>
      <c r="X9" s="39">
        <f t="shared" si="2"/>
        <v>46076</v>
      </c>
      <c r="Y9" s="39">
        <f t="shared" si="2"/>
        <v>46077</v>
      </c>
      <c r="Z9" s="39">
        <f t="shared" si="2"/>
        <v>46078</v>
      </c>
      <c r="AA9" s="39">
        <f t="shared" si="2"/>
        <v>46079</v>
      </c>
      <c r="AB9" s="39">
        <f t="shared" si="2"/>
        <v>46080</v>
      </c>
      <c r="AC9" s="39">
        <f t="shared" si="2"/>
        <v>46081</v>
      </c>
      <c r="AD9" s="39" t="str">
        <f t="shared" si="2"/>
        <v/>
      </c>
      <c r="AE9" s="39" t="str">
        <f t="shared" si="2"/>
        <v/>
      </c>
      <c r="AF9" s="42" t="str">
        <f t="shared" si="2"/>
        <v/>
      </c>
    </row>
    <row r="10" spans="1:32" ht="14.4" thickBot="1" x14ac:dyDescent="0.35">
      <c r="A10" s="59"/>
      <c r="B10" s="43">
        <f>IF(A9="","",A9)</f>
        <v>46054</v>
      </c>
      <c r="C10" s="40">
        <f>IF(B10="","",B10+1)</f>
        <v>46055</v>
      </c>
      <c r="D10" s="40">
        <f t="shared" ref="D10:AC10" si="3">IF(C10="","",C10+1)</f>
        <v>46056</v>
      </c>
      <c r="E10" s="40">
        <f t="shared" si="3"/>
        <v>46057</v>
      </c>
      <c r="F10" s="40">
        <f t="shared" si="3"/>
        <v>46058</v>
      </c>
      <c r="G10" s="40">
        <f t="shared" si="3"/>
        <v>46059</v>
      </c>
      <c r="H10" s="40">
        <f t="shared" si="3"/>
        <v>46060</v>
      </c>
      <c r="I10" s="40">
        <f t="shared" si="3"/>
        <v>46061</v>
      </c>
      <c r="J10" s="40">
        <f t="shared" si="3"/>
        <v>46062</v>
      </c>
      <c r="K10" s="40">
        <f t="shared" si="3"/>
        <v>46063</v>
      </c>
      <c r="L10" s="40">
        <f t="shared" si="3"/>
        <v>46064</v>
      </c>
      <c r="M10" s="40">
        <f t="shared" si="3"/>
        <v>46065</v>
      </c>
      <c r="N10" s="40">
        <f t="shared" si="3"/>
        <v>46066</v>
      </c>
      <c r="O10" s="40">
        <f t="shared" si="3"/>
        <v>46067</v>
      </c>
      <c r="P10" s="40">
        <f t="shared" si="3"/>
        <v>46068</v>
      </c>
      <c r="Q10" s="40">
        <f t="shared" si="3"/>
        <v>46069</v>
      </c>
      <c r="R10" s="40">
        <f t="shared" si="3"/>
        <v>46070</v>
      </c>
      <c r="S10" s="40">
        <f t="shared" si="3"/>
        <v>46071</v>
      </c>
      <c r="T10" s="40">
        <f t="shared" si="3"/>
        <v>46072</v>
      </c>
      <c r="U10" s="40">
        <f t="shared" si="3"/>
        <v>46073</v>
      </c>
      <c r="V10" s="40">
        <f t="shared" si="3"/>
        <v>46074</v>
      </c>
      <c r="W10" s="40">
        <f t="shared" si="3"/>
        <v>46075</v>
      </c>
      <c r="X10" s="40">
        <f t="shared" si="3"/>
        <v>46076</v>
      </c>
      <c r="Y10" s="40">
        <f t="shared" si="3"/>
        <v>46077</v>
      </c>
      <c r="Z10" s="40">
        <f t="shared" si="3"/>
        <v>46078</v>
      </c>
      <c r="AA10" s="40">
        <f t="shared" si="3"/>
        <v>46079</v>
      </c>
      <c r="AB10" s="40">
        <f t="shared" si="3"/>
        <v>46080</v>
      </c>
      <c r="AC10" s="40">
        <f t="shared" si="3"/>
        <v>46081</v>
      </c>
      <c r="AD10" s="40" t="str">
        <f>IF(AC10="","",IF(MONTH($AC10+1)&lt;&gt;MONTH($AC10),"",$AC10+1))</f>
        <v/>
      </c>
      <c r="AE10" s="40" t="str">
        <f>IF(AD10="","",IF(MONTH($AC10+2)&lt;&gt;MONTH($AC10),"",$AC10+2))</f>
        <v/>
      </c>
      <c r="AF10" s="44" t="str">
        <f>IF(AE10="","",IF(MONTH($AC10+3)&lt;&gt;MONTH($AC10),"",$AC10+3))</f>
        <v/>
      </c>
    </row>
    <row r="11" spans="1:32" x14ac:dyDescent="0.3">
      <c r="A11" s="15" t="s">
        <v>0</v>
      </c>
      <c r="B11" s="16"/>
      <c r="C11" s="17"/>
      <c r="D11" s="17"/>
      <c r="E11" s="17"/>
      <c r="F11" s="17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20"/>
    </row>
    <row r="12" spans="1:32" x14ac:dyDescent="0.3">
      <c r="A12" s="21" t="s">
        <v>7</v>
      </c>
      <c r="B12" s="22"/>
      <c r="C12" s="23"/>
      <c r="D12" s="23"/>
      <c r="E12" s="23"/>
      <c r="F12" s="23"/>
      <c r="G12" s="24"/>
      <c r="H12" s="23"/>
      <c r="I12" s="23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6"/>
    </row>
    <row r="13" spans="1:32" x14ac:dyDescent="0.3">
      <c r="A13" s="21" t="s">
        <v>9</v>
      </c>
      <c r="B13" s="27"/>
      <c r="C13" s="28"/>
      <c r="D13" s="28"/>
      <c r="E13" s="28"/>
      <c r="F13" s="28"/>
      <c r="G13" s="24"/>
      <c r="H13" s="23"/>
      <c r="I13" s="23"/>
      <c r="J13" s="24"/>
      <c r="K13" s="23"/>
      <c r="L13" s="23"/>
      <c r="M13" s="23"/>
      <c r="N13" s="25"/>
      <c r="O13" s="24"/>
      <c r="P13" s="24"/>
      <c r="Q13" s="24"/>
      <c r="R13" s="24"/>
      <c r="S13" s="24"/>
      <c r="T13" s="24"/>
      <c r="U13" s="24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6"/>
    </row>
    <row r="14" spans="1:32" x14ac:dyDescent="0.3">
      <c r="A14" s="21" t="s">
        <v>6</v>
      </c>
      <c r="B14" s="22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4"/>
      <c r="O14" s="24"/>
      <c r="P14" s="24"/>
      <c r="Q14" s="24"/>
      <c r="R14" s="24"/>
      <c r="S14" s="24"/>
      <c r="T14" s="24"/>
      <c r="U14" s="24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6"/>
    </row>
    <row r="15" spans="1:32" x14ac:dyDescent="0.3">
      <c r="A15" s="21" t="s">
        <v>1</v>
      </c>
      <c r="B15" s="22"/>
      <c r="C15" s="23"/>
      <c r="D15" s="23"/>
      <c r="E15" s="23"/>
      <c r="F15" s="23"/>
      <c r="G15" s="24"/>
      <c r="H15" s="23"/>
      <c r="I15" s="23"/>
      <c r="J15" s="24"/>
      <c r="K15" s="23"/>
      <c r="L15" s="23"/>
      <c r="M15" s="23"/>
      <c r="N15" s="24"/>
      <c r="O15" s="24"/>
      <c r="P15" s="24"/>
      <c r="Q15" s="24"/>
      <c r="R15" s="24"/>
      <c r="S15" s="24"/>
      <c r="T15" s="24"/>
      <c r="U15" s="24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6"/>
    </row>
    <row r="16" spans="1:32" x14ac:dyDescent="0.3">
      <c r="A16" s="21" t="s">
        <v>5</v>
      </c>
      <c r="B16" s="22"/>
      <c r="C16" s="23"/>
      <c r="D16" s="23"/>
      <c r="E16" s="23"/>
      <c r="F16" s="23"/>
      <c r="G16" s="24"/>
      <c r="H16" s="24"/>
      <c r="I16" s="24"/>
      <c r="J16" s="24"/>
      <c r="K16" s="23"/>
      <c r="L16" s="23"/>
      <c r="M16" s="23"/>
      <c r="N16" s="24"/>
      <c r="O16" s="24"/>
      <c r="P16" s="24"/>
      <c r="Q16" s="24"/>
      <c r="R16" s="24"/>
      <c r="S16" s="24"/>
      <c r="T16" s="24"/>
      <c r="U16" s="24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</row>
    <row r="17" spans="1:32" x14ac:dyDescent="0.3">
      <c r="A17" s="21" t="s">
        <v>4</v>
      </c>
      <c r="B17" s="22"/>
      <c r="C17" s="23"/>
      <c r="D17" s="23"/>
      <c r="E17" s="23"/>
      <c r="F17" s="23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5"/>
      <c r="X17" s="25"/>
      <c r="Y17" s="25"/>
      <c r="Z17" s="25"/>
      <c r="AA17" s="25"/>
      <c r="AB17" s="25"/>
      <c r="AC17" s="25"/>
      <c r="AD17" s="25"/>
      <c r="AE17" s="25"/>
      <c r="AF17" s="26"/>
    </row>
    <row r="18" spans="1:32" x14ac:dyDescent="0.3">
      <c r="A18" s="21" t="s">
        <v>8</v>
      </c>
      <c r="B18" s="22"/>
      <c r="C18" s="23"/>
      <c r="D18" s="23"/>
      <c r="E18" s="23"/>
      <c r="F18" s="23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</row>
    <row r="19" spans="1:32" x14ac:dyDescent="0.3">
      <c r="A19" s="21" t="s">
        <v>3</v>
      </c>
      <c r="B19" s="22"/>
      <c r="C19" s="23"/>
      <c r="D19" s="23"/>
      <c r="E19" s="23"/>
      <c r="F19" s="23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6"/>
    </row>
    <row r="20" spans="1:32" x14ac:dyDescent="0.3">
      <c r="A20" s="29" t="s">
        <v>2</v>
      </c>
      <c r="B20" s="22"/>
      <c r="C20" s="23"/>
      <c r="D20" s="23"/>
      <c r="E20" s="23"/>
      <c r="F20" s="23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6"/>
    </row>
    <row r="21" spans="1:32" x14ac:dyDescent="0.3">
      <c r="A21" s="21"/>
      <c r="B21" s="22"/>
      <c r="C21" s="23"/>
      <c r="D21" s="23"/>
      <c r="E21" s="23"/>
      <c r="F21" s="23"/>
      <c r="G21" s="24"/>
      <c r="H21" s="24"/>
      <c r="I21" s="24"/>
      <c r="J21" s="24"/>
      <c r="K21" s="23"/>
      <c r="L21" s="23"/>
      <c r="M21" s="23"/>
      <c r="N21" s="23"/>
      <c r="O21" s="23"/>
      <c r="P21" s="23"/>
      <c r="Q21" s="23"/>
      <c r="R21" s="23"/>
      <c r="S21" s="28"/>
      <c r="T21" s="28"/>
      <c r="U21" s="28"/>
      <c r="V21" s="28"/>
      <c r="W21" s="28"/>
      <c r="X21" s="28"/>
      <c r="Y21" s="28"/>
      <c r="Z21" s="28"/>
      <c r="AA21" s="25"/>
      <c r="AB21" s="25"/>
      <c r="AC21" s="25"/>
      <c r="AD21" s="25"/>
      <c r="AE21" s="25"/>
      <c r="AF21" s="26"/>
    </row>
    <row r="22" spans="1:32" x14ac:dyDescent="0.3">
      <c r="A22" s="21"/>
      <c r="B22" s="27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30"/>
      <c r="AB22" s="30"/>
      <c r="AC22" s="30"/>
      <c r="AD22" s="30"/>
      <c r="AE22" s="30"/>
      <c r="AF22" s="31"/>
    </row>
    <row r="23" spans="1:32" ht="14.4" thickBot="1" x14ac:dyDescent="0.35">
      <c r="A23" s="32"/>
      <c r="B23" s="33"/>
      <c r="C23" s="34"/>
      <c r="D23" s="34"/>
      <c r="E23" s="34"/>
      <c r="F23" s="34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6"/>
      <c r="W23" s="36"/>
      <c r="X23" s="37"/>
      <c r="Y23" s="37"/>
      <c r="Z23" s="37"/>
      <c r="AA23" s="37"/>
      <c r="AB23" s="37"/>
      <c r="AC23" s="37"/>
      <c r="AD23" s="37"/>
      <c r="AE23" s="37"/>
      <c r="AF23" s="38"/>
    </row>
    <row r="24" spans="1:32" x14ac:dyDescent="0.3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6" spans="1:32" x14ac:dyDescent="0.3">
      <c r="E26" s="10"/>
      <c r="I26" s="11"/>
    </row>
  </sheetData>
  <sheetProtection password="CF5D" sheet="1" scenarios="1" formatCells="0"/>
  <mergeCells count="8">
    <mergeCell ref="B6:D6"/>
    <mergeCell ref="A9:A10"/>
    <mergeCell ref="A1:D3"/>
    <mergeCell ref="E1:AB3"/>
    <mergeCell ref="AC1:AF1"/>
    <mergeCell ref="AC2:AF2"/>
    <mergeCell ref="AC3:AF3"/>
    <mergeCell ref="B5:D5"/>
  </mergeCells>
  <conditionalFormatting sqref="B8:AF8">
    <cfRule type="expression" dxfId="47" priority="48">
      <formula>IF(OR(TEXT(B9,"jjj")="sam",TEXT(B9,"jjj")="dim"),TRUE(),FALSE())</formula>
    </cfRule>
  </conditionalFormatting>
  <conditionalFormatting sqref="B9:AF9">
    <cfRule type="expression" dxfId="46" priority="46">
      <formula>IF(OR(TEXT(B9,"jjj")="sam",TEXT(B9,"jjj")="dim"),TRUE(),FALSE())</formula>
    </cfRule>
  </conditionalFormatting>
  <conditionalFormatting sqref="B10:AF10">
    <cfRule type="expression" dxfId="45" priority="45">
      <formula>IF(OR(TEXT(B9,"jjj")="sam",TEXT(B9,"jjj")="dim"),TRUE(),FALSE())</formula>
    </cfRule>
  </conditionalFormatting>
  <conditionalFormatting sqref="B11:AF11">
    <cfRule type="expression" dxfId="44" priority="1">
      <formula>$A$11=""</formula>
    </cfRule>
    <cfRule type="expression" dxfId="43" priority="44">
      <formula>IF(OR(TEXT(B9,"jjj")="sam",TEXT(B9,"jjj")="dim"),TRUE(),FALSE())</formula>
    </cfRule>
  </conditionalFormatting>
  <conditionalFormatting sqref="B12:AF12">
    <cfRule type="expression" dxfId="42" priority="2">
      <formula>$A$12=""</formula>
    </cfRule>
    <cfRule type="expression" dxfId="41" priority="43">
      <formula>IF(OR(TEXT(B9,"jjj")="sam",TEXT(B9,"jjj")="dim"),TRUE(),FALSE())</formula>
    </cfRule>
  </conditionalFormatting>
  <conditionalFormatting sqref="B13:AF13">
    <cfRule type="expression" dxfId="40" priority="3">
      <formula>$A$13=""</formula>
    </cfRule>
    <cfRule type="expression" dxfId="39" priority="42">
      <formula>IF(OR(TEXT(B9,"jjj")="sam",TEXT(B9,"jjj")="dim"),TRUE(),FALSE())</formula>
    </cfRule>
  </conditionalFormatting>
  <conditionalFormatting sqref="B14:AF14">
    <cfRule type="expression" dxfId="38" priority="4">
      <formula>$A$14=""</formula>
    </cfRule>
    <cfRule type="expression" dxfId="37" priority="41">
      <formula>IF(OR(TEXT(B9,"jjj")="sam",TEXT(B9,"jjj")="dim"),TRUE(),FALSE())</formula>
    </cfRule>
  </conditionalFormatting>
  <conditionalFormatting sqref="B15:AF15">
    <cfRule type="expression" dxfId="36" priority="5">
      <formula>$A$15=""</formula>
    </cfRule>
    <cfRule type="expression" dxfId="35" priority="40">
      <formula>IF(OR(TEXT(B9,"jjj")="sam",TEXT(B9,"jjj")="dim"),TRUE(),FALSE())</formula>
    </cfRule>
  </conditionalFormatting>
  <conditionalFormatting sqref="B16:AF16">
    <cfRule type="expression" dxfId="34" priority="6">
      <formula>$A$16=""</formula>
    </cfRule>
    <cfRule type="expression" dxfId="33" priority="39">
      <formula>IF(OR(TEXT(B9,"jjj")="sam",TEXT(B9,"jjj")="dim"),TRUE(),FALSE())</formula>
    </cfRule>
  </conditionalFormatting>
  <conditionalFormatting sqref="B17:AF17">
    <cfRule type="expression" dxfId="32" priority="7">
      <formula>$A$17=""</formula>
    </cfRule>
    <cfRule type="expression" dxfId="31" priority="38">
      <formula>IF(OR(TEXT(B9,"jjj")="sam",TEXT(B9,"jjj")="dim"),TRUE(),FALSE())</formula>
    </cfRule>
  </conditionalFormatting>
  <conditionalFormatting sqref="B18:AF18">
    <cfRule type="expression" dxfId="30" priority="8">
      <formula>$A$18=""</formula>
    </cfRule>
    <cfRule type="expression" dxfId="29" priority="37">
      <formula>IF(OR(TEXT(B9,"jjj")="sam",TEXT(B9,"jjj")="dim"),TRUE(),FALSE())</formula>
    </cfRule>
  </conditionalFormatting>
  <conditionalFormatting sqref="B19:AF19">
    <cfRule type="expression" dxfId="28" priority="9">
      <formula>$A$19=""</formula>
    </cfRule>
    <cfRule type="expression" dxfId="27" priority="36">
      <formula>IF(OR(TEXT(B9,"jjj")="sam",TEXT(B9,"jjj")="dim"),TRUE(),FALSE())</formula>
    </cfRule>
  </conditionalFormatting>
  <conditionalFormatting sqref="B20:AF20">
    <cfRule type="expression" dxfId="26" priority="10">
      <formula>$A$20=""</formula>
    </cfRule>
    <cfRule type="expression" dxfId="25" priority="35">
      <formula>IF(OR(TEXT(B9,"jjj")="sam",TEXT(B9,"jjj")="dim"),TRUE(),FALSE())</formula>
    </cfRule>
  </conditionalFormatting>
  <conditionalFormatting sqref="B21:AF21">
    <cfRule type="expression" dxfId="24" priority="13">
      <formula>$A$21=""</formula>
    </cfRule>
    <cfRule type="expression" dxfId="23" priority="34">
      <formula>IF(OR(TEXT(B9,"jjj")="sam",TEXT(B9,"jjj")="dim"),TRUE(),FALSE())</formula>
    </cfRule>
  </conditionalFormatting>
  <conditionalFormatting sqref="B22:AF22">
    <cfRule type="expression" dxfId="22" priority="12">
      <formula>$A$22=""</formula>
    </cfRule>
    <cfRule type="expression" dxfId="21" priority="33">
      <formula>IF(OR(TEXT(B9,"jjj")="sam",TEXT(B9,"jjj")="dim"),TRUE(),FALSE())</formula>
    </cfRule>
  </conditionalFormatting>
  <conditionalFormatting sqref="B23:AF23">
    <cfRule type="expression" dxfId="20" priority="11">
      <formula>$A$23=""</formula>
    </cfRule>
    <cfRule type="expression" dxfId="19" priority="32">
      <formula>IF(OR(TEXT(B9,"jjj")="sam",TEXT(B9,"jjj")="dim"),TRUE(),FALSE())</formula>
    </cfRule>
  </conditionalFormatting>
  <conditionalFormatting sqref="AD8:AD23">
    <cfRule type="expression" dxfId="18" priority="16">
      <formula>$AD$10=""</formula>
    </cfRule>
  </conditionalFormatting>
  <conditionalFormatting sqref="AE8:AE23">
    <cfRule type="expression" dxfId="17" priority="15">
      <formula>$AE$10=""</formula>
    </cfRule>
  </conditionalFormatting>
  <conditionalFormatting sqref="AF8:AF23">
    <cfRule type="expression" dxfId="16" priority="14">
      <formula>$AF$10=""</formula>
    </cfRule>
  </conditionalFormatting>
  <dataValidations count="2">
    <dataValidation type="list" showInputMessage="1" showErrorMessage="1" sqref="B6:D6">
      <formula1>mois</formula1>
    </dataValidation>
    <dataValidation showInputMessage="1" showErrorMessage="1" sqref="B5:D5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34E52533-1F19-4F10-AD98-A7832E5C068D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B8:AF8</xm:sqref>
        </x14:conditionalFormatting>
        <x14:conditionalFormatting xmlns:xm="http://schemas.microsoft.com/office/excel/2006/main">
          <x14:cfRule type="expression" priority="31" id="{38A46341-A8B0-41C7-8126-2840A6F59A36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B9:AF9</xm:sqref>
        </x14:conditionalFormatting>
        <x14:conditionalFormatting xmlns:xm="http://schemas.microsoft.com/office/excel/2006/main">
          <x14:cfRule type="expression" priority="30" id="{AC149D9D-D445-4C6B-B5DE-B42AD945AA06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B10:AF10</xm:sqref>
        </x14:conditionalFormatting>
        <x14:conditionalFormatting xmlns:xm="http://schemas.microsoft.com/office/excel/2006/main">
          <x14:cfRule type="expression" priority="29" id="{7A404BDB-46C6-4B36-AD06-E4178D6B407B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B11:AF11</xm:sqref>
        </x14:conditionalFormatting>
        <x14:conditionalFormatting xmlns:xm="http://schemas.microsoft.com/office/excel/2006/main">
          <x14:cfRule type="expression" priority="28" id="{F883BA7A-C8D0-47FE-91D9-73EBF63572A7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B12:AF12</xm:sqref>
        </x14:conditionalFormatting>
        <x14:conditionalFormatting xmlns:xm="http://schemas.microsoft.com/office/excel/2006/main">
          <x14:cfRule type="expression" priority="27" id="{83D9550A-07AD-4365-AE5B-AEDF3C88708A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B13:AF13</xm:sqref>
        </x14:conditionalFormatting>
        <x14:conditionalFormatting xmlns:xm="http://schemas.microsoft.com/office/excel/2006/main">
          <x14:cfRule type="expression" priority="26" id="{09A936CD-0150-41B8-ACF6-B2855E08A68F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B14:AF14</xm:sqref>
        </x14:conditionalFormatting>
        <x14:conditionalFormatting xmlns:xm="http://schemas.microsoft.com/office/excel/2006/main">
          <x14:cfRule type="expression" priority="25" id="{08CBFC79-82AE-4281-824D-645DF95FF807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B15:AF15</xm:sqref>
        </x14:conditionalFormatting>
        <x14:conditionalFormatting xmlns:xm="http://schemas.microsoft.com/office/excel/2006/main">
          <x14:cfRule type="expression" priority="24" id="{DD904630-A36A-48AD-B542-78298EA7A4B1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B16:AF16</xm:sqref>
        </x14:conditionalFormatting>
        <x14:conditionalFormatting xmlns:xm="http://schemas.microsoft.com/office/excel/2006/main">
          <x14:cfRule type="expression" priority="23" id="{398063FF-0376-4E3F-9405-AF73A0E58201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B17:AF17</xm:sqref>
        </x14:conditionalFormatting>
        <x14:conditionalFormatting xmlns:xm="http://schemas.microsoft.com/office/excel/2006/main">
          <x14:cfRule type="expression" priority="22" id="{EC9CE06C-DE20-41AC-9529-972A4683B483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B18:AF18</xm:sqref>
        </x14:conditionalFormatting>
        <x14:conditionalFormatting xmlns:xm="http://schemas.microsoft.com/office/excel/2006/main">
          <x14:cfRule type="expression" priority="21" id="{E8FF535C-F7F0-4F9C-BA69-778342CC8388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B19:AF19</xm:sqref>
        </x14:conditionalFormatting>
        <x14:conditionalFormatting xmlns:xm="http://schemas.microsoft.com/office/excel/2006/main">
          <x14:cfRule type="expression" priority="20" id="{CE8D0E61-05B9-4DF5-AF89-4C5C3153D25D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B20:AF20</xm:sqref>
        </x14:conditionalFormatting>
        <x14:conditionalFormatting xmlns:xm="http://schemas.microsoft.com/office/excel/2006/main">
          <x14:cfRule type="expression" priority="19" id="{77BCA5B8-565C-4154-83DC-739706D508D7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B21:AF21</xm:sqref>
        </x14:conditionalFormatting>
        <x14:conditionalFormatting xmlns:xm="http://schemas.microsoft.com/office/excel/2006/main">
          <x14:cfRule type="expression" priority="18" id="{17302D23-1E5C-4598-8E26-63955E856A38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B22:AF22</xm:sqref>
        </x14:conditionalFormatting>
        <x14:conditionalFormatting xmlns:xm="http://schemas.microsoft.com/office/excel/2006/main">
          <x14:cfRule type="expression" priority="17" id="{B0D7DEE0-E887-4466-8A8C-32A0DFF2DED8}">
            <xm:f>IF(COUNTIF(LISTES!$F$1:$F$12,B10),TRUE())</xm:f>
            <x14:dxf>
              <fill>
                <patternFill>
                  <bgColor theme="3" tint="0.39994506668294322"/>
                </patternFill>
              </fill>
            </x14:dxf>
          </x14:cfRule>
          <xm:sqref>B23:AF23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B0F0"/>
  </sheetPr>
  <dimension ref="A1:F12"/>
  <sheetViews>
    <sheetView workbookViewId="0">
      <selection activeCell="E19" sqref="E19"/>
    </sheetView>
  </sheetViews>
  <sheetFormatPr baseColWidth="10" defaultRowHeight="14.4" x14ac:dyDescent="0.3"/>
  <cols>
    <col min="1" max="4" width="11.5546875" style="1"/>
    <col min="5" max="5" width="19.5546875" style="1" customWidth="1"/>
    <col min="6" max="6" width="15.5546875" style="1" customWidth="1"/>
    <col min="7" max="16384" width="11.5546875" style="1"/>
  </cols>
  <sheetData>
    <row r="1" spans="1:6" x14ac:dyDescent="0.3">
      <c r="A1" s="6">
        <v>2021</v>
      </c>
      <c r="B1" s="6" t="s">
        <v>12</v>
      </c>
      <c r="C1" s="6">
        <v>1</v>
      </c>
      <c r="D1" s="6" t="s">
        <v>37</v>
      </c>
      <c r="E1" s="5" t="s">
        <v>25</v>
      </c>
      <c r="F1" s="4">
        <f>DATE('JAN26'!B5,1,1)</f>
        <v>46023</v>
      </c>
    </row>
    <row r="2" spans="1:6" x14ac:dyDescent="0.3">
      <c r="A2" s="6">
        <v>2022</v>
      </c>
      <c r="B2" s="6" t="s">
        <v>13</v>
      </c>
      <c r="C2" s="6">
        <v>2</v>
      </c>
      <c r="D2" s="6" t="s">
        <v>44</v>
      </c>
      <c r="E2" s="5" t="s">
        <v>26</v>
      </c>
      <c r="F2" s="4">
        <f>ROUND(DATE('JAN26'!B5,4,MOD(234-11*MOD('JAN26'!B5,19),30))/7,0)*7-6</f>
        <v>46117</v>
      </c>
    </row>
    <row r="3" spans="1:6" x14ac:dyDescent="0.3">
      <c r="A3" s="6">
        <v>2023</v>
      </c>
      <c r="B3" s="6" t="s">
        <v>14</v>
      </c>
      <c r="C3" s="6">
        <v>3</v>
      </c>
      <c r="D3" s="6" t="s">
        <v>38</v>
      </c>
      <c r="E3" s="5" t="s">
        <v>27</v>
      </c>
      <c r="F3" s="4">
        <f>F2+1</f>
        <v>46118</v>
      </c>
    </row>
    <row r="4" spans="1:6" x14ac:dyDescent="0.3">
      <c r="A4" s="6">
        <v>2024</v>
      </c>
      <c r="B4" s="6" t="s">
        <v>15</v>
      </c>
      <c r="C4" s="6">
        <v>4</v>
      </c>
      <c r="D4" s="6" t="s">
        <v>39</v>
      </c>
      <c r="E4" s="5" t="s">
        <v>28</v>
      </c>
      <c r="F4" s="4">
        <f>DATE('JAN26'!B5,5,1)</f>
        <v>46143</v>
      </c>
    </row>
    <row r="5" spans="1:6" x14ac:dyDescent="0.3">
      <c r="A5" s="6">
        <v>2025</v>
      </c>
      <c r="B5" s="6" t="s">
        <v>16</v>
      </c>
      <c r="C5" s="6">
        <v>5</v>
      </c>
      <c r="D5" s="6" t="s">
        <v>40</v>
      </c>
      <c r="E5" s="5" t="s">
        <v>29</v>
      </c>
      <c r="F5" s="4">
        <f>DATE('JAN26'!B5,5,8)</f>
        <v>46150</v>
      </c>
    </row>
    <row r="6" spans="1:6" x14ac:dyDescent="0.3">
      <c r="A6" s="6">
        <v>2026</v>
      </c>
      <c r="B6" s="6" t="s">
        <v>17</v>
      </c>
      <c r="C6" s="6">
        <v>6</v>
      </c>
      <c r="D6" s="6" t="s">
        <v>45</v>
      </c>
      <c r="E6" s="5" t="s">
        <v>30</v>
      </c>
      <c r="F6" s="4">
        <f>F2+39</f>
        <v>46156</v>
      </c>
    </row>
    <row r="7" spans="1:6" x14ac:dyDescent="0.3">
      <c r="A7" s="6">
        <v>2027</v>
      </c>
      <c r="B7" s="6" t="s">
        <v>18</v>
      </c>
      <c r="C7" s="6">
        <v>7</v>
      </c>
      <c r="D7" s="6" t="s">
        <v>46</v>
      </c>
      <c r="E7" s="5" t="s">
        <v>31</v>
      </c>
      <c r="F7" s="4">
        <f>F2+50</f>
        <v>46167</v>
      </c>
    </row>
    <row r="8" spans="1:6" x14ac:dyDescent="0.3">
      <c r="A8" s="6">
        <v>2028</v>
      </c>
      <c r="B8" s="6" t="s">
        <v>19</v>
      </c>
      <c r="C8" s="6">
        <v>8</v>
      </c>
      <c r="D8" s="6" t="s">
        <v>47</v>
      </c>
      <c r="E8" s="5" t="s">
        <v>32</v>
      </c>
      <c r="F8" s="4">
        <f>DATE('JAN26'!B5,7,14)</f>
        <v>46217</v>
      </c>
    </row>
    <row r="9" spans="1:6" x14ac:dyDescent="0.3">
      <c r="A9" s="6">
        <v>2029</v>
      </c>
      <c r="B9" s="6" t="s">
        <v>20</v>
      </c>
      <c r="C9" s="6">
        <v>9</v>
      </c>
      <c r="D9" s="6" t="s">
        <v>41</v>
      </c>
      <c r="E9" s="5" t="s">
        <v>33</v>
      </c>
      <c r="F9" s="4">
        <f>DATE('JAN26'!B5,8,15)</f>
        <v>46249</v>
      </c>
    </row>
    <row r="10" spans="1:6" x14ac:dyDescent="0.3">
      <c r="A10" s="6">
        <v>2030</v>
      </c>
      <c r="B10" s="6" t="s">
        <v>21</v>
      </c>
      <c r="C10" s="6">
        <v>10</v>
      </c>
      <c r="D10" s="6" t="s">
        <v>42</v>
      </c>
      <c r="E10" s="5" t="s">
        <v>34</v>
      </c>
      <c r="F10" s="4">
        <f>DATE('JAN26'!B5,11,1)</f>
        <v>46327</v>
      </c>
    </row>
    <row r="11" spans="1:6" x14ac:dyDescent="0.3">
      <c r="A11" s="6">
        <v>2031</v>
      </c>
      <c r="B11" s="6" t="s">
        <v>22</v>
      </c>
      <c r="C11" s="6">
        <v>11</v>
      </c>
      <c r="D11" s="6" t="s">
        <v>43</v>
      </c>
      <c r="E11" s="5" t="s">
        <v>35</v>
      </c>
      <c r="F11" s="4">
        <f>DATE('JAN26'!B5,11,11)</f>
        <v>46337</v>
      </c>
    </row>
    <row r="12" spans="1:6" x14ac:dyDescent="0.3">
      <c r="A12" s="6"/>
      <c r="B12" s="6" t="s">
        <v>23</v>
      </c>
      <c r="C12" s="6">
        <v>12</v>
      </c>
      <c r="D12" s="6" t="s">
        <v>48</v>
      </c>
      <c r="E12" s="5" t="s">
        <v>36</v>
      </c>
      <c r="F12" s="4">
        <f>DATE('JAN26'!B5,12,25)</f>
        <v>46381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JAN26</vt:lpstr>
      <vt:lpstr>FEV26</vt:lpstr>
      <vt:lpstr>LISTES</vt:lpstr>
      <vt:lpstr>années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n.renault</cp:lastModifiedBy>
  <dcterms:created xsi:type="dcterms:W3CDTF">2006-09-12T15:06:44Z</dcterms:created>
  <dcterms:modified xsi:type="dcterms:W3CDTF">2021-08-05T12:57:47Z</dcterms:modified>
</cp:coreProperties>
</file>