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drawings/drawing6.xml" ContentType="application/vnd.openxmlformats-officedocument.drawing+xml"/>
  <Override PartName="/xl/ctrlProps/ctrlProp7.xml" ContentType="application/vnd.ms-excel.controlproperties+xml"/>
  <Override PartName="/xl/drawings/drawing7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6060" yWindow="-120" windowWidth="15480" windowHeight="11640" tabRatio="851"/>
  </bookViews>
  <sheets>
    <sheet name="Création code facture" sheetId="46" r:id="rId1"/>
    <sheet name="Menu" sheetId="47" r:id="rId2"/>
    <sheet name="Contact client" sheetId="40" r:id="rId3"/>
    <sheet name="condition de paiement" sheetId="44" r:id="rId4"/>
    <sheet name="BDD" sheetId="39" state="veryHidden" r:id="rId5"/>
    <sheet name="JLB" sheetId="48" state="veryHidden" r:id="rId6"/>
    <sheet name="YF" sheetId="49" state="veryHidden" r:id="rId7"/>
    <sheet name="MEB" sheetId="51" state="veryHidden" r:id="rId8"/>
    <sheet name="Admin" sheetId="50" state="veryHidden" r:id="rId9"/>
    <sheet name="Salarié MA" sheetId="43" state="veryHidden" r:id="rId10"/>
    <sheet name="type facture" sheetId="41" state="veryHidden" r:id="rId11"/>
    <sheet name="Devise" sheetId="42" state="veryHidden" r:id="rId12"/>
  </sheets>
  <definedNames>
    <definedName name="_xlnm._FilterDatabase" localSheetId="2" hidden="1">'Contact client'!$B$1:$R$4</definedName>
    <definedName name="Listenoms">Menu!$A$2:$A$12</definedName>
  </definedNames>
  <calcPr calcId="145621"/>
</workbook>
</file>

<file path=xl/calcChain.xml><?xml version="1.0" encoding="utf-8"?>
<calcChain xmlns="http://schemas.openxmlformats.org/spreadsheetml/2006/main">
  <c r="AF6" i="39" l="1"/>
  <c r="AC6" i="39"/>
  <c r="O6" i="39"/>
  <c r="P6" i="39" s="1"/>
  <c r="L6" i="39"/>
  <c r="K6" i="39"/>
  <c r="J6" i="39"/>
  <c r="F6" i="39"/>
  <c r="D6" i="39"/>
  <c r="AF4" i="39"/>
  <c r="AC4" i="39"/>
  <c r="O4" i="39"/>
  <c r="P4" i="39" s="1"/>
  <c r="L4" i="39"/>
  <c r="K4" i="39"/>
  <c r="J4" i="39"/>
  <c r="F4" i="39"/>
  <c r="D4" i="39"/>
  <c r="AF9" i="39"/>
  <c r="AC9" i="39"/>
  <c r="O9" i="39"/>
  <c r="P9" i="39" s="1"/>
  <c r="L9" i="39"/>
  <c r="K9" i="39"/>
  <c r="J9" i="39"/>
  <c r="F9" i="39"/>
  <c r="D9" i="39"/>
  <c r="AF5" i="39"/>
  <c r="AC5" i="39"/>
  <c r="O5" i="39"/>
  <c r="P5" i="39" s="1"/>
  <c r="L5" i="39"/>
  <c r="K5" i="39"/>
  <c r="J5" i="39"/>
  <c r="F5" i="39"/>
  <c r="D5" i="39"/>
  <c r="AF8" i="39"/>
  <c r="AC8" i="39"/>
  <c r="P8" i="39"/>
  <c r="O8" i="39"/>
  <c r="L8" i="39"/>
  <c r="K8" i="39"/>
  <c r="J8" i="39"/>
  <c r="F8" i="39"/>
  <c r="D8" i="39"/>
  <c r="AF7" i="39"/>
  <c r="AC7" i="39"/>
  <c r="O7" i="39"/>
  <c r="P7" i="39" s="1"/>
  <c r="L7" i="39"/>
  <c r="K7" i="39"/>
  <c r="J7" i="39"/>
  <c r="F7" i="39"/>
  <c r="C7" i="39"/>
  <c r="D7" i="39" s="1"/>
  <c r="L4" i="51" l="1"/>
  <c r="K4" i="51"/>
  <c r="J4" i="51"/>
  <c r="L3" i="51"/>
  <c r="K3" i="51"/>
  <c r="J3" i="51"/>
  <c r="L4" i="49"/>
  <c r="K4" i="49"/>
  <c r="J4" i="49"/>
  <c r="L3" i="49"/>
  <c r="K3" i="49"/>
  <c r="J3" i="49"/>
  <c r="L4" i="48"/>
  <c r="L3" i="48"/>
  <c r="J4" i="48"/>
  <c r="J3" i="48"/>
  <c r="K4" i="48"/>
  <c r="K3" i="48"/>
  <c r="F4" i="49" l="1"/>
  <c r="F3" i="49"/>
  <c r="F4" i="51" l="1"/>
  <c r="F3" i="51"/>
  <c r="AF4" i="51"/>
  <c r="AC4" i="51"/>
  <c r="O4" i="51"/>
  <c r="P4" i="51" s="1"/>
  <c r="D4" i="51"/>
  <c r="AF3" i="51"/>
  <c r="AC3" i="51"/>
  <c r="O3" i="51"/>
  <c r="P3" i="51" s="1"/>
  <c r="D3" i="51"/>
  <c r="AF4" i="49"/>
  <c r="AC4" i="49"/>
  <c r="O4" i="49"/>
  <c r="P4" i="49" s="1"/>
  <c r="D4" i="49"/>
  <c r="AF3" i="49"/>
  <c r="AC3" i="49"/>
  <c r="O3" i="49"/>
  <c r="P3" i="49" s="1"/>
  <c r="D3" i="49"/>
  <c r="AF4" i="48" l="1"/>
  <c r="AC4" i="48"/>
  <c r="O4" i="48"/>
  <c r="P4" i="48" s="1"/>
  <c r="F4" i="48"/>
  <c r="D4" i="48"/>
  <c r="C3" i="48"/>
  <c r="D3" i="48" s="1"/>
  <c r="AF3" i="48"/>
  <c r="AC3" i="48"/>
  <c r="O3" i="48"/>
  <c r="P3" i="48" s="1"/>
  <c r="F3" i="48"/>
  <c r="N4" i="40" l="1"/>
  <c r="AH4" i="39" s="1"/>
  <c r="N5" i="40"/>
  <c r="N6" i="40"/>
  <c r="N7" i="40"/>
  <c r="AH6" i="39" s="1"/>
  <c r="N8" i="40"/>
  <c r="N9" i="40"/>
  <c r="N10" i="40"/>
  <c r="N11" i="40"/>
  <c r="N12" i="40"/>
  <c r="N13" i="40"/>
  <c r="N14" i="40"/>
  <c r="N15" i="40"/>
  <c r="N16" i="40"/>
  <c r="N17" i="40"/>
  <c r="N18" i="40"/>
  <c r="N19" i="40"/>
  <c r="N20" i="40"/>
  <c r="N3" i="40"/>
  <c r="AH8" i="39" l="1"/>
  <c r="AH9" i="39"/>
  <c r="AH7" i="39"/>
  <c r="AH5" i="39"/>
  <c r="AH4" i="51"/>
  <c r="AH3" i="51"/>
  <c r="AH4" i="48"/>
  <c r="AH4" i="49"/>
  <c r="AH3" i="48"/>
  <c r="AH3" i="49"/>
</calcChain>
</file>

<file path=xl/sharedStrings.xml><?xml version="1.0" encoding="utf-8"?>
<sst xmlns="http://schemas.openxmlformats.org/spreadsheetml/2006/main" count="469" uniqueCount="153">
  <si>
    <t>TVA</t>
  </si>
  <si>
    <t>FACTURE</t>
  </si>
  <si>
    <t>Date facture</t>
  </si>
  <si>
    <t>Date d'échéance</t>
  </si>
  <si>
    <t>Type</t>
  </si>
  <si>
    <t>N° pièce</t>
  </si>
  <si>
    <t>Référence du contrat</t>
  </si>
  <si>
    <t>Montant HT Ligne 1</t>
  </si>
  <si>
    <t>Libellé ligne 1</t>
  </si>
  <si>
    <t>Libellé ligne 2</t>
  </si>
  <si>
    <t>Montant HT Ligne 2</t>
  </si>
  <si>
    <t>Libellé ligne 3</t>
  </si>
  <si>
    <t>Montant HT Ligne 3</t>
  </si>
  <si>
    <t>Montant total HT</t>
  </si>
  <si>
    <t>Client</t>
  </si>
  <si>
    <t>Nom interlocuteur</t>
  </si>
  <si>
    <t>Adresse 1</t>
  </si>
  <si>
    <t>Commentaires</t>
  </si>
  <si>
    <t>Devise</t>
  </si>
  <si>
    <t>Client VAT registration nber:</t>
  </si>
  <si>
    <t>Conditions paiement</t>
  </si>
  <si>
    <t>CONTACTS COMPTA</t>
  </si>
  <si>
    <t>ADRESSES</t>
  </si>
  <si>
    <t>Prénom</t>
  </si>
  <si>
    <t>Nom</t>
  </si>
  <si>
    <t>Poste/Service</t>
  </si>
  <si>
    <t>N° de tel</t>
  </si>
  <si>
    <t>E-mail</t>
  </si>
  <si>
    <t>Adresse</t>
  </si>
  <si>
    <t>CP</t>
  </si>
  <si>
    <t>Ville</t>
  </si>
  <si>
    <t>PAYS</t>
  </si>
  <si>
    <t>FRANCE</t>
  </si>
  <si>
    <t>Code Postal</t>
  </si>
  <si>
    <t>Type facture</t>
  </si>
  <si>
    <t>EUR</t>
  </si>
  <si>
    <t>GBP</t>
  </si>
  <si>
    <t>USD</t>
  </si>
  <si>
    <t>CHF</t>
  </si>
  <si>
    <t>Montant TVA</t>
  </si>
  <si>
    <t>Code Client</t>
  </si>
  <si>
    <t>Jean Michel</t>
  </si>
  <si>
    <t>Retain 1</t>
  </si>
  <si>
    <t>Retain 2</t>
  </si>
  <si>
    <t>Soldes</t>
  </si>
  <si>
    <t>Annulation</t>
  </si>
  <si>
    <t>Refacturation frais au client</t>
  </si>
  <si>
    <t>Montant HT FRAIS</t>
  </si>
  <si>
    <t>Refacturation frais au client 2</t>
  </si>
  <si>
    <t>Montant HT FRAIS 2</t>
  </si>
  <si>
    <t>Montant TVA 2</t>
  </si>
  <si>
    <t>Essence</t>
  </si>
  <si>
    <t>Fonction</t>
  </si>
  <si>
    <t>Acheteur</t>
  </si>
  <si>
    <t>AVOIR</t>
  </si>
  <si>
    <t>à réception</t>
  </si>
  <si>
    <t>à la commande</t>
  </si>
  <si>
    <t>30 jours fin de mois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</si>
  <si>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</si>
  <si>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</si>
  <si>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</si>
  <si>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</si>
  <si>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</si>
  <si>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</si>
  <si>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</si>
  <si>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</si>
  <si>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</si>
  <si>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</si>
  <si>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</si>
  <si>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</si>
  <si>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</si>
  <si>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</si>
  <si>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</si>
  <si>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</si>
  <si>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</si>
  <si>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</si>
  <si>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</si>
  <si>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</si>
  <si>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</si>
  <si>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</si>
  <si>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</si>
  <si>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</si>
  <si>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</si>
  <si>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</si>
  <si>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</si>
  <si>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</si>
  <si>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</si>
  <si>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</si>
  <si>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</si>
  <si>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</si>
  <si>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</si>
  <si>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Adresse 17</t>
  </si>
  <si>
    <t>Adresse 18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</si>
  <si>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</si>
  <si>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</si>
  <si>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</si>
  <si>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</si>
  <si>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</si>
  <si>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</si>
  <si>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</si>
  <si>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</si>
  <si>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</si>
  <si>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</si>
  <si>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</si>
  <si>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</si>
  <si>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</si>
  <si>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</si>
  <si>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</si>
  <si>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</si>
  <si>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</si>
  <si>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</si>
  <si>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Remboursement des frais de transport de Bebete</t>
  </si>
  <si>
    <t>Acompte de Présentation</t>
  </si>
  <si>
    <t>Purchase Order</t>
  </si>
  <si>
    <t>45 00 403 888</t>
  </si>
  <si>
    <t>Cost Centre</t>
  </si>
  <si>
    <t>012-0098</t>
  </si>
  <si>
    <t>60 jours nets</t>
  </si>
  <si>
    <t>Consultant BIS</t>
  </si>
  <si>
    <t>-</t>
  </si>
  <si>
    <t>Montant total</t>
  </si>
  <si>
    <t>ok</t>
  </si>
  <si>
    <t>AD2012002</t>
  </si>
  <si>
    <t>NOMS</t>
  </si>
  <si>
    <t>MDP</t>
  </si>
  <si>
    <t>sf</t>
  </si>
  <si>
    <t>sfqd</t>
  </si>
  <si>
    <t>d</t>
  </si>
  <si>
    <t>AD2012003</t>
  </si>
  <si>
    <t>MaC</t>
  </si>
  <si>
    <t>Commercial 1</t>
  </si>
  <si>
    <t>Commercial 2</t>
  </si>
  <si>
    <t>Commercial 3</t>
  </si>
  <si>
    <t>Commercial 4</t>
  </si>
  <si>
    <t>Commercial 5</t>
  </si>
  <si>
    <t>Commercial 6</t>
  </si>
  <si>
    <t>Commercial 7</t>
  </si>
  <si>
    <t>Commercial 8</t>
  </si>
  <si>
    <t>Commercial 9</t>
  </si>
  <si>
    <t>Commercial 10</t>
  </si>
  <si>
    <t>Commercial 11</t>
  </si>
  <si>
    <t>Commercial 12</t>
  </si>
  <si>
    <t>Commercial 13</t>
  </si>
  <si>
    <t>Commercial 14</t>
  </si>
  <si>
    <t>Commercial 15</t>
  </si>
  <si>
    <t>Consultant</t>
  </si>
  <si>
    <t>AD2012004</t>
  </si>
  <si>
    <t>ADMIN</t>
  </si>
  <si>
    <t>Mission 1</t>
  </si>
  <si>
    <t>AD2012001</t>
  </si>
  <si>
    <t>AD2012005</t>
  </si>
  <si>
    <t>AD2012006</t>
  </si>
  <si>
    <t>AD2012007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</si>
</sst>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</numFmts>
  <fonts count="1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3" tint="0.39997558519241921"/>
      <name val="Arial"/>
      <family val="2"/>
    </font>
    <font>
      <sz val="10"/>
      <color rgb="FF000000"/>
      <name val="Arial"/>
      <family val="2"/>
    </font>
    <font>
      <sz val="11"/>
      <name val="Calibri"/>
      <family val="2"/>
    </font>
    <font>
      <sz val="9"/>
      <name val="Arial"/>
      <family val="2"/>
    </font>
    <font>
      <b/>
      <sz val="9"/>
      <name val="Arial"/>
      <family val="2"/>
    </font>
    <font>
      <sz val="9"/>
      <name val="Times New Roman"/>
      <family val="1"/>
    </font>
    <font>
      <sz val="9"/>
      <color indexed="12"/>
      <name val="Times New Roman"/>
      <family val="1"/>
    </font>
    <font>
      <sz val="11"/>
      <color rgb="FF000000"/>
      <name val="Calibri"/>
      <family val="2"/>
    </font>
    <font>
      <sz val="10"/>
      <color rgb="FF000000"/>
      <name val="Cambria"/>
      <family val="1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22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hair">
        <color indexed="8"/>
      </right>
      <top style="medium">
        <color indexed="8"/>
      </top>
      <bottom style="hair">
        <color indexed="8"/>
      </bottom>
      <diagonal/>
    </border>
    <border>
      <left style="hair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medium">
        <color indexed="8"/>
      </top>
      <bottom style="hair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43" fontId="1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72">
    <xf numFmtId="0" fontId="0" fillId="0" borderId="0" xfId="0"/>
    <xf numFmtId="0" fontId="1" fillId="0" borderId="0" xfId="0" applyFont="1"/>
    <xf numFmtId="0" fontId="6" fillId="3" borderId="1" xfId="0" applyFont="1" applyFill="1" applyBorder="1" applyAlignment="1">
      <alignment horizontal="center" vertical="center" wrapText="1"/>
    </xf>
    <xf numFmtId="164" fontId="6" fillId="3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43" fontId="1" fillId="4" borderId="1" xfId="3" applyNumberFormat="1" applyFont="1" applyFill="1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vertical="center"/>
    </xf>
    <xf numFmtId="44" fontId="1" fillId="0" borderId="0" xfId="3" applyFont="1" applyFill="1" applyAlignment="1">
      <alignment vertical="center"/>
    </xf>
    <xf numFmtId="0" fontId="0" fillId="0" borderId="0" xfId="0" applyFill="1" applyAlignment="1">
      <alignment vertical="center" wrapText="1"/>
    </xf>
    <xf numFmtId="0" fontId="1" fillId="0" borderId="1" xfId="0" applyFont="1" applyBorder="1" applyAlignment="1" applyProtection="1">
      <alignment vertical="center"/>
      <protection locked="0"/>
    </xf>
    <xf numFmtId="164" fontId="0" fillId="0" borderId="1" xfId="0" applyNumberFormat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10" fontId="0" fillId="0" borderId="1" xfId="0" applyNumberFormat="1" applyBorder="1" applyAlignment="1" applyProtection="1">
      <alignment vertical="center"/>
      <protection locked="0"/>
    </xf>
    <xf numFmtId="14" fontId="0" fillId="0" borderId="1" xfId="0" applyNumberFormat="1" applyBorder="1" applyAlignment="1" applyProtection="1">
      <alignment vertical="center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43" fontId="1" fillId="4" borderId="1" xfId="3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vertical="center"/>
      <protection locked="0"/>
    </xf>
    <xf numFmtId="14" fontId="0" fillId="0" borderId="1" xfId="0" quotePrefix="1" applyNumberFormat="1" applyFill="1" applyBorder="1" applyAlignment="1" applyProtection="1">
      <alignment vertical="center"/>
      <protection locked="0"/>
    </xf>
    <xf numFmtId="44" fontId="6" fillId="3" borderId="1" xfId="3" applyFont="1" applyFill="1" applyBorder="1" applyAlignment="1" applyProtection="1">
      <alignment horizontal="center" vertical="center" wrapText="1"/>
    </xf>
    <xf numFmtId="4" fontId="6" fillId="3" borderId="1" xfId="0" applyNumberFormat="1" applyFont="1" applyFill="1" applyBorder="1" applyAlignment="1">
      <alignment horizontal="center" vertical="center" wrapText="1"/>
    </xf>
    <xf numFmtId="4" fontId="0" fillId="0" borderId="1" xfId="0" applyNumberFormat="1" applyBorder="1" applyAlignment="1" applyProtection="1">
      <alignment horizontal="center" vertical="center" wrapText="1"/>
      <protection locked="0"/>
    </xf>
    <xf numFmtId="4" fontId="0" fillId="0" borderId="1" xfId="0" applyNumberFormat="1" applyBorder="1" applyAlignment="1">
      <alignment horizontal="center" vertical="center" wrapText="1"/>
    </xf>
    <xf numFmtId="4" fontId="0" fillId="0" borderId="0" xfId="0" applyNumberFormat="1" applyFill="1" applyAlignment="1">
      <alignment horizontal="center" vertical="center" wrapText="1"/>
    </xf>
    <xf numFmtId="4" fontId="6" fillId="3" borderId="1" xfId="3" applyNumberFormat="1" applyFont="1" applyFill="1" applyBorder="1" applyAlignment="1">
      <alignment horizontal="center" vertical="center" wrapText="1"/>
    </xf>
    <xf numFmtId="4" fontId="5" fillId="0" borderId="0" xfId="3" applyNumberFormat="1" applyFont="1" applyFill="1" applyAlignment="1">
      <alignment horizontal="center" vertical="center"/>
    </xf>
    <xf numFmtId="0" fontId="1" fillId="2" borderId="1" xfId="0" applyFont="1" applyFill="1" applyBorder="1" applyAlignment="1" applyProtection="1">
      <alignment vertical="center"/>
    </xf>
    <xf numFmtId="0" fontId="6" fillId="0" borderId="0" xfId="0" applyFont="1" applyFill="1" applyAlignment="1">
      <alignment horizontal="center" vertical="center" wrapText="1"/>
    </xf>
    <xf numFmtId="4" fontId="5" fillId="0" borderId="1" xfId="3" applyNumberFormat="1" applyFont="1" applyFill="1" applyBorder="1" applyAlignment="1">
      <alignment horizontal="center" vertical="center"/>
    </xf>
    <xf numFmtId="4" fontId="1" fillId="2" borderId="1" xfId="3" applyNumberFormat="1" applyFont="1" applyFill="1" applyBorder="1" applyAlignment="1">
      <alignment horizontal="center" vertical="center"/>
    </xf>
    <xf numFmtId="4" fontId="2" fillId="2" borderId="1" xfId="3" applyNumberFormat="1" applyFont="1" applyFill="1" applyBorder="1" applyAlignment="1">
      <alignment horizontal="center" vertical="center"/>
    </xf>
    <xf numFmtId="0" fontId="0" fillId="2" borderId="1" xfId="0" quotePrefix="1" applyFill="1" applyBorder="1" applyAlignment="1" applyProtection="1">
      <alignment vertical="center"/>
    </xf>
    <xf numFmtId="0" fontId="8" fillId="0" borderId="0" xfId="0" applyFont="1" applyAlignment="1">
      <alignment vertical="center"/>
    </xf>
    <xf numFmtId="0" fontId="9" fillId="0" borderId="0" xfId="0" applyFont="1"/>
    <xf numFmtId="0" fontId="10" fillId="5" borderId="2" xfId="0" applyFont="1" applyFill="1" applyBorder="1" applyAlignment="1">
      <alignment horizontal="center"/>
    </xf>
    <xf numFmtId="0" fontId="10" fillId="5" borderId="4" xfId="0" applyFont="1" applyFill="1" applyBorder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/>
    </xf>
    <xf numFmtId="0" fontId="10" fillId="5" borderId="7" xfId="0" quotePrefix="1" applyFont="1" applyFill="1" applyBorder="1" applyAlignment="1">
      <alignment vertical="center" wrapText="1"/>
    </xf>
    <xf numFmtId="0" fontId="9" fillId="0" borderId="7" xfId="0" applyFont="1" applyFill="1" applyBorder="1" applyAlignment="1">
      <alignment vertical="center" wrapText="1"/>
    </xf>
    <xf numFmtId="0" fontId="11" fillId="0" borderId="7" xfId="0" applyFont="1" applyBorder="1" applyAlignment="1">
      <alignment vertical="center" wrapText="1"/>
    </xf>
    <xf numFmtId="0" fontId="11" fillId="0" borderId="8" xfId="0" applyFont="1" applyBorder="1" applyAlignment="1">
      <alignment vertical="center" wrapText="1"/>
    </xf>
    <xf numFmtId="0" fontId="11" fillId="0" borderId="9" xfId="0" applyFont="1" applyBorder="1" applyAlignment="1">
      <alignment vertical="center" wrapText="1"/>
    </xf>
    <xf numFmtId="0" fontId="11" fillId="0" borderId="8" xfId="0" applyFont="1" applyBorder="1" applyAlignment="1">
      <alignment horizontal="center" vertical="center" wrapText="1"/>
    </xf>
    <xf numFmtId="0" fontId="12" fillId="0" borderId="0" xfId="0" applyFont="1" applyAlignment="1">
      <alignment horizontal="left"/>
    </xf>
    <xf numFmtId="10" fontId="0" fillId="2" borderId="1" xfId="0" applyNumberFormat="1" applyFill="1" applyBorder="1" applyAlignment="1" applyProtection="1">
      <alignment vertical="center"/>
    </xf>
    <xf numFmtId="0" fontId="10" fillId="5" borderId="10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  <protection locked="0"/>
    </xf>
    <xf numFmtId="164" fontId="0" fillId="2" borderId="1" xfId="0" applyNumberFormat="1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43" fontId="1" fillId="2" borderId="1" xfId="3" applyNumberFormat="1" applyFont="1" applyFill="1" applyBorder="1" applyAlignment="1" applyProtection="1">
      <alignment vertical="center"/>
      <protection locked="0"/>
    </xf>
    <xf numFmtId="0" fontId="1" fillId="0" borderId="1" xfId="0" applyFont="1" applyBorder="1" applyAlignment="1" applyProtection="1">
      <alignment horizontal="justify" vertical="center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164" fontId="1" fillId="2" borderId="1" xfId="0" applyNumberFormat="1" applyFont="1" applyFill="1" applyBorder="1" applyAlignment="1" applyProtection="1">
      <alignment vertical="center"/>
      <protection locked="0"/>
    </xf>
    <xf numFmtId="0" fontId="1" fillId="0" borderId="13" xfId="0" applyFont="1" applyBorder="1" applyAlignment="1">
      <alignment horizontal="left"/>
    </xf>
    <xf numFmtId="0" fontId="1" fillId="0" borderId="14" xfId="0" applyFont="1" applyBorder="1" applyAlignment="1">
      <alignment horizontal="center"/>
    </xf>
    <xf numFmtId="0" fontId="15" fillId="0" borderId="0" xfId="0" applyFont="1"/>
    <xf numFmtId="0" fontId="0" fillId="0" borderId="0" xfId="0" applyProtection="1">
      <protection hidden="1"/>
    </xf>
    <xf numFmtId="0" fontId="1" fillId="0" borderId="11" xfId="0" applyFont="1" applyBorder="1" applyAlignment="1">
      <alignment horizontal="left"/>
    </xf>
    <xf numFmtId="0" fontId="1" fillId="0" borderId="15" xfId="0" applyFont="1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10" fillId="5" borderId="2" xfId="0" applyFont="1" applyFill="1" applyBorder="1" applyAlignment="1">
      <alignment horizontal="center"/>
    </xf>
    <xf numFmtId="0" fontId="10" fillId="5" borderId="3" xfId="0" applyFont="1" applyFill="1" applyBorder="1" applyAlignment="1">
      <alignment horizontal="center"/>
    </xf>
  </cellXfs>
  <cellStyles count="4">
    <cellStyle name="Milliers 2" xfId="2"/>
    <cellStyle name="Monétaire" xfId="3" builtinId="4"/>
    <cellStyle name="Normal" xfId="0" builtinId="0"/>
    <cellStyle name="Normal 2" xfId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1EAFF"/>
      <color rgb="FF84FF00"/>
      <color rgb="FF99FF33"/>
      <color rgb="FFA1F200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714375</xdr:colOff>
          <xdr:row>5</xdr:row>
          <xdr:rowOff>9525</xdr:rowOff>
        </xdr:from>
        <xdr:to>
          <xdr:col>4</xdr:col>
          <xdr:colOff>438150</xdr:colOff>
          <xdr:row>7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Commande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723900</xdr:colOff>
          <xdr:row>7</xdr:row>
          <xdr:rowOff>66675</xdr:rowOff>
        </xdr:from>
        <xdr:to>
          <xdr:col>4</xdr:col>
          <xdr:colOff>447675</xdr:colOff>
          <xdr:row>10</xdr:row>
          <xdr:rowOff>9525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dernière commande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381000</xdr:colOff>
          <xdr:row>13</xdr:row>
          <xdr:rowOff>123825</xdr:rowOff>
        </xdr:from>
        <xdr:to>
          <xdr:col>6</xdr:col>
          <xdr:colOff>609600</xdr:colOff>
          <xdr:row>17</xdr:row>
          <xdr:rowOff>142875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mbria"/>
                </a:rPr>
                <a:t>Identifiez vous en cliquant ici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123825</xdr:rowOff>
        </xdr:from>
        <xdr:to>
          <xdr:col>3</xdr:col>
          <xdr:colOff>85725</xdr:colOff>
          <xdr:row>0</xdr:row>
          <xdr:rowOff>371475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Consolidation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962025</xdr:colOff>
          <xdr:row>7</xdr:row>
          <xdr:rowOff>133350</xdr:rowOff>
        </xdr:from>
        <xdr:to>
          <xdr:col>5</xdr:col>
          <xdr:colOff>1047750</xdr:colOff>
          <xdr:row>9</xdr:row>
          <xdr:rowOff>257175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962025</xdr:colOff>
          <xdr:row>7</xdr:row>
          <xdr:rowOff>133350</xdr:rowOff>
        </xdr:from>
        <xdr:to>
          <xdr:col>5</xdr:col>
          <xdr:colOff>1047750</xdr:colOff>
          <xdr:row>9</xdr:row>
          <xdr:rowOff>257175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962025</xdr:colOff>
          <xdr:row>7</xdr:row>
          <xdr:rowOff>133350</xdr:rowOff>
        </xdr:from>
        <xdr:to>
          <xdr:col>5</xdr:col>
          <xdr:colOff>1047750</xdr:colOff>
          <xdr:row>9</xdr:row>
          <xdr:rowOff>257175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11</xdr:row>
          <xdr:rowOff>9525</xdr:rowOff>
        </xdr:from>
        <xdr:to>
          <xdr:col>7</xdr:col>
          <xdr:colOff>628650</xdr:colOff>
          <xdr:row>14</xdr:row>
          <xdr:rowOff>104775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tous les onglets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7"/>
  <sheetViews>
    <sheetView tabSelected="1" workbookViewId="0">
      <selection activeCell="A7" sqref="A7"/>
    </sheetView>
  </sheetViews>
  <sheetFormatPr baseColWidth="10" defaultRowHeight="12.75" x14ac:dyDescent="0.2"/>
  <sheetData>
    <row r="1" spans="1:2" x14ac:dyDescent="0.2">
      <c r="A1" t="s">
        <v>149</v>
      </c>
      <c r="B1" t="s">
        <v>121</v>
      </c>
    </row>
    <row r="2" spans="1:2" x14ac:dyDescent="0.2">
      <c r="A2" s="1" t="s">
        <v>122</v>
      </c>
      <c r="B2" t="s">
        <v>121</v>
      </c>
    </row>
    <row r="3" spans="1:2" x14ac:dyDescent="0.2">
      <c r="A3" t="s">
        <v>128</v>
      </c>
      <c r="B3" t="s">
        <v>121</v>
      </c>
    </row>
    <row r="4" spans="1:2" x14ac:dyDescent="0.2">
      <c r="A4" t="s">
        <v>146</v>
      </c>
      <c r="B4" t="s">
        <v>121</v>
      </c>
    </row>
    <row r="5" spans="1:2" x14ac:dyDescent="0.2">
      <c r="A5" t="s">
        <v>150</v>
      </c>
      <c r="B5" t="s">
        <v>121</v>
      </c>
    </row>
    <row r="6" spans="1:2" x14ac:dyDescent="0.2">
      <c r="A6" t="s">
        <v>151</v>
      </c>
      <c r="B6" t="s">
        <v>121</v>
      </c>
    </row>
    <row r="7" spans="1:2" x14ac:dyDescent="0.2">
      <c r="A7" t="s">
        <v>152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commande">
                <anchor moveWithCells="1" sizeWithCells="1">
                  <from>
                    <xdr:col>2</xdr:col>
                    <xdr:colOff>714375</xdr:colOff>
                    <xdr:row>5</xdr:row>
                    <xdr:rowOff>9525</xdr:rowOff>
                  </from>
                  <to>
                    <xdr:col>4</xdr:col>
                    <xdr:colOff>438150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valider">
                <anchor moveWithCells="1" sizeWithCells="1">
                  <from>
                    <xdr:col>2</xdr:col>
                    <xdr:colOff>723900</xdr:colOff>
                    <xdr:row>7</xdr:row>
                    <xdr:rowOff>66675</xdr:rowOff>
                  </from>
                  <to>
                    <xdr:col>4</xdr:col>
                    <xdr:colOff>447675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14"/>
  <sheetViews>
    <sheetView workbookViewId="0">
      <selection activeCell="H10" sqref="H10"/>
    </sheetView>
  </sheetViews>
  <sheetFormatPr baseColWidth="10" defaultRowHeight="12.75" x14ac:dyDescent="0.2"/>
  <cols>
    <col min="1" max="1" width="23.140625" customWidth="1"/>
    <col min="2" max="2" width="11.42578125" customWidth="1"/>
  </cols>
  <sheetData>
    <row r="1" spans="1:2" ht="13.5" thickBot="1" x14ac:dyDescent="0.25">
      <c r="A1" s="68" t="s">
        <v>123</v>
      </c>
      <c r="B1" s="69" t="s">
        <v>124</v>
      </c>
    </row>
    <row r="2" spans="1:2" x14ac:dyDescent="0.2">
      <c r="A2" s="65" t="s">
        <v>132</v>
      </c>
      <c r="B2" s="58">
        <v>111</v>
      </c>
    </row>
    <row r="3" spans="1:2" x14ac:dyDescent="0.2">
      <c r="A3" s="61" t="s">
        <v>133</v>
      </c>
      <c r="B3" s="59">
        <v>222</v>
      </c>
    </row>
    <row r="4" spans="1:2" x14ac:dyDescent="0.2">
      <c r="A4" s="61" t="s">
        <v>134</v>
      </c>
      <c r="B4" s="59">
        <v>333</v>
      </c>
    </row>
    <row r="5" spans="1:2" x14ac:dyDescent="0.2">
      <c r="A5" s="61" t="s">
        <v>135</v>
      </c>
      <c r="B5" s="59">
        <v>444</v>
      </c>
    </row>
    <row r="6" spans="1:2" x14ac:dyDescent="0.2">
      <c r="A6" s="61" t="s">
        <v>136</v>
      </c>
      <c r="B6" s="59">
        <v>555</v>
      </c>
    </row>
    <row r="7" spans="1:2" x14ac:dyDescent="0.2">
      <c r="A7" s="61" t="s">
        <v>137</v>
      </c>
      <c r="B7" s="59">
        <v>666</v>
      </c>
    </row>
    <row r="8" spans="1:2" x14ac:dyDescent="0.2">
      <c r="A8" s="61" t="s">
        <v>138</v>
      </c>
      <c r="B8" s="59">
        <v>777</v>
      </c>
    </row>
    <row r="9" spans="1:2" x14ac:dyDescent="0.2">
      <c r="A9" s="61" t="s">
        <v>139</v>
      </c>
      <c r="B9" s="59">
        <v>888</v>
      </c>
    </row>
    <row r="10" spans="1:2" x14ac:dyDescent="0.2">
      <c r="A10" s="61" t="s">
        <v>140</v>
      </c>
      <c r="B10" s="59">
        <v>999</v>
      </c>
    </row>
    <row r="11" spans="1:2" x14ac:dyDescent="0.2">
      <c r="A11" s="61" t="s">
        <v>141</v>
      </c>
      <c r="B11" s="62">
        <v>123</v>
      </c>
    </row>
    <row r="12" spans="1:2" ht="13.5" thickBot="1" x14ac:dyDescent="0.25">
      <c r="A12" s="66" t="s">
        <v>147</v>
      </c>
      <c r="B12" s="67">
        <v>456</v>
      </c>
    </row>
    <row r="13" spans="1:2" x14ac:dyDescent="0.2">
      <c r="B13" s="63" t="s">
        <v>129</v>
      </c>
    </row>
    <row r="14" spans="1:2" x14ac:dyDescent="0.2">
      <c r="B14" s="63" t="s">
        <v>129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macro_Admin">
                <anchor moveWithCells="1" sizeWithCells="1">
                  <from>
                    <xdr:col>3</xdr:col>
                    <xdr:colOff>381000</xdr:colOff>
                    <xdr:row>13</xdr:row>
                    <xdr:rowOff>123825</xdr:rowOff>
                  </from>
                  <to>
                    <xdr:col>6</xdr:col>
                    <xdr:colOff>609600</xdr:colOff>
                    <xdr:row>17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20"/>
  <sheetViews>
    <sheetView workbookViewId="0">
      <pane xSplit="2" ySplit="2" topLeftCell="H3" activePane="bottomRight" state="frozen"/>
      <selection pane="topRight" activeCell="B1" sqref="B1"/>
      <selection pane="bottomLeft" activeCell="A3" sqref="A3"/>
      <selection pane="bottomRight" activeCell="B19" sqref="B19"/>
    </sheetView>
  </sheetViews>
  <sheetFormatPr baseColWidth="10" defaultColWidth="11.5703125" defaultRowHeight="12" x14ac:dyDescent="0.2"/>
  <cols>
    <col min="1" max="1" width="30.7109375" style="38" customWidth="1"/>
    <col min="2" max="2" width="22.85546875" style="38" customWidth="1"/>
    <col min="3" max="3" width="14.42578125" style="38" customWidth="1"/>
    <col min="4" max="4" width="34.85546875" style="38" customWidth="1"/>
    <col min="5" max="5" width="21.5703125" style="38" customWidth="1"/>
    <col min="6" max="6" width="25.42578125" style="38" customWidth="1"/>
    <col min="7" max="7" width="28.28515625" style="38" customWidth="1"/>
    <col min="8" max="8" width="7" style="38" customWidth="1"/>
    <col min="9" max="9" width="15.7109375" style="38" customWidth="1"/>
    <col min="10" max="10" width="17" style="38" customWidth="1"/>
    <col min="11" max="11" width="18.28515625" style="38" customWidth="1"/>
    <col min="12" max="12" width="12.85546875" style="38" customWidth="1"/>
    <col min="13" max="13" width="35.42578125" style="38" customWidth="1"/>
    <col min="14" max="14" width="16.28515625" style="38" customWidth="1"/>
    <col min="15" max="15" width="8.7109375" style="38" bestFit="1" customWidth="1"/>
    <col min="16" max="16" width="8.7109375" style="38" customWidth="1"/>
    <col min="17" max="17" width="5.85546875" style="38" bestFit="1" customWidth="1"/>
    <col min="18" max="257" width="11.5703125" style="38"/>
    <col min="258" max="258" width="22.85546875" style="38" customWidth="1"/>
    <col min="259" max="259" width="6.140625" style="38" customWidth="1"/>
    <col min="260" max="260" width="14.42578125" style="38" customWidth="1"/>
    <col min="261" max="261" width="21.7109375" style="38" customWidth="1"/>
    <col min="262" max="262" width="21.5703125" style="38" customWidth="1"/>
    <col min="263" max="263" width="14.42578125" style="38" customWidth="1"/>
    <col min="264" max="264" width="28.28515625" style="38" customWidth="1"/>
    <col min="265" max="265" width="7" style="38" customWidth="1"/>
    <col min="266" max="266" width="15.7109375" style="38" customWidth="1"/>
    <col min="267" max="267" width="17" style="38" customWidth="1"/>
    <col min="268" max="268" width="18.28515625" style="38" customWidth="1"/>
    <col min="269" max="269" width="12.85546875" style="38" customWidth="1"/>
    <col min="270" max="270" width="25.85546875" style="38" customWidth="1"/>
    <col min="271" max="271" width="24.85546875" style="38" customWidth="1"/>
    <col min="272" max="272" width="8.7109375" style="38" customWidth="1"/>
    <col min="273" max="273" width="19" style="38" customWidth="1"/>
    <col min="274" max="513" width="11.5703125" style="38"/>
    <col min="514" max="514" width="22.85546875" style="38" customWidth="1"/>
    <col min="515" max="515" width="6.140625" style="38" customWidth="1"/>
    <col min="516" max="516" width="14.42578125" style="38" customWidth="1"/>
    <col min="517" max="517" width="21.7109375" style="38" customWidth="1"/>
    <col min="518" max="518" width="21.5703125" style="38" customWidth="1"/>
    <col min="519" max="519" width="14.42578125" style="38" customWidth="1"/>
    <col min="520" max="520" width="28.28515625" style="38" customWidth="1"/>
    <col min="521" max="521" width="7" style="38" customWidth="1"/>
    <col min="522" max="522" width="15.7109375" style="38" customWidth="1"/>
    <col min="523" max="523" width="17" style="38" customWidth="1"/>
    <col min="524" max="524" width="18.28515625" style="38" customWidth="1"/>
    <col min="525" max="525" width="12.85546875" style="38" customWidth="1"/>
    <col min="526" max="526" width="25.85546875" style="38" customWidth="1"/>
    <col min="527" max="527" width="24.85546875" style="38" customWidth="1"/>
    <col min="528" max="528" width="8.7109375" style="38" customWidth="1"/>
    <col min="529" max="529" width="19" style="38" customWidth="1"/>
    <col min="530" max="769" width="11.5703125" style="38"/>
    <col min="770" max="770" width="22.85546875" style="38" customWidth="1"/>
    <col min="771" max="771" width="6.140625" style="38" customWidth="1"/>
    <col min="772" max="772" width="14.42578125" style="38" customWidth="1"/>
    <col min="773" max="773" width="21.7109375" style="38" customWidth="1"/>
    <col min="774" max="774" width="21.5703125" style="38" customWidth="1"/>
    <col min="775" max="775" width="14.42578125" style="38" customWidth="1"/>
    <col min="776" max="776" width="28.28515625" style="38" customWidth="1"/>
    <col min="777" max="777" width="7" style="38" customWidth="1"/>
    <col min="778" max="778" width="15.7109375" style="38" customWidth="1"/>
    <col min="779" max="779" width="17" style="38" customWidth="1"/>
    <col min="780" max="780" width="18.28515625" style="38" customWidth="1"/>
    <col min="781" max="781" width="12.85546875" style="38" customWidth="1"/>
    <col min="782" max="782" width="25.85546875" style="38" customWidth="1"/>
    <col min="783" max="783" width="24.85546875" style="38" customWidth="1"/>
    <col min="784" max="784" width="8.7109375" style="38" customWidth="1"/>
    <col min="785" max="785" width="19" style="38" customWidth="1"/>
    <col min="786" max="1025" width="11.5703125" style="38"/>
    <col min="1026" max="1026" width="22.85546875" style="38" customWidth="1"/>
    <col min="1027" max="1027" width="6.140625" style="38" customWidth="1"/>
    <col min="1028" max="1028" width="14.42578125" style="38" customWidth="1"/>
    <col min="1029" max="1029" width="21.7109375" style="38" customWidth="1"/>
    <col min="1030" max="1030" width="21.5703125" style="38" customWidth="1"/>
    <col min="1031" max="1031" width="14.42578125" style="38" customWidth="1"/>
    <col min="1032" max="1032" width="28.28515625" style="38" customWidth="1"/>
    <col min="1033" max="1033" width="7" style="38" customWidth="1"/>
    <col min="1034" max="1034" width="15.7109375" style="38" customWidth="1"/>
    <col min="1035" max="1035" width="17" style="38" customWidth="1"/>
    <col min="1036" max="1036" width="18.28515625" style="38" customWidth="1"/>
    <col min="1037" max="1037" width="12.85546875" style="38" customWidth="1"/>
    <col min="1038" max="1038" width="25.85546875" style="38" customWidth="1"/>
    <col min="1039" max="1039" width="24.85546875" style="38" customWidth="1"/>
    <col min="1040" max="1040" width="8.7109375" style="38" customWidth="1"/>
    <col min="1041" max="1041" width="19" style="38" customWidth="1"/>
    <col min="1042" max="1281" width="11.5703125" style="38"/>
    <col min="1282" max="1282" width="22.85546875" style="38" customWidth="1"/>
    <col min="1283" max="1283" width="6.140625" style="38" customWidth="1"/>
    <col min="1284" max="1284" width="14.42578125" style="38" customWidth="1"/>
    <col min="1285" max="1285" width="21.7109375" style="38" customWidth="1"/>
    <col min="1286" max="1286" width="21.5703125" style="38" customWidth="1"/>
    <col min="1287" max="1287" width="14.42578125" style="38" customWidth="1"/>
    <col min="1288" max="1288" width="28.28515625" style="38" customWidth="1"/>
    <col min="1289" max="1289" width="7" style="38" customWidth="1"/>
    <col min="1290" max="1290" width="15.7109375" style="38" customWidth="1"/>
    <col min="1291" max="1291" width="17" style="38" customWidth="1"/>
    <col min="1292" max="1292" width="18.28515625" style="38" customWidth="1"/>
    <col min="1293" max="1293" width="12.85546875" style="38" customWidth="1"/>
    <col min="1294" max="1294" width="25.85546875" style="38" customWidth="1"/>
    <col min="1295" max="1295" width="24.85546875" style="38" customWidth="1"/>
    <col min="1296" max="1296" width="8.7109375" style="38" customWidth="1"/>
    <col min="1297" max="1297" width="19" style="38" customWidth="1"/>
    <col min="1298" max="1537" width="11.5703125" style="38"/>
    <col min="1538" max="1538" width="22.85546875" style="38" customWidth="1"/>
    <col min="1539" max="1539" width="6.140625" style="38" customWidth="1"/>
    <col min="1540" max="1540" width="14.42578125" style="38" customWidth="1"/>
    <col min="1541" max="1541" width="21.7109375" style="38" customWidth="1"/>
    <col min="1542" max="1542" width="21.5703125" style="38" customWidth="1"/>
    <col min="1543" max="1543" width="14.42578125" style="38" customWidth="1"/>
    <col min="1544" max="1544" width="28.28515625" style="38" customWidth="1"/>
    <col min="1545" max="1545" width="7" style="38" customWidth="1"/>
    <col min="1546" max="1546" width="15.7109375" style="38" customWidth="1"/>
    <col min="1547" max="1547" width="17" style="38" customWidth="1"/>
    <col min="1548" max="1548" width="18.28515625" style="38" customWidth="1"/>
    <col min="1549" max="1549" width="12.85546875" style="38" customWidth="1"/>
    <col min="1550" max="1550" width="25.85546875" style="38" customWidth="1"/>
    <col min="1551" max="1551" width="24.85546875" style="38" customWidth="1"/>
    <col min="1552" max="1552" width="8.7109375" style="38" customWidth="1"/>
    <col min="1553" max="1553" width="19" style="38" customWidth="1"/>
    <col min="1554" max="1793" width="11.5703125" style="38"/>
    <col min="1794" max="1794" width="22.85546875" style="38" customWidth="1"/>
    <col min="1795" max="1795" width="6.140625" style="38" customWidth="1"/>
    <col min="1796" max="1796" width="14.42578125" style="38" customWidth="1"/>
    <col min="1797" max="1797" width="21.7109375" style="38" customWidth="1"/>
    <col min="1798" max="1798" width="21.5703125" style="38" customWidth="1"/>
    <col min="1799" max="1799" width="14.42578125" style="38" customWidth="1"/>
    <col min="1800" max="1800" width="28.28515625" style="38" customWidth="1"/>
    <col min="1801" max="1801" width="7" style="38" customWidth="1"/>
    <col min="1802" max="1802" width="15.7109375" style="38" customWidth="1"/>
    <col min="1803" max="1803" width="17" style="38" customWidth="1"/>
    <col min="1804" max="1804" width="18.28515625" style="38" customWidth="1"/>
    <col min="1805" max="1805" width="12.85546875" style="38" customWidth="1"/>
    <col min="1806" max="1806" width="25.85546875" style="38" customWidth="1"/>
    <col min="1807" max="1807" width="24.85546875" style="38" customWidth="1"/>
    <col min="1808" max="1808" width="8.7109375" style="38" customWidth="1"/>
    <col min="1809" max="1809" width="19" style="38" customWidth="1"/>
    <col min="1810" max="2049" width="11.5703125" style="38"/>
    <col min="2050" max="2050" width="22.85546875" style="38" customWidth="1"/>
    <col min="2051" max="2051" width="6.140625" style="38" customWidth="1"/>
    <col min="2052" max="2052" width="14.42578125" style="38" customWidth="1"/>
    <col min="2053" max="2053" width="21.7109375" style="38" customWidth="1"/>
    <col min="2054" max="2054" width="21.5703125" style="38" customWidth="1"/>
    <col min="2055" max="2055" width="14.42578125" style="38" customWidth="1"/>
    <col min="2056" max="2056" width="28.28515625" style="38" customWidth="1"/>
    <col min="2057" max="2057" width="7" style="38" customWidth="1"/>
    <col min="2058" max="2058" width="15.7109375" style="38" customWidth="1"/>
    <col min="2059" max="2059" width="17" style="38" customWidth="1"/>
    <col min="2060" max="2060" width="18.28515625" style="38" customWidth="1"/>
    <col min="2061" max="2061" width="12.85546875" style="38" customWidth="1"/>
    <col min="2062" max="2062" width="25.85546875" style="38" customWidth="1"/>
    <col min="2063" max="2063" width="24.85546875" style="38" customWidth="1"/>
    <col min="2064" max="2064" width="8.7109375" style="38" customWidth="1"/>
    <col min="2065" max="2065" width="19" style="38" customWidth="1"/>
    <col min="2066" max="2305" width="11.5703125" style="38"/>
    <col min="2306" max="2306" width="22.85546875" style="38" customWidth="1"/>
    <col min="2307" max="2307" width="6.140625" style="38" customWidth="1"/>
    <col min="2308" max="2308" width="14.42578125" style="38" customWidth="1"/>
    <col min="2309" max="2309" width="21.7109375" style="38" customWidth="1"/>
    <col min="2310" max="2310" width="21.5703125" style="38" customWidth="1"/>
    <col min="2311" max="2311" width="14.42578125" style="38" customWidth="1"/>
    <col min="2312" max="2312" width="28.28515625" style="38" customWidth="1"/>
    <col min="2313" max="2313" width="7" style="38" customWidth="1"/>
    <col min="2314" max="2314" width="15.7109375" style="38" customWidth="1"/>
    <col min="2315" max="2315" width="17" style="38" customWidth="1"/>
    <col min="2316" max="2316" width="18.28515625" style="38" customWidth="1"/>
    <col min="2317" max="2317" width="12.85546875" style="38" customWidth="1"/>
    <col min="2318" max="2318" width="25.85546875" style="38" customWidth="1"/>
    <col min="2319" max="2319" width="24.85546875" style="38" customWidth="1"/>
    <col min="2320" max="2320" width="8.7109375" style="38" customWidth="1"/>
    <col min="2321" max="2321" width="19" style="38" customWidth="1"/>
    <col min="2322" max="2561" width="11.5703125" style="38"/>
    <col min="2562" max="2562" width="22.85546875" style="38" customWidth="1"/>
    <col min="2563" max="2563" width="6.140625" style="38" customWidth="1"/>
    <col min="2564" max="2564" width="14.42578125" style="38" customWidth="1"/>
    <col min="2565" max="2565" width="21.7109375" style="38" customWidth="1"/>
    <col min="2566" max="2566" width="21.5703125" style="38" customWidth="1"/>
    <col min="2567" max="2567" width="14.42578125" style="38" customWidth="1"/>
    <col min="2568" max="2568" width="28.28515625" style="38" customWidth="1"/>
    <col min="2569" max="2569" width="7" style="38" customWidth="1"/>
    <col min="2570" max="2570" width="15.7109375" style="38" customWidth="1"/>
    <col min="2571" max="2571" width="17" style="38" customWidth="1"/>
    <col min="2572" max="2572" width="18.28515625" style="38" customWidth="1"/>
    <col min="2573" max="2573" width="12.85546875" style="38" customWidth="1"/>
    <col min="2574" max="2574" width="25.85546875" style="38" customWidth="1"/>
    <col min="2575" max="2575" width="24.85546875" style="38" customWidth="1"/>
    <col min="2576" max="2576" width="8.7109375" style="38" customWidth="1"/>
    <col min="2577" max="2577" width="19" style="38" customWidth="1"/>
    <col min="2578" max="2817" width="11.5703125" style="38"/>
    <col min="2818" max="2818" width="22.85546875" style="38" customWidth="1"/>
    <col min="2819" max="2819" width="6.140625" style="38" customWidth="1"/>
    <col min="2820" max="2820" width="14.42578125" style="38" customWidth="1"/>
    <col min="2821" max="2821" width="21.7109375" style="38" customWidth="1"/>
    <col min="2822" max="2822" width="21.5703125" style="38" customWidth="1"/>
    <col min="2823" max="2823" width="14.42578125" style="38" customWidth="1"/>
    <col min="2824" max="2824" width="28.28515625" style="38" customWidth="1"/>
    <col min="2825" max="2825" width="7" style="38" customWidth="1"/>
    <col min="2826" max="2826" width="15.7109375" style="38" customWidth="1"/>
    <col min="2827" max="2827" width="17" style="38" customWidth="1"/>
    <col min="2828" max="2828" width="18.28515625" style="38" customWidth="1"/>
    <col min="2829" max="2829" width="12.85546875" style="38" customWidth="1"/>
    <col min="2830" max="2830" width="25.85546875" style="38" customWidth="1"/>
    <col min="2831" max="2831" width="24.85546875" style="38" customWidth="1"/>
    <col min="2832" max="2832" width="8.7109375" style="38" customWidth="1"/>
    <col min="2833" max="2833" width="19" style="38" customWidth="1"/>
    <col min="2834" max="3073" width="11.5703125" style="38"/>
    <col min="3074" max="3074" width="22.85546875" style="38" customWidth="1"/>
    <col min="3075" max="3075" width="6.140625" style="38" customWidth="1"/>
    <col min="3076" max="3076" width="14.42578125" style="38" customWidth="1"/>
    <col min="3077" max="3077" width="21.7109375" style="38" customWidth="1"/>
    <col min="3078" max="3078" width="21.5703125" style="38" customWidth="1"/>
    <col min="3079" max="3079" width="14.42578125" style="38" customWidth="1"/>
    <col min="3080" max="3080" width="28.28515625" style="38" customWidth="1"/>
    <col min="3081" max="3081" width="7" style="38" customWidth="1"/>
    <col min="3082" max="3082" width="15.7109375" style="38" customWidth="1"/>
    <col min="3083" max="3083" width="17" style="38" customWidth="1"/>
    <col min="3084" max="3084" width="18.28515625" style="38" customWidth="1"/>
    <col min="3085" max="3085" width="12.85546875" style="38" customWidth="1"/>
    <col min="3086" max="3086" width="25.85546875" style="38" customWidth="1"/>
    <col min="3087" max="3087" width="24.85546875" style="38" customWidth="1"/>
    <col min="3088" max="3088" width="8.7109375" style="38" customWidth="1"/>
    <col min="3089" max="3089" width="19" style="38" customWidth="1"/>
    <col min="3090" max="3329" width="11.5703125" style="38"/>
    <col min="3330" max="3330" width="22.85546875" style="38" customWidth="1"/>
    <col min="3331" max="3331" width="6.140625" style="38" customWidth="1"/>
    <col min="3332" max="3332" width="14.42578125" style="38" customWidth="1"/>
    <col min="3333" max="3333" width="21.7109375" style="38" customWidth="1"/>
    <col min="3334" max="3334" width="21.5703125" style="38" customWidth="1"/>
    <col min="3335" max="3335" width="14.42578125" style="38" customWidth="1"/>
    <col min="3336" max="3336" width="28.28515625" style="38" customWidth="1"/>
    <col min="3337" max="3337" width="7" style="38" customWidth="1"/>
    <col min="3338" max="3338" width="15.7109375" style="38" customWidth="1"/>
    <col min="3339" max="3339" width="17" style="38" customWidth="1"/>
    <col min="3340" max="3340" width="18.28515625" style="38" customWidth="1"/>
    <col min="3341" max="3341" width="12.85546875" style="38" customWidth="1"/>
    <col min="3342" max="3342" width="25.85546875" style="38" customWidth="1"/>
    <col min="3343" max="3343" width="24.85546875" style="38" customWidth="1"/>
    <col min="3344" max="3344" width="8.7109375" style="38" customWidth="1"/>
    <col min="3345" max="3345" width="19" style="38" customWidth="1"/>
    <col min="3346" max="3585" width="11.5703125" style="38"/>
    <col min="3586" max="3586" width="22.85546875" style="38" customWidth="1"/>
    <col min="3587" max="3587" width="6.140625" style="38" customWidth="1"/>
    <col min="3588" max="3588" width="14.42578125" style="38" customWidth="1"/>
    <col min="3589" max="3589" width="21.7109375" style="38" customWidth="1"/>
    <col min="3590" max="3590" width="21.5703125" style="38" customWidth="1"/>
    <col min="3591" max="3591" width="14.42578125" style="38" customWidth="1"/>
    <col min="3592" max="3592" width="28.28515625" style="38" customWidth="1"/>
    <col min="3593" max="3593" width="7" style="38" customWidth="1"/>
    <col min="3594" max="3594" width="15.7109375" style="38" customWidth="1"/>
    <col min="3595" max="3595" width="17" style="38" customWidth="1"/>
    <col min="3596" max="3596" width="18.28515625" style="38" customWidth="1"/>
    <col min="3597" max="3597" width="12.85546875" style="38" customWidth="1"/>
    <col min="3598" max="3598" width="25.85546875" style="38" customWidth="1"/>
    <col min="3599" max="3599" width="24.85546875" style="38" customWidth="1"/>
    <col min="3600" max="3600" width="8.7109375" style="38" customWidth="1"/>
    <col min="3601" max="3601" width="19" style="38" customWidth="1"/>
    <col min="3602" max="3841" width="11.5703125" style="38"/>
    <col min="3842" max="3842" width="22.85546875" style="38" customWidth="1"/>
    <col min="3843" max="3843" width="6.140625" style="38" customWidth="1"/>
    <col min="3844" max="3844" width="14.42578125" style="38" customWidth="1"/>
    <col min="3845" max="3845" width="21.7109375" style="38" customWidth="1"/>
    <col min="3846" max="3846" width="21.5703125" style="38" customWidth="1"/>
    <col min="3847" max="3847" width="14.42578125" style="38" customWidth="1"/>
    <col min="3848" max="3848" width="28.28515625" style="38" customWidth="1"/>
    <col min="3849" max="3849" width="7" style="38" customWidth="1"/>
    <col min="3850" max="3850" width="15.7109375" style="38" customWidth="1"/>
    <col min="3851" max="3851" width="17" style="38" customWidth="1"/>
    <col min="3852" max="3852" width="18.28515625" style="38" customWidth="1"/>
    <col min="3853" max="3853" width="12.85546875" style="38" customWidth="1"/>
    <col min="3854" max="3854" width="25.85546875" style="38" customWidth="1"/>
    <col min="3855" max="3855" width="24.85546875" style="38" customWidth="1"/>
    <col min="3856" max="3856" width="8.7109375" style="38" customWidth="1"/>
    <col min="3857" max="3857" width="19" style="38" customWidth="1"/>
    <col min="3858" max="4097" width="11.5703125" style="38"/>
    <col min="4098" max="4098" width="22.85546875" style="38" customWidth="1"/>
    <col min="4099" max="4099" width="6.140625" style="38" customWidth="1"/>
    <col min="4100" max="4100" width="14.42578125" style="38" customWidth="1"/>
    <col min="4101" max="4101" width="21.7109375" style="38" customWidth="1"/>
    <col min="4102" max="4102" width="21.5703125" style="38" customWidth="1"/>
    <col min="4103" max="4103" width="14.42578125" style="38" customWidth="1"/>
    <col min="4104" max="4104" width="28.28515625" style="38" customWidth="1"/>
    <col min="4105" max="4105" width="7" style="38" customWidth="1"/>
    <col min="4106" max="4106" width="15.7109375" style="38" customWidth="1"/>
    <col min="4107" max="4107" width="17" style="38" customWidth="1"/>
    <col min="4108" max="4108" width="18.28515625" style="38" customWidth="1"/>
    <col min="4109" max="4109" width="12.85546875" style="38" customWidth="1"/>
    <col min="4110" max="4110" width="25.85546875" style="38" customWidth="1"/>
    <col min="4111" max="4111" width="24.85546875" style="38" customWidth="1"/>
    <col min="4112" max="4112" width="8.7109375" style="38" customWidth="1"/>
    <col min="4113" max="4113" width="19" style="38" customWidth="1"/>
    <col min="4114" max="4353" width="11.5703125" style="38"/>
    <col min="4354" max="4354" width="22.85546875" style="38" customWidth="1"/>
    <col min="4355" max="4355" width="6.140625" style="38" customWidth="1"/>
    <col min="4356" max="4356" width="14.42578125" style="38" customWidth="1"/>
    <col min="4357" max="4357" width="21.7109375" style="38" customWidth="1"/>
    <col min="4358" max="4358" width="21.5703125" style="38" customWidth="1"/>
    <col min="4359" max="4359" width="14.42578125" style="38" customWidth="1"/>
    <col min="4360" max="4360" width="28.28515625" style="38" customWidth="1"/>
    <col min="4361" max="4361" width="7" style="38" customWidth="1"/>
    <col min="4362" max="4362" width="15.7109375" style="38" customWidth="1"/>
    <col min="4363" max="4363" width="17" style="38" customWidth="1"/>
    <col min="4364" max="4364" width="18.28515625" style="38" customWidth="1"/>
    <col min="4365" max="4365" width="12.85546875" style="38" customWidth="1"/>
    <col min="4366" max="4366" width="25.85546875" style="38" customWidth="1"/>
    <col min="4367" max="4367" width="24.85546875" style="38" customWidth="1"/>
    <col min="4368" max="4368" width="8.7109375" style="38" customWidth="1"/>
    <col min="4369" max="4369" width="19" style="38" customWidth="1"/>
    <col min="4370" max="4609" width="11.5703125" style="38"/>
    <col min="4610" max="4610" width="22.85546875" style="38" customWidth="1"/>
    <col min="4611" max="4611" width="6.140625" style="38" customWidth="1"/>
    <col min="4612" max="4612" width="14.42578125" style="38" customWidth="1"/>
    <col min="4613" max="4613" width="21.7109375" style="38" customWidth="1"/>
    <col min="4614" max="4614" width="21.5703125" style="38" customWidth="1"/>
    <col min="4615" max="4615" width="14.42578125" style="38" customWidth="1"/>
    <col min="4616" max="4616" width="28.28515625" style="38" customWidth="1"/>
    <col min="4617" max="4617" width="7" style="38" customWidth="1"/>
    <col min="4618" max="4618" width="15.7109375" style="38" customWidth="1"/>
    <col min="4619" max="4619" width="17" style="38" customWidth="1"/>
    <col min="4620" max="4620" width="18.28515625" style="38" customWidth="1"/>
    <col min="4621" max="4621" width="12.85546875" style="38" customWidth="1"/>
    <col min="4622" max="4622" width="25.85546875" style="38" customWidth="1"/>
    <col min="4623" max="4623" width="24.85546875" style="38" customWidth="1"/>
    <col min="4624" max="4624" width="8.7109375" style="38" customWidth="1"/>
    <col min="4625" max="4625" width="19" style="38" customWidth="1"/>
    <col min="4626" max="4865" width="11.5703125" style="38"/>
    <col min="4866" max="4866" width="22.85546875" style="38" customWidth="1"/>
    <col min="4867" max="4867" width="6.140625" style="38" customWidth="1"/>
    <col min="4868" max="4868" width="14.42578125" style="38" customWidth="1"/>
    <col min="4869" max="4869" width="21.7109375" style="38" customWidth="1"/>
    <col min="4870" max="4870" width="21.5703125" style="38" customWidth="1"/>
    <col min="4871" max="4871" width="14.42578125" style="38" customWidth="1"/>
    <col min="4872" max="4872" width="28.28515625" style="38" customWidth="1"/>
    <col min="4873" max="4873" width="7" style="38" customWidth="1"/>
    <col min="4874" max="4874" width="15.7109375" style="38" customWidth="1"/>
    <col min="4875" max="4875" width="17" style="38" customWidth="1"/>
    <col min="4876" max="4876" width="18.28515625" style="38" customWidth="1"/>
    <col min="4877" max="4877" width="12.85546875" style="38" customWidth="1"/>
    <col min="4878" max="4878" width="25.85546875" style="38" customWidth="1"/>
    <col min="4879" max="4879" width="24.85546875" style="38" customWidth="1"/>
    <col min="4880" max="4880" width="8.7109375" style="38" customWidth="1"/>
    <col min="4881" max="4881" width="19" style="38" customWidth="1"/>
    <col min="4882" max="5121" width="11.5703125" style="38"/>
    <col min="5122" max="5122" width="22.85546875" style="38" customWidth="1"/>
    <col min="5123" max="5123" width="6.140625" style="38" customWidth="1"/>
    <col min="5124" max="5124" width="14.42578125" style="38" customWidth="1"/>
    <col min="5125" max="5125" width="21.7109375" style="38" customWidth="1"/>
    <col min="5126" max="5126" width="21.5703125" style="38" customWidth="1"/>
    <col min="5127" max="5127" width="14.42578125" style="38" customWidth="1"/>
    <col min="5128" max="5128" width="28.28515625" style="38" customWidth="1"/>
    <col min="5129" max="5129" width="7" style="38" customWidth="1"/>
    <col min="5130" max="5130" width="15.7109375" style="38" customWidth="1"/>
    <col min="5131" max="5131" width="17" style="38" customWidth="1"/>
    <col min="5132" max="5132" width="18.28515625" style="38" customWidth="1"/>
    <col min="5133" max="5133" width="12.85546875" style="38" customWidth="1"/>
    <col min="5134" max="5134" width="25.85546875" style="38" customWidth="1"/>
    <col min="5135" max="5135" width="24.85546875" style="38" customWidth="1"/>
    <col min="5136" max="5136" width="8.7109375" style="38" customWidth="1"/>
    <col min="5137" max="5137" width="19" style="38" customWidth="1"/>
    <col min="5138" max="5377" width="11.5703125" style="38"/>
    <col min="5378" max="5378" width="22.85546875" style="38" customWidth="1"/>
    <col min="5379" max="5379" width="6.140625" style="38" customWidth="1"/>
    <col min="5380" max="5380" width="14.42578125" style="38" customWidth="1"/>
    <col min="5381" max="5381" width="21.7109375" style="38" customWidth="1"/>
    <col min="5382" max="5382" width="21.5703125" style="38" customWidth="1"/>
    <col min="5383" max="5383" width="14.42578125" style="38" customWidth="1"/>
    <col min="5384" max="5384" width="28.28515625" style="38" customWidth="1"/>
    <col min="5385" max="5385" width="7" style="38" customWidth="1"/>
    <col min="5386" max="5386" width="15.7109375" style="38" customWidth="1"/>
    <col min="5387" max="5387" width="17" style="38" customWidth="1"/>
    <col min="5388" max="5388" width="18.28515625" style="38" customWidth="1"/>
    <col min="5389" max="5389" width="12.85546875" style="38" customWidth="1"/>
    <col min="5390" max="5390" width="25.85546875" style="38" customWidth="1"/>
    <col min="5391" max="5391" width="24.85546875" style="38" customWidth="1"/>
    <col min="5392" max="5392" width="8.7109375" style="38" customWidth="1"/>
    <col min="5393" max="5393" width="19" style="38" customWidth="1"/>
    <col min="5394" max="5633" width="11.5703125" style="38"/>
    <col min="5634" max="5634" width="22.85546875" style="38" customWidth="1"/>
    <col min="5635" max="5635" width="6.140625" style="38" customWidth="1"/>
    <col min="5636" max="5636" width="14.42578125" style="38" customWidth="1"/>
    <col min="5637" max="5637" width="21.7109375" style="38" customWidth="1"/>
    <col min="5638" max="5638" width="21.5703125" style="38" customWidth="1"/>
    <col min="5639" max="5639" width="14.42578125" style="38" customWidth="1"/>
    <col min="5640" max="5640" width="28.28515625" style="38" customWidth="1"/>
    <col min="5641" max="5641" width="7" style="38" customWidth="1"/>
    <col min="5642" max="5642" width="15.7109375" style="38" customWidth="1"/>
    <col min="5643" max="5643" width="17" style="38" customWidth="1"/>
    <col min="5644" max="5644" width="18.28515625" style="38" customWidth="1"/>
    <col min="5645" max="5645" width="12.85546875" style="38" customWidth="1"/>
    <col min="5646" max="5646" width="25.85546875" style="38" customWidth="1"/>
    <col min="5647" max="5647" width="24.85546875" style="38" customWidth="1"/>
    <col min="5648" max="5648" width="8.7109375" style="38" customWidth="1"/>
    <col min="5649" max="5649" width="19" style="38" customWidth="1"/>
    <col min="5650" max="5889" width="11.5703125" style="38"/>
    <col min="5890" max="5890" width="22.85546875" style="38" customWidth="1"/>
    <col min="5891" max="5891" width="6.140625" style="38" customWidth="1"/>
    <col min="5892" max="5892" width="14.42578125" style="38" customWidth="1"/>
    <col min="5893" max="5893" width="21.7109375" style="38" customWidth="1"/>
    <col min="5894" max="5894" width="21.5703125" style="38" customWidth="1"/>
    <col min="5895" max="5895" width="14.42578125" style="38" customWidth="1"/>
    <col min="5896" max="5896" width="28.28515625" style="38" customWidth="1"/>
    <col min="5897" max="5897" width="7" style="38" customWidth="1"/>
    <col min="5898" max="5898" width="15.7109375" style="38" customWidth="1"/>
    <col min="5899" max="5899" width="17" style="38" customWidth="1"/>
    <col min="5900" max="5900" width="18.28515625" style="38" customWidth="1"/>
    <col min="5901" max="5901" width="12.85546875" style="38" customWidth="1"/>
    <col min="5902" max="5902" width="25.85546875" style="38" customWidth="1"/>
    <col min="5903" max="5903" width="24.85546875" style="38" customWidth="1"/>
    <col min="5904" max="5904" width="8.7109375" style="38" customWidth="1"/>
    <col min="5905" max="5905" width="19" style="38" customWidth="1"/>
    <col min="5906" max="6145" width="11.5703125" style="38"/>
    <col min="6146" max="6146" width="22.85546875" style="38" customWidth="1"/>
    <col min="6147" max="6147" width="6.140625" style="38" customWidth="1"/>
    <col min="6148" max="6148" width="14.42578125" style="38" customWidth="1"/>
    <col min="6149" max="6149" width="21.7109375" style="38" customWidth="1"/>
    <col min="6150" max="6150" width="21.5703125" style="38" customWidth="1"/>
    <col min="6151" max="6151" width="14.42578125" style="38" customWidth="1"/>
    <col min="6152" max="6152" width="28.28515625" style="38" customWidth="1"/>
    <col min="6153" max="6153" width="7" style="38" customWidth="1"/>
    <col min="6154" max="6154" width="15.7109375" style="38" customWidth="1"/>
    <col min="6155" max="6155" width="17" style="38" customWidth="1"/>
    <col min="6156" max="6156" width="18.28515625" style="38" customWidth="1"/>
    <col min="6157" max="6157" width="12.85546875" style="38" customWidth="1"/>
    <col min="6158" max="6158" width="25.85546875" style="38" customWidth="1"/>
    <col min="6159" max="6159" width="24.85546875" style="38" customWidth="1"/>
    <col min="6160" max="6160" width="8.7109375" style="38" customWidth="1"/>
    <col min="6161" max="6161" width="19" style="38" customWidth="1"/>
    <col min="6162" max="6401" width="11.5703125" style="38"/>
    <col min="6402" max="6402" width="22.85546875" style="38" customWidth="1"/>
    <col min="6403" max="6403" width="6.140625" style="38" customWidth="1"/>
    <col min="6404" max="6404" width="14.42578125" style="38" customWidth="1"/>
    <col min="6405" max="6405" width="21.7109375" style="38" customWidth="1"/>
    <col min="6406" max="6406" width="21.5703125" style="38" customWidth="1"/>
    <col min="6407" max="6407" width="14.42578125" style="38" customWidth="1"/>
    <col min="6408" max="6408" width="28.28515625" style="38" customWidth="1"/>
    <col min="6409" max="6409" width="7" style="38" customWidth="1"/>
    <col min="6410" max="6410" width="15.7109375" style="38" customWidth="1"/>
    <col min="6411" max="6411" width="17" style="38" customWidth="1"/>
    <col min="6412" max="6412" width="18.28515625" style="38" customWidth="1"/>
    <col min="6413" max="6413" width="12.85546875" style="38" customWidth="1"/>
    <col min="6414" max="6414" width="25.85546875" style="38" customWidth="1"/>
    <col min="6415" max="6415" width="24.85546875" style="38" customWidth="1"/>
    <col min="6416" max="6416" width="8.7109375" style="38" customWidth="1"/>
    <col min="6417" max="6417" width="19" style="38" customWidth="1"/>
    <col min="6418" max="6657" width="11.5703125" style="38"/>
    <col min="6658" max="6658" width="22.85546875" style="38" customWidth="1"/>
    <col min="6659" max="6659" width="6.140625" style="38" customWidth="1"/>
    <col min="6660" max="6660" width="14.42578125" style="38" customWidth="1"/>
    <col min="6661" max="6661" width="21.7109375" style="38" customWidth="1"/>
    <col min="6662" max="6662" width="21.5703125" style="38" customWidth="1"/>
    <col min="6663" max="6663" width="14.42578125" style="38" customWidth="1"/>
    <col min="6664" max="6664" width="28.28515625" style="38" customWidth="1"/>
    <col min="6665" max="6665" width="7" style="38" customWidth="1"/>
    <col min="6666" max="6666" width="15.7109375" style="38" customWidth="1"/>
    <col min="6667" max="6667" width="17" style="38" customWidth="1"/>
    <col min="6668" max="6668" width="18.28515625" style="38" customWidth="1"/>
    <col min="6669" max="6669" width="12.85546875" style="38" customWidth="1"/>
    <col min="6670" max="6670" width="25.85546875" style="38" customWidth="1"/>
    <col min="6671" max="6671" width="24.85546875" style="38" customWidth="1"/>
    <col min="6672" max="6672" width="8.7109375" style="38" customWidth="1"/>
    <col min="6673" max="6673" width="19" style="38" customWidth="1"/>
    <col min="6674" max="6913" width="11.5703125" style="38"/>
    <col min="6914" max="6914" width="22.85546875" style="38" customWidth="1"/>
    <col min="6915" max="6915" width="6.140625" style="38" customWidth="1"/>
    <col min="6916" max="6916" width="14.42578125" style="38" customWidth="1"/>
    <col min="6917" max="6917" width="21.7109375" style="38" customWidth="1"/>
    <col min="6918" max="6918" width="21.5703125" style="38" customWidth="1"/>
    <col min="6919" max="6919" width="14.42578125" style="38" customWidth="1"/>
    <col min="6920" max="6920" width="28.28515625" style="38" customWidth="1"/>
    <col min="6921" max="6921" width="7" style="38" customWidth="1"/>
    <col min="6922" max="6922" width="15.7109375" style="38" customWidth="1"/>
    <col min="6923" max="6923" width="17" style="38" customWidth="1"/>
    <col min="6924" max="6924" width="18.28515625" style="38" customWidth="1"/>
    <col min="6925" max="6925" width="12.85546875" style="38" customWidth="1"/>
    <col min="6926" max="6926" width="25.85546875" style="38" customWidth="1"/>
    <col min="6927" max="6927" width="24.85546875" style="38" customWidth="1"/>
    <col min="6928" max="6928" width="8.7109375" style="38" customWidth="1"/>
    <col min="6929" max="6929" width="19" style="38" customWidth="1"/>
    <col min="6930" max="7169" width="11.5703125" style="38"/>
    <col min="7170" max="7170" width="22.85546875" style="38" customWidth="1"/>
    <col min="7171" max="7171" width="6.140625" style="38" customWidth="1"/>
    <col min="7172" max="7172" width="14.42578125" style="38" customWidth="1"/>
    <col min="7173" max="7173" width="21.7109375" style="38" customWidth="1"/>
    <col min="7174" max="7174" width="21.5703125" style="38" customWidth="1"/>
    <col min="7175" max="7175" width="14.42578125" style="38" customWidth="1"/>
    <col min="7176" max="7176" width="28.28515625" style="38" customWidth="1"/>
    <col min="7177" max="7177" width="7" style="38" customWidth="1"/>
    <col min="7178" max="7178" width="15.7109375" style="38" customWidth="1"/>
    <col min="7179" max="7179" width="17" style="38" customWidth="1"/>
    <col min="7180" max="7180" width="18.28515625" style="38" customWidth="1"/>
    <col min="7181" max="7181" width="12.85546875" style="38" customWidth="1"/>
    <col min="7182" max="7182" width="25.85546875" style="38" customWidth="1"/>
    <col min="7183" max="7183" width="24.85546875" style="38" customWidth="1"/>
    <col min="7184" max="7184" width="8.7109375" style="38" customWidth="1"/>
    <col min="7185" max="7185" width="19" style="38" customWidth="1"/>
    <col min="7186" max="7425" width="11.5703125" style="38"/>
    <col min="7426" max="7426" width="22.85546875" style="38" customWidth="1"/>
    <col min="7427" max="7427" width="6.140625" style="38" customWidth="1"/>
    <col min="7428" max="7428" width="14.42578125" style="38" customWidth="1"/>
    <col min="7429" max="7429" width="21.7109375" style="38" customWidth="1"/>
    <col min="7430" max="7430" width="21.5703125" style="38" customWidth="1"/>
    <col min="7431" max="7431" width="14.42578125" style="38" customWidth="1"/>
    <col min="7432" max="7432" width="28.28515625" style="38" customWidth="1"/>
    <col min="7433" max="7433" width="7" style="38" customWidth="1"/>
    <col min="7434" max="7434" width="15.7109375" style="38" customWidth="1"/>
    <col min="7435" max="7435" width="17" style="38" customWidth="1"/>
    <col min="7436" max="7436" width="18.28515625" style="38" customWidth="1"/>
    <col min="7437" max="7437" width="12.85546875" style="38" customWidth="1"/>
    <col min="7438" max="7438" width="25.85546875" style="38" customWidth="1"/>
    <col min="7439" max="7439" width="24.85546875" style="38" customWidth="1"/>
    <col min="7440" max="7440" width="8.7109375" style="38" customWidth="1"/>
    <col min="7441" max="7441" width="19" style="38" customWidth="1"/>
    <col min="7442" max="7681" width="11.5703125" style="38"/>
    <col min="7682" max="7682" width="22.85546875" style="38" customWidth="1"/>
    <col min="7683" max="7683" width="6.140625" style="38" customWidth="1"/>
    <col min="7684" max="7684" width="14.42578125" style="38" customWidth="1"/>
    <col min="7685" max="7685" width="21.7109375" style="38" customWidth="1"/>
    <col min="7686" max="7686" width="21.5703125" style="38" customWidth="1"/>
    <col min="7687" max="7687" width="14.42578125" style="38" customWidth="1"/>
    <col min="7688" max="7688" width="28.28515625" style="38" customWidth="1"/>
    <col min="7689" max="7689" width="7" style="38" customWidth="1"/>
    <col min="7690" max="7690" width="15.7109375" style="38" customWidth="1"/>
    <col min="7691" max="7691" width="17" style="38" customWidth="1"/>
    <col min="7692" max="7692" width="18.28515625" style="38" customWidth="1"/>
    <col min="7693" max="7693" width="12.85546875" style="38" customWidth="1"/>
    <col min="7694" max="7694" width="25.85546875" style="38" customWidth="1"/>
    <col min="7695" max="7695" width="24.85546875" style="38" customWidth="1"/>
    <col min="7696" max="7696" width="8.7109375" style="38" customWidth="1"/>
    <col min="7697" max="7697" width="19" style="38" customWidth="1"/>
    <col min="7698" max="7937" width="11.5703125" style="38"/>
    <col min="7938" max="7938" width="22.85546875" style="38" customWidth="1"/>
    <col min="7939" max="7939" width="6.140625" style="38" customWidth="1"/>
    <col min="7940" max="7940" width="14.42578125" style="38" customWidth="1"/>
    <col min="7941" max="7941" width="21.7109375" style="38" customWidth="1"/>
    <col min="7942" max="7942" width="21.5703125" style="38" customWidth="1"/>
    <col min="7943" max="7943" width="14.42578125" style="38" customWidth="1"/>
    <col min="7944" max="7944" width="28.28515625" style="38" customWidth="1"/>
    <col min="7945" max="7945" width="7" style="38" customWidth="1"/>
    <col min="7946" max="7946" width="15.7109375" style="38" customWidth="1"/>
    <col min="7947" max="7947" width="17" style="38" customWidth="1"/>
    <col min="7948" max="7948" width="18.28515625" style="38" customWidth="1"/>
    <col min="7949" max="7949" width="12.85546875" style="38" customWidth="1"/>
    <col min="7950" max="7950" width="25.85546875" style="38" customWidth="1"/>
    <col min="7951" max="7951" width="24.85546875" style="38" customWidth="1"/>
    <col min="7952" max="7952" width="8.7109375" style="38" customWidth="1"/>
    <col min="7953" max="7953" width="19" style="38" customWidth="1"/>
    <col min="7954" max="8193" width="11.5703125" style="38"/>
    <col min="8194" max="8194" width="22.85546875" style="38" customWidth="1"/>
    <col min="8195" max="8195" width="6.140625" style="38" customWidth="1"/>
    <col min="8196" max="8196" width="14.42578125" style="38" customWidth="1"/>
    <col min="8197" max="8197" width="21.7109375" style="38" customWidth="1"/>
    <col min="8198" max="8198" width="21.5703125" style="38" customWidth="1"/>
    <col min="8199" max="8199" width="14.42578125" style="38" customWidth="1"/>
    <col min="8200" max="8200" width="28.28515625" style="38" customWidth="1"/>
    <col min="8201" max="8201" width="7" style="38" customWidth="1"/>
    <col min="8202" max="8202" width="15.7109375" style="38" customWidth="1"/>
    <col min="8203" max="8203" width="17" style="38" customWidth="1"/>
    <col min="8204" max="8204" width="18.28515625" style="38" customWidth="1"/>
    <col min="8205" max="8205" width="12.85546875" style="38" customWidth="1"/>
    <col min="8206" max="8206" width="25.85546875" style="38" customWidth="1"/>
    <col min="8207" max="8207" width="24.85546875" style="38" customWidth="1"/>
    <col min="8208" max="8208" width="8.7109375" style="38" customWidth="1"/>
    <col min="8209" max="8209" width="19" style="38" customWidth="1"/>
    <col min="8210" max="8449" width="11.5703125" style="38"/>
    <col min="8450" max="8450" width="22.85546875" style="38" customWidth="1"/>
    <col min="8451" max="8451" width="6.140625" style="38" customWidth="1"/>
    <col min="8452" max="8452" width="14.42578125" style="38" customWidth="1"/>
    <col min="8453" max="8453" width="21.7109375" style="38" customWidth="1"/>
    <col min="8454" max="8454" width="21.5703125" style="38" customWidth="1"/>
    <col min="8455" max="8455" width="14.42578125" style="38" customWidth="1"/>
    <col min="8456" max="8456" width="28.28515625" style="38" customWidth="1"/>
    <col min="8457" max="8457" width="7" style="38" customWidth="1"/>
    <col min="8458" max="8458" width="15.7109375" style="38" customWidth="1"/>
    <col min="8459" max="8459" width="17" style="38" customWidth="1"/>
    <col min="8460" max="8460" width="18.28515625" style="38" customWidth="1"/>
    <col min="8461" max="8461" width="12.85546875" style="38" customWidth="1"/>
    <col min="8462" max="8462" width="25.85546875" style="38" customWidth="1"/>
    <col min="8463" max="8463" width="24.85546875" style="38" customWidth="1"/>
    <col min="8464" max="8464" width="8.7109375" style="38" customWidth="1"/>
    <col min="8465" max="8465" width="19" style="38" customWidth="1"/>
    <col min="8466" max="8705" width="11.5703125" style="38"/>
    <col min="8706" max="8706" width="22.85546875" style="38" customWidth="1"/>
    <col min="8707" max="8707" width="6.140625" style="38" customWidth="1"/>
    <col min="8708" max="8708" width="14.42578125" style="38" customWidth="1"/>
    <col min="8709" max="8709" width="21.7109375" style="38" customWidth="1"/>
    <col min="8710" max="8710" width="21.5703125" style="38" customWidth="1"/>
    <col min="8711" max="8711" width="14.42578125" style="38" customWidth="1"/>
    <col min="8712" max="8712" width="28.28515625" style="38" customWidth="1"/>
    <col min="8713" max="8713" width="7" style="38" customWidth="1"/>
    <col min="8714" max="8714" width="15.7109375" style="38" customWidth="1"/>
    <col min="8715" max="8715" width="17" style="38" customWidth="1"/>
    <col min="8716" max="8716" width="18.28515625" style="38" customWidth="1"/>
    <col min="8717" max="8717" width="12.85546875" style="38" customWidth="1"/>
    <col min="8718" max="8718" width="25.85546875" style="38" customWidth="1"/>
    <col min="8719" max="8719" width="24.85546875" style="38" customWidth="1"/>
    <col min="8720" max="8720" width="8.7109375" style="38" customWidth="1"/>
    <col min="8721" max="8721" width="19" style="38" customWidth="1"/>
    <col min="8722" max="8961" width="11.5703125" style="38"/>
    <col min="8962" max="8962" width="22.85546875" style="38" customWidth="1"/>
    <col min="8963" max="8963" width="6.140625" style="38" customWidth="1"/>
    <col min="8964" max="8964" width="14.42578125" style="38" customWidth="1"/>
    <col min="8965" max="8965" width="21.7109375" style="38" customWidth="1"/>
    <col min="8966" max="8966" width="21.5703125" style="38" customWidth="1"/>
    <col min="8967" max="8967" width="14.42578125" style="38" customWidth="1"/>
    <col min="8968" max="8968" width="28.28515625" style="38" customWidth="1"/>
    <col min="8969" max="8969" width="7" style="38" customWidth="1"/>
    <col min="8970" max="8970" width="15.7109375" style="38" customWidth="1"/>
    <col min="8971" max="8971" width="17" style="38" customWidth="1"/>
    <col min="8972" max="8972" width="18.28515625" style="38" customWidth="1"/>
    <col min="8973" max="8973" width="12.85546875" style="38" customWidth="1"/>
    <col min="8974" max="8974" width="25.85546875" style="38" customWidth="1"/>
    <col min="8975" max="8975" width="24.85546875" style="38" customWidth="1"/>
    <col min="8976" max="8976" width="8.7109375" style="38" customWidth="1"/>
    <col min="8977" max="8977" width="19" style="38" customWidth="1"/>
    <col min="8978" max="9217" width="11.5703125" style="38"/>
    <col min="9218" max="9218" width="22.85546875" style="38" customWidth="1"/>
    <col min="9219" max="9219" width="6.140625" style="38" customWidth="1"/>
    <col min="9220" max="9220" width="14.42578125" style="38" customWidth="1"/>
    <col min="9221" max="9221" width="21.7109375" style="38" customWidth="1"/>
    <col min="9222" max="9222" width="21.5703125" style="38" customWidth="1"/>
    <col min="9223" max="9223" width="14.42578125" style="38" customWidth="1"/>
    <col min="9224" max="9224" width="28.28515625" style="38" customWidth="1"/>
    <col min="9225" max="9225" width="7" style="38" customWidth="1"/>
    <col min="9226" max="9226" width="15.7109375" style="38" customWidth="1"/>
    <col min="9227" max="9227" width="17" style="38" customWidth="1"/>
    <col min="9228" max="9228" width="18.28515625" style="38" customWidth="1"/>
    <col min="9229" max="9229" width="12.85546875" style="38" customWidth="1"/>
    <col min="9230" max="9230" width="25.85546875" style="38" customWidth="1"/>
    <col min="9231" max="9231" width="24.85546875" style="38" customWidth="1"/>
    <col min="9232" max="9232" width="8.7109375" style="38" customWidth="1"/>
    <col min="9233" max="9233" width="19" style="38" customWidth="1"/>
    <col min="9234" max="9473" width="11.5703125" style="38"/>
    <col min="9474" max="9474" width="22.85546875" style="38" customWidth="1"/>
    <col min="9475" max="9475" width="6.140625" style="38" customWidth="1"/>
    <col min="9476" max="9476" width="14.42578125" style="38" customWidth="1"/>
    <col min="9477" max="9477" width="21.7109375" style="38" customWidth="1"/>
    <col min="9478" max="9478" width="21.5703125" style="38" customWidth="1"/>
    <col min="9479" max="9479" width="14.42578125" style="38" customWidth="1"/>
    <col min="9480" max="9480" width="28.28515625" style="38" customWidth="1"/>
    <col min="9481" max="9481" width="7" style="38" customWidth="1"/>
    <col min="9482" max="9482" width="15.7109375" style="38" customWidth="1"/>
    <col min="9483" max="9483" width="17" style="38" customWidth="1"/>
    <col min="9484" max="9484" width="18.28515625" style="38" customWidth="1"/>
    <col min="9485" max="9485" width="12.85546875" style="38" customWidth="1"/>
    <col min="9486" max="9486" width="25.85546875" style="38" customWidth="1"/>
    <col min="9487" max="9487" width="24.85546875" style="38" customWidth="1"/>
    <col min="9488" max="9488" width="8.7109375" style="38" customWidth="1"/>
    <col min="9489" max="9489" width="19" style="38" customWidth="1"/>
    <col min="9490" max="9729" width="11.5703125" style="38"/>
    <col min="9730" max="9730" width="22.85546875" style="38" customWidth="1"/>
    <col min="9731" max="9731" width="6.140625" style="38" customWidth="1"/>
    <col min="9732" max="9732" width="14.42578125" style="38" customWidth="1"/>
    <col min="9733" max="9733" width="21.7109375" style="38" customWidth="1"/>
    <col min="9734" max="9734" width="21.5703125" style="38" customWidth="1"/>
    <col min="9735" max="9735" width="14.42578125" style="38" customWidth="1"/>
    <col min="9736" max="9736" width="28.28515625" style="38" customWidth="1"/>
    <col min="9737" max="9737" width="7" style="38" customWidth="1"/>
    <col min="9738" max="9738" width="15.7109375" style="38" customWidth="1"/>
    <col min="9739" max="9739" width="17" style="38" customWidth="1"/>
    <col min="9740" max="9740" width="18.28515625" style="38" customWidth="1"/>
    <col min="9741" max="9741" width="12.85546875" style="38" customWidth="1"/>
    <col min="9742" max="9742" width="25.85546875" style="38" customWidth="1"/>
    <col min="9743" max="9743" width="24.85546875" style="38" customWidth="1"/>
    <col min="9744" max="9744" width="8.7109375" style="38" customWidth="1"/>
    <col min="9745" max="9745" width="19" style="38" customWidth="1"/>
    <col min="9746" max="9985" width="11.5703125" style="38"/>
    <col min="9986" max="9986" width="22.85546875" style="38" customWidth="1"/>
    <col min="9987" max="9987" width="6.140625" style="38" customWidth="1"/>
    <col min="9988" max="9988" width="14.42578125" style="38" customWidth="1"/>
    <col min="9989" max="9989" width="21.7109375" style="38" customWidth="1"/>
    <col min="9990" max="9990" width="21.5703125" style="38" customWidth="1"/>
    <col min="9991" max="9991" width="14.42578125" style="38" customWidth="1"/>
    <col min="9992" max="9992" width="28.28515625" style="38" customWidth="1"/>
    <col min="9993" max="9993" width="7" style="38" customWidth="1"/>
    <col min="9994" max="9994" width="15.7109375" style="38" customWidth="1"/>
    <col min="9995" max="9995" width="17" style="38" customWidth="1"/>
    <col min="9996" max="9996" width="18.28515625" style="38" customWidth="1"/>
    <col min="9997" max="9997" width="12.85546875" style="38" customWidth="1"/>
    <col min="9998" max="9998" width="25.85546875" style="38" customWidth="1"/>
    <col min="9999" max="9999" width="24.85546875" style="38" customWidth="1"/>
    <col min="10000" max="10000" width="8.7109375" style="38" customWidth="1"/>
    <col min="10001" max="10001" width="19" style="38" customWidth="1"/>
    <col min="10002" max="10241" width="11.5703125" style="38"/>
    <col min="10242" max="10242" width="22.85546875" style="38" customWidth="1"/>
    <col min="10243" max="10243" width="6.140625" style="38" customWidth="1"/>
    <col min="10244" max="10244" width="14.42578125" style="38" customWidth="1"/>
    <col min="10245" max="10245" width="21.7109375" style="38" customWidth="1"/>
    <col min="10246" max="10246" width="21.5703125" style="38" customWidth="1"/>
    <col min="10247" max="10247" width="14.42578125" style="38" customWidth="1"/>
    <col min="10248" max="10248" width="28.28515625" style="38" customWidth="1"/>
    <col min="10249" max="10249" width="7" style="38" customWidth="1"/>
    <col min="10250" max="10250" width="15.7109375" style="38" customWidth="1"/>
    <col min="10251" max="10251" width="17" style="38" customWidth="1"/>
    <col min="10252" max="10252" width="18.28515625" style="38" customWidth="1"/>
    <col min="10253" max="10253" width="12.85546875" style="38" customWidth="1"/>
    <col min="10254" max="10254" width="25.85546875" style="38" customWidth="1"/>
    <col min="10255" max="10255" width="24.85546875" style="38" customWidth="1"/>
    <col min="10256" max="10256" width="8.7109375" style="38" customWidth="1"/>
    <col min="10257" max="10257" width="19" style="38" customWidth="1"/>
    <col min="10258" max="10497" width="11.5703125" style="38"/>
    <col min="10498" max="10498" width="22.85546875" style="38" customWidth="1"/>
    <col min="10499" max="10499" width="6.140625" style="38" customWidth="1"/>
    <col min="10500" max="10500" width="14.42578125" style="38" customWidth="1"/>
    <col min="10501" max="10501" width="21.7109375" style="38" customWidth="1"/>
    <col min="10502" max="10502" width="21.5703125" style="38" customWidth="1"/>
    <col min="10503" max="10503" width="14.42578125" style="38" customWidth="1"/>
    <col min="10504" max="10504" width="28.28515625" style="38" customWidth="1"/>
    <col min="10505" max="10505" width="7" style="38" customWidth="1"/>
    <col min="10506" max="10506" width="15.7109375" style="38" customWidth="1"/>
    <col min="10507" max="10507" width="17" style="38" customWidth="1"/>
    <col min="10508" max="10508" width="18.28515625" style="38" customWidth="1"/>
    <col min="10509" max="10509" width="12.85546875" style="38" customWidth="1"/>
    <col min="10510" max="10510" width="25.85546875" style="38" customWidth="1"/>
    <col min="10511" max="10511" width="24.85546875" style="38" customWidth="1"/>
    <col min="10512" max="10512" width="8.7109375" style="38" customWidth="1"/>
    <col min="10513" max="10513" width="19" style="38" customWidth="1"/>
    <col min="10514" max="10753" width="11.5703125" style="38"/>
    <col min="10754" max="10754" width="22.85546875" style="38" customWidth="1"/>
    <col min="10755" max="10755" width="6.140625" style="38" customWidth="1"/>
    <col min="10756" max="10756" width="14.42578125" style="38" customWidth="1"/>
    <col min="10757" max="10757" width="21.7109375" style="38" customWidth="1"/>
    <col min="10758" max="10758" width="21.5703125" style="38" customWidth="1"/>
    <col min="10759" max="10759" width="14.42578125" style="38" customWidth="1"/>
    <col min="10760" max="10760" width="28.28515625" style="38" customWidth="1"/>
    <col min="10761" max="10761" width="7" style="38" customWidth="1"/>
    <col min="10762" max="10762" width="15.7109375" style="38" customWidth="1"/>
    <col min="10763" max="10763" width="17" style="38" customWidth="1"/>
    <col min="10764" max="10764" width="18.28515625" style="38" customWidth="1"/>
    <col min="10765" max="10765" width="12.85546875" style="38" customWidth="1"/>
    <col min="10766" max="10766" width="25.85546875" style="38" customWidth="1"/>
    <col min="10767" max="10767" width="24.85546875" style="38" customWidth="1"/>
    <col min="10768" max="10768" width="8.7109375" style="38" customWidth="1"/>
    <col min="10769" max="10769" width="19" style="38" customWidth="1"/>
    <col min="10770" max="11009" width="11.5703125" style="38"/>
    <col min="11010" max="11010" width="22.85546875" style="38" customWidth="1"/>
    <col min="11011" max="11011" width="6.140625" style="38" customWidth="1"/>
    <col min="11012" max="11012" width="14.42578125" style="38" customWidth="1"/>
    <col min="11013" max="11013" width="21.7109375" style="38" customWidth="1"/>
    <col min="11014" max="11014" width="21.5703125" style="38" customWidth="1"/>
    <col min="11015" max="11015" width="14.42578125" style="38" customWidth="1"/>
    <col min="11016" max="11016" width="28.28515625" style="38" customWidth="1"/>
    <col min="11017" max="11017" width="7" style="38" customWidth="1"/>
    <col min="11018" max="11018" width="15.7109375" style="38" customWidth="1"/>
    <col min="11019" max="11019" width="17" style="38" customWidth="1"/>
    <col min="11020" max="11020" width="18.28515625" style="38" customWidth="1"/>
    <col min="11021" max="11021" width="12.85546875" style="38" customWidth="1"/>
    <col min="11022" max="11022" width="25.85546875" style="38" customWidth="1"/>
    <col min="11023" max="11023" width="24.85546875" style="38" customWidth="1"/>
    <col min="11024" max="11024" width="8.7109375" style="38" customWidth="1"/>
    <col min="11025" max="11025" width="19" style="38" customWidth="1"/>
    <col min="11026" max="11265" width="11.5703125" style="38"/>
    <col min="11266" max="11266" width="22.85546875" style="38" customWidth="1"/>
    <col min="11267" max="11267" width="6.140625" style="38" customWidth="1"/>
    <col min="11268" max="11268" width="14.42578125" style="38" customWidth="1"/>
    <col min="11269" max="11269" width="21.7109375" style="38" customWidth="1"/>
    <col min="11270" max="11270" width="21.5703125" style="38" customWidth="1"/>
    <col min="11271" max="11271" width="14.42578125" style="38" customWidth="1"/>
    <col min="11272" max="11272" width="28.28515625" style="38" customWidth="1"/>
    <col min="11273" max="11273" width="7" style="38" customWidth="1"/>
    <col min="11274" max="11274" width="15.7109375" style="38" customWidth="1"/>
    <col min="11275" max="11275" width="17" style="38" customWidth="1"/>
    <col min="11276" max="11276" width="18.28515625" style="38" customWidth="1"/>
    <col min="11277" max="11277" width="12.85546875" style="38" customWidth="1"/>
    <col min="11278" max="11278" width="25.85546875" style="38" customWidth="1"/>
    <col min="11279" max="11279" width="24.85546875" style="38" customWidth="1"/>
    <col min="11280" max="11280" width="8.7109375" style="38" customWidth="1"/>
    <col min="11281" max="11281" width="19" style="38" customWidth="1"/>
    <col min="11282" max="11521" width="11.5703125" style="38"/>
    <col min="11522" max="11522" width="22.85546875" style="38" customWidth="1"/>
    <col min="11523" max="11523" width="6.140625" style="38" customWidth="1"/>
    <col min="11524" max="11524" width="14.42578125" style="38" customWidth="1"/>
    <col min="11525" max="11525" width="21.7109375" style="38" customWidth="1"/>
    <col min="11526" max="11526" width="21.5703125" style="38" customWidth="1"/>
    <col min="11527" max="11527" width="14.42578125" style="38" customWidth="1"/>
    <col min="11528" max="11528" width="28.28515625" style="38" customWidth="1"/>
    <col min="11529" max="11529" width="7" style="38" customWidth="1"/>
    <col min="11530" max="11530" width="15.7109375" style="38" customWidth="1"/>
    <col min="11531" max="11531" width="17" style="38" customWidth="1"/>
    <col min="11532" max="11532" width="18.28515625" style="38" customWidth="1"/>
    <col min="11533" max="11533" width="12.85546875" style="38" customWidth="1"/>
    <col min="11534" max="11534" width="25.85546875" style="38" customWidth="1"/>
    <col min="11535" max="11535" width="24.85546875" style="38" customWidth="1"/>
    <col min="11536" max="11536" width="8.7109375" style="38" customWidth="1"/>
    <col min="11537" max="11537" width="19" style="38" customWidth="1"/>
    <col min="11538" max="11777" width="11.5703125" style="38"/>
    <col min="11778" max="11778" width="22.85546875" style="38" customWidth="1"/>
    <col min="11779" max="11779" width="6.140625" style="38" customWidth="1"/>
    <col min="11780" max="11780" width="14.42578125" style="38" customWidth="1"/>
    <col min="11781" max="11781" width="21.7109375" style="38" customWidth="1"/>
    <col min="11782" max="11782" width="21.5703125" style="38" customWidth="1"/>
    <col min="11783" max="11783" width="14.42578125" style="38" customWidth="1"/>
    <col min="11784" max="11784" width="28.28515625" style="38" customWidth="1"/>
    <col min="11785" max="11785" width="7" style="38" customWidth="1"/>
    <col min="11786" max="11786" width="15.7109375" style="38" customWidth="1"/>
    <col min="11787" max="11787" width="17" style="38" customWidth="1"/>
    <col min="11788" max="11788" width="18.28515625" style="38" customWidth="1"/>
    <col min="11789" max="11789" width="12.85546875" style="38" customWidth="1"/>
    <col min="11790" max="11790" width="25.85546875" style="38" customWidth="1"/>
    <col min="11791" max="11791" width="24.85546875" style="38" customWidth="1"/>
    <col min="11792" max="11792" width="8.7109375" style="38" customWidth="1"/>
    <col min="11793" max="11793" width="19" style="38" customWidth="1"/>
    <col min="11794" max="12033" width="11.5703125" style="38"/>
    <col min="12034" max="12034" width="22.85546875" style="38" customWidth="1"/>
    <col min="12035" max="12035" width="6.140625" style="38" customWidth="1"/>
    <col min="12036" max="12036" width="14.42578125" style="38" customWidth="1"/>
    <col min="12037" max="12037" width="21.7109375" style="38" customWidth="1"/>
    <col min="12038" max="12038" width="21.5703125" style="38" customWidth="1"/>
    <col min="12039" max="12039" width="14.42578125" style="38" customWidth="1"/>
    <col min="12040" max="12040" width="28.28515625" style="38" customWidth="1"/>
    <col min="12041" max="12041" width="7" style="38" customWidth="1"/>
    <col min="12042" max="12042" width="15.7109375" style="38" customWidth="1"/>
    <col min="12043" max="12043" width="17" style="38" customWidth="1"/>
    <col min="12044" max="12044" width="18.28515625" style="38" customWidth="1"/>
    <col min="12045" max="12045" width="12.85546875" style="38" customWidth="1"/>
    <col min="12046" max="12046" width="25.85546875" style="38" customWidth="1"/>
    <col min="12047" max="12047" width="24.85546875" style="38" customWidth="1"/>
    <col min="12048" max="12048" width="8.7109375" style="38" customWidth="1"/>
    <col min="12049" max="12049" width="19" style="38" customWidth="1"/>
    <col min="12050" max="12289" width="11.5703125" style="38"/>
    <col min="12290" max="12290" width="22.85546875" style="38" customWidth="1"/>
    <col min="12291" max="12291" width="6.140625" style="38" customWidth="1"/>
    <col min="12292" max="12292" width="14.42578125" style="38" customWidth="1"/>
    <col min="12293" max="12293" width="21.7109375" style="38" customWidth="1"/>
    <col min="12294" max="12294" width="21.5703125" style="38" customWidth="1"/>
    <col min="12295" max="12295" width="14.42578125" style="38" customWidth="1"/>
    <col min="12296" max="12296" width="28.28515625" style="38" customWidth="1"/>
    <col min="12297" max="12297" width="7" style="38" customWidth="1"/>
    <col min="12298" max="12298" width="15.7109375" style="38" customWidth="1"/>
    <col min="12299" max="12299" width="17" style="38" customWidth="1"/>
    <col min="12300" max="12300" width="18.28515625" style="38" customWidth="1"/>
    <col min="12301" max="12301" width="12.85546875" style="38" customWidth="1"/>
    <col min="12302" max="12302" width="25.85546875" style="38" customWidth="1"/>
    <col min="12303" max="12303" width="24.85546875" style="38" customWidth="1"/>
    <col min="12304" max="12304" width="8.7109375" style="38" customWidth="1"/>
    <col min="12305" max="12305" width="19" style="38" customWidth="1"/>
    <col min="12306" max="12545" width="11.5703125" style="38"/>
    <col min="12546" max="12546" width="22.85546875" style="38" customWidth="1"/>
    <col min="12547" max="12547" width="6.140625" style="38" customWidth="1"/>
    <col min="12548" max="12548" width="14.42578125" style="38" customWidth="1"/>
    <col min="12549" max="12549" width="21.7109375" style="38" customWidth="1"/>
    <col min="12550" max="12550" width="21.5703125" style="38" customWidth="1"/>
    <col min="12551" max="12551" width="14.42578125" style="38" customWidth="1"/>
    <col min="12552" max="12552" width="28.28515625" style="38" customWidth="1"/>
    <col min="12553" max="12553" width="7" style="38" customWidth="1"/>
    <col min="12554" max="12554" width="15.7109375" style="38" customWidth="1"/>
    <col min="12555" max="12555" width="17" style="38" customWidth="1"/>
    <col min="12556" max="12556" width="18.28515625" style="38" customWidth="1"/>
    <col min="12557" max="12557" width="12.85546875" style="38" customWidth="1"/>
    <col min="12558" max="12558" width="25.85546875" style="38" customWidth="1"/>
    <col min="12559" max="12559" width="24.85546875" style="38" customWidth="1"/>
    <col min="12560" max="12560" width="8.7109375" style="38" customWidth="1"/>
    <col min="12561" max="12561" width="19" style="38" customWidth="1"/>
    <col min="12562" max="12801" width="11.5703125" style="38"/>
    <col min="12802" max="12802" width="22.85546875" style="38" customWidth="1"/>
    <col min="12803" max="12803" width="6.140625" style="38" customWidth="1"/>
    <col min="12804" max="12804" width="14.42578125" style="38" customWidth="1"/>
    <col min="12805" max="12805" width="21.7109375" style="38" customWidth="1"/>
    <col min="12806" max="12806" width="21.5703125" style="38" customWidth="1"/>
    <col min="12807" max="12807" width="14.42578125" style="38" customWidth="1"/>
    <col min="12808" max="12808" width="28.28515625" style="38" customWidth="1"/>
    <col min="12809" max="12809" width="7" style="38" customWidth="1"/>
    <col min="12810" max="12810" width="15.7109375" style="38" customWidth="1"/>
    <col min="12811" max="12811" width="17" style="38" customWidth="1"/>
    <col min="12812" max="12812" width="18.28515625" style="38" customWidth="1"/>
    <col min="12813" max="12813" width="12.85546875" style="38" customWidth="1"/>
    <col min="12814" max="12814" width="25.85546875" style="38" customWidth="1"/>
    <col min="12815" max="12815" width="24.85546875" style="38" customWidth="1"/>
    <col min="12816" max="12816" width="8.7109375" style="38" customWidth="1"/>
    <col min="12817" max="12817" width="19" style="38" customWidth="1"/>
    <col min="12818" max="13057" width="11.5703125" style="38"/>
    <col min="13058" max="13058" width="22.85546875" style="38" customWidth="1"/>
    <col min="13059" max="13059" width="6.140625" style="38" customWidth="1"/>
    <col min="13060" max="13060" width="14.42578125" style="38" customWidth="1"/>
    <col min="13061" max="13061" width="21.7109375" style="38" customWidth="1"/>
    <col min="13062" max="13062" width="21.5703125" style="38" customWidth="1"/>
    <col min="13063" max="13063" width="14.42578125" style="38" customWidth="1"/>
    <col min="13064" max="13064" width="28.28515625" style="38" customWidth="1"/>
    <col min="13065" max="13065" width="7" style="38" customWidth="1"/>
    <col min="13066" max="13066" width="15.7109375" style="38" customWidth="1"/>
    <col min="13067" max="13067" width="17" style="38" customWidth="1"/>
    <col min="13068" max="13068" width="18.28515625" style="38" customWidth="1"/>
    <col min="13069" max="13069" width="12.85546875" style="38" customWidth="1"/>
    <col min="13070" max="13070" width="25.85546875" style="38" customWidth="1"/>
    <col min="13071" max="13071" width="24.85546875" style="38" customWidth="1"/>
    <col min="13072" max="13072" width="8.7109375" style="38" customWidth="1"/>
    <col min="13073" max="13073" width="19" style="38" customWidth="1"/>
    <col min="13074" max="13313" width="11.5703125" style="38"/>
    <col min="13314" max="13314" width="22.85546875" style="38" customWidth="1"/>
    <col min="13315" max="13315" width="6.140625" style="38" customWidth="1"/>
    <col min="13316" max="13316" width="14.42578125" style="38" customWidth="1"/>
    <col min="13317" max="13317" width="21.7109375" style="38" customWidth="1"/>
    <col min="13318" max="13318" width="21.5703125" style="38" customWidth="1"/>
    <col min="13319" max="13319" width="14.42578125" style="38" customWidth="1"/>
    <col min="13320" max="13320" width="28.28515625" style="38" customWidth="1"/>
    <col min="13321" max="13321" width="7" style="38" customWidth="1"/>
    <col min="13322" max="13322" width="15.7109375" style="38" customWidth="1"/>
    <col min="13323" max="13323" width="17" style="38" customWidth="1"/>
    <col min="13324" max="13324" width="18.28515625" style="38" customWidth="1"/>
    <col min="13325" max="13325" width="12.85546875" style="38" customWidth="1"/>
    <col min="13326" max="13326" width="25.85546875" style="38" customWidth="1"/>
    <col min="13327" max="13327" width="24.85546875" style="38" customWidth="1"/>
    <col min="13328" max="13328" width="8.7109375" style="38" customWidth="1"/>
    <col min="13329" max="13329" width="19" style="38" customWidth="1"/>
    <col min="13330" max="13569" width="11.5703125" style="38"/>
    <col min="13570" max="13570" width="22.85546875" style="38" customWidth="1"/>
    <col min="13571" max="13571" width="6.140625" style="38" customWidth="1"/>
    <col min="13572" max="13572" width="14.42578125" style="38" customWidth="1"/>
    <col min="13573" max="13573" width="21.7109375" style="38" customWidth="1"/>
    <col min="13574" max="13574" width="21.5703125" style="38" customWidth="1"/>
    <col min="13575" max="13575" width="14.42578125" style="38" customWidth="1"/>
    <col min="13576" max="13576" width="28.28515625" style="38" customWidth="1"/>
    <col min="13577" max="13577" width="7" style="38" customWidth="1"/>
    <col min="13578" max="13578" width="15.7109375" style="38" customWidth="1"/>
    <col min="13579" max="13579" width="17" style="38" customWidth="1"/>
    <col min="13580" max="13580" width="18.28515625" style="38" customWidth="1"/>
    <col min="13581" max="13581" width="12.85546875" style="38" customWidth="1"/>
    <col min="13582" max="13582" width="25.85546875" style="38" customWidth="1"/>
    <col min="13583" max="13583" width="24.85546875" style="38" customWidth="1"/>
    <col min="13584" max="13584" width="8.7109375" style="38" customWidth="1"/>
    <col min="13585" max="13585" width="19" style="38" customWidth="1"/>
    <col min="13586" max="13825" width="11.5703125" style="38"/>
    <col min="13826" max="13826" width="22.85546875" style="38" customWidth="1"/>
    <col min="13827" max="13827" width="6.140625" style="38" customWidth="1"/>
    <col min="13828" max="13828" width="14.42578125" style="38" customWidth="1"/>
    <col min="13829" max="13829" width="21.7109375" style="38" customWidth="1"/>
    <col min="13830" max="13830" width="21.5703125" style="38" customWidth="1"/>
    <col min="13831" max="13831" width="14.42578125" style="38" customWidth="1"/>
    <col min="13832" max="13832" width="28.28515625" style="38" customWidth="1"/>
    <col min="13833" max="13833" width="7" style="38" customWidth="1"/>
    <col min="13834" max="13834" width="15.7109375" style="38" customWidth="1"/>
    <col min="13835" max="13835" width="17" style="38" customWidth="1"/>
    <col min="13836" max="13836" width="18.28515625" style="38" customWidth="1"/>
    <col min="13837" max="13837" width="12.85546875" style="38" customWidth="1"/>
    <col min="13838" max="13838" width="25.85546875" style="38" customWidth="1"/>
    <col min="13839" max="13839" width="24.85546875" style="38" customWidth="1"/>
    <col min="13840" max="13840" width="8.7109375" style="38" customWidth="1"/>
    <col min="13841" max="13841" width="19" style="38" customWidth="1"/>
    <col min="13842" max="14081" width="11.5703125" style="38"/>
    <col min="14082" max="14082" width="22.85546875" style="38" customWidth="1"/>
    <col min="14083" max="14083" width="6.140625" style="38" customWidth="1"/>
    <col min="14084" max="14084" width="14.42578125" style="38" customWidth="1"/>
    <col min="14085" max="14085" width="21.7109375" style="38" customWidth="1"/>
    <col min="14086" max="14086" width="21.5703125" style="38" customWidth="1"/>
    <col min="14087" max="14087" width="14.42578125" style="38" customWidth="1"/>
    <col min="14088" max="14088" width="28.28515625" style="38" customWidth="1"/>
    <col min="14089" max="14089" width="7" style="38" customWidth="1"/>
    <col min="14090" max="14090" width="15.7109375" style="38" customWidth="1"/>
    <col min="14091" max="14091" width="17" style="38" customWidth="1"/>
    <col min="14092" max="14092" width="18.28515625" style="38" customWidth="1"/>
    <col min="14093" max="14093" width="12.85546875" style="38" customWidth="1"/>
    <col min="14094" max="14094" width="25.85546875" style="38" customWidth="1"/>
    <col min="14095" max="14095" width="24.85546875" style="38" customWidth="1"/>
    <col min="14096" max="14096" width="8.7109375" style="38" customWidth="1"/>
    <col min="14097" max="14097" width="19" style="38" customWidth="1"/>
    <col min="14098" max="14337" width="11.5703125" style="38"/>
    <col min="14338" max="14338" width="22.85546875" style="38" customWidth="1"/>
    <col min="14339" max="14339" width="6.140625" style="38" customWidth="1"/>
    <col min="14340" max="14340" width="14.42578125" style="38" customWidth="1"/>
    <col min="14341" max="14341" width="21.7109375" style="38" customWidth="1"/>
    <col min="14342" max="14342" width="21.5703125" style="38" customWidth="1"/>
    <col min="14343" max="14343" width="14.42578125" style="38" customWidth="1"/>
    <col min="14344" max="14344" width="28.28515625" style="38" customWidth="1"/>
    <col min="14345" max="14345" width="7" style="38" customWidth="1"/>
    <col min="14346" max="14346" width="15.7109375" style="38" customWidth="1"/>
    <col min="14347" max="14347" width="17" style="38" customWidth="1"/>
    <col min="14348" max="14348" width="18.28515625" style="38" customWidth="1"/>
    <col min="14349" max="14349" width="12.85546875" style="38" customWidth="1"/>
    <col min="14350" max="14350" width="25.85546875" style="38" customWidth="1"/>
    <col min="14351" max="14351" width="24.85546875" style="38" customWidth="1"/>
    <col min="14352" max="14352" width="8.7109375" style="38" customWidth="1"/>
    <col min="14353" max="14353" width="19" style="38" customWidth="1"/>
    <col min="14354" max="14593" width="11.5703125" style="38"/>
    <col min="14594" max="14594" width="22.85546875" style="38" customWidth="1"/>
    <col min="14595" max="14595" width="6.140625" style="38" customWidth="1"/>
    <col min="14596" max="14596" width="14.42578125" style="38" customWidth="1"/>
    <col min="14597" max="14597" width="21.7109375" style="38" customWidth="1"/>
    <col min="14598" max="14598" width="21.5703125" style="38" customWidth="1"/>
    <col min="14599" max="14599" width="14.42578125" style="38" customWidth="1"/>
    <col min="14600" max="14600" width="28.28515625" style="38" customWidth="1"/>
    <col min="14601" max="14601" width="7" style="38" customWidth="1"/>
    <col min="14602" max="14602" width="15.7109375" style="38" customWidth="1"/>
    <col min="14603" max="14603" width="17" style="38" customWidth="1"/>
    <col min="14604" max="14604" width="18.28515625" style="38" customWidth="1"/>
    <col min="14605" max="14605" width="12.85546875" style="38" customWidth="1"/>
    <col min="14606" max="14606" width="25.85546875" style="38" customWidth="1"/>
    <col min="14607" max="14607" width="24.85546875" style="38" customWidth="1"/>
    <col min="14608" max="14608" width="8.7109375" style="38" customWidth="1"/>
    <col min="14609" max="14609" width="19" style="38" customWidth="1"/>
    <col min="14610" max="14849" width="11.5703125" style="38"/>
    <col min="14850" max="14850" width="22.85546875" style="38" customWidth="1"/>
    <col min="14851" max="14851" width="6.140625" style="38" customWidth="1"/>
    <col min="14852" max="14852" width="14.42578125" style="38" customWidth="1"/>
    <col min="14853" max="14853" width="21.7109375" style="38" customWidth="1"/>
    <col min="14854" max="14854" width="21.5703125" style="38" customWidth="1"/>
    <col min="14855" max="14855" width="14.42578125" style="38" customWidth="1"/>
    <col min="14856" max="14856" width="28.28515625" style="38" customWidth="1"/>
    <col min="14857" max="14857" width="7" style="38" customWidth="1"/>
    <col min="14858" max="14858" width="15.7109375" style="38" customWidth="1"/>
    <col min="14859" max="14859" width="17" style="38" customWidth="1"/>
    <col min="14860" max="14860" width="18.28515625" style="38" customWidth="1"/>
    <col min="14861" max="14861" width="12.85546875" style="38" customWidth="1"/>
    <col min="14862" max="14862" width="25.85546875" style="38" customWidth="1"/>
    <col min="14863" max="14863" width="24.85546875" style="38" customWidth="1"/>
    <col min="14864" max="14864" width="8.7109375" style="38" customWidth="1"/>
    <col min="14865" max="14865" width="19" style="38" customWidth="1"/>
    <col min="14866" max="15105" width="11.5703125" style="38"/>
    <col min="15106" max="15106" width="22.85546875" style="38" customWidth="1"/>
    <col min="15107" max="15107" width="6.140625" style="38" customWidth="1"/>
    <col min="15108" max="15108" width="14.42578125" style="38" customWidth="1"/>
    <col min="15109" max="15109" width="21.7109375" style="38" customWidth="1"/>
    <col min="15110" max="15110" width="21.5703125" style="38" customWidth="1"/>
    <col min="15111" max="15111" width="14.42578125" style="38" customWidth="1"/>
    <col min="15112" max="15112" width="28.28515625" style="38" customWidth="1"/>
    <col min="15113" max="15113" width="7" style="38" customWidth="1"/>
    <col min="15114" max="15114" width="15.7109375" style="38" customWidth="1"/>
    <col min="15115" max="15115" width="17" style="38" customWidth="1"/>
    <col min="15116" max="15116" width="18.28515625" style="38" customWidth="1"/>
    <col min="15117" max="15117" width="12.85546875" style="38" customWidth="1"/>
    <col min="15118" max="15118" width="25.85546875" style="38" customWidth="1"/>
    <col min="15119" max="15119" width="24.85546875" style="38" customWidth="1"/>
    <col min="15120" max="15120" width="8.7109375" style="38" customWidth="1"/>
    <col min="15121" max="15121" width="19" style="38" customWidth="1"/>
    <col min="15122" max="15361" width="11.5703125" style="38"/>
    <col min="15362" max="15362" width="22.85546875" style="38" customWidth="1"/>
    <col min="15363" max="15363" width="6.140625" style="38" customWidth="1"/>
    <col min="15364" max="15364" width="14.42578125" style="38" customWidth="1"/>
    <col min="15365" max="15365" width="21.7109375" style="38" customWidth="1"/>
    <col min="15366" max="15366" width="21.5703125" style="38" customWidth="1"/>
    <col min="15367" max="15367" width="14.42578125" style="38" customWidth="1"/>
    <col min="15368" max="15368" width="28.28515625" style="38" customWidth="1"/>
    <col min="15369" max="15369" width="7" style="38" customWidth="1"/>
    <col min="15370" max="15370" width="15.7109375" style="38" customWidth="1"/>
    <col min="15371" max="15371" width="17" style="38" customWidth="1"/>
    <col min="15372" max="15372" width="18.28515625" style="38" customWidth="1"/>
    <col min="15373" max="15373" width="12.85546875" style="38" customWidth="1"/>
    <col min="15374" max="15374" width="25.85546875" style="38" customWidth="1"/>
    <col min="15375" max="15375" width="24.85546875" style="38" customWidth="1"/>
    <col min="15376" max="15376" width="8.7109375" style="38" customWidth="1"/>
    <col min="15377" max="15377" width="19" style="38" customWidth="1"/>
    <col min="15378" max="15617" width="11.5703125" style="38"/>
    <col min="15618" max="15618" width="22.85546875" style="38" customWidth="1"/>
    <col min="15619" max="15619" width="6.140625" style="38" customWidth="1"/>
    <col min="15620" max="15620" width="14.42578125" style="38" customWidth="1"/>
    <col min="15621" max="15621" width="21.7109375" style="38" customWidth="1"/>
    <col min="15622" max="15622" width="21.5703125" style="38" customWidth="1"/>
    <col min="15623" max="15623" width="14.42578125" style="38" customWidth="1"/>
    <col min="15624" max="15624" width="28.28515625" style="38" customWidth="1"/>
    <col min="15625" max="15625" width="7" style="38" customWidth="1"/>
    <col min="15626" max="15626" width="15.7109375" style="38" customWidth="1"/>
    <col min="15627" max="15627" width="17" style="38" customWidth="1"/>
    <col min="15628" max="15628" width="18.28515625" style="38" customWidth="1"/>
    <col min="15629" max="15629" width="12.85546875" style="38" customWidth="1"/>
    <col min="15630" max="15630" width="25.85546875" style="38" customWidth="1"/>
    <col min="15631" max="15631" width="24.85546875" style="38" customWidth="1"/>
    <col min="15632" max="15632" width="8.7109375" style="38" customWidth="1"/>
    <col min="15633" max="15633" width="19" style="38" customWidth="1"/>
    <col min="15634" max="15873" width="11.5703125" style="38"/>
    <col min="15874" max="15874" width="22.85546875" style="38" customWidth="1"/>
    <col min="15875" max="15875" width="6.140625" style="38" customWidth="1"/>
    <col min="15876" max="15876" width="14.42578125" style="38" customWidth="1"/>
    <col min="15877" max="15877" width="21.7109375" style="38" customWidth="1"/>
    <col min="15878" max="15878" width="21.5703125" style="38" customWidth="1"/>
    <col min="15879" max="15879" width="14.42578125" style="38" customWidth="1"/>
    <col min="15880" max="15880" width="28.28515625" style="38" customWidth="1"/>
    <col min="15881" max="15881" width="7" style="38" customWidth="1"/>
    <col min="15882" max="15882" width="15.7109375" style="38" customWidth="1"/>
    <col min="15883" max="15883" width="17" style="38" customWidth="1"/>
    <col min="15884" max="15884" width="18.28515625" style="38" customWidth="1"/>
    <col min="15885" max="15885" width="12.85546875" style="38" customWidth="1"/>
    <col min="15886" max="15886" width="25.85546875" style="38" customWidth="1"/>
    <col min="15887" max="15887" width="24.85546875" style="38" customWidth="1"/>
    <col min="15888" max="15888" width="8.7109375" style="38" customWidth="1"/>
    <col min="15889" max="15889" width="19" style="38" customWidth="1"/>
    <col min="15890" max="16129" width="11.5703125" style="38"/>
    <col min="16130" max="16130" width="22.85546875" style="38" customWidth="1"/>
    <col min="16131" max="16131" width="6.140625" style="38" customWidth="1"/>
    <col min="16132" max="16132" width="14.42578125" style="38" customWidth="1"/>
    <col min="16133" max="16133" width="21.7109375" style="38" customWidth="1"/>
    <col min="16134" max="16134" width="21.5703125" style="38" customWidth="1"/>
    <col min="16135" max="16135" width="14.42578125" style="38" customWidth="1"/>
    <col min="16136" max="16136" width="28.28515625" style="38" customWidth="1"/>
    <col min="16137" max="16137" width="7" style="38" customWidth="1"/>
    <col min="16138" max="16138" width="15.7109375" style="38" customWidth="1"/>
    <col min="16139" max="16139" width="17" style="38" customWidth="1"/>
    <col min="16140" max="16140" width="18.28515625" style="38" customWidth="1"/>
    <col min="16141" max="16141" width="12.85546875" style="38" customWidth="1"/>
    <col min="16142" max="16142" width="25.85546875" style="38" customWidth="1"/>
    <col min="16143" max="16143" width="24.85546875" style="38" customWidth="1"/>
    <col min="16144" max="16144" width="8.7109375" style="38" customWidth="1"/>
    <col min="16145" max="16145" width="19" style="38" customWidth="1"/>
    <col min="16146" max="16384" width="11.5703125" style="38"/>
  </cols>
  <sheetData>
    <row r="1" spans="1:18" ht="12.75" thickBot="1" x14ac:dyDescent="0.25">
      <c r="C1" s="70"/>
      <c r="D1" s="70"/>
      <c r="E1" s="70"/>
      <c r="F1" s="70"/>
      <c r="G1" s="70"/>
      <c r="H1" s="70" t="s">
        <v>21</v>
      </c>
      <c r="I1" s="70"/>
      <c r="J1" s="70"/>
      <c r="K1" s="70"/>
      <c r="L1" s="70"/>
      <c r="M1" s="70"/>
      <c r="N1" s="39"/>
      <c r="O1" s="71" t="s">
        <v>22</v>
      </c>
      <c r="P1" s="71"/>
      <c r="Q1" s="71"/>
      <c r="R1" s="71"/>
    </row>
    <row r="2" spans="1:18" ht="24" x14ac:dyDescent="0.2">
      <c r="A2" s="40" t="s">
        <v>40</v>
      </c>
      <c r="B2" s="41" t="s">
        <v>14</v>
      </c>
      <c r="C2" s="40" t="s">
        <v>23</v>
      </c>
      <c r="D2" s="40" t="s">
        <v>24</v>
      </c>
      <c r="E2" s="40" t="s">
        <v>25</v>
      </c>
      <c r="F2" s="40" t="s">
        <v>26</v>
      </c>
      <c r="G2" s="42" t="s">
        <v>27</v>
      </c>
      <c r="H2" s="41"/>
      <c r="I2" s="40" t="s">
        <v>23</v>
      </c>
      <c r="J2" s="40" t="s">
        <v>24</v>
      </c>
      <c r="K2" s="40" t="s">
        <v>25</v>
      </c>
      <c r="L2" s="40" t="s">
        <v>26</v>
      </c>
      <c r="M2" s="42" t="s">
        <v>27</v>
      </c>
      <c r="N2" s="51" t="s">
        <v>19</v>
      </c>
      <c r="O2" s="40" t="s">
        <v>28</v>
      </c>
      <c r="P2" s="40" t="s">
        <v>29</v>
      </c>
      <c r="Q2" s="40" t="s">
        <v>30</v>
      </c>
      <c r="R2" s="42" t="s">
        <v>31</v>
      </c>
    </row>
    <row r="3" spans="1:18" x14ac:dyDescent="0.2">
      <c r="A3" s="43" t="s">
        <v>58</v>
      </c>
      <c r="B3" s="44"/>
      <c r="C3" s="46"/>
      <c r="D3" s="46"/>
      <c r="E3" s="46"/>
      <c r="F3" s="46"/>
      <c r="G3" s="47"/>
      <c r="H3" s="45"/>
      <c r="I3" s="46"/>
      <c r="J3" s="46"/>
      <c r="K3" s="46"/>
      <c r="L3" s="46"/>
      <c r="M3" s="47"/>
      <c r="N3" s="46">
        <f ca="1">INT(RAND()*1000000)</f>
        <v>457635</v>
      </c>
      <c r="O3" s="46" t="s">
        <v>16</v>
      </c>
      <c r="P3" s="48">
        <v>10100</v>
      </c>
      <c r="Q3" s="48" t="s">
        <v>93</v>
      </c>
      <c r="R3" s="47" t="s">
        <v>32</v>
      </c>
    </row>
    <row r="4" spans="1:18" x14ac:dyDescent="0.2">
      <c r="A4" s="43" t="s">
        <v>59</v>
      </c>
      <c r="B4" s="44"/>
      <c r="C4" s="46"/>
      <c r="D4" s="46"/>
      <c r="E4" s="46"/>
      <c r="F4" s="46"/>
      <c r="G4" s="49"/>
      <c r="H4" s="45"/>
      <c r="I4" s="46"/>
      <c r="J4" s="46"/>
      <c r="K4" s="46"/>
      <c r="L4" s="46"/>
      <c r="M4" s="47"/>
      <c r="N4" s="46">
        <f t="shared" ref="N4:N20" ca="1" si="0">INT(RAND()*1000000)</f>
        <v>327633</v>
      </c>
      <c r="O4" s="46" t="s">
        <v>76</v>
      </c>
      <c r="P4" s="48">
        <v>10101</v>
      </c>
      <c r="Q4" s="48" t="s">
        <v>94</v>
      </c>
      <c r="R4" s="47" t="s">
        <v>32</v>
      </c>
    </row>
    <row r="5" spans="1:18" x14ac:dyDescent="0.2">
      <c r="A5" s="43" t="s">
        <v>60</v>
      </c>
      <c r="B5" s="44"/>
      <c r="C5" s="46"/>
      <c r="D5" s="46"/>
      <c r="E5" s="46"/>
      <c r="F5" s="46"/>
      <c r="G5" s="49"/>
      <c r="H5" s="45"/>
      <c r="I5" s="46"/>
      <c r="J5" s="46"/>
      <c r="K5" s="46"/>
      <c r="L5" s="46"/>
      <c r="M5" s="47"/>
      <c r="N5" s="46">
        <f t="shared" ca="1" si="0"/>
        <v>188710</v>
      </c>
      <c r="O5" s="46" t="s">
        <v>77</v>
      </c>
      <c r="P5" s="48">
        <v>10102</v>
      </c>
      <c r="Q5" s="48" t="s">
        <v>95</v>
      </c>
      <c r="R5" s="47" t="s">
        <v>32</v>
      </c>
    </row>
    <row r="6" spans="1:18" x14ac:dyDescent="0.2">
      <c r="A6" s="43" t="s">
        <v>61</v>
      </c>
      <c r="B6" s="44"/>
      <c r="C6" s="46"/>
      <c r="D6" s="46"/>
      <c r="E6" s="46"/>
      <c r="F6" s="46"/>
      <c r="G6" s="49"/>
      <c r="H6" s="45"/>
      <c r="I6" s="46"/>
      <c r="J6" s="46"/>
      <c r="K6" s="46"/>
      <c r="L6" s="46"/>
      <c r="M6" s="47"/>
      <c r="N6" s="46">
        <f t="shared" ca="1" si="0"/>
        <v>770220</v>
      </c>
      <c r="O6" s="46" t="s">
        <v>78</v>
      </c>
      <c r="P6" s="48">
        <v>10103</v>
      </c>
      <c r="Q6" s="48" t="s">
        <v>96</v>
      </c>
      <c r="R6" s="47" t="s">
        <v>32</v>
      </c>
    </row>
    <row r="7" spans="1:18" x14ac:dyDescent="0.2">
      <c r="A7" s="43" t="s">
        <v>62</v>
      </c>
      <c r="B7" s="44"/>
      <c r="C7" s="46"/>
      <c r="D7" s="46"/>
      <c r="E7" s="46"/>
      <c r="F7" s="46"/>
      <c r="G7" s="49"/>
      <c r="H7" s="45"/>
      <c r="I7" s="46"/>
      <c r="J7" s="46"/>
      <c r="K7" s="46"/>
      <c r="L7" s="46"/>
      <c r="M7" s="47"/>
      <c r="N7" s="46">
        <f t="shared" ca="1" si="0"/>
        <v>908256</v>
      </c>
      <c r="O7" s="46" t="s">
        <v>79</v>
      </c>
      <c r="P7" s="48">
        <v>10104</v>
      </c>
      <c r="Q7" s="48" t="s">
        <v>97</v>
      </c>
      <c r="R7" s="47" t="s">
        <v>32</v>
      </c>
    </row>
    <row r="8" spans="1:18" x14ac:dyDescent="0.2">
      <c r="A8" s="43" t="s">
        <v>63</v>
      </c>
      <c r="B8" s="44"/>
      <c r="C8" s="46"/>
      <c r="D8" s="46"/>
      <c r="E8" s="46"/>
      <c r="F8" s="46"/>
      <c r="G8" s="49"/>
      <c r="H8" s="45"/>
      <c r="I8" s="46"/>
      <c r="J8" s="46"/>
      <c r="K8" s="46"/>
      <c r="L8" s="46"/>
      <c r="M8" s="47"/>
      <c r="N8" s="46">
        <f t="shared" ca="1" si="0"/>
        <v>603731</v>
      </c>
      <c r="O8" s="46" t="s">
        <v>80</v>
      </c>
      <c r="P8" s="48">
        <v>10105</v>
      </c>
      <c r="Q8" s="48" t="s">
        <v>98</v>
      </c>
      <c r="R8" s="47" t="s">
        <v>32</v>
      </c>
    </row>
    <row r="9" spans="1:18" x14ac:dyDescent="0.2">
      <c r="A9" s="43" t="s">
        <v>64</v>
      </c>
      <c r="B9" s="44"/>
      <c r="C9" s="46"/>
      <c r="D9" s="46"/>
      <c r="E9" s="46"/>
      <c r="F9" s="46"/>
      <c r="G9" s="49"/>
      <c r="H9" s="45"/>
      <c r="I9" s="46"/>
      <c r="J9" s="46"/>
      <c r="K9" s="46"/>
      <c r="L9" s="46"/>
      <c r="M9" s="47"/>
      <c r="N9" s="46">
        <f t="shared" ca="1" si="0"/>
        <v>675856</v>
      </c>
      <c r="O9" s="46" t="s">
        <v>81</v>
      </c>
      <c r="P9" s="48">
        <v>10106</v>
      </c>
      <c r="Q9" s="48" t="s">
        <v>99</v>
      </c>
      <c r="R9" s="47" t="s">
        <v>32</v>
      </c>
    </row>
    <row r="10" spans="1:18" x14ac:dyDescent="0.2">
      <c r="A10" s="43" t="s">
        <v>65</v>
      </c>
      <c r="B10" s="44"/>
      <c r="C10" s="46"/>
      <c r="D10" s="46"/>
      <c r="E10" s="46"/>
      <c r="F10" s="46"/>
      <c r="G10" s="49"/>
      <c r="H10" s="45"/>
      <c r="I10" s="46"/>
      <c r="J10" s="46"/>
      <c r="K10" s="46"/>
      <c r="L10" s="46"/>
      <c r="M10" s="47"/>
      <c r="N10" s="46">
        <f t="shared" ca="1" si="0"/>
        <v>470757</v>
      </c>
      <c r="O10" s="46" t="s">
        <v>82</v>
      </c>
      <c r="P10" s="48">
        <v>10107</v>
      </c>
      <c r="Q10" s="48" t="s">
        <v>100</v>
      </c>
      <c r="R10" s="47" t="s">
        <v>32</v>
      </c>
    </row>
    <row r="11" spans="1:18" x14ac:dyDescent="0.2">
      <c r="A11" s="43" t="s">
        <v>66</v>
      </c>
      <c r="B11" s="44"/>
      <c r="C11" s="46"/>
      <c r="D11" s="46"/>
      <c r="E11" s="46"/>
      <c r="F11" s="46"/>
      <c r="G11" s="49"/>
      <c r="H11" s="45"/>
      <c r="I11" s="46"/>
      <c r="J11" s="46"/>
      <c r="K11" s="46"/>
      <c r="L11" s="46"/>
      <c r="M11" s="47"/>
      <c r="N11" s="46">
        <f t="shared" ca="1" si="0"/>
        <v>686217</v>
      </c>
      <c r="O11" s="46" t="s">
        <v>83</v>
      </c>
      <c r="P11" s="48">
        <v>10108</v>
      </c>
      <c r="Q11" s="48" t="s">
        <v>101</v>
      </c>
      <c r="R11" s="47" t="s">
        <v>32</v>
      </c>
    </row>
    <row r="12" spans="1:18" x14ac:dyDescent="0.2">
      <c r="A12" s="43" t="s">
        <v>67</v>
      </c>
      <c r="B12" s="44"/>
      <c r="C12" s="46"/>
      <c r="D12" s="46"/>
      <c r="E12" s="46"/>
      <c r="F12" s="46"/>
      <c r="G12" s="49"/>
      <c r="H12" s="45"/>
      <c r="I12" s="46"/>
      <c r="J12" s="46"/>
      <c r="K12" s="46"/>
      <c r="L12" s="46"/>
      <c r="M12" s="47"/>
      <c r="N12" s="46">
        <f t="shared" ca="1" si="0"/>
        <v>861681</v>
      </c>
      <c r="O12" s="46" t="s">
        <v>84</v>
      </c>
      <c r="P12" s="48">
        <v>10109</v>
      </c>
      <c r="Q12" s="48" t="s">
        <v>102</v>
      </c>
      <c r="R12" s="47" t="s">
        <v>32</v>
      </c>
    </row>
    <row r="13" spans="1:18" x14ac:dyDescent="0.2">
      <c r="A13" s="43" t="s">
        <v>68</v>
      </c>
      <c r="B13" s="44"/>
      <c r="C13" s="46"/>
      <c r="D13" s="46"/>
      <c r="E13" s="46"/>
      <c r="F13" s="46"/>
      <c r="G13" s="49"/>
      <c r="H13" s="45"/>
      <c r="I13" s="46"/>
      <c r="J13" s="46"/>
      <c r="K13" s="46"/>
      <c r="L13" s="46"/>
      <c r="M13" s="47"/>
      <c r="N13" s="46">
        <f t="shared" ca="1" si="0"/>
        <v>901721</v>
      </c>
      <c r="O13" s="46" t="s">
        <v>85</v>
      </c>
      <c r="P13" s="48">
        <v>10110</v>
      </c>
      <c r="Q13" s="48" t="s">
        <v>103</v>
      </c>
      <c r="R13" s="47" t="s">
        <v>32</v>
      </c>
    </row>
    <row r="14" spans="1:18" x14ac:dyDescent="0.2">
      <c r="A14" s="43" t="s">
        <v>69</v>
      </c>
      <c r="B14" s="44"/>
      <c r="C14" s="46"/>
      <c r="D14" s="46"/>
      <c r="E14" s="46"/>
      <c r="F14" s="46"/>
      <c r="G14" s="49"/>
      <c r="H14" s="45"/>
      <c r="I14" s="46"/>
      <c r="J14" s="46"/>
      <c r="K14" s="46"/>
      <c r="L14" s="46"/>
      <c r="M14" s="47"/>
      <c r="N14" s="46">
        <f t="shared" ca="1" si="0"/>
        <v>49884</v>
      </c>
      <c r="O14" s="46" t="s">
        <v>86</v>
      </c>
      <c r="P14" s="48">
        <v>10111</v>
      </c>
      <c r="Q14" s="48" t="s">
        <v>104</v>
      </c>
      <c r="R14" s="47" t="s">
        <v>32</v>
      </c>
    </row>
    <row r="15" spans="1:18" x14ac:dyDescent="0.2">
      <c r="A15" s="43" t="s">
        <v>70</v>
      </c>
      <c r="B15" s="44"/>
      <c r="C15" s="46"/>
      <c r="D15" s="46"/>
      <c r="E15" s="46"/>
      <c r="F15" s="46"/>
      <c r="G15" s="49"/>
      <c r="H15" s="45"/>
      <c r="I15" s="46"/>
      <c r="J15" s="46"/>
      <c r="K15" s="46"/>
      <c r="L15" s="46"/>
      <c r="M15" s="47"/>
      <c r="N15" s="46">
        <f t="shared" ca="1" si="0"/>
        <v>723245</v>
      </c>
      <c r="O15" s="46" t="s">
        <v>87</v>
      </c>
      <c r="P15" s="48">
        <v>10112</v>
      </c>
      <c r="Q15" s="48" t="s">
        <v>105</v>
      </c>
      <c r="R15" s="47" t="s">
        <v>32</v>
      </c>
    </row>
    <row r="16" spans="1:18" x14ac:dyDescent="0.2">
      <c r="A16" s="43" t="s">
        <v>71</v>
      </c>
      <c r="B16" s="44"/>
      <c r="C16" s="46"/>
      <c r="D16" s="46"/>
      <c r="E16" s="46"/>
      <c r="F16" s="46"/>
      <c r="G16" s="49"/>
      <c r="H16" s="45"/>
      <c r="I16" s="46"/>
      <c r="J16" s="46"/>
      <c r="K16" s="46"/>
      <c r="L16" s="46"/>
      <c r="M16" s="47"/>
      <c r="N16" s="46">
        <f t="shared" ca="1" si="0"/>
        <v>324697</v>
      </c>
      <c r="O16" s="46" t="s">
        <v>88</v>
      </c>
      <c r="P16" s="48">
        <v>10113</v>
      </c>
      <c r="Q16" s="48" t="s">
        <v>106</v>
      </c>
      <c r="R16" s="47" t="s">
        <v>32</v>
      </c>
    </row>
    <row r="17" spans="1:18" x14ac:dyDescent="0.2">
      <c r="A17" s="43" t="s">
        <v>72</v>
      </c>
      <c r="B17" s="44"/>
      <c r="C17" s="46"/>
      <c r="D17" s="46"/>
      <c r="E17" s="46"/>
      <c r="F17" s="46"/>
      <c r="G17" s="49"/>
      <c r="H17" s="45"/>
      <c r="I17" s="46"/>
      <c r="J17" s="46"/>
      <c r="K17" s="46"/>
      <c r="L17" s="46"/>
      <c r="M17" s="47"/>
      <c r="N17" s="46">
        <f t="shared" ca="1" si="0"/>
        <v>320003</v>
      </c>
      <c r="O17" s="46" t="s">
        <v>89</v>
      </c>
      <c r="P17" s="48">
        <v>10114</v>
      </c>
      <c r="Q17" s="48" t="s">
        <v>107</v>
      </c>
      <c r="R17" s="47" t="s">
        <v>32</v>
      </c>
    </row>
    <row r="18" spans="1:18" x14ac:dyDescent="0.2">
      <c r="A18" s="43" t="s">
        <v>73</v>
      </c>
      <c r="B18" s="44"/>
      <c r="C18" s="46"/>
      <c r="D18" s="46"/>
      <c r="E18" s="46"/>
      <c r="F18" s="46"/>
      <c r="G18" s="49"/>
      <c r="H18" s="45"/>
      <c r="I18" s="46"/>
      <c r="J18" s="46"/>
      <c r="K18" s="46"/>
      <c r="L18" s="46"/>
      <c r="M18" s="47"/>
      <c r="N18" s="46">
        <f t="shared" ca="1" si="0"/>
        <v>204768</v>
      </c>
      <c r="O18" s="46" t="s">
        <v>90</v>
      </c>
      <c r="P18" s="48">
        <v>10115</v>
      </c>
      <c r="Q18" s="48" t="s">
        <v>108</v>
      </c>
      <c r="R18" s="47" t="s">
        <v>32</v>
      </c>
    </row>
    <row r="19" spans="1:18" x14ac:dyDescent="0.2">
      <c r="A19" s="43" t="s">
        <v>74</v>
      </c>
      <c r="B19" s="44"/>
      <c r="C19" s="46"/>
      <c r="D19" s="46"/>
      <c r="E19" s="46"/>
      <c r="F19" s="46"/>
      <c r="G19" s="49"/>
      <c r="H19" s="45"/>
      <c r="I19" s="46"/>
      <c r="J19" s="46"/>
      <c r="K19" s="46"/>
      <c r="L19" s="46"/>
      <c r="M19" s="47"/>
      <c r="N19" s="46">
        <f t="shared" ca="1" si="0"/>
        <v>269267</v>
      </c>
      <c r="O19" s="46" t="s">
        <v>91</v>
      </c>
      <c r="P19" s="48">
        <v>10116</v>
      </c>
      <c r="Q19" s="48" t="s">
        <v>109</v>
      </c>
      <c r="R19" s="47" t="s">
        <v>32</v>
      </c>
    </row>
    <row r="20" spans="1:18" x14ac:dyDescent="0.2">
      <c r="A20" s="43" t="s">
        <v>75</v>
      </c>
      <c r="B20" s="44"/>
      <c r="C20" s="46"/>
      <c r="D20" s="46"/>
      <c r="E20" s="46"/>
      <c r="F20" s="46"/>
      <c r="G20" s="49"/>
      <c r="H20" s="45"/>
      <c r="I20" s="46"/>
      <c r="J20" s="46"/>
      <c r="K20" s="46"/>
      <c r="L20" s="46"/>
      <c r="M20" s="47"/>
      <c r="N20" s="46">
        <f t="shared" ca="1" si="0"/>
        <v>977471</v>
      </c>
      <c r="O20" s="46" t="s">
        <v>92</v>
      </c>
      <c r="P20" s="48">
        <v>10117</v>
      </c>
      <c r="Q20" s="48" t="s">
        <v>110</v>
      </c>
      <c r="R20" s="47" t="s">
        <v>32</v>
      </c>
    </row>
  </sheetData>
  <mergeCells count="3">
    <mergeCell ref="C1:G1"/>
    <mergeCell ref="H1:M1"/>
    <mergeCell ref="O1:R1"/>
  </mergeCells>
  <dataValidations disablePrompts="1" count="1">
    <dataValidation type="list" operator="equal" allowBlank="1" sqref="WVQ982984:WVQ983002 IY3:IY4 SU3:SU4 ACQ3:ACQ4 AMM3:AMM4 AWI3:AWI4 BGE3:BGE4 BQA3:BQA4 BZW3:BZW4 CJS3:CJS4 CTO3:CTO4 DDK3:DDK4 DNG3:DNG4 DXC3:DXC4 EGY3:EGY4 EQU3:EQU4 FAQ3:FAQ4 FKM3:FKM4 FUI3:FUI4 GEE3:GEE4 GOA3:GOA4 GXW3:GXW4 HHS3:HHS4 HRO3:HRO4 IBK3:IBK4 ILG3:ILG4 IVC3:IVC4 JEY3:JEY4 JOU3:JOU4 JYQ3:JYQ4 KIM3:KIM4 KSI3:KSI4 LCE3:LCE4 LMA3:LMA4 LVW3:LVW4 MFS3:MFS4 MPO3:MPO4 MZK3:MZK4 NJG3:NJG4 NTC3:NTC4 OCY3:OCY4 OMU3:OMU4 OWQ3:OWQ4 PGM3:PGM4 PQI3:PQI4 QAE3:QAE4 QKA3:QKA4 QTW3:QTW4 RDS3:RDS4 RNO3:RNO4 RXK3:RXK4 SHG3:SHG4 SRC3:SRC4 TAY3:TAY4 TKU3:TKU4 TUQ3:TUQ4 UEM3:UEM4 UOI3:UOI4 UYE3:UYE4 VIA3:VIA4 VRW3:VRW4 WBS3:WBS4 WLO3:WLO4 WVK3:WVK4 IY65480:IY65498 SU65480:SU65498 ACQ65480:ACQ65498 AMM65480:AMM65498 AWI65480:AWI65498 BGE65480:BGE65498 BQA65480:BQA65498 BZW65480:BZW65498 CJS65480:CJS65498 CTO65480:CTO65498 DDK65480:DDK65498 DNG65480:DNG65498 DXC65480:DXC65498 EGY65480:EGY65498 EQU65480:EQU65498 FAQ65480:FAQ65498 FKM65480:FKM65498 FUI65480:FUI65498 GEE65480:GEE65498 GOA65480:GOA65498 GXW65480:GXW65498 HHS65480:HHS65498 HRO65480:HRO65498 IBK65480:IBK65498 ILG65480:ILG65498 IVC65480:IVC65498 JEY65480:JEY65498 JOU65480:JOU65498 JYQ65480:JYQ65498 KIM65480:KIM65498 KSI65480:KSI65498 LCE65480:LCE65498 LMA65480:LMA65498 LVW65480:LVW65498 MFS65480:MFS65498 MPO65480:MPO65498 MZK65480:MZK65498 NJG65480:NJG65498 NTC65480:NTC65498 OCY65480:OCY65498 OMU65480:OMU65498 OWQ65480:OWQ65498 PGM65480:PGM65498 PQI65480:PQI65498 QAE65480:QAE65498 QKA65480:QKA65498 QTW65480:QTW65498 RDS65480:RDS65498 RNO65480:RNO65498 RXK65480:RXK65498 SHG65480:SHG65498 SRC65480:SRC65498 TAY65480:TAY65498 TKU65480:TKU65498 TUQ65480:TUQ65498 UEM65480:UEM65498 UOI65480:UOI65498 UYE65480:UYE65498 VIA65480:VIA65498 VRW65480:VRW65498 WBS65480:WBS65498 WLO65480:WLO65498 WVK65480:WVK65498 IY131016:IY131034 SU131016:SU131034 ACQ131016:ACQ131034 AMM131016:AMM131034 AWI131016:AWI131034 BGE131016:BGE131034 BQA131016:BQA131034 BZW131016:BZW131034 CJS131016:CJS131034 CTO131016:CTO131034 DDK131016:DDK131034 DNG131016:DNG131034 DXC131016:DXC131034 EGY131016:EGY131034 EQU131016:EQU131034 FAQ131016:FAQ131034 FKM131016:FKM131034 FUI131016:FUI131034 GEE131016:GEE131034 GOA131016:GOA131034 GXW131016:GXW131034 HHS131016:HHS131034 HRO131016:HRO131034 IBK131016:IBK131034 ILG131016:ILG131034 IVC131016:IVC131034 JEY131016:JEY131034 JOU131016:JOU131034 JYQ131016:JYQ131034 KIM131016:KIM131034 KSI131016:KSI131034 LCE131016:LCE131034 LMA131016:LMA131034 LVW131016:LVW131034 MFS131016:MFS131034 MPO131016:MPO131034 MZK131016:MZK131034 NJG131016:NJG131034 NTC131016:NTC131034 OCY131016:OCY131034 OMU131016:OMU131034 OWQ131016:OWQ131034 PGM131016:PGM131034 PQI131016:PQI131034 QAE131016:QAE131034 QKA131016:QKA131034 QTW131016:QTW131034 RDS131016:RDS131034 RNO131016:RNO131034 RXK131016:RXK131034 SHG131016:SHG131034 SRC131016:SRC131034 TAY131016:TAY131034 TKU131016:TKU131034 TUQ131016:TUQ131034 UEM131016:UEM131034 UOI131016:UOI131034 UYE131016:UYE131034 VIA131016:VIA131034 VRW131016:VRW131034 WBS131016:WBS131034 WLO131016:WLO131034 WVK131016:WVK131034 IY196552:IY196570 SU196552:SU196570 ACQ196552:ACQ196570 AMM196552:AMM196570 AWI196552:AWI196570 BGE196552:BGE196570 BQA196552:BQA196570 BZW196552:BZW196570 CJS196552:CJS196570 CTO196552:CTO196570 DDK196552:DDK196570 DNG196552:DNG196570 DXC196552:DXC196570 EGY196552:EGY196570 EQU196552:EQU196570 FAQ196552:FAQ196570 FKM196552:FKM196570 FUI196552:FUI196570 GEE196552:GEE196570 GOA196552:GOA196570 GXW196552:GXW196570 HHS196552:HHS196570 HRO196552:HRO196570 IBK196552:IBK196570 ILG196552:ILG196570 IVC196552:IVC196570 JEY196552:JEY196570 JOU196552:JOU196570 JYQ196552:JYQ196570 KIM196552:KIM196570 KSI196552:KSI196570 LCE196552:LCE196570 LMA196552:LMA196570 LVW196552:LVW196570 MFS196552:MFS196570 MPO196552:MPO196570 MZK196552:MZK196570 NJG196552:NJG196570 NTC196552:NTC196570 OCY196552:OCY196570 OMU196552:OMU196570 OWQ196552:OWQ196570 PGM196552:PGM196570 PQI196552:PQI196570 QAE196552:QAE196570 QKA196552:QKA196570 QTW196552:QTW196570 RDS196552:RDS196570 RNO196552:RNO196570 RXK196552:RXK196570 SHG196552:SHG196570 SRC196552:SRC196570 TAY196552:TAY196570 TKU196552:TKU196570 TUQ196552:TUQ196570 UEM196552:UEM196570 UOI196552:UOI196570 UYE196552:UYE196570 VIA196552:VIA196570 VRW196552:VRW196570 WBS196552:WBS196570 WLO196552:WLO196570 WVK196552:WVK196570 IY262088:IY262106 SU262088:SU262106 ACQ262088:ACQ262106 AMM262088:AMM262106 AWI262088:AWI262106 BGE262088:BGE262106 BQA262088:BQA262106 BZW262088:BZW262106 CJS262088:CJS262106 CTO262088:CTO262106 DDK262088:DDK262106 DNG262088:DNG262106 DXC262088:DXC262106 EGY262088:EGY262106 EQU262088:EQU262106 FAQ262088:FAQ262106 FKM262088:FKM262106 FUI262088:FUI262106 GEE262088:GEE262106 GOA262088:GOA262106 GXW262088:GXW262106 HHS262088:HHS262106 HRO262088:HRO262106 IBK262088:IBK262106 ILG262088:ILG262106 IVC262088:IVC262106 JEY262088:JEY262106 JOU262088:JOU262106 JYQ262088:JYQ262106 KIM262088:KIM262106 KSI262088:KSI262106 LCE262088:LCE262106 LMA262088:LMA262106 LVW262088:LVW262106 MFS262088:MFS262106 MPO262088:MPO262106 MZK262088:MZK262106 NJG262088:NJG262106 NTC262088:NTC262106 OCY262088:OCY262106 OMU262088:OMU262106 OWQ262088:OWQ262106 PGM262088:PGM262106 PQI262088:PQI262106 QAE262088:QAE262106 QKA262088:QKA262106 QTW262088:QTW262106 RDS262088:RDS262106 RNO262088:RNO262106 RXK262088:RXK262106 SHG262088:SHG262106 SRC262088:SRC262106 TAY262088:TAY262106 TKU262088:TKU262106 TUQ262088:TUQ262106 UEM262088:UEM262106 UOI262088:UOI262106 UYE262088:UYE262106 VIA262088:VIA262106 VRW262088:VRW262106 WBS262088:WBS262106 WLO262088:WLO262106 WVK262088:WVK262106 IY327624:IY327642 SU327624:SU327642 ACQ327624:ACQ327642 AMM327624:AMM327642 AWI327624:AWI327642 BGE327624:BGE327642 BQA327624:BQA327642 BZW327624:BZW327642 CJS327624:CJS327642 CTO327624:CTO327642 DDK327624:DDK327642 DNG327624:DNG327642 DXC327624:DXC327642 EGY327624:EGY327642 EQU327624:EQU327642 FAQ327624:FAQ327642 FKM327624:FKM327642 FUI327624:FUI327642 GEE327624:GEE327642 GOA327624:GOA327642 GXW327624:GXW327642 HHS327624:HHS327642 HRO327624:HRO327642 IBK327624:IBK327642 ILG327624:ILG327642 IVC327624:IVC327642 JEY327624:JEY327642 JOU327624:JOU327642 JYQ327624:JYQ327642 KIM327624:KIM327642 KSI327624:KSI327642 LCE327624:LCE327642 LMA327624:LMA327642 LVW327624:LVW327642 MFS327624:MFS327642 MPO327624:MPO327642 MZK327624:MZK327642 NJG327624:NJG327642 NTC327624:NTC327642 OCY327624:OCY327642 OMU327624:OMU327642 OWQ327624:OWQ327642 PGM327624:PGM327642 PQI327624:PQI327642 QAE327624:QAE327642 QKA327624:QKA327642 QTW327624:QTW327642 RDS327624:RDS327642 RNO327624:RNO327642 RXK327624:RXK327642 SHG327624:SHG327642 SRC327624:SRC327642 TAY327624:TAY327642 TKU327624:TKU327642 TUQ327624:TUQ327642 UEM327624:UEM327642 UOI327624:UOI327642 UYE327624:UYE327642 VIA327624:VIA327642 VRW327624:VRW327642 WBS327624:WBS327642 WLO327624:WLO327642 WVK327624:WVK327642 IY393160:IY393178 SU393160:SU393178 ACQ393160:ACQ393178 AMM393160:AMM393178 AWI393160:AWI393178 BGE393160:BGE393178 BQA393160:BQA393178 BZW393160:BZW393178 CJS393160:CJS393178 CTO393160:CTO393178 DDK393160:DDK393178 DNG393160:DNG393178 DXC393160:DXC393178 EGY393160:EGY393178 EQU393160:EQU393178 FAQ393160:FAQ393178 FKM393160:FKM393178 FUI393160:FUI393178 GEE393160:GEE393178 GOA393160:GOA393178 GXW393160:GXW393178 HHS393160:HHS393178 HRO393160:HRO393178 IBK393160:IBK393178 ILG393160:ILG393178 IVC393160:IVC393178 JEY393160:JEY393178 JOU393160:JOU393178 JYQ393160:JYQ393178 KIM393160:KIM393178 KSI393160:KSI393178 LCE393160:LCE393178 LMA393160:LMA393178 LVW393160:LVW393178 MFS393160:MFS393178 MPO393160:MPO393178 MZK393160:MZK393178 NJG393160:NJG393178 NTC393160:NTC393178 OCY393160:OCY393178 OMU393160:OMU393178 OWQ393160:OWQ393178 PGM393160:PGM393178 PQI393160:PQI393178 QAE393160:QAE393178 QKA393160:QKA393178 QTW393160:QTW393178 RDS393160:RDS393178 RNO393160:RNO393178 RXK393160:RXK393178 SHG393160:SHG393178 SRC393160:SRC393178 TAY393160:TAY393178 TKU393160:TKU393178 TUQ393160:TUQ393178 UEM393160:UEM393178 UOI393160:UOI393178 UYE393160:UYE393178 VIA393160:VIA393178 VRW393160:VRW393178 WBS393160:WBS393178 WLO393160:WLO393178 WVK393160:WVK393178 IY458696:IY458714 SU458696:SU458714 ACQ458696:ACQ458714 AMM458696:AMM458714 AWI458696:AWI458714 BGE458696:BGE458714 BQA458696:BQA458714 BZW458696:BZW458714 CJS458696:CJS458714 CTO458696:CTO458714 DDK458696:DDK458714 DNG458696:DNG458714 DXC458696:DXC458714 EGY458696:EGY458714 EQU458696:EQU458714 FAQ458696:FAQ458714 FKM458696:FKM458714 FUI458696:FUI458714 GEE458696:GEE458714 GOA458696:GOA458714 GXW458696:GXW458714 HHS458696:HHS458714 HRO458696:HRO458714 IBK458696:IBK458714 ILG458696:ILG458714 IVC458696:IVC458714 JEY458696:JEY458714 JOU458696:JOU458714 JYQ458696:JYQ458714 KIM458696:KIM458714 KSI458696:KSI458714 LCE458696:LCE458714 LMA458696:LMA458714 LVW458696:LVW458714 MFS458696:MFS458714 MPO458696:MPO458714 MZK458696:MZK458714 NJG458696:NJG458714 NTC458696:NTC458714 OCY458696:OCY458714 OMU458696:OMU458714 OWQ458696:OWQ458714 PGM458696:PGM458714 PQI458696:PQI458714 QAE458696:QAE458714 QKA458696:QKA458714 QTW458696:QTW458714 RDS458696:RDS458714 RNO458696:RNO458714 RXK458696:RXK458714 SHG458696:SHG458714 SRC458696:SRC458714 TAY458696:TAY458714 TKU458696:TKU458714 TUQ458696:TUQ458714 UEM458696:UEM458714 UOI458696:UOI458714 UYE458696:UYE458714 VIA458696:VIA458714 VRW458696:VRW458714 WBS458696:WBS458714 WLO458696:WLO458714 WVK458696:WVK458714 IY524232:IY524250 SU524232:SU524250 ACQ524232:ACQ524250 AMM524232:AMM524250 AWI524232:AWI524250 BGE524232:BGE524250 BQA524232:BQA524250 BZW524232:BZW524250 CJS524232:CJS524250 CTO524232:CTO524250 DDK524232:DDK524250 DNG524232:DNG524250 DXC524232:DXC524250 EGY524232:EGY524250 EQU524232:EQU524250 FAQ524232:FAQ524250 FKM524232:FKM524250 FUI524232:FUI524250 GEE524232:GEE524250 GOA524232:GOA524250 GXW524232:GXW524250 HHS524232:HHS524250 HRO524232:HRO524250 IBK524232:IBK524250 ILG524232:ILG524250 IVC524232:IVC524250 JEY524232:JEY524250 JOU524232:JOU524250 JYQ524232:JYQ524250 KIM524232:KIM524250 KSI524232:KSI524250 LCE524232:LCE524250 LMA524232:LMA524250 LVW524232:LVW524250 MFS524232:MFS524250 MPO524232:MPO524250 MZK524232:MZK524250 NJG524232:NJG524250 NTC524232:NTC524250 OCY524232:OCY524250 OMU524232:OMU524250 OWQ524232:OWQ524250 PGM524232:PGM524250 PQI524232:PQI524250 QAE524232:QAE524250 QKA524232:QKA524250 QTW524232:QTW524250 RDS524232:RDS524250 RNO524232:RNO524250 RXK524232:RXK524250 SHG524232:SHG524250 SRC524232:SRC524250 TAY524232:TAY524250 TKU524232:TKU524250 TUQ524232:TUQ524250 UEM524232:UEM524250 UOI524232:UOI524250 UYE524232:UYE524250 VIA524232:VIA524250 VRW524232:VRW524250 WBS524232:WBS524250 WLO524232:WLO524250 WVK524232:WVK524250 IY589768:IY589786 SU589768:SU589786 ACQ589768:ACQ589786 AMM589768:AMM589786 AWI589768:AWI589786 BGE589768:BGE589786 BQA589768:BQA589786 BZW589768:BZW589786 CJS589768:CJS589786 CTO589768:CTO589786 DDK589768:DDK589786 DNG589768:DNG589786 DXC589768:DXC589786 EGY589768:EGY589786 EQU589768:EQU589786 FAQ589768:FAQ589786 FKM589768:FKM589786 FUI589768:FUI589786 GEE589768:GEE589786 GOA589768:GOA589786 GXW589768:GXW589786 HHS589768:HHS589786 HRO589768:HRO589786 IBK589768:IBK589786 ILG589768:ILG589786 IVC589768:IVC589786 JEY589768:JEY589786 JOU589768:JOU589786 JYQ589768:JYQ589786 KIM589768:KIM589786 KSI589768:KSI589786 LCE589768:LCE589786 LMA589768:LMA589786 LVW589768:LVW589786 MFS589768:MFS589786 MPO589768:MPO589786 MZK589768:MZK589786 NJG589768:NJG589786 NTC589768:NTC589786 OCY589768:OCY589786 OMU589768:OMU589786 OWQ589768:OWQ589786 PGM589768:PGM589786 PQI589768:PQI589786 QAE589768:QAE589786 QKA589768:QKA589786 QTW589768:QTW589786 RDS589768:RDS589786 RNO589768:RNO589786 RXK589768:RXK589786 SHG589768:SHG589786 SRC589768:SRC589786 TAY589768:TAY589786 TKU589768:TKU589786 TUQ589768:TUQ589786 UEM589768:UEM589786 UOI589768:UOI589786 UYE589768:UYE589786 VIA589768:VIA589786 VRW589768:VRW589786 WBS589768:WBS589786 WLO589768:WLO589786 WVK589768:WVK589786 IY655304:IY655322 SU655304:SU655322 ACQ655304:ACQ655322 AMM655304:AMM655322 AWI655304:AWI655322 BGE655304:BGE655322 BQA655304:BQA655322 BZW655304:BZW655322 CJS655304:CJS655322 CTO655304:CTO655322 DDK655304:DDK655322 DNG655304:DNG655322 DXC655304:DXC655322 EGY655304:EGY655322 EQU655304:EQU655322 FAQ655304:FAQ655322 FKM655304:FKM655322 FUI655304:FUI655322 GEE655304:GEE655322 GOA655304:GOA655322 GXW655304:GXW655322 HHS655304:HHS655322 HRO655304:HRO655322 IBK655304:IBK655322 ILG655304:ILG655322 IVC655304:IVC655322 JEY655304:JEY655322 JOU655304:JOU655322 JYQ655304:JYQ655322 KIM655304:KIM655322 KSI655304:KSI655322 LCE655304:LCE655322 LMA655304:LMA655322 LVW655304:LVW655322 MFS655304:MFS655322 MPO655304:MPO655322 MZK655304:MZK655322 NJG655304:NJG655322 NTC655304:NTC655322 OCY655304:OCY655322 OMU655304:OMU655322 OWQ655304:OWQ655322 PGM655304:PGM655322 PQI655304:PQI655322 QAE655304:QAE655322 QKA655304:QKA655322 QTW655304:QTW655322 RDS655304:RDS655322 RNO655304:RNO655322 RXK655304:RXK655322 SHG655304:SHG655322 SRC655304:SRC655322 TAY655304:TAY655322 TKU655304:TKU655322 TUQ655304:TUQ655322 UEM655304:UEM655322 UOI655304:UOI655322 UYE655304:UYE655322 VIA655304:VIA655322 VRW655304:VRW655322 WBS655304:WBS655322 WLO655304:WLO655322 WVK655304:WVK655322 IY720840:IY720858 SU720840:SU720858 ACQ720840:ACQ720858 AMM720840:AMM720858 AWI720840:AWI720858 BGE720840:BGE720858 BQA720840:BQA720858 BZW720840:BZW720858 CJS720840:CJS720858 CTO720840:CTO720858 DDK720840:DDK720858 DNG720840:DNG720858 DXC720840:DXC720858 EGY720840:EGY720858 EQU720840:EQU720858 FAQ720840:FAQ720858 FKM720840:FKM720858 FUI720840:FUI720858 GEE720840:GEE720858 GOA720840:GOA720858 GXW720840:GXW720858 HHS720840:HHS720858 HRO720840:HRO720858 IBK720840:IBK720858 ILG720840:ILG720858 IVC720840:IVC720858 JEY720840:JEY720858 JOU720840:JOU720858 JYQ720840:JYQ720858 KIM720840:KIM720858 KSI720840:KSI720858 LCE720840:LCE720858 LMA720840:LMA720858 LVW720840:LVW720858 MFS720840:MFS720858 MPO720840:MPO720858 MZK720840:MZK720858 NJG720840:NJG720858 NTC720840:NTC720858 OCY720840:OCY720858 OMU720840:OMU720858 OWQ720840:OWQ720858 PGM720840:PGM720858 PQI720840:PQI720858 QAE720840:QAE720858 QKA720840:QKA720858 QTW720840:QTW720858 RDS720840:RDS720858 RNO720840:RNO720858 RXK720840:RXK720858 SHG720840:SHG720858 SRC720840:SRC720858 TAY720840:TAY720858 TKU720840:TKU720858 TUQ720840:TUQ720858 UEM720840:UEM720858 UOI720840:UOI720858 UYE720840:UYE720858 VIA720840:VIA720858 VRW720840:VRW720858 WBS720840:WBS720858 WLO720840:WLO720858 WVK720840:WVK720858 IY786376:IY786394 SU786376:SU786394 ACQ786376:ACQ786394 AMM786376:AMM786394 AWI786376:AWI786394 BGE786376:BGE786394 BQA786376:BQA786394 BZW786376:BZW786394 CJS786376:CJS786394 CTO786376:CTO786394 DDK786376:DDK786394 DNG786376:DNG786394 DXC786376:DXC786394 EGY786376:EGY786394 EQU786376:EQU786394 FAQ786376:FAQ786394 FKM786376:FKM786394 FUI786376:FUI786394 GEE786376:GEE786394 GOA786376:GOA786394 GXW786376:GXW786394 HHS786376:HHS786394 HRO786376:HRO786394 IBK786376:IBK786394 ILG786376:ILG786394 IVC786376:IVC786394 JEY786376:JEY786394 JOU786376:JOU786394 JYQ786376:JYQ786394 KIM786376:KIM786394 KSI786376:KSI786394 LCE786376:LCE786394 LMA786376:LMA786394 LVW786376:LVW786394 MFS786376:MFS786394 MPO786376:MPO786394 MZK786376:MZK786394 NJG786376:NJG786394 NTC786376:NTC786394 OCY786376:OCY786394 OMU786376:OMU786394 OWQ786376:OWQ786394 PGM786376:PGM786394 PQI786376:PQI786394 QAE786376:QAE786394 QKA786376:QKA786394 QTW786376:QTW786394 RDS786376:RDS786394 RNO786376:RNO786394 RXK786376:RXK786394 SHG786376:SHG786394 SRC786376:SRC786394 TAY786376:TAY786394 TKU786376:TKU786394 TUQ786376:TUQ786394 UEM786376:UEM786394 UOI786376:UOI786394 UYE786376:UYE786394 VIA786376:VIA786394 VRW786376:VRW786394 WBS786376:WBS786394 WLO786376:WLO786394 WVK786376:WVK786394 IY851912:IY851930 SU851912:SU851930 ACQ851912:ACQ851930 AMM851912:AMM851930 AWI851912:AWI851930 BGE851912:BGE851930 BQA851912:BQA851930 BZW851912:BZW851930 CJS851912:CJS851930 CTO851912:CTO851930 DDK851912:DDK851930 DNG851912:DNG851930 DXC851912:DXC851930 EGY851912:EGY851930 EQU851912:EQU851930 FAQ851912:FAQ851930 FKM851912:FKM851930 FUI851912:FUI851930 GEE851912:GEE851930 GOA851912:GOA851930 GXW851912:GXW851930 HHS851912:HHS851930 HRO851912:HRO851930 IBK851912:IBK851930 ILG851912:ILG851930 IVC851912:IVC851930 JEY851912:JEY851930 JOU851912:JOU851930 JYQ851912:JYQ851930 KIM851912:KIM851930 KSI851912:KSI851930 LCE851912:LCE851930 LMA851912:LMA851930 LVW851912:LVW851930 MFS851912:MFS851930 MPO851912:MPO851930 MZK851912:MZK851930 NJG851912:NJG851930 NTC851912:NTC851930 OCY851912:OCY851930 OMU851912:OMU851930 OWQ851912:OWQ851930 PGM851912:PGM851930 PQI851912:PQI851930 QAE851912:QAE851930 QKA851912:QKA851930 QTW851912:QTW851930 RDS851912:RDS851930 RNO851912:RNO851930 RXK851912:RXK851930 SHG851912:SHG851930 SRC851912:SRC851930 TAY851912:TAY851930 TKU851912:TKU851930 TUQ851912:TUQ851930 UEM851912:UEM851930 UOI851912:UOI851930 UYE851912:UYE851930 VIA851912:VIA851930 VRW851912:VRW851930 WBS851912:WBS851930 WLO851912:WLO851930 WVK851912:WVK851930 IY917448:IY917466 SU917448:SU917466 ACQ917448:ACQ917466 AMM917448:AMM917466 AWI917448:AWI917466 BGE917448:BGE917466 BQA917448:BQA917466 BZW917448:BZW917466 CJS917448:CJS917466 CTO917448:CTO917466 DDK917448:DDK917466 DNG917448:DNG917466 DXC917448:DXC917466 EGY917448:EGY917466 EQU917448:EQU917466 FAQ917448:FAQ917466 FKM917448:FKM917466 FUI917448:FUI917466 GEE917448:GEE917466 GOA917448:GOA917466 GXW917448:GXW917466 HHS917448:HHS917466 HRO917448:HRO917466 IBK917448:IBK917466 ILG917448:ILG917466 IVC917448:IVC917466 JEY917448:JEY917466 JOU917448:JOU917466 JYQ917448:JYQ917466 KIM917448:KIM917466 KSI917448:KSI917466 LCE917448:LCE917466 LMA917448:LMA917466 LVW917448:LVW917466 MFS917448:MFS917466 MPO917448:MPO917466 MZK917448:MZK917466 NJG917448:NJG917466 NTC917448:NTC917466 OCY917448:OCY917466 OMU917448:OMU917466 OWQ917448:OWQ917466 PGM917448:PGM917466 PQI917448:PQI917466 QAE917448:QAE917466 QKA917448:QKA917466 QTW917448:QTW917466 RDS917448:RDS917466 RNO917448:RNO917466 RXK917448:RXK917466 SHG917448:SHG917466 SRC917448:SRC917466 TAY917448:TAY917466 TKU917448:TKU917466 TUQ917448:TUQ917466 UEM917448:UEM917466 UOI917448:UOI917466 UYE917448:UYE917466 VIA917448:VIA917466 VRW917448:VRW917466 WBS917448:WBS917466 WLO917448:WLO917466 WVK917448:WVK917466 IY982984:IY983002 SU982984:SU983002 ACQ982984:ACQ983002 AMM982984:AMM983002 AWI982984:AWI983002 BGE982984:BGE983002 BQA982984:BQA983002 BZW982984:BZW983002 CJS982984:CJS983002 CTO982984:CTO983002 DDK982984:DDK983002 DNG982984:DNG983002 DXC982984:DXC983002 EGY982984:EGY983002 EQU982984:EQU983002 FAQ982984:FAQ983002 FKM982984:FKM983002 FUI982984:FUI983002 GEE982984:GEE983002 GOA982984:GOA983002 GXW982984:GXW983002 HHS982984:HHS983002 HRO982984:HRO983002 IBK982984:IBK983002 ILG982984:ILG983002 IVC982984:IVC983002 JEY982984:JEY983002 JOU982984:JOU983002 JYQ982984:JYQ983002 KIM982984:KIM983002 KSI982984:KSI983002 LCE982984:LCE983002 LMA982984:LMA983002 LVW982984:LVW983002 MFS982984:MFS983002 MPO982984:MPO983002 MZK982984:MZK983002 NJG982984:NJG983002 NTC982984:NTC983002 OCY982984:OCY983002 OMU982984:OMU983002 OWQ982984:OWQ983002 PGM982984:PGM983002 PQI982984:PQI983002 QAE982984:QAE983002 QKA982984:QKA983002 QTW982984:QTW983002 RDS982984:RDS983002 RNO982984:RNO983002 RXK982984:RXK983002 SHG982984:SHG983002 SRC982984:SRC983002 TAY982984:TAY983002 TKU982984:TKU983002 TUQ982984:TUQ983002 UEM982984:UEM983002 UOI982984:UOI983002 UYE982984:UYE983002 VIA982984:VIA983002 VRW982984:VRW983002 WBS982984:WBS983002 WLO982984:WLO983002 WVK982984:WVK983002 H3:H4 JE3:JE4 TA3:TA4 ACW3:ACW4 AMS3:AMS4 AWO3:AWO4 BGK3:BGK4 BQG3:BQG4 CAC3:CAC4 CJY3:CJY4 CTU3:CTU4 DDQ3:DDQ4 DNM3:DNM4 DXI3:DXI4 EHE3:EHE4 ERA3:ERA4 FAW3:FAW4 FKS3:FKS4 FUO3:FUO4 GEK3:GEK4 GOG3:GOG4 GYC3:GYC4 HHY3:HHY4 HRU3:HRU4 IBQ3:IBQ4 ILM3:ILM4 IVI3:IVI4 JFE3:JFE4 JPA3:JPA4 JYW3:JYW4 KIS3:KIS4 KSO3:KSO4 LCK3:LCK4 LMG3:LMG4 LWC3:LWC4 MFY3:MFY4 MPU3:MPU4 MZQ3:MZQ4 NJM3:NJM4 NTI3:NTI4 ODE3:ODE4 ONA3:ONA4 OWW3:OWW4 PGS3:PGS4 PQO3:PQO4 QAK3:QAK4 QKG3:QKG4 QUC3:QUC4 RDY3:RDY4 RNU3:RNU4 RXQ3:RXQ4 SHM3:SHM4 SRI3:SRI4 TBE3:TBE4 TLA3:TLA4 TUW3:TUW4 UES3:UES4 UOO3:UOO4 UYK3:UYK4 VIG3:VIG4 VSC3:VSC4 WBY3:WBY4 WLU3:WLU4 WVQ3:WVQ4 H65480:H65498 JE65480:JE65498 TA65480:TA65498 ACW65480:ACW65498 AMS65480:AMS65498 AWO65480:AWO65498 BGK65480:BGK65498 BQG65480:BQG65498 CAC65480:CAC65498 CJY65480:CJY65498 CTU65480:CTU65498 DDQ65480:DDQ65498 DNM65480:DNM65498 DXI65480:DXI65498 EHE65480:EHE65498 ERA65480:ERA65498 FAW65480:FAW65498 FKS65480:FKS65498 FUO65480:FUO65498 GEK65480:GEK65498 GOG65480:GOG65498 GYC65480:GYC65498 HHY65480:HHY65498 HRU65480:HRU65498 IBQ65480:IBQ65498 ILM65480:ILM65498 IVI65480:IVI65498 JFE65480:JFE65498 JPA65480:JPA65498 JYW65480:JYW65498 KIS65480:KIS65498 KSO65480:KSO65498 LCK65480:LCK65498 LMG65480:LMG65498 LWC65480:LWC65498 MFY65480:MFY65498 MPU65480:MPU65498 MZQ65480:MZQ65498 NJM65480:NJM65498 NTI65480:NTI65498 ODE65480:ODE65498 ONA65480:ONA65498 OWW65480:OWW65498 PGS65480:PGS65498 PQO65480:PQO65498 QAK65480:QAK65498 QKG65480:QKG65498 QUC65480:QUC65498 RDY65480:RDY65498 RNU65480:RNU65498 RXQ65480:RXQ65498 SHM65480:SHM65498 SRI65480:SRI65498 TBE65480:TBE65498 TLA65480:TLA65498 TUW65480:TUW65498 UES65480:UES65498 UOO65480:UOO65498 UYK65480:UYK65498 VIG65480:VIG65498 VSC65480:VSC65498 WBY65480:WBY65498 WLU65480:WLU65498 WVQ65480:WVQ65498 H131016:H131034 JE131016:JE131034 TA131016:TA131034 ACW131016:ACW131034 AMS131016:AMS131034 AWO131016:AWO131034 BGK131016:BGK131034 BQG131016:BQG131034 CAC131016:CAC131034 CJY131016:CJY131034 CTU131016:CTU131034 DDQ131016:DDQ131034 DNM131016:DNM131034 DXI131016:DXI131034 EHE131016:EHE131034 ERA131016:ERA131034 FAW131016:FAW131034 FKS131016:FKS131034 FUO131016:FUO131034 GEK131016:GEK131034 GOG131016:GOG131034 GYC131016:GYC131034 HHY131016:HHY131034 HRU131016:HRU131034 IBQ131016:IBQ131034 ILM131016:ILM131034 IVI131016:IVI131034 JFE131016:JFE131034 JPA131016:JPA131034 JYW131016:JYW131034 KIS131016:KIS131034 KSO131016:KSO131034 LCK131016:LCK131034 LMG131016:LMG131034 LWC131016:LWC131034 MFY131016:MFY131034 MPU131016:MPU131034 MZQ131016:MZQ131034 NJM131016:NJM131034 NTI131016:NTI131034 ODE131016:ODE131034 ONA131016:ONA131034 OWW131016:OWW131034 PGS131016:PGS131034 PQO131016:PQO131034 QAK131016:QAK131034 QKG131016:QKG131034 QUC131016:QUC131034 RDY131016:RDY131034 RNU131016:RNU131034 RXQ131016:RXQ131034 SHM131016:SHM131034 SRI131016:SRI131034 TBE131016:TBE131034 TLA131016:TLA131034 TUW131016:TUW131034 UES131016:UES131034 UOO131016:UOO131034 UYK131016:UYK131034 VIG131016:VIG131034 VSC131016:VSC131034 WBY131016:WBY131034 WLU131016:WLU131034 WVQ131016:WVQ131034 H196552:H196570 JE196552:JE196570 TA196552:TA196570 ACW196552:ACW196570 AMS196552:AMS196570 AWO196552:AWO196570 BGK196552:BGK196570 BQG196552:BQG196570 CAC196552:CAC196570 CJY196552:CJY196570 CTU196552:CTU196570 DDQ196552:DDQ196570 DNM196552:DNM196570 DXI196552:DXI196570 EHE196552:EHE196570 ERA196552:ERA196570 FAW196552:FAW196570 FKS196552:FKS196570 FUO196552:FUO196570 GEK196552:GEK196570 GOG196552:GOG196570 GYC196552:GYC196570 HHY196552:HHY196570 HRU196552:HRU196570 IBQ196552:IBQ196570 ILM196552:ILM196570 IVI196552:IVI196570 JFE196552:JFE196570 JPA196552:JPA196570 JYW196552:JYW196570 KIS196552:KIS196570 KSO196552:KSO196570 LCK196552:LCK196570 LMG196552:LMG196570 LWC196552:LWC196570 MFY196552:MFY196570 MPU196552:MPU196570 MZQ196552:MZQ196570 NJM196552:NJM196570 NTI196552:NTI196570 ODE196552:ODE196570 ONA196552:ONA196570 OWW196552:OWW196570 PGS196552:PGS196570 PQO196552:PQO196570 QAK196552:QAK196570 QKG196552:QKG196570 QUC196552:QUC196570 RDY196552:RDY196570 RNU196552:RNU196570 RXQ196552:RXQ196570 SHM196552:SHM196570 SRI196552:SRI196570 TBE196552:TBE196570 TLA196552:TLA196570 TUW196552:TUW196570 UES196552:UES196570 UOO196552:UOO196570 UYK196552:UYK196570 VIG196552:VIG196570 VSC196552:VSC196570 WBY196552:WBY196570 WLU196552:WLU196570 WVQ196552:WVQ196570 H262088:H262106 JE262088:JE262106 TA262088:TA262106 ACW262088:ACW262106 AMS262088:AMS262106 AWO262088:AWO262106 BGK262088:BGK262106 BQG262088:BQG262106 CAC262088:CAC262106 CJY262088:CJY262106 CTU262088:CTU262106 DDQ262088:DDQ262106 DNM262088:DNM262106 DXI262088:DXI262106 EHE262088:EHE262106 ERA262088:ERA262106 FAW262088:FAW262106 FKS262088:FKS262106 FUO262088:FUO262106 GEK262088:GEK262106 GOG262088:GOG262106 GYC262088:GYC262106 HHY262088:HHY262106 HRU262088:HRU262106 IBQ262088:IBQ262106 ILM262088:ILM262106 IVI262088:IVI262106 JFE262088:JFE262106 JPA262088:JPA262106 JYW262088:JYW262106 KIS262088:KIS262106 KSO262088:KSO262106 LCK262088:LCK262106 LMG262088:LMG262106 LWC262088:LWC262106 MFY262088:MFY262106 MPU262088:MPU262106 MZQ262088:MZQ262106 NJM262088:NJM262106 NTI262088:NTI262106 ODE262088:ODE262106 ONA262088:ONA262106 OWW262088:OWW262106 PGS262088:PGS262106 PQO262088:PQO262106 QAK262088:QAK262106 QKG262088:QKG262106 QUC262088:QUC262106 RDY262088:RDY262106 RNU262088:RNU262106 RXQ262088:RXQ262106 SHM262088:SHM262106 SRI262088:SRI262106 TBE262088:TBE262106 TLA262088:TLA262106 TUW262088:TUW262106 UES262088:UES262106 UOO262088:UOO262106 UYK262088:UYK262106 VIG262088:VIG262106 VSC262088:VSC262106 WBY262088:WBY262106 WLU262088:WLU262106 WVQ262088:WVQ262106 H327624:H327642 JE327624:JE327642 TA327624:TA327642 ACW327624:ACW327642 AMS327624:AMS327642 AWO327624:AWO327642 BGK327624:BGK327642 BQG327624:BQG327642 CAC327624:CAC327642 CJY327624:CJY327642 CTU327624:CTU327642 DDQ327624:DDQ327642 DNM327624:DNM327642 DXI327624:DXI327642 EHE327624:EHE327642 ERA327624:ERA327642 FAW327624:FAW327642 FKS327624:FKS327642 FUO327624:FUO327642 GEK327624:GEK327642 GOG327624:GOG327642 GYC327624:GYC327642 HHY327624:HHY327642 HRU327624:HRU327642 IBQ327624:IBQ327642 ILM327624:ILM327642 IVI327624:IVI327642 JFE327624:JFE327642 JPA327624:JPA327642 JYW327624:JYW327642 KIS327624:KIS327642 KSO327624:KSO327642 LCK327624:LCK327642 LMG327624:LMG327642 LWC327624:LWC327642 MFY327624:MFY327642 MPU327624:MPU327642 MZQ327624:MZQ327642 NJM327624:NJM327642 NTI327624:NTI327642 ODE327624:ODE327642 ONA327624:ONA327642 OWW327624:OWW327642 PGS327624:PGS327642 PQO327624:PQO327642 QAK327624:QAK327642 QKG327624:QKG327642 QUC327624:QUC327642 RDY327624:RDY327642 RNU327624:RNU327642 RXQ327624:RXQ327642 SHM327624:SHM327642 SRI327624:SRI327642 TBE327624:TBE327642 TLA327624:TLA327642 TUW327624:TUW327642 UES327624:UES327642 UOO327624:UOO327642 UYK327624:UYK327642 VIG327624:VIG327642 VSC327624:VSC327642 WBY327624:WBY327642 WLU327624:WLU327642 WVQ327624:WVQ327642 H393160:H393178 JE393160:JE393178 TA393160:TA393178 ACW393160:ACW393178 AMS393160:AMS393178 AWO393160:AWO393178 BGK393160:BGK393178 BQG393160:BQG393178 CAC393160:CAC393178 CJY393160:CJY393178 CTU393160:CTU393178 DDQ393160:DDQ393178 DNM393160:DNM393178 DXI393160:DXI393178 EHE393160:EHE393178 ERA393160:ERA393178 FAW393160:FAW393178 FKS393160:FKS393178 FUO393160:FUO393178 GEK393160:GEK393178 GOG393160:GOG393178 GYC393160:GYC393178 HHY393160:HHY393178 HRU393160:HRU393178 IBQ393160:IBQ393178 ILM393160:ILM393178 IVI393160:IVI393178 JFE393160:JFE393178 JPA393160:JPA393178 JYW393160:JYW393178 KIS393160:KIS393178 KSO393160:KSO393178 LCK393160:LCK393178 LMG393160:LMG393178 LWC393160:LWC393178 MFY393160:MFY393178 MPU393160:MPU393178 MZQ393160:MZQ393178 NJM393160:NJM393178 NTI393160:NTI393178 ODE393160:ODE393178 ONA393160:ONA393178 OWW393160:OWW393178 PGS393160:PGS393178 PQO393160:PQO393178 QAK393160:QAK393178 QKG393160:QKG393178 QUC393160:QUC393178 RDY393160:RDY393178 RNU393160:RNU393178 RXQ393160:RXQ393178 SHM393160:SHM393178 SRI393160:SRI393178 TBE393160:TBE393178 TLA393160:TLA393178 TUW393160:TUW393178 UES393160:UES393178 UOO393160:UOO393178 UYK393160:UYK393178 VIG393160:VIG393178 VSC393160:VSC393178 WBY393160:WBY393178 WLU393160:WLU393178 WVQ393160:WVQ393178 H458696:H458714 JE458696:JE458714 TA458696:TA458714 ACW458696:ACW458714 AMS458696:AMS458714 AWO458696:AWO458714 BGK458696:BGK458714 BQG458696:BQG458714 CAC458696:CAC458714 CJY458696:CJY458714 CTU458696:CTU458714 DDQ458696:DDQ458714 DNM458696:DNM458714 DXI458696:DXI458714 EHE458696:EHE458714 ERA458696:ERA458714 FAW458696:FAW458714 FKS458696:FKS458714 FUO458696:FUO458714 GEK458696:GEK458714 GOG458696:GOG458714 GYC458696:GYC458714 HHY458696:HHY458714 HRU458696:HRU458714 IBQ458696:IBQ458714 ILM458696:ILM458714 IVI458696:IVI458714 JFE458696:JFE458714 JPA458696:JPA458714 JYW458696:JYW458714 KIS458696:KIS458714 KSO458696:KSO458714 LCK458696:LCK458714 LMG458696:LMG458714 LWC458696:LWC458714 MFY458696:MFY458714 MPU458696:MPU458714 MZQ458696:MZQ458714 NJM458696:NJM458714 NTI458696:NTI458714 ODE458696:ODE458714 ONA458696:ONA458714 OWW458696:OWW458714 PGS458696:PGS458714 PQO458696:PQO458714 QAK458696:QAK458714 QKG458696:QKG458714 QUC458696:QUC458714 RDY458696:RDY458714 RNU458696:RNU458714 RXQ458696:RXQ458714 SHM458696:SHM458714 SRI458696:SRI458714 TBE458696:TBE458714 TLA458696:TLA458714 TUW458696:TUW458714 UES458696:UES458714 UOO458696:UOO458714 UYK458696:UYK458714 VIG458696:VIG458714 VSC458696:VSC458714 WBY458696:WBY458714 WLU458696:WLU458714 WVQ458696:WVQ458714 H524232:H524250 JE524232:JE524250 TA524232:TA524250 ACW524232:ACW524250 AMS524232:AMS524250 AWO524232:AWO524250 BGK524232:BGK524250 BQG524232:BQG524250 CAC524232:CAC524250 CJY524232:CJY524250 CTU524232:CTU524250 DDQ524232:DDQ524250 DNM524232:DNM524250 DXI524232:DXI524250 EHE524232:EHE524250 ERA524232:ERA524250 FAW524232:FAW524250 FKS524232:FKS524250 FUO524232:FUO524250 GEK524232:GEK524250 GOG524232:GOG524250 GYC524232:GYC524250 HHY524232:HHY524250 HRU524232:HRU524250 IBQ524232:IBQ524250 ILM524232:ILM524250 IVI524232:IVI524250 JFE524232:JFE524250 JPA524232:JPA524250 JYW524232:JYW524250 KIS524232:KIS524250 KSO524232:KSO524250 LCK524232:LCK524250 LMG524232:LMG524250 LWC524232:LWC524250 MFY524232:MFY524250 MPU524232:MPU524250 MZQ524232:MZQ524250 NJM524232:NJM524250 NTI524232:NTI524250 ODE524232:ODE524250 ONA524232:ONA524250 OWW524232:OWW524250 PGS524232:PGS524250 PQO524232:PQO524250 QAK524232:QAK524250 QKG524232:QKG524250 QUC524232:QUC524250 RDY524232:RDY524250 RNU524232:RNU524250 RXQ524232:RXQ524250 SHM524232:SHM524250 SRI524232:SRI524250 TBE524232:TBE524250 TLA524232:TLA524250 TUW524232:TUW524250 UES524232:UES524250 UOO524232:UOO524250 UYK524232:UYK524250 VIG524232:VIG524250 VSC524232:VSC524250 WBY524232:WBY524250 WLU524232:WLU524250 WVQ524232:WVQ524250 H589768:H589786 JE589768:JE589786 TA589768:TA589786 ACW589768:ACW589786 AMS589768:AMS589786 AWO589768:AWO589786 BGK589768:BGK589786 BQG589768:BQG589786 CAC589768:CAC589786 CJY589768:CJY589786 CTU589768:CTU589786 DDQ589768:DDQ589786 DNM589768:DNM589786 DXI589768:DXI589786 EHE589768:EHE589786 ERA589768:ERA589786 FAW589768:FAW589786 FKS589768:FKS589786 FUO589768:FUO589786 GEK589768:GEK589786 GOG589768:GOG589786 GYC589768:GYC589786 HHY589768:HHY589786 HRU589768:HRU589786 IBQ589768:IBQ589786 ILM589768:ILM589786 IVI589768:IVI589786 JFE589768:JFE589786 JPA589768:JPA589786 JYW589768:JYW589786 KIS589768:KIS589786 KSO589768:KSO589786 LCK589768:LCK589786 LMG589768:LMG589786 LWC589768:LWC589786 MFY589768:MFY589786 MPU589768:MPU589786 MZQ589768:MZQ589786 NJM589768:NJM589786 NTI589768:NTI589786 ODE589768:ODE589786 ONA589768:ONA589786 OWW589768:OWW589786 PGS589768:PGS589786 PQO589768:PQO589786 QAK589768:QAK589786 QKG589768:QKG589786 QUC589768:QUC589786 RDY589768:RDY589786 RNU589768:RNU589786 RXQ589768:RXQ589786 SHM589768:SHM589786 SRI589768:SRI589786 TBE589768:TBE589786 TLA589768:TLA589786 TUW589768:TUW589786 UES589768:UES589786 UOO589768:UOO589786 UYK589768:UYK589786 VIG589768:VIG589786 VSC589768:VSC589786 WBY589768:WBY589786 WLU589768:WLU589786 WVQ589768:WVQ589786 H655304:H655322 JE655304:JE655322 TA655304:TA655322 ACW655304:ACW655322 AMS655304:AMS655322 AWO655304:AWO655322 BGK655304:BGK655322 BQG655304:BQG655322 CAC655304:CAC655322 CJY655304:CJY655322 CTU655304:CTU655322 DDQ655304:DDQ655322 DNM655304:DNM655322 DXI655304:DXI655322 EHE655304:EHE655322 ERA655304:ERA655322 FAW655304:FAW655322 FKS655304:FKS655322 FUO655304:FUO655322 GEK655304:GEK655322 GOG655304:GOG655322 GYC655304:GYC655322 HHY655304:HHY655322 HRU655304:HRU655322 IBQ655304:IBQ655322 ILM655304:ILM655322 IVI655304:IVI655322 JFE655304:JFE655322 JPA655304:JPA655322 JYW655304:JYW655322 KIS655304:KIS655322 KSO655304:KSO655322 LCK655304:LCK655322 LMG655304:LMG655322 LWC655304:LWC655322 MFY655304:MFY655322 MPU655304:MPU655322 MZQ655304:MZQ655322 NJM655304:NJM655322 NTI655304:NTI655322 ODE655304:ODE655322 ONA655304:ONA655322 OWW655304:OWW655322 PGS655304:PGS655322 PQO655304:PQO655322 QAK655304:QAK655322 QKG655304:QKG655322 QUC655304:QUC655322 RDY655304:RDY655322 RNU655304:RNU655322 RXQ655304:RXQ655322 SHM655304:SHM655322 SRI655304:SRI655322 TBE655304:TBE655322 TLA655304:TLA655322 TUW655304:TUW655322 UES655304:UES655322 UOO655304:UOO655322 UYK655304:UYK655322 VIG655304:VIG655322 VSC655304:VSC655322 WBY655304:WBY655322 WLU655304:WLU655322 WVQ655304:WVQ655322 H720840:H720858 JE720840:JE720858 TA720840:TA720858 ACW720840:ACW720858 AMS720840:AMS720858 AWO720840:AWO720858 BGK720840:BGK720858 BQG720840:BQG720858 CAC720840:CAC720858 CJY720840:CJY720858 CTU720840:CTU720858 DDQ720840:DDQ720858 DNM720840:DNM720858 DXI720840:DXI720858 EHE720840:EHE720858 ERA720840:ERA720858 FAW720840:FAW720858 FKS720840:FKS720858 FUO720840:FUO720858 GEK720840:GEK720858 GOG720840:GOG720858 GYC720840:GYC720858 HHY720840:HHY720858 HRU720840:HRU720858 IBQ720840:IBQ720858 ILM720840:ILM720858 IVI720840:IVI720858 JFE720840:JFE720858 JPA720840:JPA720858 JYW720840:JYW720858 KIS720840:KIS720858 KSO720840:KSO720858 LCK720840:LCK720858 LMG720840:LMG720858 LWC720840:LWC720858 MFY720840:MFY720858 MPU720840:MPU720858 MZQ720840:MZQ720858 NJM720840:NJM720858 NTI720840:NTI720858 ODE720840:ODE720858 ONA720840:ONA720858 OWW720840:OWW720858 PGS720840:PGS720858 PQO720840:PQO720858 QAK720840:QAK720858 QKG720840:QKG720858 QUC720840:QUC720858 RDY720840:RDY720858 RNU720840:RNU720858 RXQ720840:RXQ720858 SHM720840:SHM720858 SRI720840:SRI720858 TBE720840:TBE720858 TLA720840:TLA720858 TUW720840:TUW720858 UES720840:UES720858 UOO720840:UOO720858 UYK720840:UYK720858 VIG720840:VIG720858 VSC720840:VSC720858 WBY720840:WBY720858 WLU720840:WLU720858 WVQ720840:WVQ720858 H786376:H786394 JE786376:JE786394 TA786376:TA786394 ACW786376:ACW786394 AMS786376:AMS786394 AWO786376:AWO786394 BGK786376:BGK786394 BQG786376:BQG786394 CAC786376:CAC786394 CJY786376:CJY786394 CTU786376:CTU786394 DDQ786376:DDQ786394 DNM786376:DNM786394 DXI786376:DXI786394 EHE786376:EHE786394 ERA786376:ERA786394 FAW786376:FAW786394 FKS786376:FKS786394 FUO786376:FUO786394 GEK786376:GEK786394 GOG786376:GOG786394 GYC786376:GYC786394 HHY786376:HHY786394 HRU786376:HRU786394 IBQ786376:IBQ786394 ILM786376:ILM786394 IVI786376:IVI786394 JFE786376:JFE786394 JPA786376:JPA786394 JYW786376:JYW786394 KIS786376:KIS786394 KSO786376:KSO786394 LCK786376:LCK786394 LMG786376:LMG786394 LWC786376:LWC786394 MFY786376:MFY786394 MPU786376:MPU786394 MZQ786376:MZQ786394 NJM786376:NJM786394 NTI786376:NTI786394 ODE786376:ODE786394 ONA786376:ONA786394 OWW786376:OWW786394 PGS786376:PGS786394 PQO786376:PQO786394 QAK786376:QAK786394 QKG786376:QKG786394 QUC786376:QUC786394 RDY786376:RDY786394 RNU786376:RNU786394 RXQ786376:RXQ786394 SHM786376:SHM786394 SRI786376:SRI786394 TBE786376:TBE786394 TLA786376:TLA786394 TUW786376:TUW786394 UES786376:UES786394 UOO786376:UOO786394 UYK786376:UYK786394 VIG786376:VIG786394 VSC786376:VSC786394 WBY786376:WBY786394 WLU786376:WLU786394 WVQ786376:WVQ786394 H851912:H851930 JE851912:JE851930 TA851912:TA851930 ACW851912:ACW851930 AMS851912:AMS851930 AWO851912:AWO851930 BGK851912:BGK851930 BQG851912:BQG851930 CAC851912:CAC851930 CJY851912:CJY851930 CTU851912:CTU851930 DDQ851912:DDQ851930 DNM851912:DNM851930 DXI851912:DXI851930 EHE851912:EHE851930 ERA851912:ERA851930 FAW851912:FAW851930 FKS851912:FKS851930 FUO851912:FUO851930 GEK851912:GEK851930 GOG851912:GOG851930 GYC851912:GYC851930 HHY851912:HHY851930 HRU851912:HRU851930 IBQ851912:IBQ851930 ILM851912:ILM851930 IVI851912:IVI851930 JFE851912:JFE851930 JPA851912:JPA851930 JYW851912:JYW851930 KIS851912:KIS851930 KSO851912:KSO851930 LCK851912:LCK851930 LMG851912:LMG851930 LWC851912:LWC851930 MFY851912:MFY851930 MPU851912:MPU851930 MZQ851912:MZQ851930 NJM851912:NJM851930 NTI851912:NTI851930 ODE851912:ODE851930 ONA851912:ONA851930 OWW851912:OWW851930 PGS851912:PGS851930 PQO851912:PQO851930 QAK851912:QAK851930 QKG851912:QKG851930 QUC851912:QUC851930 RDY851912:RDY851930 RNU851912:RNU851930 RXQ851912:RXQ851930 SHM851912:SHM851930 SRI851912:SRI851930 TBE851912:TBE851930 TLA851912:TLA851930 TUW851912:TUW851930 UES851912:UES851930 UOO851912:UOO851930 UYK851912:UYK851930 VIG851912:VIG851930 VSC851912:VSC851930 WBY851912:WBY851930 WLU851912:WLU851930 WVQ851912:WVQ851930 H917448:H917466 JE917448:JE917466 TA917448:TA917466 ACW917448:ACW917466 AMS917448:AMS917466 AWO917448:AWO917466 BGK917448:BGK917466 BQG917448:BQG917466 CAC917448:CAC917466 CJY917448:CJY917466 CTU917448:CTU917466 DDQ917448:DDQ917466 DNM917448:DNM917466 DXI917448:DXI917466 EHE917448:EHE917466 ERA917448:ERA917466 FAW917448:FAW917466 FKS917448:FKS917466 FUO917448:FUO917466 GEK917448:GEK917466 GOG917448:GOG917466 GYC917448:GYC917466 HHY917448:HHY917466 HRU917448:HRU917466 IBQ917448:IBQ917466 ILM917448:ILM917466 IVI917448:IVI917466 JFE917448:JFE917466 JPA917448:JPA917466 JYW917448:JYW917466 KIS917448:KIS917466 KSO917448:KSO917466 LCK917448:LCK917466 LMG917448:LMG917466 LWC917448:LWC917466 MFY917448:MFY917466 MPU917448:MPU917466 MZQ917448:MZQ917466 NJM917448:NJM917466 NTI917448:NTI917466 ODE917448:ODE917466 ONA917448:ONA917466 OWW917448:OWW917466 PGS917448:PGS917466 PQO917448:PQO917466 QAK917448:QAK917466 QKG917448:QKG917466 QUC917448:QUC917466 RDY917448:RDY917466 RNU917448:RNU917466 RXQ917448:RXQ917466 SHM917448:SHM917466 SRI917448:SRI917466 TBE917448:TBE917466 TLA917448:TLA917466 TUW917448:TUW917466 UES917448:UES917466 UOO917448:UOO917466 UYK917448:UYK917466 VIG917448:VIG917466 VSC917448:VSC917466 WBY917448:WBY917466 WLU917448:WLU917466 WVQ917448:WVQ917466 H982984:H983002 JE982984:JE983002 TA982984:TA983002 ACW982984:ACW983002 AMS982984:AMS983002 AWO982984:AWO983002 BGK982984:BGK983002 BQG982984:BQG983002 CAC982984:CAC983002 CJY982984:CJY983002 CTU982984:CTU983002 DDQ982984:DDQ983002 DNM982984:DNM983002 DXI982984:DXI983002 EHE982984:EHE983002 ERA982984:ERA983002 FAW982984:FAW983002 FKS982984:FKS983002 FUO982984:FUO983002 GEK982984:GEK983002 GOG982984:GOG983002 GYC982984:GYC983002 HHY982984:HHY983002 HRU982984:HRU983002 IBQ982984:IBQ983002 ILM982984:ILM983002 IVI982984:IVI983002 JFE982984:JFE983002 JPA982984:JPA983002 JYW982984:JYW983002 KIS982984:KIS983002 KSO982984:KSO983002 LCK982984:LCK983002 LMG982984:LMG983002 LWC982984:LWC983002 MFY982984:MFY983002 MPU982984:MPU983002 MZQ982984:MZQ983002 NJM982984:NJM983002 NTI982984:NTI983002 ODE982984:ODE983002 ONA982984:ONA983002 OWW982984:OWW983002 PGS982984:PGS983002 PQO982984:PQO983002 QAK982984:QAK983002 QKG982984:QKG983002 QUC982984:QUC983002 RDY982984:RDY983002 RNU982984:RNU983002 RXQ982984:RXQ983002 SHM982984:SHM983002 SRI982984:SRI983002 TBE982984:TBE983002 TLA982984:TLA983002 TUW982984:TUW983002 UES982984:UES983002 UOO982984:UOO983002 UYK982984:UYK983002 VIG982984:VIG983002 VSC982984:VSC983002 WBY982984:WBY983002 WLU982984:WLU983002">
      <formula1>"M.,Mme,Melle"</formula1>
      <formula2>0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4"/>
  <sheetViews>
    <sheetView topLeftCell="A2" workbookViewId="0">
      <selection activeCell="B31" sqref="B31"/>
    </sheetView>
  </sheetViews>
  <sheetFormatPr baseColWidth="10" defaultRowHeight="12.75" x14ac:dyDescent="0.2"/>
  <sheetData>
    <row r="1" spans="1:1" x14ac:dyDescent="0.2">
      <c r="A1" s="1" t="s">
        <v>55</v>
      </c>
    </row>
    <row r="2" spans="1:1" x14ac:dyDescent="0.2">
      <c r="A2" s="1" t="s">
        <v>56</v>
      </c>
    </row>
    <row r="3" spans="1:1" x14ac:dyDescent="0.2">
      <c r="A3" s="1" t="s">
        <v>57</v>
      </c>
    </row>
    <row r="4" spans="1:1" x14ac:dyDescent="0.2">
      <c r="A4" s="1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I9"/>
  <sheetViews>
    <sheetView workbookViewId="0">
      <selection activeCell="C6" sqref="C6"/>
    </sheetView>
  </sheetViews>
  <sheetFormatPr baseColWidth="10" defaultRowHeight="23.25" customHeight="1" x14ac:dyDescent="0.2"/>
  <cols>
    <col min="1" max="1" width="11.42578125" style="10"/>
    <col min="2" max="2" width="13" style="10" customWidth="1"/>
    <col min="3" max="3" width="11.42578125" style="10"/>
    <col min="4" max="4" width="14.5703125" style="11" bestFit="1" customWidth="1"/>
    <col min="5" max="5" width="23.140625" style="11" bestFit="1" customWidth="1"/>
    <col min="6" max="6" width="23.140625" style="11" customWidth="1"/>
    <col min="7" max="7" width="21.5703125" style="10" bestFit="1" customWidth="1"/>
    <col min="8" max="9" width="21.42578125" style="10" customWidth="1"/>
    <col min="10" max="10" width="28.85546875" style="10" customWidth="1"/>
    <col min="11" max="11" width="8.85546875" style="10" customWidth="1"/>
    <col min="12" max="12" width="23.85546875" style="10" customWidth="1"/>
    <col min="13" max="14" width="11.42578125" style="10"/>
    <col min="15" max="16" width="15.140625" style="30" customWidth="1"/>
    <col min="17" max="17" width="25.5703125" style="12" bestFit="1" customWidth="1"/>
    <col min="18" max="18" width="13.7109375" style="12" customWidth="1"/>
    <col min="19" max="19" width="11.85546875" style="12" customWidth="1"/>
    <col min="20" max="20" width="40.5703125" style="13" customWidth="1"/>
    <col min="21" max="21" width="47.140625" style="13" customWidth="1"/>
    <col min="22" max="22" width="10" style="28" customWidth="1"/>
    <col min="23" max="23" width="33.28515625" style="13" customWidth="1"/>
    <col min="24" max="24" width="10.5703125" style="28" customWidth="1"/>
    <col min="25" max="25" width="35.140625" style="13" customWidth="1"/>
    <col min="26" max="26" width="10.5703125" style="28" customWidth="1"/>
    <col min="27" max="27" width="31.28515625" style="13" customWidth="1"/>
    <col min="28" max="29" width="10.5703125" style="28" customWidth="1"/>
    <col min="30" max="30" width="23.7109375" style="28" customWidth="1"/>
    <col min="31" max="31" width="12.85546875" style="28" customWidth="1"/>
    <col min="32" max="32" width="10.5703125" style="28" customWidth="1"/>
    <col min="33" max="33" width="35.28515625" style="10" customWidth="1"/>
    <col min="34" max="34" width="19.7109375" style="10" customWidth="1"/>
    <col min="35" max="35" width="11" style="10" customWidth="1"/>
    <col min="36" max="16384" width="11.42578125" style="10"/>
  </cols>
  <sheetData>
    <row r="1" spans="1:35" ht="38.25" customHeight="1" x14ac:dyDescent="0.2"/>
    <row r="2" spans="1:35" ht="15.75" customHeight="1" x14ac:dyDescent="0.2">
      <c r="A2" s="10">
        <v>1</v>
      </c>
      <c r="B2" s="10">
        <v>2</v>
      </c>
      <c r="C2" s="10">
        <v>3</v>
      </c>
      <c r="D2" s="10">
        <v>4</v>
      </c>
      <c r="E2" s="10">
        <v>5</v>
      </c>
      <c r="F2" s="10">
        <v>6</v>
      </c>
      <c r="G2" s="10">
        <v>7</v>
      </c>
      <c r="H2" s="10">
        <v>8</v>
      </c>
      <c r="I2" s="10">
        <v>9</v>
      </c>
      <c r="J2" s="10">
        <v>10</v>
      </c>
      <c r="K2" s="10">
        <v>11</v>
      </c>
      <c r="L2" s="10">
        <v>12</v>
      </c>
      <c r="M2" s="10">
        <v>13</v>
      </c>
      <c r="N2" s="10">
        <v>14</v>
      </c>
      <c r="O2" s="10">
        <v>15</v>
      </c>
      <c r="P2" s="10">
        <v>16</v>
      </c>
      <c r="Q2" s="10">
        <v>17</v>
      </c>
      <c r="R2" s="10">
        <v>18</v>
      </c>
      <c r="S2" s="10">
        <v>19</v>
      </c>
      <c r="T2" s="10">
        <v>20</v>
      </c>
      <c r="U2" s="10">
        <v>21</v>
      </c>
      <c r="V2" s="10">
        <v>22</v>
      </c>
      <c r="W2" s="10">
        <v>23</v>
      </c>
      <c r="X2" s="10">
        <v>24</v>
      </c>
      <c r="Y2" s="10">
        <v>25</v>
      </c>
      <c r="Z2" s="10">
        <v>26</v>
      </c>
      <c r="AA2" s="10">
        <v>27</v>
      </c>
      <c r="AB2" s="10">
        <v>28</v>
      </c>
      <c r="AC2" s="10">
        <v>29</v>
      </c>
      <c r="AD2" s="10">
        <v>30</v>
      </c>
      <c r="AE2" s="10">
        <v>31</v>
      </c>
      <c r="AF2" s="10">
        <v>32</v>
      </c>
      <c r="AG2" s="10">
        <v>33</v>
      </c>
      <c r="AH2" s="10">
        <v>34</v>
      </c>
      <c r="AI2" s="10">
        <v>35</v>
      </c>
    </row>
    <row r="3" spans="1:35" s="32" customFormat="1" ht="38.25" x14ac:dyDescent="0.2">
      <c r="A3" s="2" t="s">
        <v>5</v>
      </c>
      <c r="B3" s="2" t="s">
        <v>20</v>
      </c>
      <c r="C3" s="2" t="s">
        <v>2</v>
      </c>
      <c r="D3" s="3" t="s">
        <v>3</v>
      </c>
      <c r="E3" s="3" t="s">
        <v>145</v>
      </c>
      <c r="F3" s="3" t="s">
        <v>118</v>
      </c>
      <c r="G3" s="2" t="s">
        <v>14</v>
      </c>
      <c r="H3" s="2" t="s">
        <v>15</v>
      </c>
      <c r="I3" s="2" t="s">
        <v>52</v>
      </c>
      <c r="J3" s="2" t="s">
        <v>16</v>
      </c>
      <c r="K3" s="2" t="s">
        <v>33</v>
      </c>
      <c r="L3" s="2" t="s">
        <v>30</v>
      </c>
      <c r="M3" s="2" t="s">
        <v>4</v>
      </c>
      <c r="N3" s="2" t="s">
        <v>0</v>
      </c>
      <c r="O3" s="29" t="s">
        <v>13</v>
      </c>
      <c r="P3" s="29" t="s">
        <v>39</v>
      </c>
      <c r="Q3" s="24" t="s">
        <v>34</v>
      </c>
      <c r="R3" s="24" t="s">
        <v>113</v>
      </c>
      <c r="S3" s="24" t="s">
        <v>115</v>
      </c>
      <c r="T3" s="2" t="s">
        <v>6</v>
      </c>
      <c r="U3" s="2" t="s">
        <v>8</v>
      </c>
      <c r="V3" s="25" t="s">
        <v>7</v>
      </c>
      <c r="W3" s="2" t="s">
        <v>9</v>
      </c>
      <c r="X3" s="25" t="s">
        <v>10</v>
      </c>
      <c r="Y3" s="2" t="s">
        <v>11</v>
      </c>
      <c r="Z3" s="25" t="s">
        <v>12</v>
      </c>
      <c r="AA3" s="2" t="s">
        <v>46</v>
      </c>
      <c r="AB3" s="25" t="s">
        <v>47</v>
      </c>
      <c r="AC3" s="29" t="s">
        <v>39</v>
      </c>
      <c r="AD3" s="2" t="s">
        <v>48</v>
      </c>
      <c r="AE3" s="25" t="s">
        <v>49</v>
      </c>
      <c r="AF3" s="29" t="s">
        <v>50</v>
      </c>
      <c r="AG3" s="2" t="s">
        <v>17</v>
      </c>
      <c r="AH3" s="2" t="s">
        <v>19</v>
      </c>
      <c r="AI3" s="2" t="s">
        <v>18</v>
      </c>
    </row>
    <row r="4" spans="1:35" s="9" customFormat="1" ht="29.25" customHeight="1" x14ac:dyDescent="0.2">
      <c r="A4" s="22">
        <v>2012005</v>
      </c>
      <c r="B4" s="52" t="s">
        <v>55</v>
      </c>
      <c r="C4" s="23">
        <v>40544</v>
      </c>
      <c r="D4" s="53">
        <f>IF(B4="à réception",C4+10,IF(B4="30 jours fin de mois",C4+30,IF(B4="à la commande",C4,C4+30)))</f>
        <v>40554</v>
      </c>
      <c r="E4" s="60" t="s">
        <v>134</v>
      </c>
      <c r="F4" s="53" t="str">
        <f>E4</f>
        <v>Commercial 5</v>
      </c>
      <c r="G4" s="22" t="s">
        <v>59</v>
      </c>
      <c r="H4" s="14" t="s">
        <v>41</v>
      </c>
      <c r="I4" s="14" t="s">
        <v>53</v>
      </c>
      <c r="J4" s="31" t="str">
        <f>IF(ISNA(VLOOKUP($G4,'Contact client'!$A:$Y,15,0)),"",VLOOKUP($G4,'Contact client'!$A:$Y,15,0))</f>
        <v>Adresse 2</v>
      </c>
      <c r="K4" s="31">
        <f>IF(ISNA(VLOOKUP($G4,'Contact client'!$A:$Y,16,0)),"",VLOOKUP($G4,'Contact client'!$A:$Y,16,0))</f>
        <v>10101</v>
      </c>
      <c r="L4" s="31" t="str">
        <f>IF(ISNA(VLOOKUP($G4,'Contact client'!$A:$Y,17,0)),"",VLOOKUP($G4,'Contact client'!$A:$Y,17,0))</f>
        <v>Ville2</v>
      </c>
      <c r="M4" s="54" t="s">
        <v>1</v>
      </c>
      <c r="N4" s="50">
        <v>0.19600000000000001</v>
      </c>
      <c r="O4" s="35">
        <f>V4+X4+Z4</f>
        <v>4500</v>
      </c>
      <c r="P4" s="34">
        <f>O4*N4</f>
        <v>882</v>
      </c>
      <c r="Q4" s="55" t="s">
        <v>43</v>
      </c>
      <c r="R4" s="19" t="s">
        <v>114</v>
      </c>
      <c r="S4" s="19" t="s">
        <v>116</v>
      </c>
      <c r="T4" s="19" t="s">
        <v>148</v>
      </c>
      <c r="U4" s="19" t="s">
        <v>112</v>
      </c>
      <c r="V4" s="26">
        <v>4500</v>
      </c>
      <c r="W4" s="56"/>
      <c r="X4" s="26"/>
      <c r="Y4" s="20"/>
      <c r="Z4" s="26"/>
      <c r="AA4" s="19" t="s">
        <v>111</v>
      </c>
      <c r="AB4" s="26">
        <v>450</v>
      </c>
      <c r="AC4" s="26">
        <f>AB4*5.5%</f>
        <v>24.75</v>
      </c>
      <c r="AD4" s="20" t="s">
        <v>51</v>
      </c>
      <c r="AE4" s="26">
        <v>60</v>
      </c>
      <c r="AF4" s="26">
        <f>AE4*0.196</f>
        <v>11.76</v>
      </c>
      <c r="AG4" s="57" t="s">
        <v>119</v>
      </c>
      <c r="AH4" s="36">
        <f ca="1">IF(ISNA(VLOOKUP(G4,'Contact client'!A:N,14,0)),"",VLOOKUP(G4,'Contact client'!A:N,14,0))</f>
        <v>327633</v>
      </c>
      <c r="AI4" s="54" t="s">
        <v>35</v>
      </c>
    </row>
    <row r="5" spans="1:35" s="9" customFormat="1" ht="29.25" customHeight="1" x14ac:dyDescent="0.2">
      <c r="A5" s="22">
        <v>2012003</v>
      </c>
      <c r="B5" s="52" t="s">
        <v>55</v>
      </c>
      <c r="C5" s="23">
        <v>41070</v>
      </c>
      <c r="D5" s="53">
        <f>IF(B5="à réception",C5+10,IF(B5="30 jours fin de mois",C5+30,IF(B5="à la commande",C5,C5+30)))</f>
        <v>41080</v>
      </c>
      <c r="E5" s="60" t="s">
        <v>133</v>
      </c>
      <c r="F5" s="53" t="str">
        <f>E5</f>
        <v>Commercial 4</v>
      </c>
      <c r="G5" s="22" t="s">
        <v>59</v>
      </c>
      <c r="H5" s="14" t="s">
        <v>41</v>
      </c>
      <c r="I5" s="14" t="s">
        <v>53</v>
      </c>
      <c r="J5" s="31" t="str">
        <f>IF(ISNA(VLOOKUP($G5,'Contact client'!$A:$Y,15,0)),"",VLOOKUP($G5,'Contact client'!$A:$Y,15,0))</f>
        <v>Adresse 2</v>
      </c>
      <c r="K5" s="31">
        <f>IF(ISNA(VLOOKUP($G5,'Contact client'!$A:$Y,16,0)),"",VLOOKUP($G5,'Contact client'!$A:$Y,16,0))</f>
        <v>10101</v>
      </c>
      <c r="L5" s="31" t="str">
        <f>IF(ISNA(VLOOKUP($G5,'Contact client'!$A:$Y,17,0)),"",VLOOKUP($G5,'Contact client'!$A:$Y,17,0))</f>
        <v>Ville2</v>
      </c>
      <c r="M5" s="54" t="s">
        <v>1</v>
      </c>
      <c r="N5" s="50">
        <v>0.19600000000000001</v>
      </c>
      <c r="O5" s="35">
        <f>V5+X5+Z5</f>
        <v>4500</v>
      </c>
      <c r="P5" s="34">
        <f>O5*N5</f>
        <v>882</v>
      </c>
      <c r="Q5" s="55" t="s">
        <v>43</v>
      </c>
      <c r="R5" s="19" t="s">
        <v>114</v>
      </c>
      <c r="S5" s="19" t="s">
        <v>116</v>
      </c>
      <c r="T5" s="19" t="s">
        <v>148</v>
      </c>
      <c r="U5" s="19" t="s">
        <v>112</v>
      </c>
      <c r="V5" s="26">
        <v>4500</v>
      </c>
      <c r="W5" s="56"/>
      <c r="X5" s="26"/>
      <c r="Y5" s="20"/>
      <c r="Z5" s="26"/>
      <c r="AA5" s="19" t="s">
        <v>111</v>
      </c>
      <c r="AB5" s="26">
        <v>450</v>
      </c>
      <c r="AC5" s="26">
        <f>AB5*5.5%</f>
        <v>24.75</v>
      </c>
      <c r="AD5" s="20" t="s">
        <v>51</v>
      </c>
      <c r="AE5" s="26">
        <v>60</v>
      </c>
      <c r="AF5" s="26">
        <f>AE5*0.196</f>
        <v>11.76</v>
      </c>
      <c r="AG5" s="57" t="s">
        <v>119</v>
      </c>
      <c r="AH5" s="36">
        <f ca="1">IF(ISNA(VLOOKUP(G5,'Contact client'!A:N,14,0)),"",VLOOKUP(G5,'Contact client'!A:N,14,0))</f>
        <v>327633</v>
      </c>
      <c r="AI5" s="54" t="s">
        <v>35</v>
      </c>
    </row>
    <row r="6" spans="1:35" s="9" customFormat="1" ht="29.25" customHeight="1" x14ac:dyDescent="0.2">
      <c r="A6" s="22">
        <v>2012006</v>
      </c>
      <c r="B6" s="52" t="s">
        <v>55</v>
      </c>
      <c r="C6" s="23">
        <v>41075</v>
      </c>
      <c r="D6" s="53">
        <f>IF(B6="à réception",C6+10,IF(B6="30 jours fin de mois",C6+30,IF(B6="à la commande",C6,C6+30)))</f>
        <v>41085</v>
      </c>
      <c r="E6" s="60" t="s">
        <v>134</v>
      </c>
      <c r="F6" s="53" t="str">
        <f>E6</f>
        <v>Commercial 5</v>
      </c>
      <c r="G6" s="22" t="s">
        <v>62</v>
      </c>
      <c r="H6" s="14" t="s">
        <v>41</v>
      </c>
      <c r="I6" s="14" t="s">
        <v>53</v>
      </c>
      <c r="J6" s="31" t="str">
        <f>IF(ISNA(VLOOKUP($G6,'Contact client'!$A:$Y,15,0)),"",VLOOKUP($G6,'Contact client'!$A:$Y,15,0))</f>
        <v>Adresse 5</v>
      </c>
      <c r="K6" s="31">
        <f>IF(ISNA(VLOOKUP($G6,'Contact client'!$A:$Y,16,0)),"",VLOOKUP($G6,'Contact client'!$A:$Y,16,0))</f>
        <v>10104</v>
      </c>
      <c r="L6" s="31" t="str">
        <f>IF(ISNA(VLOOKUP($G6,'Contact client'!$A:$Y,17,0)),"",VLOOKUP($G6,'Contact client'!$A:$Y,17,0))</f>
        <v>Ville5</v>
      </c>
      <c r="M6" s="54" t="s">
        <v>1</v>
      </c>
      <c r="N6" s="50">
        <v>0.19600000000000001</v>
      </c>
      <c r="O6" s="35">
        <f>V6+X6+Z6</f>
        <v>1238</v>
      </c>
      <c r="P6" s="34">
        <f>O6*N6</f>
        <v>242.648</v>
      </c>
      <c r="Q6" s="55" t="s">
        <v>43</v>
      </c>
      <c r="R6" s="19" t="s">
        <v>114</v>
      </c>
      <c r="S6" s="19" t="s">
        <v>116</v>
      </c>
      <c r="T6" s="19">
        <v>2123</v>
      </c>
      <c r="U6" s="19" t="s">
        <v>125</v>
      </c>
      <c r="V6" s="26">
        <v>1238</v>
      </c>
      <c r="W6" s="56" t="s">
        <v>126</v>
      </c>
      <c r="X6" s="26"/>
      <c r="Y6" s="20"/>
      <c r="Z6" s="26"/>
      <c r="AA6" s="19" t="s">
        <v>127</v>
      </c>
      <c r="AB6" s="26">
        <v>45</v>
      </c>
      <c r="AC6" s="26">
        <f>AB6*5.5%</f>
        <v>2.4750000000000001</v>
      </c>
      <c r="AD6" s="19" t="s">
        <v>127</v>
      </c>
      <c r="AE6" s="26">
        <v>60</v>
      </c>
      <c r="AF6" s="26">
        <f>AE6*0.196</f>
        <v>11.76</v>
      </c>
      <c r="AG6" s="57" t="s">
        <v>119</v>
      </c>
      <c r="AH6" s="36">
        <f ca="1">IF(ISNA(VLOOKUP(G6,'Contact client'!A:N,14,0)),"",VLOOKUP(G6,'Contact client'!A:N,14,0))</f>
        <v>908256</v>
      </c>
      <c r="AI6" s="54" t="s">
        <v>35</v>
      </c>
    </row>
    <row r="7" spans="1:35" s="9" customFormat="1" ht="29.25" customHeight="1" x14ac:dyDescent="0.2">
      <c r="A7" s="22">
        <v>2012001</v>
      </c>
      <c r="B7" s="52" t="s">
        <v>55</v>
      </c>
      <c r="C7" s="23">
        <f ca="1">+TODAY()</f>
        <v>41082</v>
      </c>
      <c r="D7" s="53">
        <f ca="1">IF(B7="à réception",C7+10,IF(B7="30 jours fin de mois",C7+30,IF(B7="à la commande",C7,C7+30)))</f>
        <v>41092</v>
      </c>
      <c r="E7" s="60" t="s">
        <v>132</v>
      </c>
      <c r="F7" s="53" t="str">
        <f>E7</f>
        <v>Commercial 3</v>
      </c>
      <c r="G7" s="22" t="s">
        <v>59</v>
      </c>
      <c r="H7" s="14" t="s">
        <v>41</v>
      </c>
      <c r="I7" s="14" t="s">
        <v>53</v>
      </c>
      <c r="J7" s="31" t="str">
        <f>IF(ISNA(VLOOKUP($G7,'Contact client'!$A:$Y,15,0)),"",VLOOKUP($G7,'Contact client'!$A:$Y,15,0))</f>
        <v>Adresse 2</v>
      </c>
      <c r="K7" s="31">
        <f>IF(ISNA(VLOOKUP($G7,'Contact client'!$A:$Y,16,0)),"",VLOOKUP($G7,'Contact client'!$A:$Y,16,0))</f>
        <v>10101</v>
      </c>
      <c r="L7" s="31" t="str">
        <f>IF(ISNA(VLOOKUP($G7,'Contact client'!$A:$Y,17,0)),"",VLOOKUP($G7,'Contact client'!$A:$Y,17,0))</f>
        <v>Ville2</v>
      </c>
      <c r="M7" s="54" t="s">
        <v>1</v>
      </c>
      <c r="N7" s="50">
        <v>0.19600000000000001</v>
      </c>
      <c r="O7" s="35">
        <f>V7+X7+Z7</f>
        <v>4500</v>
      </c>
      <c r="P7" s="34">
        <f>O7*N7</f>
        <v>882</v>
      </c>
      <c r="Q7" s="55" t="s">
        <v>43</v>
      </c>
      <c r="R7" s="19" t="s">
        <v>114</v>
      </c>
      <c r="S7" s="19" t="s">
        <v>116</v>
      </c>
      <c r="T7" s="19" t="s">
        <v>148</v>
      </c>
      <c r="U7" s="19" t="s">
        <v>112</v>
      </c>
      <c r="V7" s="26">
        <v>4500</v>
      </c>
      <c r="W7" s="56"/>
      <c r="X7" s="26"/>
      <c r="Y7" s="20"/>
      <c r="Z7" s="26"/>
      <c r="AA7" s="19" t="s">
        <v>111</v>
      </c>
      <c r="AB7" s="26">
        <v>450</v>
      </c>
      <c r="AC7" s="26">
        <f>AB7*5.5%</f>
        <v>24.75</v>
      </c>
      <c r="AD7" s="20" t="s">
        <v>51</v>
      </c>
      <c r="AE7" s="26">
        <v>60</v>
      </c>
      <c r="AF7" s="26">
        <f>AE7*0.196</f>
        <v>11.76</v>
      </c>
      <c r="AG7" s="57" t="s">
        <v>119</v>
      </c>
      <c r="AH7" s="36">
        <f ca="1">IF(ISNA(VLOOKUP(G7,'Contact client'!A:N,14,0)),"",VLOOKUP(G7,'Contact client'!A:N,14,0))</f>
        <v>327633</v>
      </c>
      <c r="AI7" s="54" t="s">
        <v>35</v>
      </c>
    </row>
    <row r="8" spans="1:35" s="9" customFormat="1" ht="29.25" customHeight="1" x14ac:dyDescent="0.2">
      <c r="A8" s="22">
        <v>2012002</v>
      </c>
      <c r="B8" s="52" t="s">
        <v>55</v>
      </c>
      <c r="C8" s="23">
        <v>41083</v>
      </c>
      <c r="D8" s="53">
        <f>IF(B8="à réception",C8+10,IF(B8="30 jours fin de mois",C8+30,IF(B8="à la commande",C8,C8+30)))</f>
        <v>41093</v>
      </c>
      <c r="E8" s="60" t="s">
        <v>132</v>
      </c>
      <c r="F8" s="53" t="str">
        <f>E8</f>
        <v>Commercial 3</v>
      </c>
      <c r="G8" s="22" t="s">
        <v>62</v>
      </c>
      <c r="H8" s="14" t="s">
        <v>41</v>
      </c>
      <c r="I8" s="14" t="s">
        <v>53</v>
      </c>
      <c r="J8" s="31" t="str">
        <f>IF(ISNA(VLOOKUP($G8,'Contact client'!$A:$Y,15,0)),"",VLOOKUP($G8,'Contact client'!$A:$Y,15,0))</f>
        <v>Adresse 5</v>
      </c>
      <c r="K8" s="31">
        <f>IF(ISNA(VLOOKUP($G8,'Contact client'!$A:$Y,16,0)),"",VLOOKUP($G8,'Contact client'!$A:$Y,16,0))</f>
        <v>10104</v>
      </c>
      <c r="L8" s="31" t="str">
        <f>IF(ISNA(VLOOKUP($G8,'Contact client'!$A:$Y,17,0)),"",VLOOKUP($G8,'Contact client'!$A:$Y,17,0))</f>
        <v>Ville5</v>
      </c>
      <c r="M8" s="54" t="s">
        <v>1</v>
      </c>
      <c r="N8" s="50">
        <v>0.19600000000000001</v>
      </c>
      <c r="O8" s="35">
        <f>V8+X8+Z8</f>
        <v>1238</v>
      </c>
      <c r="P8" s="34">
        <f>O8*N8</f>
        <v>242.648</v>
      </c>
      <c r="Q8" s="55" t="s">
        <v>43</v>
      </c>
      <c r="R8" s="19" t="s">
        <v>114</v>
      </c>
      <c r="S8" s="19" t="s">
        <v>116</v>
      </c>
      <c r="T8" s="19">
        <v>2123</v>
      </c>
      <c r="U8" s="19" t="s">
        <v>125</v>
      </c>
      <c r="V8" s="26">
        <v>1238</v>
      </c>
      <c r="W8" s="56" t="s">
        <v>126</v>
      </c>
      <c r="X8" s="26"/>
      <c r="Y8" s="20"/>
      <c r="Z8" s="26"/>
      <c r="AA8" s="19" t="s">
        <v>127</v>
      </c>
      <c r="AB8" s="26">
        <v>45</v>
      </c>
      <c r="AC8" s="26">
        <f>AB8*5.5%</f>
        <v>2.4750000000000001</v>
      </c>
      <c r="AD8" s="19" t="s">
        <v>127</v>
      </c>
      <c r="AE8" s="26">
        <v>60</v>
      </c>
      <c r="AF8" s="26">
        <f>AE8*0.196</f>
        <v>11.76</v>
      </c>
      <c r="AG8" s="57" t="s">
        <v>119</v>
      </c>
      <c r="AH8" s="36">
        <f ca="1">IF(ISNA(VLOOKUP(G8,'Contact client'!A:N,14,0)),"",VLOOKUP(G8,'Contact client'!A:N,14,0))</f>
        <v>908256</v>
      </c>
      <c r="AI8" s="54" t="s">
        <v>35</v>
      </c>
    </row>
    <row r="9" spans="1:35" s="9" customFormat="1" ht="29.25" customHeight="1" x14ac:dyDescent="0.2">
      <c r="A9" s="22">
        <v>2012004</v>
      </c>
      <c r="B9" s="52" t="s">
        <v>55</v>
      </c>
      <c r="C9" s="23">
        <v>41087</v>
      </c>
      <c r="D9" s="53">
        <f>IF(B9="à réception",C9+10,IF(B9="30 jours fin de mois",C9+30,IF(B9="à la commande",C9,C9+30)))</f>
        <v>41097</v>
      </c>
      <c r="E9" s="60" t="s">
        <v>133</v>
      </c>
      <c r="F9" s="53" t="str">
        <f>E9</f>
        <v>Commercial 4</v>
      </c>
      <c r="G9" s="22" t="s">
        <v>62</v>
      </c>
      <c r="H9" s="14" t="s">
        <v>41</v>
      </c>
      <c r="I9" s="14" t="s">
        <v>53</v>
      </c>
      <c r="J9" s="31" t="str">
        <f>IF(ISNA(VLOOKUP($G9,'Contact client'!$A:$Y,15,0)),"",VLOOKUP($G9,'Contact client'!$A:$Y,15,0))</f>
        <v>Adresse 5</v>
      </c>
      <c r="K9" s="31">
        <f>IF(ISNA(VLOOKUP($G9,'Contact client'!$A:$Y,16,0)),"",VLOOKUP($G9,'Contact client'!$A:$Y,16,0))</f>
        <v>10104</v>
      </c>
      <c r="L9" s="31" t="str">
        <f>IF(ISNA(VLOOKUP($G9,'Contact client'!$A:$Y,17,0)),"",VLOOKUP($G9,'Contact client'!$A:$Y,17,0))</f>
        <v>Ville5</v>
      </c>
      <c r="M9" s="54" t="s">
        <v>1</v>
      </c>
      <c r="N9" s="50">
        <v>0.19600000000000001</v>
      </c>
      <c r="O9" s="35">
        <f>V9+X9+Z9</f>
        <v>1238</v>
      </c>
      <c r="P9" s="34">
        <f>O9*N9</f>
        <v>242.648</v>
      </c>
      <c r="Q9" s="55" t="s">
        <v>43</v>
      </c>
      <c r="R9" s="19" t="s">
        <v>114</v>
      </c>
      <c r="S9" s="19" t="s">
        <v>116</v>
      </c>
      <c r="T9" s="19">
        <v>2123</v>
      </c>
      <c r="U9" s="19" t="s">
        <v>125</v>
      </c>
      <c r="V9" s="26">
        <v>1238</v>
      </c>
      <c r="W9" s="56" t="s">
        <v>126</v>
      </c>
      <c r="X9" s="26"/>
      <c r="Y9" s="20"/>
      <c r="Z9" s="26"/>
      <c r="AA9" s="19" t="s">
        <v>127</v>
      </c>
      <c r="AB9" s="26">
        <v>45</v>
      </c>
      <c r="AC9" s="26">
        <f>AB9*5.5%</f>
        <v>2.4750000000000001</v>
      </c>
      <c r="AD9" s="19" t="s">
        <v>127</v>
      </c>
      <c r="AE9" s="26">
        <v>60</v>
      </c>
      <c r="AF9" s="26">
        <f>AE9*0.196</f>
        <v>11.76</v>
      </c>
      <c r="AG9" s="57" t="s">
        <v>119</v>
      </c>
      <c r="AH9" s="36">
        <f ca="1">IF(ISNA(VLOOKUP(G9,'Contact client'!A:N,14,0)),"",VLOOKUP(G9,'Contact client'!A:N,14,0))</f>
        <v>908256</v>
      </c>
      <c r="AI9" s="54" t="s">
        <v>35</v>
      </c>
    </row>
  </sheetData>
  <protectedRanges>
    <protectedRange password="CC0E" sqref="O10:P1048576" name="Plage1"/>
    <protectedRange password="CC0E" sqref="AF3 AC3 O3:P5" name="Plage1_1"/>
    <protectedRange password="CC0E" sqref="O6:P7" name="Plage1_2"/>
    <protectedRange password="CC0E" sqref="O8:P9" name="Plage1_3"/>
  </protectedRanges>
  <sortState ref="A4:AI9">
    <sortCondition ref="C2:C9"/>
  </sortState>
  <dataConsolidate function="product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test_conso">
                <anchor moveWithCells="1" sizeWithCells="1">
                  <from>
                    <xdr:col>1</xdr:col>
                    <xdr:colOff>9525</xdr:colOff>
                    <xdr:row>0</xdr:row>
                    <xdr:rowOff>123825</xdr:rowOff>
                  </from>
                  <to>
                    <xdr:col>3</xdr:col>
                    <xdr:colOff>85725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'type facture'!$D$1:$D$2</xm:f>
          </x14:formula1>
          <xm:sqref>M4:M9</xm:sqref>
        </x14:dataValidation>
        <x14:dataValidation type="list" allowBlank="1" showInputMessage="1" showErrorMessage="1">
          <x14:formula1>
            <xm:f>Devise!$A$1:$A$4</xm:f>
          </x14:formula1>
          <xm:sqref>AI4:AI9</xm:sqref>
        </x14:dataValidation>
        <x14:dataValidation type="list" allowBlank="1" showInputMessage="1" showErrorMessage="1" errorTitle="ATTENTION" error="Choisissez dans la liste">
          <x14:formula1>
            <xm:f>'type facture'!$A$1:$A$4</xm:f>
          </x14:formula1>
          <xm:sqref>Q4:Q9</xm:sqref>
        </x14:dataValidation>
        <x14:dataValidation type="list" allowBlank="1" showInputMessage="1" showErrorMessage="1">
          <x14:formula1>
            <xm:f>'Salarié MA'!$A$1:$A$13</xm:f>
          </x14:formula1>
          <xm:sqref>F4:F9</xm:sqref>
        </x14:dataValidation>
        <x14:dataValidation type="list" allowBlank="1" showInputMessage="1" showErrorMessage="1">
          <x14:formula1>
            <xm:f>'Contact client'!$A$3:$A$106</xm:f>
          </x14:formula1>
          <xm:sqref>G4:G9</xm:sqref>
        </x14:dataValidation>
        <x14:dataValidation type="list" allowBlank="1" showInputMessage="1" showErrorMessage="1">
          <x14:formula1>
            <xm:f>'condition de paiement'!$A$1:$A$4</xm:f>
          </x14:formula1>
          <xm:sqref>B4:B9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I7"/>
  <sheetViews>
    <sheetView topLeftCell="E1" workbookViewId="0"/>
  </sheetViews>
  <sheetFormatPr baseColWidth="10" defaultRowHeight="23.25" customHeight="1" x14ac:dyDescent="0.2"/>
  <cols>
    <col min="1" max="1" width="11.42578125" style="10"/>
    <col min="2" max="2" width="13" style="10" customWidth="1"/>
    <col min="3" max="3" width="11.42578125" style="10"/>
    <col min="4" max="4" width="14.5703125" style="11" bestFit="1" customWidth="1"/>
    <col min="5" max="5" width="16" style="11" customWidth="1"/>
    <col min="6" max="6" width="15.85546875" style="11" customWidth="1"/>
    <col min="7" max="7" width="8.5703125" style="10" customWidth="1"/>
    <col min="8" max="8" width="13.85546875" style="10" customWidth="1"/>
    <col min="9" max="9" width="12.7109375" style="10" customWidth="1"/>
    <col min="10" max="10" width="26.28515625" style="10" customWidth="1"/>
    <col min="11" max="11" width="10.140625" style="10" customWidth="1"/>
    <col min="12" max="12" width="9.140625" style="10" customWidth="1"/>
    <col min="13" max="13" width="12" style="10" customWidth="1"/>
    <col min="14" max="14" width="11.42578125" style="10"/>
    <col min="15" max="16" width="15.140625" style="30" customWidth="1"/>
    <col min="17" max="17" width="11.42578125" style="12" customWidth="1"/>
    <col min="18" max="18" width="16" style="12" customWidth="1"/>
    <col min="19" max="19" width="12.7109375" style="12" customWidth="1"/>
    <col min="20" max="20" width="38.7109375" style="13" customWidth="1"/>
    <col min="21" max="21" width="29.7109375" style="13" customWidth="1"/>
    <col min="22" max="22" width="10" style="28" customWidth="1"/>
    <col min="23" max="23" width="35.7109375" style="13" customWidth="1"/>
    <col min="24" max="24" width="10.5703125" style="28" customWidth="1"/>
    <col min="25" max="25" width="35.7109375" style="13" customWidth="1"/>
    <col min="26" max="26" width="10.5703125" style="28" customWidth="1"/>
    <col min="27" max="27" width="33.28515625" style="13" customWidth="1"/>
    <col min="28" max="29" width="10.5703125" style="28" customWidth="1"/>
    <col min="30" max="30" width="30.5703125" style="28" customWidth="1"/>
    <col min="31" max="31" width="12.85546875" style="28" customWidth="1"/>
    <col min="32" max="32" width="10.42578125" style="28" customWidth="1"/>
    <col min="33" max="33" width="35.28515625" style="10" customWidth="1"/>
    <col min="34" max="34" width="15.42578125" style="10" customWidth="1"/>
    <col min="35" max="35" width="8" style="10" customWidth="1"/>
    <col min="36" max="16384" width="11.42578125" style="10"/>
  </cols>
  <sheetData>
    <row r="1" spans="1:35" ht="15.75" customHeight="1" x14ac:dyDescent="0.2">
      <c r="A1" s="10">
        <v>1</v>
      </c>
      <c r="B1" s="10">
        <v>2</v>
      </c>
      <c r="C1" s="10">
        <v>3</v>
      </c>
      <c r="D1" s="10">
        <v>4</v>
      </c>
      <c r="E1" s="10">
        <v>5</v>
      </c>
      <c r="F1" s="10">
        <v>6</v>
      </c>
      <c r="G1" s="10">
        <v>7</v>
      </c>
      <c r="H1" s="10">
        <v>8</v>
      </c>
      <c r="I1" s="10">
        <v>9</v>
      </c>
      <c r="J1" s="10">
        <v>10</v>
      </c>
      <c r="K1" s="10">
        <v>11</v>
      </c>
      <c r="L1" s="10">
        <v>12</v>
      </c>
      <c r="M1" s="10">
        <v>13</v>
      </c>
      <c r="N1" s="10">
        <v>14</v>
      </c>
      <c r="O1" s="10">
        <v>15</v>
      </c>
      <c r="P1" s="10">
        <v>16</v>
      </c>
      <c r="Q1" s="10">
        <v>17</v>
      </c>
      <c r="R1" s="10">
        <v>18</v>
      </c>
      <c r="S1" s="10">
        <v>19</v>
      </c>
      <c r="T1" s="10">
        <v>20</v>
      </c>
      <c r="U1" s="10">
        <v>21</v>
      </c>
      <c r="V1" s="10">
        <v>22</v>
      </c>
      <c r="W1" s="10">
        <v>23</v>
      </c>
      <c r="X1" s="10">
        <v>24</v>
      </c>
      <c r="Y1" s="10">
        <v>25</v>
      </c>
      <c r="Z1" s="10">
        <v>26</v>
      </c>
      <c r="AA1" s="10">
        <v>27</v>
      </c>
      <c r="AB1" s="10">
        <v>28</v>
      </c>
      <c r="AC1" s="10">
        <v>29</v>
      </c>
      <c r="AD1" s="10">
        <v>30</v>
      </c>
      <c r="AE1" s="10">
        <v>31</v>
      </c>
      <c r="AF1" s="10">
        <v>32</v>
      </c>
      <c r="AG1" s="10">
        <v>33</v>
      </c>
      <c r="AH1" s="10">
        <v>34</v>
      </c>
      <c r="AI1" s="10">
        <v>35</v>
      </c>
    </row>
    <row r="2" spans="1:35" s="32" customFormat="1" ht="38.25" x14ac:dyDescent="0.2">
      <c r="A2" s="2" t="s">
        <v>5</v>
      </c>
      <c r="B2" s="2" t="s">
        <v>20</v>
      </c>
      <c r="C2" s="2" t="s">
        <v>2</v>
      </c>
      <c r="D2" s="3" t="s">
        <v>3</v>
      </c>
      <c r="E2" s="3" t="s">
        <v>145</v>
      </c>
      <c r="F2" s="3" t="s">
        <v>118</v>
      </c>
      <c r="G2" s="2" t="s">
        <v>14</v>
      </c>
      <c r="H2" s="2" t="s">
        <v>15</v>
      </c>
      <c r="I2" s="2" t="s">
        <v>52</v>
      </c>
      <c r="J2" s="2" t="s">
        <v>16</v>
      </c>
      <c r="K2" s="2" t="s">
        <v>33</v>
      </c>
      <c r="L2" s="2" t="s">
        <v>30</v>
      </c>
      <c r="M2" s="2" t="s">
        <v>4</v>
      </c>
      <c r="N2" s="2" t="s">
        <v>0</v>
      </c>
      <c r="O2" s="29" t="s">
        <v>13</v>
      </c>
      <c r="P2" s="29" t="s">
        <v>39</v>
      </c>
      <c r="Q2" s="24" t="s">
        <v>34</v>
      </c>
      <c r="R2" s="24" t="s">
        <v>113</v>
      </c>
      <c r="S2" s="24" t="s">
        <v>115</v>
      </c>
      <c r="T2" s="2" t="s">
        <v>6</v>
      </c>
      <c r="U2" s="2" t="s">
        <v>8</v>
      </c>
      <c r="V2" s="25" t="s">
        <v>7</v>
      </c>
      <c r="W2" s="2" t="s">
        <v>9</v>
      </c>
      <c r="X2" s="25" t="s">
        <v>10</v>
      </c>
      <c r="Y2" s="2" t="s">
        <v>11</v>
      </c>
      <c r="Z2" s="25" t="s">
        <v>12</v>
      </c>
      <c r="AA2" s="2" t="s">
        <v>46</v>
      </c>
      <c r="AB2" s="25" t="s">
        <v>47</v>
      </c>
      <c r="AC2" s="29" t="s">
        <v>39</v>
      </c>
      <c r="AD2" s="2" t="s">
        <v>48</v>
      </c>
      <c r="AE2" s="25" t="s">
        <v>49</v>
      </c>
      <c r="AF2" s="29" t="s">
        <v>50</v>
      </c>
      <c r="AG2" s="2" t="s">
        <v>17</v>
      </c>
      <c r="AH2" s="2" t="s">
        <v>19</v>
      </c>
      <c r="AI2" s="2" t="s">
        <v>18</v>
      </c>
    </row>
    <row r="3" spans="1:35" s="9" customFormat="1" ht="29.25" customHeight="1" x14ac:dyDescent="0.2">
      <c r="A3" s="22">
        <v>2012001</v>
      </c>
      <c r="B3" s="52" t="s">
        <v>55</v>
      </c>
      <c r="C3" s="23">
        <f ca="1">+TODAY()</f>
        <v>41082</v>
      </c>
      <c r="D3" s="53">
        <f ca="1">IF(B3="à réception",C3+10,IF(B3="30 jours fin de mois",C3+30,IF(B3="à la commande",C3,C3+30)))</f>
        <v>41092</v>
      </c>
      <c r="E3" s="60" t="s">
        <v>132</v>
      </c>
      <c r="F3" s="53" t="str">
        <f>E3</f>
        <v>Commercial 3</v>
      </c>
      <c r="G3" s="22" t="s">
        <v>59</v>
      </c>
      <c r="H3" s="14" t="s">
        <v>41</v>
      </c>
      <c r="I3" s="14" t="s">
        <v>53</v>
      </c>
      <c r="J3" s="31" t="str">
        <f>IF(ISNA(VLOOKUP($G3,'Contact client'!$A:$Y,15,0)),"",VLOOKUP($G3,'Contact client'!$A:$Y,15,0))</f>
        <v>Adresse 2</v>
      </c>
      <c r="K3" s="31">
        <f>IF(ISNA(VLOOKUP($G3,'Contact client'!$A:$Y,16,0)),"",VLOOKUP($G3,'Contact client'!$A:$Y,16,0))</f>
        <v>10101</v>
      </c>
      <c r="L3" s="31" t="str">
        <f>IF(ISNA(VLOOKUP($G3,'Contact client'!$A:$Y,17,0)),"",VLOOKUP($G3,'Contact client'!$A:$Y,17,0))</f>
        <v>Ville2</v>
      </c>
      <c r="M3" s="54" t="s">
        <v>1</v>
      </c>
      <c r="N3" s="50">
        <v>0.19600000000000001</v>
      </c>
      <c r="O3" s="35">
        <f>V3+X3+Z3</f>
        <v>4500</v>
      </c>
      <c r="P3" s="34">
        <f>O3*N3</f>
        <v>882</v>
      </c>
      <c r="Q3" s="55" t="s">
        <v>43</v>
      </c>
      <c r="R3" s="19" t="s">
        <v>114</v>
      </c>
      <c r="S3" s="19" t="s">
        <v>116</v>
      </c>
      <c r="T3" s="19" t="s">
        <v>148</v>
      </c>
      <c r="U3" s="19" t="s">
        <v>112</v>
      </c>
      <c r="V3" s="26">
        <v>4500</v>
      </c>
      <c r="W3" s="56"/>
      <c r="X3" s="26"/>
      <c r="Y3" s="20"/>
      <c r="Z3" s="26"/>
      <c r="AA3" s="19" t="s">
        <v>111</v>
      </c>
      <c r="AB3" s="26">
        <v>450</v>
      </c>
      <c r="AC3" s="26">
        <f>AB3*5.5%</f>
        <v>24.75</v>
      </c>
      <c r="AD3" s="20" t="s">
        <v>51</v>
      </c>
      <c r="AE3" s="26">
        <v>60</v>
      </c>
      <c r="AF3" s="26">
        <f>AE3*0.196</f>
        <v>11.76</v>
      </c>
      <c r="AG3" s="57" t="s">
        <v>119</v>
      </c>
      <c r="AH3" s="36">
        <f ca="1">IF(ISNA(VLOOKUP(G3,'Contact client'!A:N,14,0)),"",VLOOKUP(G3,'Contact client'!A:N,14,0))</f>
        <v>327633</v>
      </c>
      <c r="AI3" s="54" t="s">
        <v>35</v>
      </c>
    </row>
    <row r="4" spans="1:35" s="9" customFormat="1" ht="29.25" customHeight="1" x14ac:dyDescent="0.2">
      <c r="A4" s="22">
        <v>2012002</v>
      </c>
      <c r="B4" s="52" t="s">
        <v>55</v>
      </c>
      <c r="C4" s="23">
        <v>41083</v>
      </c>
      <c r="D4" s="53">
        <f>IF(B4="à réception",C4+10,IF(B4="30 jours fin de mois",C4+30,IF(B4="à la commande",C4,C4+30)))</f>
        <v>41093</v>
      </c>
      <c r="E4" s="60" t="s">
        <v>132</v>
      </c>
      <c r="F4" s="53" t="str">
        <f>E4</f>
        <v>Commercial 3</v>
      </c>
      <c r="G4" s="22" t="s">
        <v>62</v>
      </c>
      <c r="H4" s="14" t="s">
        <v>41</v>
      </c>
      <c r="I4" s="14" t="s">
        <v>53</v>
      </c>
      <c r="J4" s="31" t="str">
        <f>IF(ISNA(VLOOKUP($G4,'Contact client'!$A:$Y,15,0)),"",VLOOKUP($G4,'Contact client'!$A:$Y,15,0))</f>
        <v>Adresse 5</v>
      </c>
      <c r="K4" s="31">
        <f>IF(ISNA(VLOOKUP($G4,'Contact client'!$A:$Y,16,0)),"",VLOOKUP($G4,'Contact client'!$A:$Y,16,0))</f>
        <v>10104</v>
      </c>
      <c r="L4" s="31" t="str">
        <f>IF(ISNA(VLOOKUP($G4,'Contact client'!$A:$Y,17,0)),"",VLOOKUP($G4,'Contact client'!$A:$Y,17,0))</f>
        <v>Ville5</v>
      </c>
      <c r="M4" s="54" t="s">
        <v>1</v>
      </c>
      <c r="N4" s="50">
        <v>0.19600000000000001</v>
      </c>
      <c r="O4" s="35">
        <f>V4+X4+Z4</f>
        <v>1238</v>
      </c>
      <c r="P4" s="34">
        <f>O4*N4</f>
        <v>242.648</v>
      </c>
      <c r="Q4" s="55" t="s">
        <v>43</v>
      </c>
      <c r="R4" s="19" t="s">
        <v>114</v>
      </c>
      <c r="S4" s="19" t="s">
        <v>116</v>
      </c>
      <c r="T4" s="19">
        <v>2123</v>
      </c>
      <c r="U4" s="19" t="s">
        <v>125</v>
      </c>
      <c r="V4" s="26">
        <v>1238</v>
      </c>
      <c r="W4" s="56" t="s">
        <v>126</v>
      </c>
      <c r="X4" s="26"/>
      <c r="Y4" s="20"/>
      <c r="Z4" s="26"/>
      <c r="AA4" s="19" t="s">
        <v>127</v>
      </c>
      <c r="AB4" s="26">
        <v>45</v>
      </c>
      <c r="AC4" s="26">
        <f>AB4*5.5%</f>
        <v>2.4750000000000001</v>
      </c>
      <c r="AD4" s="19" t="s">
        <v>127</v>
      </c>
      <c r="AE4" s="26">
        <v>60</v>
      </c>
      <c r="AF4" s="26">
        <f>AE4*0.196</f>
        <v>11.76</v>
      </c>
      <c r="AG4" s="57" t="s">
        <v>119</v>
      </c>
      <c r="AH4" s="36">
        <f ca="1">IF(ISNA(VLOOKUP(G4,'Contact client'!A:N,14,0)),"",VLOOKUP(G4,'Contact client'!A:N,14,0))</f>
        <v>908256</v>
      </c>
      <c r="AI4" s="54" t="s">
        <v>35</v>
      </c>
    </row>
    <row r="5" spans="1:35" s="9" customFormat="1" ht="23.25" customHeight="1" x14ac:dyDescent="0.2">
      <c r="A5" s="14"/>
      <c r="B5" s="14"/>
      <c r="C5" s="18"/>
      <c r="D5" s="15"/>
      <c r="E5" s="15"/>
      <c r="F5" s="15"/>
      <c r="G5" s="16"/>
      <c r="H5" s="14"/>
      <c r="I5" s="14"/>
      <c r="J5" s="19"/>
      <c r="K5" s="19"/>
      <c r="L5" s="19"/>
      <c r="M5" s="14"/>
      <c r="N5" s="17"/>
      <c r="O5" s="17"/>
      <c r="P5" s="33"/>
      <c r="Q5" s="21"/>
      <c r="R5" s="21"/>
      <c r="S5" s="21"/>
      <c r="T5" s="19"/>
      <c r="U5" s="19"/>
      <c r="V5" s="26"/>
      <c r="W5" s="19"/>
      <c r="X5" s="26"/>
      <c r="Y5" s="19"/>
      <c r="Z5" s="26"/>
      <c r="AA5" s="20"/>
      <c r="AB5" s="26"/>
      <c r="AC5" s="26"/>
      <c r="AD5" s="26"/>
      <c r="AE5" s="26"/>
      <c r="AF5" s="26"/>
      <c r="AG5" s="16"/>
      <c r="AH5" s="16"/>
      <c r="AI5" s="14"/>
    </row>
    <row r="6" spans="1:35" s="9" customFormat="1" ht="23.25" customHeight="1" x14ac:dyDescent="0.2">
      <c r="A6" s="14"/>
      <c r="B6" s="16"/>
      <c r="C6" s="18"/>
      <c r="D6" s="15"/>
      <c r="E6" s="15"/>
      <c r="F6" s="15"/>
      <c r="G6" s="16"/>
      <c r="H6" s="16"/>
      <c r="I6" s="16"/>
      <c r="J6" s="14"/>
      <c r="K6" s="14"/>
      <c r="L6" s="14"/>
      <c r="M6" s="14"/>
      <c r="N6" s="17"/>
      <c r="O6" s="17"/>
      <c r="P6" s="33"/>
      <c r="Q6" s="6"/>
      <c r="R6" s="6"/>
      <c r="S6" s="6"/>
      <c r="T6" s="8"/>
      <c r="U6" s="8"/>
      <c r="V6" s="27"/>
      <c r="W6" s="7"/>
      <c r="X6" s="27"/>
      <c r="Y6" s="7"/>
      <c r="Z6" s="27"/>
      <c r="AA6" s="7"/>
      <c r="AB6" s="27"/>
      <c r="AC6" s="27"/>
      <c r="AD6" s="27"/>
      <c r="AE6" s="27"/>
      <c r="AF6" s="27"/>
      <c r="AG6" s="5"/>
      <c r="AH6" s="5"/>
      <c r="AI6" s="4"/>
    </row>
    <row r="7" spans="1:35" s="9" customFormat="1" ht="23.25" customHeight="1" x14ac:dyDescent="0.2">
      <c r="A7" s="14"/>
      <c r="B7" s="16"/>
      <c r="C7" s="18"/>
      <c r="D7" s="15"/>
      <c r="E7" s="15"/>
      <c r="F7" s="15"/>
      <c r="G7" s="16"/>
      <c r="H7" s="14"/>
      <c r="I7" s="14"/>
      <c r="J7" s="19"/>
      <c r="K7" s="19"/>
      <c r="L7" s="19"/>
      <c r="M7" s="16"/>
      <c r="N7" s="17"/>
      <c r="O7" s="17"/>
      <c r="P7" s="33"/>
      <c r="Q7" s="6"/>
      <c r="R7" s="6"/>
      <c r="S7" s="6"/>
      <c r="T7" s="8"/>
      <c r="U7" s="7"/>
      <c r="V7" s="27"/>
      <c r="W7" s="7"/>
      <c r="X7" s="27"/>
      <c r="Y7" s="7"/>
      <c r="Z7" s="27"/>
      <c r="AA7" s="7"/>
      <c r="AB7" s="27"/>
      <c r="AC7" s="27"/>
      <c r="AD7" s="27"/>
      <c r="AE7" s="27"/>
      <c r="AF7" s="27"/>
      <c r="AG7" s="5"/>
      <c r="AH7" s="5"/>
      <c r="AI7" s="4"/>
    </row>
  </sheetData>
  <protectedRanges>
    <protectedRange password="CC0E" sqref="AF2 O8:P1048576 P5:P7 AC2 O2:P4" name="Plage1"/>
  </protectedRanges>
  <sortState ref="A4:AI5">
    <sortCondition ref="A4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3" name="Button 1">
              <controlPr defaultSize="0" print="0" autoFill="0" autoPict="0" macro="[0]!macro_facture">
                <anchor moveWithCells="1" sizeWithCells="1">
                  <from>
                    <xdr:col>4</xdr:col>
                    <xdr:colOff>962025</xdr:colOff>
                    <xdr:row>7</xdr:row>
                    <xdr:rowOff>133350</xdr:rowOff>
                  </from>
                  <to>
                    <xdr:col>5</xdr:col>
                    <xdr:colOff>1047750</xdr:colOff>
                    <xdr:row>9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'condition de paiement'!$A$1:$A$4</xm:f>
          </x14:formula1>
          <xm:sqref>B3:B4</xm:sqref>
        </x14:dataValidation>
        <x14:dataValidation type="list" allowBlank="1" showInputMessage="1" showErrorMessage="1">
          <x14:formula1>
            <xm:f>'Contact client'!$A$3:$A$106</xm:f>
          </x14:formula1>
          <xm:sqref>G3:G4</xm:sqref>
        </x14:dataValidation>
        <x14:dataValidation type="list" allowBlank="1" showInputMessage="1" showErrorMessage="1">
          <x14:formula1>
            <xm:f>'Salarié MA'!$A$1:$A$13</xm:f>
          </x14:formula1>
          <xm:sqref>F3:F4</xm:sqref>
        </x14:dataValidation>
        <x14:dataValidation type="list" allowBlank="1" showInputMessage="1" showErrorMessage="1" errorTitle="ATTENTION" error="Choisissez dans la liste">
          <x14:formula1>
            <xm:f>'type facture'!$A$1:$A$4</xm:f>
          </x14:formula1>
          <xm:sqref>Q3:Q4</xm:sqref>
        </x14:dataValidation>
        <x14:dataValidation type="list" allowBlank="1" showInputMessage="1" showErrorMessage="1">
          <x14:formula1>
            <xm:f>Devise!$A$1:$A$4</xm:f>
          </x14:formula1>
          <xm:sqref>AI3:AI4</xm:sqref>
        </x14:dataValidation>
        <x14:dataValidation type="list" allowBlank="1" showInputMessage="1" showErrorMessage="1">
          <x14:formula1>
            <xm:f>'type facture'!$D$1:$D$2</xm:f>
          </x14:formula1>
          <xm:sqref>M3:M4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I11"/>
  <sheetViews>
    <sheetView workbookViewId="0"/>
  </sheetViews>
  <sheetFormatPr baseColWidth="10" defaultRowHeight="12.75" x14ac:dyDescent="0.2"/>
  <cols>
    <col min="1" max="1" width="8.5703125" bestFit="1" customWidth="1"/>
    <col min="2" max="2" width="10.5703125" bestFit="1" customWidth="1"/>
    <col min="3" max="3" width="10.140625" bestFit="1" customWidth="1"/>
    <col min="5" max="5" width="16" customWidth="1"/>
    <col min="6" max="6" width="15.85546875" customWidth="1"/>
    <col min="7" max="7" width="8.5703125" customWidth="1"/>
    <col min="8" max="8" width="13.85546875" customWidth="1"/>
    <col min="9" max="9" width="12.7109375" customWidth="1"/>
    <col min="10" max="10" width="26.28515625" customWidth="1"/>
    <col min="11" max="11" width="10.140625" customWidth="1"/>
    <col min="12" max="12" width="9.140625" customWidth="1"/>
    <col min="13" max="13" width="12" customWidth="1"/>
    <col min="14" max="14" width="7.28515625" bestFit="1" customWidth="1"/>
    <col min="15" max="16" width="8.28515625" bestFit="1" customWidth="1"/>
    <col min="17" max="17" width="11.42578125" customWidth="1"/>
    <col min="18" max="18" width="16" customWidth="1"/>
    <col min="19" max="19" width="12.7109375" customWidth="1"/>
    <col min="20" max="20" width="38.7109375" customWidth="1"/>
    <col min="21" max="21" width="29.7109375" customWidth="1"/>
    <col min="22" max="22" width="11.28515625" bestFit="1" customWidth="1"/>
    <col min="23" max="23" width="35.7109375" customWidth="1"/>
    <col min="24" max="24" width="11.28515625" bestFit="1" customWidth="1"/>
    <col min="25" max="25" width="35.7109375" customWidth="1"/>
    <col min="26" max="26" width="11.28515625" bestFit="1" customWidth="1"/>
    <col min="27" max="27" width="33.28515625" customWidth="1"/>
    <col min="28" max="28" width="11.28515625" bestFit="1" customWidth="1"/>
    <col min="29" max="29" width="8.28515625" bestFit="1" customWidth="1"/>
    <col min="30" max="30" width="30.5703125" customWidth="1"/>
    <col min="31" max="31" width="11.28515625" bestFit="1" customWidth="1"/>
    <col min="32" max="32" width="10.42578125" customWidth="1"/>
    <col min="34" max="34" width="15.42578125" customWidth="1"/>
    <col min="35" max="35" width="8" customWidth="1"/>
  </cols>
  <sheetData>
    <row r="1" spans="1:35" s="10" customFormat="1" ht="15.75" customHeight="1" x14ac:dyDescent="0.2">
      <c r="A1" s="10">
        <v>1</v>
      </c>
      <c r="B1" s="10">
        <v>2</v>
      </c>
      <c r="C1" s="10">
        <v>3</v>
      </c>
      <c r="D1" s="10">
        <v>4</v>
      </c>
      <c r="E1" s="10">
        <v>5</v>
      </c>
      <c r="F1" s="10">
        <v>6</v>
      </c>
      <c r="G1" s="10">
        <v>7</v>
      </c>
      <c r="H1" s="10">
        <v>8</v>
      </c>
      <c r="I1" s="10">
        <v>9</v>
      </c>
      <c r="J1" s="10">
        <v>10</v>
      </c>
      <c r="K1" s="10">
        <v>11</v>
      </c>
      <c r="L1" s="10">
        <v>12</v>
      </c>
      <c r="M1" s="10">
        <v>13</v>
      </c>
      <c r="N1" s="10">
        <v>14</v>
      </c>
      <c r="O1" s="10">
        <v>15</v>
      </c>
      <c r="P1" s="10">
        <v>16</v>
      </c>
      <c r="Q1" s="10">
        <v>17</v>
      </c>
      <c r="R1" s="10">
        <v>18</v>
      </c>
      <c r="S1" s="10">
        <v>19</v>
      </c>
      <c r="T1" s="10">
        <v>20</v>
      </c>
      <c r="U1" s="10">
        <v>21</v>
      </c>
      <c r="V1" s="10">
        <v>22</v>
      </c>
      <c r="W1" s="10">
        <v>23</v>
      </c>
      <c r="X1" s="10">
        <v>24</v>
      </c>
      <c r="Y1" s="10">
        <v>25</v>
      </c>
      <c r="Z1" s="10">
        <v>26</v>
      </c>
      <c r="AA1" s="10">
        <v>27</v>
      </c>
      <c r="AB1" s="10">
        <v>28</v>
      </c>
      <c r="AC1" s="10">
        <v>29</v>
      </c>
      <c r="AD1" s="10">
        <v>30</v>
      </c>
      <c r="AE1" s="10">
        <v>31</v>
      </c>
      <c r="AF1" s="10">
        <v>32</v>
      </c>
      <c r="AG1" s="10">
        <v>33</v>
      </c>
      <c r="AH1" s="10">
        <v>34</v>
      </c>
      <c r="AI1" s="10">
        <v>35</v>
      </c>
    </row>
    <row r="2" spans="1:35" s="32" customFormat="1" ht="38.25" x14ac:dyDescent="0.2">
      <c r="A2" s="2" t="s">
        <v>5</v>
      </c>
      <c r="B2" s="2" t="s">
        <v>20</v>
      </c>
      <c r="C2" s="2" t="s">
        <v>2</v>
      </c>
      <c r="D2" s="3" t="s">
        <v>3</v>
      </c>
      <c r="E2" s="3" t="s">
        <v>145</v>
      </c>
      <c r="F2" s="3" t="s">
        <v>118</v>
      </c>
      <c r="G2" s="2" t="s">
        <v>14</v>
      </c>
      <c r="H2" s="2" t="s">
        <v>15</v>
      </c>
      <c r="I2" s="2" t="s">
        <v>52</v>
      </c>
      <c r="J2" s="2" t="s">
        <v>16</v>
      </c>
      <c r="K2" s="2" t="s">
        <v>33</v>
      </c>
      <c r="L2" s="2" t="s">
        <v>30</v>
      </c>
      <c r="M2" s="2" t="s">
        <v>4</v>
      </c>
      <c r="N2" s="2" t="s">
        <v>0</v>
      </c>
      <c r="O2" s="29" t="s">
        <v>13</v>
      </c>
      <c r="P2" s="29" t="s">
        <v>39</v>
      </c>
      <c r="Q2" s="24" t="s">
        <v>34</v>
      </c>
      <c r="R2" s="24" t="s">
        <v>113</v>
      </c>
      <c r="S2" s="24" t="s">
        <v>115</v>
      </c>
      <c r="T2" s="2" t="s">
        <v>6</v>
      </c>
      <c r="U2" s="2" t="s">
        <v>8</v>
      </c>
      <c r="V2" s="25" t="s">
        <v>7</v>
      </c>
      <c r="W2" s="2" t="s">
        <v>9</v>
      </c>
      <c r="X2" s="25" t="s">
        <v>10</v>
      </c>
      <c r="Y2" s="2" t="s">
        <v>11</v>
      </c>
      <c r="Z2" s="25" t="s">
        <v>12</v>
      </c>
      <c r="AA2" s="2" t="s">
        <v>46</v>
      </c>
      <c r="AB2" s="25" t="s">
        <v>47</v>
      </c>
      <c r="AC2" s="29" t="s">
        <v>39</v>
      </c>
      <c r="AD2" s="2" t="s">
        <v>48</v>
      </c>
      <c r="AE2" s="25" t="s">
        <v>49</v>
      </c>
      <c r="AF2" s="29" t="s">
        <v>50</v>
      </c>
      <c r="AG2" s="2" t="s">
        <v>17</v>
      </c>
      <c r="AH2" s="2" t="s">
        <v>19</v>
      </c>
      <c r="AI2" s="2" t="s">
        <v>18</v>
      </c>
    </row>
    <row r="3" spans="1:35" s="9" customFormat="1" ht="29.25" customHeight="1" x14ac:dyDescent="0.2">
      <c r="A3" s="22">
        <v>2012003</v>
      </c>
      <c r="B3" s="52" t="s">
        <v>55</v>
      </c>
      <c r="C3" s="23">
        <v>41070</v>
      </c>
      <c r="D3" s="53">
        <f>IF(B3="à réception",C3+10,IF(B3="30 jours fin de mois",C3+30,IF(B3="à la commande",C3,C3+30)))</f>
        <v>41080</v>
      </c>
      <c r="E3" s="60" t="s">
        <v>133</v>
      </c>
      <c r="F3" s="53" t="str">
        <f>E3</f>
        <v>Commercial 4</v>
      </c>
      <c r="G3" s="22" t="s">
        <v>59</v>
      </c>
      <c r="H3" s="14" t="s">
        <v>41</v>
      </c>
      <c r="I3" s="14" t="s">
        <v>53</v>
      </c>
      <c r="J3" s="31" t="str">
        <f>IF(ISNA(VLOOKUP($G3,'Contact client'!$A:$Y,15,0)),"",VLOOKUP($G3,'Contact client'!$A:$Y,15,0))</f>
        <v>Adresse 2</v>
      </c>
      <c r="K3" s="31">
        <f>IF(ISNA(VLOOKUP($G3,'Contact client'!$A:$Y,16,0)),"",VLOOKUP($G3,'Contact client'!$A:$Y,16,0))</f>
        <v>10101</v>
      </c>
      <c r="L3" s="31" t="str">
        <f>IF(ISNA(VLOOKUP($G3,'Contact client'!$A:$Y,17,0)),"",VLOOKUP($G3,'Contact client'!$A:$Y,17,0))</f>
        <v>Ville2</v>
      </c>
      <c r="M3" s="54" t="s">
        <v>1</v>
      </c>
      <c r="N3" s="50">
        <v>0.19600000000000001</v>
      </c>
      <c r="O3" s="35">
        <f>V3+X3+Z3</f>
        <v>4500</v>
      </c>
      <c r="P3" s="34">
        <f>O3*N3</f>
        <v>882</v>
      </c>
      <c r="Q3" s="55" t="s">
        <v>43</v>
      </c>
      <c r="R3" s="19" t="s">
        <v>114</v>
      </c>
      <c r="S3" s="19" t="s">
        <v>116</v>
      </c>
      <c r="T3" s="19" t="s">
        <v>148</v>
      </c>
      <c r="U3" s="19" t="s">
        <v>112</v>
      </c>
      <c r="V3" s="26">
        <v>4500</v>
      </c>
      <c r="W3" s="56"/>
      <c r="X3" s="26"/>
      <c r="Y3" s="20"/>
      <c r="Z3" s="26"/>
      <c r="AA3" s="19" t="s">
        <v>111</v>
      </c>
      <c r="AB3" s="26">
        <v>450</v>
      </c>
      <c r="AC3" s="26">
        <f>AB3*5.5%</f>
        <v>24.75</v>
      </c>
      <c r="AD3" s="20" t="s">
        <v>51</v>
      </c>
      <c r="AE3" s="26">
        <v>60</v>
      </c>
      <c r="AF3" s="26">
        <f>AE3*0.196</f>
        <v>11.76</v>
      </c>
      <c r="AG3" s="57" t="s">
        <v>119</v>
      </c>
      <c r="AH3" s="36">
        <f ca="1">IF(ISNA(VLOOKUP(G3,'Contact client'!A:N,14,0)),"",VLOOKUP(G3,'Contact client'!A:N,14,0))</f>
        <v>327633</v>
      </c>
      <c r="AI3" s="54" t="s">
        <v>35</v>
      </c>
    </row>
    <row r="4" spans="1:35" s="9" customFormat="1" ht="29.25" customHeight="1" x14ac:dyDescent="0.2">
      <c r="A4" s="22">
        <v>2012004</v>
      </c>
      <c r="B4" s="52" t="s">
        <v>55</v>
      </c>
      <c r="C4" s="23">
        <v>41087</v>
      </c>
      <c r="D4" s="53">
        <f>IF(B4="à réception",C4+10,IF(B4="30 jours fin de mois",C4+30,IF(B4="à la commande",C4,C4+30)))</f>
        <v>41097</v>
      </c>
      <c r="E4" s="60" t="s">
        <v>133</v>
      </c>
      <c r="F4" s="53" t="str">
        <f>E4</f>
        <v>Commercial 4</v>
      </c>
      <c r="G4" s="22" t="s">
        <v>62</v>
      </c>
      <c r="H4" s="14" t="s">
        <v>41</v>
      </c>
      <c r="I4" s="14" t="s">
        <v>53</v>
      </c>
      <c r="J4" s="31" t="str">
        <f>IF(ISNA(VLOOKUP($G4,'Contact client'!$A:$Y,15,0)),"",VLOOKUP($G4,'Contact client'!$A:$Y,15,0))</f>
        <v>Adresse 5</v>
      </c>
      <c r="K4" s="31">
        <f>IF(ISNA(VLOOKUP($G4,'Contact client'!$A:$Y,16,0)),"",VLOOKUP($G4,'Contact client'!$A:$Y,16,0))</f>
        <v>10104</v>
      </c>
      <c r="L4" s="31" t="str">
        <f>IF(ISNA(VLOOKUP($G4,'Contact client'!$A:$Y,17,0)),"",VLOOKUP($G4,'Contact client'!$A:$Y,17,0))</f>
        <v>Ville5</v>
      </c>
      <c r="M4" s="54" t="s">
        <v>1</v>
      </c>
      <c r="N4" s="50">
        <v>0.19600000000000001</v>
      </c>
      <c r="O4" s="35">
        <f>V4+X4+Z4</f>
        <v>1238</v>
      </c>
      <c r="P4" s="34">
        <f>O4*N4</f>
        <v>242.648</v>
      </c>
      <c r="Q4" s="55" t="s">
        <v>43</v>
      </c>
      <c r="R4" s="19" t="s">
        <v>114</v>
      </c>
      <c r="S4" s="19" t="s">
        <v>116</v>
      </c>
      <c r="T4" s="19">
        <v>2123</v>
      </c>
      <c r="U4" s="19" t="s">
        <v>125</v>
      </c>
      <c r="V4" s="26">
        <v>1238</v>
      </c>
      <c r="W4" s="56" t="s">
        <v>126</v>
      </c>
      <c r="X4" s="26"/>
      <c r="Y4" s="20"/>
      <c r="Z4" s="26"/>
      <c r="AA4" s="19" t="s">
        <v>127</v>
      </c>
      <c r="AB4" s="26">
        <v>45</v>
      </c>
      <c r="AC4" s="26">
        <f>AB4*5.5%</f>
        <v>2.4750000000000001</v>
      </c>
      <c r="AD4" s="19" t="s">
        <v>127</v>
      </c>
      <c r="AE4" s="26">
        <v>60</v>
      </c>
      <c r="AF4" s="26">
        <f>AE4*0.196</f>
        <v>11.76</v>
      </c>
      <c r="AG4" s="57" t="s">
        <v>119</v>
      </c>
      <c r="AH4" s="36">
        <f ca="1">IF(ISNA(VLOOKUP(G4,'Contact client'!A:N,14,0)),"",VLOOKUP(G4,'Contact client'!A:N,14,0))</f>
        <v>908256</v>
      </c>
      <c r="AI4" s="54" t="s">
        <v>35</v>
      </c>
    </row>
    <row r="5" spans="1:35" s="9" customFormat="1" ht="23.25" customHeight="1" x14ac:dyDescent="0.2">
      <c r="A5" s="14"/>
      <c r="B5" s="14"/>
      <c r="C5" s="18"/>
      <c r="D5" s="15"/>
      <c r="E5" s="15"/>
      <c r="F5" s="15"/>
      <c r="G5" s="16"/>
      <c r="H5" s="14"/>
      <c r="I5" s="14"/>
      <c r="J5" s="19"/>
      <c r="K5" s="19"/>
      <c r="L5" s="19"/>
      <c r="M5" s="14"/>
      <c r="N5" s="17"/>
      <c r="O5" s="17"/>
      <c r="P5" s="33"/>
      <c r="Q5" s="21"/>
      <c r="R5" s="21"/>
      <c r="S5" s="21"/>
      <c r="T5" s="19"/>
      <c r="U5" s="19"/>
      <c r="V5" s="26"/>
      <c r="W5" s="19"/>
      <c r="X5" s="26"/>
      <c r="Y5" s="19"/>
      <c r="Z5" s="26"/>
      <c r="AA5" s="20"/>
      <c r="AB5" s="26"/>
      <c r="AC5" s="26"/>
      <c r="AD5" s="26"/>
      <c r="AE5" s="26"/>
      <c r="AF5" s="26"/>
      <c r="AG5" s="16"/>
      <c r="AH5" s="16"/>
      <c r="AI5" s="14"/>
    </row>
    <row r="6" spans="1:35" s="9" customFormat="1" ht="23.25" customHeight="1" x14ac:dyDescent="0.2">
      <c r="A6" s="14"/>
      <c r="B6" s="16"/>
      <c r="C6" s="18"/>
      <c r="D6" s="15"/>
      <c r="E6" s="15"/>
      <c r="F6" s="15"/>
      <c r="G6" s="16"/>
      <c r="H6" s="16"/>
      <c r="I6" s="16"/>
      <c r="J6" s="14"/>
      <c r="K6" s="14"/>
      <c r="L6" s="14"/>
      <c r="M6" s="14"/>
      <c r="N6" s="17"/>
      <c r="O6" s="17"/>
      <c r="P6" s="33"/>
      <c r="Q6" s="6"/>
      <c r="R6" s="6"/>
      <c r="S6" s="6"/>
      <c r="T6" s="8"/>
      <c r="U6" s="8"/>
      <c r="V6" s="27"/>
      <c r="W6" s="7"/>
      <c r="X6" s="27"/>
      <c r="Y6" s="7"/>
      <c r="Z6" s="27"/>
      <c r="AA6" s="7"/>
      <c r="AB6" s="27"/>
      <c r="AC6" s="27"/>
      <c r="AD6" s="27"/>
      <c r="AE6" s="27"/>
      <c r="AF6" s="27"/>
      <c r="AG6" s="5"/>
      <c r="AH6" s="5"/>
      <c r="AI6" s="4"/>
    </row>
    <row r="7" spans="1:35" s="9" customFormat="1" ht="23.25" customHeight="1" x14ac:dyDescent="0.2">
      <c r="A7" s="14"/>
      <c r="B7" s="16"/>
      <c r="C7" s="18"/>
      <c r="D7" s="15"/>
      <c r="E7" s="15"/>
      <c r="F7" s="15"/>
      <c r="G7" s="16"/>
      <c r="H7" s="14"/>
      <c r="I7" s="14"/>
      <c r="J7" s="19"/>
      <c r="K7" s="19"/>
      <c r="L7" s="19"/>
      <c r="M7" s="16"/>
      <c r="N7" s="17"/>
      <c r="O7" s="17"/>
      <c r="P7" s="33"/>
      <c r="Q7" s="6"/>
      <c r="R7" s="6"/>
      <c r="S7" s="6"/>
      <c r="T7" s="8"/>
      <c r="U7" s="7"/>
      <c r="V7" s="27"/>
      <c r="W7" s="7"/>
      <c r="X7" s="27"/>
      <c r="Y7" s="7"/>
      <c r="Z7" s="27"/>
      <c r="AA7" s="7"/>
      <c r="AB7" s="27"/>
      <c r="AC7" s="27"/>
      <c r="AD7" s="27"/>
      <c r="AE7" s="27"/>
      <c r="AF7" s="27"/>
      <c r="AG7" s="5"/>
      <c r="AH7" s="5"/>
      <c r="AI7" s="4"/>
    </row>
    <row r="8" spans="1:35" s="10" customFormat="1" ht="23.25" customHeight="1" x14ac:dyDescent="0.2">
      <c r="D8" s="11"/>
      <c r="E8" s="11"/>
      <c r="F8" s="11"/>
      <c r="O8" s="30"/>
      <c r="P8" s="30"/>
      <c r="Q8" s="12"/>
      <c r="R8" s="12"/>
      <c r="S8" s="12"/>
      <c r="T8" s="13"/>
      <c r="U8" s="13"/>
      <c r="V8" s="28"/>
      <c r="W8" s="13"/>
      <c r="X8" s="28"/>
      <c r="Y8" s="13"/>
      <c r="Z8" s="28"/>
      <c r="AA8" s="13"/>
      <c r="AB8" s="28"/>
      <c r="AC8" s="28"/>
      <c r="AD8" s="28"/>
      <c r="AE8" s="28"/>
      <c r="AF8" s="28"/>
    </row>
    <row r="9" spans="1:35" s="10" customFormat="1" ht="23.25" customHeight="1" x14ac:dyDescent="0.2">
      <c r="D9" s="11"/>
      <c r="E9" s="11"/>
      <c r="F9" s="11"/>
      <c r="O9" s="30"/>
      <c r="P9" s="30"/>
      <c r="Q9" s="12"/>
      <c r="R9" s="12"/>
      <c r="S9" s="12"/>
      <c r="T9" s="13"/>
      <c r="U9" s="13"/>
      <c r="V9" s="28"/>
      <c r="W9" s="13"/>
      <c r="X9" s="28"/>
      <c r="Y9" s="13"/>
      <c r="Z9" s="28"/>
      <c r="AA9" s="13"/>
      <c r="AB9" s="28"/>
      <c r="AC9" s="28"/>
      <c r="AD9" s="28"/>
      <c r="AE9" s="28"/>
      <c r="AF9" s="28"/>
    </row>
    <row r="10" spans="1:35" s="10" customFormat="1" ht="23.25" customHeight="1" x14ac:dyDescent="0.2">
      <c r="D10" s="11"/>
      <c r="E10" s="11"/>
      <c r="F10" s="11"/>
      <c r="O10" s="30"/>
      <c r="P10" s="30"/>
      <c r="Q10" s="12"/>
      <c r="R10" s="12"/>
      <c r="S10" s="12"/>
      <c r="T10" s="13"/>
      <c r="U10" s="13"/>
      <c r="V10" s="28"/>
      <c r="W10" s="13"/>
      <c r="X10" s="28"/>
      <c r="Y10" s="13"/>
      <c r="Z10" s="28"/>
      <c r="AA10" s="13"/>
      <c r="AB10" s="28"/>
      <c r="AC10" s="28"/>
      <c r="AD10" s="28"/>
      <c r="AE10" s="28"/>
      <c r="AF10" s="28"/>
    </row>
    <row r="11" spans="1:35" s="10" customFormat="1" ht="23.25" customHeight="1" x14ac:dyDescent="0.2">
      <c r="D11" s="11"/>
      <c r="E11" s="11"/>
      <c r="F11" s="11"/>
      <c r="O11" s="30"/>
      <c r="P11" s="30"/>
      <c r="Q11" s="12"/>
      <c r="R11" s="12"/>
      <c r="S11" s="12"/>
      <c r="T11" s="13"/>
      <c r="U11" s="13"/>
      <c r="V11" s="28"/>
      <c r="W11" s="13"/>
      <c r="X11" s="28"/>
      <c r="Y11" s="13"/>
      <c r="Z11" s="28"/>
      <c r="AA11" s="13"/>
      <c r="AB11" s="28"/>
      <c r="AC11" s="28"/>
      <c r="AD11" s="28"/>
      <c r="AE11" s="28"/>
      <c r="AF11" s="28"/>
    </row>
  </sheetData>
  <protectedRanges>
    <protectedRange password="CC0E" sqref="AF2 O8:P11 P5:P7 AC2 O2:P4" name="Plage1"/>
  </protectedRanges>
  <sortState ref="A4:AI5">
    <sortCondition ref="A4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3" name="Button 1">
              <controlPr defaultSize="0" print="0" autoFill="0" autoPict="0" macro="[0]!macro_facture">
                <anchor moveWithCells="1" sizeWithCells="1">
                  <from>
                    <xdr:col>4</xdr:col>
                    <xdr:colOff>962025</xdr:colOff>
                    <xdr:row>7</xdr:row>
                    <xdr:rowOff>133350</xdr:rowOff>
                  </from>
                  <to>
                    <xdr:col>5</xdr:col>
                    <xdr:colOff>1047750</xdr:colOff>
                    <xdr:row>9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'type facture'!$D$1:$D$2</xm:f>
          </x14:formula1>
          <xm:sqref>M3:M4</xm:sqref>
        </x14:dataValidation>
        <x14:dataValidation type="list" allowBlank="1" showInputMessage="1" showErrorMessage="1">
          <x14:formula1>
            <xm:f>Devise!$A$1:$A$4</xm:f>
          </x14:formula1>
          <xm:sqref>AI3:AI4</xm:sqref>
        </x14:dataValidation>
        <x14:dataValidation type="list" allowBlank="1" showInputMessage="1" showErrorMessage="1" errorTitle="ATTENTION" error="Choisissez dans la liste">
          <x14:formula1>
            <xm:f>'type facture'!$A$1:$A$4</xm:f>
          </x14:formula1>
          <xm:sqref>Q3:Q4</xm:sqref>
        </x14:dataValidation>
        <x14:dataValidation type="list" allowBlank="1" showInputMessage="1" showErrorMessage="1">
          <x14:formula1>
            <xm:f>'Salarié MA'!$A$1:$A$13</xm:f>
          </x14:formula1>
          <xm:sqref>F3:F4</xm:sqref>
        </x14:dataValidation>
        <x14:dataValidation type="list" allowBlank="1" showInputMessage="1" showErrorMessage="1">
          <x14:formula1>
            <xm:f>'Contact client'!$A$3:$A$106</xm:f>
          </x14:formula1>
          <xm:sqref>G3:G4</xm:sqref>
        </x14:dataValidation>
        <x14:dataValidation type="list" allowBlank="1" showInputMessage="1" showErrorMessage="1">
          <x14:formula1>
            <xm:f>'condition de paiement'!$A$1:$A$4</xm:f>
          </x14:formula1>
          <xm:sqref>B3:B4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I11"/>
  <sheetViews>
    <sheetView workbookViewId="0"/>
  </sheetViews>
  <sheetFormatPr baseColWidth="10" defaultRowHeight="12.75" x14ac:dyDescent="0.2"/>
  <cols>
    <col min="1" max="1" width="8.5703125" bestFit="1" customWidth="1"/>
    <col min="2" max="2" width="10.5703125" bestFit="1" customWidth="1"/>
    <col min="3" max="3" width="10.140625" bestFit="1" customWidth="1"/>
    <col min="5" max="5" width="16" customWidth="1"/>
    <col min="6" max="6" width="15.85546875" customWidth="1"/>
    <col min="7" max="7" width="8.5703125" customWidth="1"/>
    <col min="8" max="8" width="13.85546875" customWidth="1"/>
    <col min="9" max="9" width="12.7109375" customWidth="1"/>
    <col min="10" max="10" width="26.28515625" customWidth="1"/>
    <col min="11" max="11" width="10.140625" customWidth="1"/>
    <col min="12" max="12" width="9.140625" customWidth="1"/>
    <col min="13" max="13" width="12" customWidth="1"/>
    <col min="14" max="14" width="7.28515625" bestFit="1" customWidth="1"/>
    <col min="15" max="16" width="8.28515625" bestFit="1" customWidth="1"/>
    <col min="17" max="17" width="11.42578125" customWidth="1"/>
    <col min="18" max="18" width="16" customWidth="1"/>
    <col min="19" max="19" width="12.7109375" customWidth="1"/>
    <col min="20" max="20" width="38.7109375" customWidth="1"/>
    <col min="21" max="21" width="29.7109375" customWidth="1"/>
    <col min="22" max="22" width="11.28515625" bestFit="1" customWidth="1"/>
    <col min="23" max="23" width="35.7109375" customWidth="1"/>
    <col min="24" max="24" width="11.28515625" bestFit="1" customWidth="1"/>
    <col min="25" max="25" width="35.7109375" customWidth="1"/>
    <col min="26" max="26" width="11.28515625" bestFit="1" customWidth="1"/>
    <col min="27" max="27" width="33.28515625" customWidth="1"/>
    <col min="28" max="28" width="11.28515625" bestFit="1" customWidth="1"/>
    <col min="29" max="29" width="8.28515625" bestFit="1" customWidth="1"/>
    <col min="30" max="30" width="30.5703125" customWidth="1"/>
    <col min="31" max="31" width="11.28515625" bestFit="1" customWidth="1"/>
    <col min="32" max="32" width="10.42578125" customWidth="1"/>
    <col min="34" max="34" width="15.42578125" customWidth="1"/>
    <col min="35" max="35" width="8" customWidth="1"/>
  </cols>
  <sheetData>
    <row r="1" spans="1:35" s="10" customFormat="1" ht="15.75" customHeight="1" x14ac:dyDescent="0.2">
      <c r="A1" s="10">
        <v>1</v>
      </c>
      <c r="B1" s="10">
        <v>2</v>
      </c>
      <c r="C1" s="10">
        <v>3</v>
      </c>
      <c r="D1" s="10">
        <v>4</v>
      </c>
      <c r="E1" s="10">
        <v>5</v>
      </c>
      <c r="F1" s="10">
        <v>6</v>
      </c>
      <c r="G1" s="10">
        <v>7</v>
      </c>
      <c r="H1" s="10">
        <v>8</v>
      </c>
      <c r="I1" s="10">
        <v>9</v>
      </c>
      <c r="J1" s="10">
        <v>10</v>
      </c>
      <c r="K1" s="10">
        <v>11</v>
      </c>
      <c r="L1" s="10">
        <v>12</v>
      </c>
      <c r="M1" s="10">
        <v>13</v>
      </c>
      <c r="N1" s="10">
        <v>14</v>
      </c>
      <c r="O1" s="10">
        <v>15</v>
      </c>
      <c r="P1" s="10">
        <v>16</v>
      </c>
      <c r="Q1" s="10">
        <v>17</v>
      </c>
      <c r="R1" s="10">
        <v>18</v>
      </c>
      <c r="S1" s="10">
        <v>19</v>
      </c>
      <c r="T1" s="10">
        <v>20</v>
      </c>
      <c r="U1" s="10">
        <v>21</v>
      </c>
      <c r="V1" s="10">
        <v>22</v>
      </c>
      <c r="W1" s="10">
        <v>23</v>
      </c>
      <c r="X1" s="10">
        <v>24</v>
      </c>
      <c r="Y1" s="10">
        <v>25</v>
      </c>
      <c r="Z1" s="10">
        <v>26</v>
      </c>
      <c r="AA1" s="10">
        <v>27</v>
      </c>
      <c r="AB1" s="10">
        <v>28</v>
      </c>
      <c r="AC1" s="10">
        <v>29</v>
      </c>
      <c r="AD1" s="10">
        <v>30</v>
      </c>
      <c r="AE1" s="10">
        <v>31</v>
      </c>
      <c r="AF1" s="10">
        <v>32</v>
      </c>
      <c r="AG1" s="10">
        <v>33</v>
      </c>
      <c r="AH1" s="10">
        <v>34</v>
      </c>
      <c r="AI1" s="10">
        <v>35</v>
      </c>
    </row>
    <row r="2" spans="1:35" s="32" customFormat="1" ht="38.25" x14ac:dyDescent="0.2">
      <c r="A2" s="2" t="s">
        <v>5</v>
      </c>
      <c r="B2" s="2" t="s">
        <v>20</v>
      </c>
      <c r="C2" s="2" t="s">
        <v>2</v>
      </c>
      <c r="D2" s="3" t="s">
        <v>3</v>
      </c>
      <c r="E2" s="3" t="s">
        <v>145</v>
      </c>
      <c r="F2" s="3" t="s">
        <v>118</v>
      </c>
      <c r="G2" s="2" t="s">
        <v>14</v>
      </c>
      <c r="H2" s="2" t="s">
        <v>15</v>
      </c>
      <c r="I2" s="2" t="s">
        <v>52</v>
      </c>
      <c r="J2" s="2" t="s">
        <v>16</v>
      </c>
      <c r="K2" s="2" t="s">
        <v>33</v>
      </c>
      <c r="L2" s="2" t="s">
        <v>30</v>
      </c>
      <c r="M2" s="2" t="s">
        <v>4</v>
      </c>
      <c r="N2" s="2" t="s">
        <v>0</v>
      </c>
      <c r="O2" s="29" t="s">
        <v>13</v>
      </c>
      <c r="P2" s="29" t="s">
        <v>39</v>
      </c>
      <c r="Q2" s="24" t="s">
        <v>34</v>
      </c>
      <c r="R2" s="24" t="s">
        <v>113</v>
      </c>
      <c r="S2" s="24" t="s">
        <v>115</v>
      </c>
      <c r="T2" s="2" t="s">
        <v>6</v>
      </c>
      <c r="U2" s="2" t="s">
        <v>8</v>
      </c>
      <c r="V2" s="25" t="s">
        <v>7</v>
      </c>
      <c r="W2" s="2" t="s">
        <v>9</v>
      </c>
      <c r="X2" s="25" t="s">
        <v>10</v>
      </c>
      <c r="Y2" s="2" t="s">
        <v>11</v>
      </c>
      <c r="Z2" s="25" t="s">
        <v>12</v>
      </c>
      <c r="AA2" s="2" t="s">
        <v>46</v>
      </c>
      <c r="AB2" s="25" t="s">
        <v>47</v>
      </c>
      <c r="AC2" s="29" t="s">
        <v>39</v>
      </c>
      <c r="AD2" s="2" t="s">
        <v>48</v>
      </c>
      <c r="AE2" s="25" t="s">
        <v>49</v>
      </c>
      <c r="AF2" s="29" t="s">
        <v>50</v>
      </c>
      <c r="AG2" s="2" t="s">
        <v>17</v>
      </c>
      <c r="AH2" s="2" t="s">
        <v>19</v>
      </c>
      <c r="AI2" s="2" t="s">
        <v>18</v>
      </c>
    </row>
    <row r="3" spans="1:35" s="9" customFormat="1" ht="29.25" customHeight="1" x14ac:dyDescent="0.2">
      <c r="A3" s="22">
        <v>2012005</v>
      </c>
      <c r="B3" s="52" t="s">
        <v>55</v>
      </c>
      <c r="C3" s="23">
        <v>40544</v>
      </c>
      <c r="D3" s="53">
        <f>IF(B3="à réception",C3+10,IF(B3="30 jours fin de mois",C3+30,IF(B3="à la commande",C3,C3+30)))</f>
        <v>40554</v>
      </c>
      <c r="E3" s="60" t="s">
        <v>134</v>
      </c>
      <c r="F3" s="53" t="str">
        <f>E3</f>
        <v>Commercial 5</v>
      </c>
      <c r="G3" s="22" t="s">
        <v>59</v>
      </c>
      <c r="H3" s="14" t="s">
        <v>41</v>
      </c>
      <c r="I3" s="14" t="s">
        <v>53</v>
      </c>
      <c r="J3" s="31" t="str">
        <f>IF(ISNA(VLOOKUP($G3,'Contact client'!$A:$Y,15,0)),"",VLOOKUP($G3,'Contact client'!$A:$Y,15,0))</f>
        <v>Adresse 2</v>
      </c>
      <c r="K3" s="31">
        <f>IF(ISNA(VLOOKUP($G3,'Contact client'!$A:$Y,16,0)),"",VLOOKUP($G3,'Contact client'!$A:$Y,16,0))</f>
        <v>10101</v>
      </c>
      <c r="L3" s="31" t="str">
        <f>IF(ISNA(VLOOKUP($G3,'Contact client'!$A:$Y,17,0)),"",VLOOKUP($G3,'Contact client'!$A:$Y,17,0))</f>
        <v>Ville2</v>
      </c>
      <c r="M3" s="54" t="s">
        <v>1</v>
      </c>
      <c r="N3" s="50">
        <v>0.19600000000000001</v>
      </c>
      <c r="O3" s="35">
        <f>V3+X3+Z3</f>
        <v>4500</v>
      </c>
      <c r="P3" s="34">
        <f>O3*N3</f>
        <v>882</v>
      </c>
      <c r="Q3" s="55" t="s">
        <v>43</v>
      </c>
      <c r="R3" s="19" t="s">
        <v>114</v>
      </c>
      <c r="S3" s="19" t="s">
        <v>116</v>
      </c>
      <c r="T3" s="19" t="s">
        <v>148</v>
      </c>
      <c r="U3" s="19" t="s">
        <v>112</v>
      </c>
      <c r="V3" s="26">
        <v>4500</v>
      </c>
      <c r="W3" s="56"/>
      <c r="X3" s="26"/>
      <c r="Y3" s="20"/>
      <c r="Z3" s="26"/>
      <c r="AA3" s="19" t="s">
        <v>111</v>
      </c>
      <c r="AB3" s="26">
        <v>450</v>
      </c>
      <c r="AC3" s="26">
        <f>AB3*5.5%</f>
        <v>24.75</v>
      </c>
      <c r="AD3" s="20" t="s">
        <v>51</v>
      </c>
      <c r="AE3" s="26">
        <v>60</v>
      </c>
      <c r="AF3" s="26">
        <f>AE3*0.196</f>
        <v>11.76</v>
      </c>
      <c r="AG3" s="57" t="s">
        <v>119</v>
      </c>
      <c r="AH3" s="36">
        <f ca="1">IF(ISNA(VLOOKUP(G3,'Contact client'!A:N,14,0)),"",VLOOKUP(G3,'Contact client'!A:N,14,0))</f>
        <v>327633</v>
      </c>
      <c r="AI3" s="54" t="s">
        <v>35</v>
      </c>
    </row>
    <row r="4" spans="1:35" s="9" customFormat="1" ht="29.25" customHeight="1" x14ac:dyDescent="0.2">
      <c r="A4" s="22">
        <v>2012006</v>
      </c>
      <c r="B4" s="52" t="s">
        <v>55</v>
      </c>
      <c r="C4" s="23">
        <v>41075</v>
      </c>
      <c r="D4" s="53">
        <f>IF(B4="à réception",C4+10,IF(B4="30 jours fin de mois",C4+30,IF(B4="à la commande",C4,C4+30)))</f>
        <v>41085</v>
      </c>
      <c r="E4" s="60" t="s">
        <v>134</v>
      </c>
      <c r="F4" s="53" t="str">
        <f>E4</f>
        <v>Commercial 5</v>
      </c>
      <c r="G4" s="22" t="s">
        <v>62</v>
      </c>
      <c r="H4" s="14" t="s">
        <v>41</v>
      </c>
      <c r="I4" s="14" t="s">
        <v>53</v>
      </c>
      <c r="J4" s="31" t="str">
        <f>IF(ISNA(VLOOKUP($G4,'Contact client'!$A:$Y,15,0)),"",VLOOKUP($G4,'Contact client'!$A:$Y,15,0))</f>
        <v>Adresse 5</v>
      </c>
      <c r="K4" s="31">
        <f>IF(ISNA(VLOOKUP($G4,'Contact client'!$A:$Y,16,0)),"",VLOOKUP($G4,'Contact client'!$A:$Y,16,0))</f>
        <v>10104</v>
      </c>
      <c r="L4" s="31" t="str">
        <f>IF(ISNA(VLOOKUP($G4,'Contact client'!$A:$Y,17,0)),"",VLOOKUP($G4,'Contact client'!$A:$Y,17,0))</f>
        <v>Ville5</v>
      </c>
      <c r="M4" s="54" t="s">
        <v>1</v>
      </c>
      <c r="N4" s="50">
        <v>0.19600000000000001</v>
      </c>
      <c r="O4" s="35">
        <f>V4+X4+Z4</f>
        <v>1238</v>
      </c>
      <c r="P4" s="34">
        <f>O4*N4</f>
        <v>242.648</v>
      </c>
      <c r="Q4" s="55" t="s">
        <v>43</v>
      </c>
      <c r="R4" s="19" t="s">
        <v>114</v>
      </c>
      <c r="S4" s="19" t="s">
        <v>116</v>
      </c>
      <c r="T4" s="19">
        <v>2123</v>
      </c>
      <c r="U4" s="19" t="s">
        <v>125</v>
      </c>
      <c r="V4" s="26">
        <v>1238</v>
      </c>
      <c r="W4" s="56" t="s">
        <v>126</v>
      </c>
      <c r="X4" s="26"/>
      <c r="Y4" s="20"/>
      <c r="Z4" s="26"/>
      <c r="AA4" s="19" t="s">
        <v>127</v>
      </c>
      <c r="AB4" s="26">
        <v>45</v>
      </c>
      <c r="AC4" s="26">
        <f>AB4*5.5%</f>
        <v>2.4750000000000001</v>
      </c>
      <c r="AD4" s="19" t="s">
        <v>127</v>
      </c>
      <c r="AE4" s="26">
        <v>60</v>
      </c>
      <c r="AF4" s="26">
        <f>AE4*0.196</f>
        <v>11.76</v>
      </c>
      <c r="AG4" s="57" t="s">
        <v>119</v>
      </c>
      <c r="AH4" s="36">
        <f ca="1">IF(ISNA(VLOOKUP(G4,'Contact client'!A:N,14,0)),"",VLOOKUP(G4,'Contact client'!A:N,14,0))</f>
        <v>908256</v>
      </c>
      <c r="AI4" s="54" t="s">
        <v>35</v>
      </c>
    </row>
    <row r="5" spans="1:35" s="9" customFormat="1" ht="23.25" customHeight="1" x14ac:dyDescent="0.2">
      <c r="A5" s="14"/>
      <c r="B5" s="14"/>
      <c r="C5" s="18"/>
      <c r="D5" s="15"/>
      <c r="E5" s="15"/>
      <c r="F5" s="15"/>
      <c r="G5" s="16"/>
      <c r="H5" s="14"/>
      <c r="I5" s="14"/>
      <c r="J5" s="19"/>
      <c r="K5" s="19"/>
      <c r="L5" s="19"/>
      <c r="M5" s="14"/>
      <c r="N5" s="17"/>
      <c r="O5" s="17"/>
      <c r="P5" s="33"/>
      <c r="Q5" s="21"/>
      <c r="R5" s="21"/>
      <c r="S5" s="21"/>
      <c r="T5" s="19"/>
      <c r="U5" s="19"/>
      <c r="V5" s="26"/>
      <c r="W5" s="19"/>
      <c r="X5" s="26"/>
      <c r="Y5" s="19"/>
      <c r="Z5" s="26"/>
      <c r="AA5" s="20"/>
      <c r="AB5" s="26"/>
      <c r="AC5" s="26"/>
      <c r="AD5" s="26"/>
      <c r="AE5" s="26"/>
      <c r="AF5" s="26"/>
      <c r="AG5" s="16"/>
      <c r="AH5" s="16"/>
      <c r="AI5" s="14"/>
    </row>
    <row r="6" spans="1:35" s="9" customFormat="1" ht="23.25" customHeight="1" x14ac:dyDescent="0.2">
      <c r="A6" s="14"/>
      <c r="B6" s="16"/>
      <c r="C6" s="18"/>
      <c r="D6" s="15"/>
      <c r="E6" s="15"/>
      <c r="F6" s="15"/>
      <c r="G6" s="16"/>
      <c r="H6" s="16"/>
      <c r="I6" s="16"/>
      <c r="J6" s="14"/>
      <c r="K6" s="14"/>
      <c r="L6" s="14"/>
      <c r="M6" s="14"/>
      <c r="N6" s="17"/>
      <c r="O6" s="17"/>
      <c r="P6" s="33"/>
      <c r="Q6" s="6"/>
      <c r="R6" s="6"/>
      <c r="S6" s="6"/>
      <c r="T6" s="8"/>
      <c r="U6" s="8"/>
      <c r="V6" s="27"/>
      <c r="W6" s="7"/>
      <c r="X6" s="27"/>
      <c r="Y6" s="7"/>
      <c r="Z6" s="27"/>
      <c r="AA6" s="7"/>
      <c r="AB6" s="27"/>
      <c r="AC6" s="27"/>
      <c r="AD6" s="27"/>
      <c r="AE6" s="27"/>
      <c r="AF6" s="27"/>
      <c r="AG6" s="5"/>
      <c r="AH6" s="5"/>
      <c r="AI6" s="4"/>
    </row>
    <row r="7" spans="1:35" s="9" customFormat="1" ht="23.25" customHeight="1" x14ac:dyDescent="0.2">
      <c r="A7" s="14"/>
      <c r="B7" s="16"/>
      <c r="C7" s="18"/>
      <c r="D7" s="15"/>
      <c r="E7" s="15"/>
      <c r="F7" s="15"/>
      <c r="G7" s="16"/>
      <c r="H7" s="14"/>
      <c r="I7" s="14"/>
      <c r="J7" s="19"/>
      <c r="K7" s="19"/>
      <c r="L7" s="19"/>
      <c r="M7" s="16"/>
      <c r="N7" s="17"/>
      <c r="O7" s="17"/>
      <c r="P7" s="33"/>
      <c r="Q7" s="6"/>
      <c r="R7" s="6"/>
      <c r="S7" s="6"/>
      <c r="T7" s="8"/>
      <c r="U7" s="7"/>
      <c r="V7" s="27"/>
      <c r="W7" s="7"/>
      <c r="X7" s="27"/>
      <c r="Y7" s="7"/>
      <c r="Z7" s="27"/>
      <c r="AA7" s="7"/>
      <c r="AB7" s="27"/>
      <c r="AC7" s="27"/>
      <c r="AD7" s="27"/>
      <c r="AE7" s="27"/>
      <c r="AF7" s="27"/>
      <c r="AG7" s="5"/>
      <c r="AH7" s="5"/>
      <c r="AI7" s="4"/>
    </row>
    <row r="8" spans="1:35" s="10" customFormat="1" ht="23.25" customHeight="1" x14ac:dyDescent="0.2">
      <c r="D8" s="11"/>
      <c r="E8" s="11"/>
      <c r="F8" s="11"/>
      <c r="O8" s="30"/>
      <c r="P8" s="30"/>
      <c r="Q8" s="12"/>
      <c r="R8" s="12"/>
      <c r="S8" s="12"/>
      <c r="T8" s="13"/>
      <c r="U8" s="13"/>
      <c r="V8" s="28"/>
      <c r="W8" s="13"/>
      <c r="X8" s="28"/>
      <c r="Y8" s="13"/>
      <c r="Z8" s="28"/>
      <c r="AA8" s="13"/>
      <c r="AB8" s="28"/>
      <c r="AC8" s="28"/>
      <c r="AD8" s="28"/>
      <c r="AE8" s="28"/>
      <c r="AF8" s="28"/>
    </row>
    <row r="9" spans="1:35" s="10" customFormat="1" ht="23.25" customHeight="1" x14ac:dyDescent="0.2">
      <c r="D9" s="11"/>
      <c r="E9" s="11"/>
      <c r="F9" s="11"/>
      <c r="O9" s="30"/>
      <c r="P9" s="30"/>
      <c r="Q9" s="12"/>
      <c r="R9" s="12"/>
      <c r="S9" s="12"/>
      <c r="T9" s="13"/>
      <c r="U9" s="13"/>
      <c r="V9" s="28"/>
      <c r="W9" s="13"/>
      <c r="X9" s="28"/>
      <c r="Y9" s="13"/>
      <c r="Z9" s="28"/>
      <c r="AA9" s="13"/>
      <c r="AB9" s="28"/>
      <c r="AC9" s="28"/>
      <c r="AD9" s="28"/>
      <c r="AE9" s="28"/>
      <c r="AF9" s="28"/>
    </row>
    <row r="10" spans="1:35" s="10" customFormat="1" ht="23.25" customHeight="1" x14ac:dyDescent="0.2">
      <c r="D10" s="11"/>
      <c r="E10" s="11"/>
      <c r="F10" s="11"/>
      <c r="O10" s="30"/>
      <c r="P10" s="30"/>
      <c r="Q10" s="12"/>
      <c r="R10" s="12"/>
      <c r="S10" s="12"/>
      <c r="T10" s="13"/>
      <c r="U10" s="13"/>
      <c r="V10" s="28"/>
      <c r="W10" s="13"/>
      <c r="X10" s="28"/>
      <c r="Y10" s="13"/>
      <c r="Z10" s="28"/>
      <c r="AA10" s="13"/>
      <c r="AB10" s="28"/>
      <c r="AC10" s="28"/>
      <c r="AD10" s="28"/>
      <c r="AE10" s="28"/>
      <c r="AF10" s="28"/>
    </row>
    <row r="11" spans="1:35" s="10" customFormat="1" ht="23.25" customHeight="1" x14ac:dyDescent="0.2">
      <c r="D11" s="11"/>
      <c r="E11" s="11"/>
      <c r="F11" s="11"/>
      <c r="O11" s="30"/>
      <c r="P11" s="30"/>
      <c r="Q11" s="12"/>
      <c r="R11" s="12"/>
      <c r="S11" s="12"/>
      <c r="T11" s="13"/>
      <c r="U11" s="13"/>
      <c r="V11" s="28"/>
      <c r="W11" s="13"/>
      <c r="X11" s="28"/>
      <c r="Y11" s="13"/>
      <c r="Z11" s="28"/>
      <c r="AA11" s="13"/>
      <c r="AB11" s="28"/>
      <c r="AC11" s="28"/>
      <c r="AD11" s="28"/>
      <c r="AE11" s="28"/>
      <c r="AF11" s="28"/>
    </row>
  </sheetData>
  <protectedRanges>
    <protectedRange password="CC0E" sqref="AF2 O8:P11 P5:P7 AC2 O2:P4" name="Plage1"/>
  </protectedRanges>
  <sortState ref="A4:AI5">
    <sortCondition ref="A4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3" name="Button 1">
              <controlPr defaultSize="0" print="0" autoFill="0" autoPict="0" macro="[0]!macro_facture">
                <anchor moveWithCells="1" sizeWithCells="1">
                  <from>
                    <xdr:col>4</xdr:col>
                    <xdr:colOff>962025</xdr:colOff>
                    <xdr:row>7</xdr:row>
                    <xdr:rowOff>133350</xdr:rowOff>
                  </from>
                  <to>
                    <xdr:col>5</xdr:col>
                    <xdr:colOff>1047750</xdr:colOff>
                    <xdr:row>9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'condition de paiement'!$A$1:$A$4</xm:f>
          </x14:formula1>
          <xm:sqref>B3:B4</xm:sqref>
        </x14:dataValidation>
        <x14:dataValidation type="list" allowBlank="1" showInputMessage="1" showErrorMessage="1">
          <x14:formula1>
            <xm:f>'Contact client'!$A$3:$A$106</xm:f>
          </x14:formula1>
          <xm:sqref>G3:G4</xm:sqref>
        </x14:dataValidation>
        <x14:dataValidation type="list" allowBlank="1" showInputMessage="1" showErrorMessage="1">
          <x14:formula1>
            <xm:f>'Salarié MA'!$A$1:$A$13</xm:f>
          </x14:formula1>
          <xm:sqref>F3:F4</xm:sqref>
        </x14:dataValidation>
        <x14:dataValidation type="list" allowBlank="1" showInputMessage="1" showErrorMessage="1" errorTitle="ATTENTION" error="Choisissez dans la liste">
          <x14:formula1>
            <xm:f>'type facture'!$A$1:$A$4</xm:f>
          </x14:formula1>
          <xm:sqref>Q3:Q4</xm:sqref>
        </x14:dataValidation>
        <x14:dataValidation type="list" allowBlank="1" showInputMessage="1" showErrorMessage="1">
          <x14:formula1>
            <xm:f>Devise!$A$1:$A$4</xm:f>
          </x14:formula1>
          <xm:sqref>AI3:AI4</xm:sqref>
        </x14:dataValidation>
        <x14:dataValidation type="list" allowBlank="1" showInputMessage="1" showErrorMessage="1">
          <x14:formula1>
            <xm:f>'type facture'!$D$1:$D$2</xm:f>
          </x14:formula1>
          <xm:sqref>M3:M4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B5:F16"/>
  <sheetViews>
    <sheetView workbookViewId="0">
      <selection activeCell="D18" sqref="D18"/>
    </sheetView>
  </sheetViews>
  <sheetFormatPr baseColWidth="10" defaultRowHeight="12.75" x14ac:dyDescent="0.2"/>
  <sheetData>
    <row r="5" spans="2:6" x14ac:dyDescent="0.2">
      <c r="B5" s="64"/>
      <c r="C5" s="64"/>
      <c r="D5" s="64"/>
      <c r="E5" s="64"/>
      <c r="F5" s="64"/>
    </row>
    <row r="6" spans="2:6" x14ac:dyDescent="0.2">
      <c r="B6" s="64"/>
      <c r="C6" s="64"/>
      <c r="D6" s="64"/>
      <c r="E6" s="64"/>
      <c r="F6" s="64"/>
    </row>
    <row r="7" spans="2:6" x14ac:dyDescent="0.2">
      <c r="B7" s="64"/>
      <c r="C7" s="64"/>
      <c r="D7" s="64"/>
      <c r="E7" s="64"/>
      <c r="F7" s="64"/>
    </row>
    <row r="8" spans="2:6" x14ac:dyDescent="0.2">
      <c r="B8" s="64"/>
      <c r="C8" s="64"/>
      <c r="D8" s="64"/>
      <c r="E8" s="64"/>
      <c r="F8" s="64"/>
    </row>
    <row r="9" spans="2:6" x14ac:dyDescent="0.2">
      <c r="B9" s="64"/>
      <c r="C9" s="64"/>
      <c r="D9" s="64"/>
      <c r="E9" s="64"/>
      <c r="F9" s="64"/>
    </row>
    <row r="10" spans="2:6" x14ac:dyDescent="0.2">
      <c r="B10" s="64"/>
      <c r="C10" s="64"/>
      <c r="D10" s="64"/>
      <c r="E10" s="64"/>
      <c r="F10" s="64"/>
    </row>
    <row r="11" spans="2:6" x14ac:dyDescent="0.2">
      <c r="B11" s="64"/>
      <c r="C11" s="64"/>
      <c r="D11" s="64"/>
      <c r="E11" s="64"/>
      <c r="F11" s="64"/>
    </row>
    <row r="12" spans="2:6" x14ac:dyDescent="0.2">
      <c r="B12" s="64"/>
      <c r="C12" s="64"/>
      <c r="D12" s="64"/>
      <c r="E12" s="64"/>
      <c r="F12" s="64"/>
    </row>
    <row r="13" spans="2:6" x14ac:dyDescent="0.2">
      <c r="B13" s="64"/>
      <c r="C13" s="64"/>
      <c r="D13" s="64"/>
      <c r="E13" s="64"/>
      <c r="F13" s="64"/>
    </row>
    <row r="14" spans="2:6" x14ac:dyDescent="0.2">
      <c r="B14" s="64"/>
      <c r="C14" s="64"/>
      <c r="D14" s="64"/>
      <c r="E14" s="64"/>
      <c r="F14" s="64"/>
    </row>
    <row r="15" spans="2:6" x14ac:dyDescent="0.2">
      <c r="B15" s="64"/>
      <c r="C15" s="64"/>
      <c r="D15" s="64"/>
      <c r="E15" s="64"/>
      <c r="F15" s="64"/>
    </row>
    <row r="16" spans="2:6" x14ac:dyDescent="0.2">
      <c r="B16" s="64"/>
      <c r="C16" s="64"/>
      <c r="D16" s="64"/>
      <c r="E16" s="64"/>
      <c r="F16" s="6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macro_Admin">
                <anchor moveWithCells="1" sizeWithCells="1">
                  <from>
                    <xdr:col>5</xdr:col>
                    <xdr:colOff>266700</xdr:colOff>
                    <xdr:row>11</xdr:row>
                    <xdr:rowOff>9525</xdr:rowOff>
                  </from>
                  <to>
                    <xdr:col>7</xdr:col>
                    <xdr:colOff>628650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15"/>
  <sheetViews>
    <sheetView workbookViewId="0">
      <selection activeCell="E25" sqref="E25:F25"/>
    </sheetView>
  </sheetViews>
  <sheetFormatPr baseColWidth="10" defaultRowHeight="12.75" x14ac:dyDescent="0.2"/>
  <cols>
    <col min="1" max="1" width="25.7109375" bestFit="1" customWidth="1"/>
  </cols>
  <sheetData>
    <row r="1" spans="1:1" ht="15" x14ac:dyDescent="0.2">
      <c r="A1" s="37" t="s">
        <v>130</v>
      </c>
    </row>
    <row r="2" spans="1:1" ht="15" x14ac:dyDescent="0.2">
      <c r="A2" s="37" t="s">
        <v>131</v>
      </c>
    </row>
    <row r="3" spans="1:1" ht="15" x14ac:dyDescent="0.2">
      <c r="A3" s="37" t="s">
        <v>132</v>
      </c>
    </row>
    <row r="4" spans="1:1" ht="15" x14ac:dyDescent="0.2">
      <c r="A4" s="37" t="s">
        <v>133</v>
      </c>
    </row>
    <row r="5" spans="1:1" ht="15" x14ac:dyDescent="0.2">
      <c r="A5" s="37" t="s">
        <v>134</v>
      </c>
    </row>
    <row r="6" spans="1:1" ht="15" x14ac:dyDescent="0.2">
      <c r="A6" s="37" t="s">
        <v>135</v>
      </c>
    </row>
    <row r="7" spans="1:1" ht="15" x14ac:dyDescent="0.2">
      <c r="A7" s="37" t="s">
        <v>136</v>
      </c>
    </row>
    <row r="8" spans="1:1" ht="15" x14ac:dyDescent="0.2">
      <c r="A8" s="37" t="s">
        <v>137</v>
      </c>
    </row>
    <row r="9" spans="1:1" ht="15" x14ac:dyDescent="0.2">
      <c r="A9" s="37" t="s">
        <v>138</v>
      </c>
    </row>
    <row r="10" spans="1:1" ht="15" x14ac:dyDescent="0.2">
      <c r="A10" s="37" t="s">
        <v>139</v>
      </c>
    </row>
    <row r="11" spans="1:1" ht="15" x14ac:dyDescent="0.2">
      <c r="A11" s="37" t="s">
        <v>140</v>
      </c>
    </row>
    <row r="12" spans="1:1" ht="15" x14ac:dyDescent="0.2">
      <c r="A12" s="37" t="s">
        <v>141</v>
      </c>
    </row>
    <row r="13" spans="1:1" ht="15" x14ac:dyDescent="0.2">
      <c r="A13" s="37" t="s">
        <v>142</v>
      </c>
    </row>
    <row r="14" spans="1:1" ht="15" x14ac:dyDescent="0.2">
      <c r="A14" s="37" t="s">
        <v>143</v>
      </c>
    </row>
    <row r="15" spans="1:1" ht="15" x14ac:dyDescent="0.2">
      <c r="A15" s="37" t="s">
        <v>144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activeCell="A5" sqref="A5"/>
    </sheetView>
  </sheetViews>
  <sheetFormatPr baseColWidth="10" defaultRowHeight="12.75" x14ac:dyDescent="0.2"/>
  <sheetData>
    <row r="1" spans="1:4" x14ac:dyDescent="0.2">
      <c r="A1" s="1" t="s">
        <v>42</v>
      </c>
      <c r="D1" s="1" t="s">
        <v>54</v>
      </c>
    </row>
    <row r="2" spans="1:4" x14ac:dyDescent="0.2">
      <c r="A2" s="1" t="s">
        <v>43</v>
      </c>
      <c r="D2" s="1" t="s">
        <v>1</v>
      </c>
    </row>
    <row r="3" spans="1:4" x14ac:dyDescent="0.2">
      <c r="A3" s="1" t="s">
        <v>44</v>
      </c>
    </row>
    <row r="4" spans="1:4" x14ac:dyDescent="0.2">
      <c r="A4" s="1" t="s">
        <v>45</v>
      </c>
    </row>
    <row r="5" spans="1:4" x14ac:dyDescent="0.2">
      <c r="A5" s="1" t="s">
        <v>120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4"/>
  <sheetViews>
    <sheetView workbookViewId="0">
      <selection activeCell="B30" sqref="B30"/>
    </sheetView>
  </sheetViews>
  <sheetFormatPr baseColWidth="10" defaultRowHeight="12.75" x14ac:dyDescent="0.2"/>
  <sheetData>
    <row r="1" spans="1:1" x14ac:dyDescent="0.2">
      <c r="A1" s="1" t="s">
        <v>35</v>
      </c>
    </row>
    <row r="2" spans="1:1" x14ac:dyDescent="0.2">
      <c r="A2" s="1" t="s">
        <v>36</v>
      </c>
    </row>
    <row r="3" spans="1:1" x14ac:dyDescent="0.2">
      <c r="A3" s="1" t="s">
        <v>37</v>
      </c>
    </row>
    <row r="4" spans="1:1" x14ac:dyDescent="0.2">
      <c r="A4" s="1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Création code facture</vt:lpstr>
      <vt:lpstr>Menu</vt:lpstr>
      <vt:lpstr>Contact client</vt:lpstr>
      <vt:lpstr>condition de paiement</vt:lpstr>
      <vt:lpstr>Listenoms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TAIGA CM;TAIGA</dc:creator>
  <cp:lastModifiedBy>Bertrand</cp:lastModifiedBy>
  <cp:lastPrinted>2012-06-18T16:25:59Z</cp:lastPrinted>
  <dcterms:created xsi:type="dcterms:W3CDTF">2006-05-17T09:25:17Z</dcterms:created>
  <dcterms:modified xsi:type="dcterms:W3CDTF">2012-06-22T10:29:21Z</dcterms:modified>
</cp:coreProperties>
</file>