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240" windowWidth="28515" windowHeight="12465"/>
  </bookViews>
  <sheets>
    <sheet name="Bûcheron" sheetId="1" r:id="rId1"/>
    <sheet name="BDD" sheetId="5" r:id="rId2"/>
  </sheets>
  <definedNames>
    <definedName name="Nom_Crafts">BDD!$A:$A</definedName>
    <definedName name="Pods">BDD!$R:$S</definedName>
    <definedName name="Ressources">BDD!$A:$Q</definedName>
  </definedNames>
  <calcPr calcId="145621" iterateDelta="1.0000000000000001E-5"/>
</workbook>
</file>

<file path=xl/calcChain.xml><?xml version="1.0" encoding="utf-8"?>
<calcChain xmlns="http://schemas.openxmlformats.org/spreadsheetml/2006/main">
  <c r="C12" i="1" l="1"/>
  <c r="E12" i="1" s="1"/>
  <c r="C11" i="1"/>
  <c r="E11" i="1" s="1"/>
  <c r="C10" i="1"/>
  <c r="E10" i="1" s="1"/>
  <c r="C9" i="1"/>
  <c r="E9" i="1" s="1"/>
  <c r="C8" i="1"/>
  <c r="E8" i="1" s="1"/>
  <c r="C7" i="1"/>
  <c r="E7" i="1" s="1"/>
  <c r="C6" i="1"/>
  <c r="E6" i="1" s="1"/>
  <c r="B12" i="1"/>
  <c r="B11" i="1"/>
  <c r="B10" i="1"/>
  <c r="B9" i="1"/>
  <c r="B8" i="1"/>
  <c r="B7" i="1"/>
  <c r="B6" i="1"/>
  <c r="F6" i="1" s="1"/>
  <c r="B5" i="1"/>
  <c r="F5" i="1" s="1"/>
  <c r="C5" i="1" l="1"/>
  <c r="E5" i="1" s="1"/>
  <c r="G5" i="1" l="1"/>
  <c r="G14" i="1" s="1"/>
</calcChain>
</file>

<file path=xl/sharedStrings.xml><?xml version="1.0" encoding="utf-8"?>
<sst xmlns="http://schemas.openxmlformats.org/spreadsheetml/2006/main" count="286" uniqueCount="69">
  <si>
    <t>Craft</t>
  </si>
  <si>
    <t>Quantité de craft voulu.</t>
  </si>
  <si>
    <t>Ressource N°1</t>
  </si>
  <si>
    <t>Ressource N°2</t>
  </si>
  <si>
    <t>Ressource N°3</t>
  </si>
  <si>
    <t>Ressource N°4</t>
  </si>
  <si>
    <t>Ressource N°5</t>
  </si>
  <si>
    <t>Ressource N°6</t>
  </si>
  <si>
    <t>Ressource N°7</t>
  </si>
  <si>
    <t>Ressource N°8</t>
  </si>
  <si>
    <t>Planche en Frêne</t>
  </si>
  <si>
    <t>Bois de Frêne</t>
  </si>
  <si>
    <t>-</t>
  </si>
  <si>
    <t>Nom de la ressource</t>
  </si>
  <si>
    <t>Quantité nécessaire par ressource.</t>
  </si>
  <si>
    <t>Quantité Total.</t>
  </si>
  <si>
    <t>Poids par ressource.</t>
  </si>
  <si>
    <t>Ressources déjà dans l'inventaire.</t>
  </si>
  <si>
    <t>Poids total par ressource.</t>
  </si>
  <si>
    <t>Poids total nécéssaire.</t>
  </si>
  <si>
    <t>Bois de Châtaignier</t>
  </si>
  <si>
    <t>Planche en Châtaignier</t>
  </si>
  <si>
    <t>Planche en Noyer</t>
  </si>
  <si>
    <t>Bois de Noyer</t>
  </si>
  <si>
    <t>Bois de Bambouto</t>
  </si>
  <si>
    <t>Planche en Bois de Bambouto</t>
  </si>
  <si>
    <t>Bois de Chêne</t>
  </si>
  <si>
    <t>Planche en Chêne</t>
  </si>
  <si>
    <t>Bois d'Oliviolet</t>
  </si>
  <si>
    <t>Planche en Oliviolet</t>
  </si>
  <si>
    <t>Bois de Tronknyde</t>
  </si>
  <si>
    <t>Planche en Bois de Tronknyde</t>
  </si>
  <si>
    <t>Bois de Bombu</t>
  </si>
  <si>
    <t>Planche en Bombu</t>
  </si>
  <si>
    <t>Bois d'Erable</t>
  </si>
  <si>
    <t>Planche en Erable</t>
  </si>
  <si>
    <t>Bois Envoûté</t>
  </si>
  <si>
    <t>Planche en Bois Envoûté</t>
  </si>
  <si>
    <t>Bois de Bambou Doré</t>
  </si>
  <si>
    <t>Bois de Bambou</t>
  </si>
  <si>
    <t>Planche en Bambou Doré</t>
  </si>
  <si>
    <t>Planche en Bambou</t>
  </si>
  <si>
    <t>Planche en If</t>
  </si>
  <si>
    <t>Bois d'If</t>
  </si>
  <si>
    <t>Bois de Merisier</t>
  </si>
  <si>
    <t>Planche en Merisier</t>
  </si>
  <si>
    <t>Bois d'Ebène</t>
  </si>
  <si>
    <t>Planche en Ebène</t>
  </si>
  <si>
    <t>Bois de Kaliptus</t>
  </si>
  <si>
    <t>Planche en Bois de Kaliptus</t>
  </si>
  <si>
    <t>Bois de Charme</t>
  </si>
  <si>
    <t>Planche en Charme</t>
  </si>
  <si>
    <t>Bois de Bambou Sombre</t>
  </si>
  <si>
    <t>Planche en Bois de Bambouto Sacré</t>
  </si>
  <si>
    <t>Planche en Bambou Sombre</t>
  </si>
  <si>
    <t>Bois de Bambouto Sacré</t>
  </si>
  <si>
    <t>Bois d'Orme</t>
  </si>
  <si>
    <t>Planche en Orme</t>
  </si>
  <si>
    <t>Bois Ancestral</t>
  </si>
  <si>
    <t>Planche en Bois Ancestral</t>
  </si>
  <si>
    <t>Bois de Bambou Sacré</t>
  </si>
  <si>
    <t>Planche en Bambou Sacré</t>
  </si>
  <si>
    <t>Bois de Tremble</t>
  </si>
  <si>
    <t>Planche en Tremble</t>
  </si>
  <si>
    <t>Bois de Bambou Magique</t>
  </si>
  <si>
    <t>Planche en Bambou Magique</t>
  </si>
  <si>
    <t>Potion de Copeaux de Bois</t>
  </si>
  <si>
    <t>Potion de Copeaux de Bois Solides</t>
  </si>
  <si>
    <t>Potion de Copeaux de Bois Rares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</si>
</sst>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&quot; &quot;[$Pods-40C];&quot;-&quot;#,##0&quot; &quot;[$Pods-40C]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omic Sans MS"/>
      <family val="4"/>
    </font>
    <font>
      <b/>
      <i/>
      <u/>
      <sz val="11"/>
      <color theme="1"/>
      <name val="Calibri"/>
      <family val="2"/>
      <scheme val="minor"/>
    </font>
    <font>
      <b/>
      <sz val="10"/>
      <color theme="1"/>
      <name val="Comic Sans MS"/>
      <family val="4"/>
    </font>
    <font>
      <sz val="10"/>
      <color theme="1"/>
      <name val="Calibri"/>
      <family val="2"/>
      <scheme val="minor"/>
    </font>
    <font>
      <b/>
      <sz val="10"/>
      <color rgb="FF000000"/>
      <name val="Comic Sans MS"/>
      <family val="4"/>
    </font>
  </fonts>
  <fills count="1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rgb="FFFFFF99"/>
      </patternFill>
    </fill>
    <fill>
      <patternFill patternType="solid">
        <fgColor theme="6" tint="0.39997558519241921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CC99"/>
      </patternFill>
    </fill>
    <fill>
      <patternFill patternType="solid">
        <fgColor theme="0"/>
        <bgColor rgb="FFCCCCFF"/>
      </patternFill>
    </fill>
    <fill>
      <patternFill patternType="solid">
        <fgColor theme="0"/>
        <bgColor rgb="FFFFFF99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rgb="FFFFFF99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 style="dashed">
        <color auto="1"/>
      </top>
      <bottom style="dash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/>
      <top style="medium">
        <color indexed="64"/>
      </top>
      <bottom style="dashed">
        <color auto="1"/>
      </bottom>
      <diagonal/>
    </border>
    <border>
      <left/>
      <right/>
      <top style="medium">
        <color indexed="64"/>
      </top>
      <bottom style="dashed">
        <color auto="1"/>
      </bottom>
      <diagonal/>
    </border>
    <border>
      <left/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/>
      <top style="dashed">
        <color auto="1"/>
      </top>
      <bottom style="dashed">
        <color auto="1"/>
      </bottom>
      <diagonal/>
    </border>
    <border>
      <left/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11" borderId="2" xfId="0" applyFont="1" applyFill="1" applyBorder="1" applyAlignment="1" applyProtection="1">
      <alignment vertical="center"/>
      <protection hidden="1"/>
    </xf>
    <xf numFmtId="0" fontId="5" fillId="7" borderId="0" xfId="0" applyFont="1" applyFill="1" applyProtection="1">
      <protection hidden="1"/>
    </xf>
    <xf numFmtId="0" fontId="4" fillId="6" borderId="2" xfId="0" applyFont="1" applyFill="1" applyBorder="1" applyAlignment="1" applyProtection="1">
      <alignment vertical="center"/>
      <protection hidden="1"/>
    </xf>
    <xf numFmtId="0" fontId="4" fillId="6" borderId="2" xfId="0" applyFont="1" applyFill="1" applyBorder="1" applyAlignment="1" applyProtection="1">
      <alignment horizontal="right" vertical="center" indent="2"/>
      <protection hidden="1"/>
    </xf>
    <xf numFmtId="0" fontId="4" fillId="10" borderId="0" xfId="0" applyFont="1" applyFill="1" applyBorder="1" applyAlignment="1" applyProtection="1">
      <alignment horizontal="center" vertical="center"/>
      <protection hidden="1"/>
    </xf>
    <xf numFmtId="0" fontId="5" fillId="7" borderId="0" xfId="0" applyFont="1" applyFill="1" applyBorder="1" applyProtection="1">
      <protection hidden="1"/>
    </xf>
    <xf numFmtId="0" fontId="4" fillId="8" borderId="0" xfId="0" applyFont="1" applyFill="1" applyBorder="1" applyAlignment="1" applyProtection="1">
      <alignment horizontal="left" vertical="center" indent="1"/>
      <protection hidden="1"/>
    </xf>
    <xf numFmtId="164" fontId="6" fillId="8" borderId="0" xfId="0" applyNumberFormat="1" applyFont="1" applyFill="1" applyBorder="1" applyAlignment="1" applyProtection="1">
      <alignment horizontal="center" vertical="center"/>
      <protection hidden="1"/>
    </xf>
    <xf numFmtId="0" fontId="4" fillId="9" borderId="0" xfId="0" applyFont="1" applyFill="1" applyBorder="1" applyAlignment="1" applyProtection="1">
      <alignment horizontal="center" vertical="center"/>
      <protection hidden="1"/>
    </xf>
    <xf numFmtId="0" fontId="4" fillId="9" borderId="0" xfId="0" applyFont="1" applyFill="1" applyBorder="1" applyAlignment="1" applyProtection="1">
      <alignment horizontal="center" vertical="center"/>
      <protection locked="0"/>
    </xf>
    <xf numFmtId="0" fontId="2" fillId="5" borderId="2" xfId="0" applyFont="1" applyFill="1" applyBorder="1" applyAlignment="1" applyProtection="1">
      <alignment horizontal="center" vertical="center"/>
      <protection hidden="1"/>
    </xf>
    <xf numFmtId="0" fontId="2" fillId="5" borderId="4" xfId="0" applyFont="1" applyFill="1" applyBorder="1" applyAlignment="1" applyProtection="1">
      <alignment horizontal="center" vertical="center"/>
      <protection hidden="1"/>
    </xf>
    <xf numFmtId="0" fontId="2" fillId="5" borderId="4" xfId="0" applyFont="1" applyFill="1" applyBorder="1" applyAlignment="1" applyProtection="1">
      <alignment horizontal="center" vertical="center" wrapText="1"/>
      <protection hidden="1"/>
    </xf>
    <xf numFmtId="0" fontId="4" fillId="12" borderId="5" xfId="0" applyFont="1" applyFill="1" applyBorder="1" applyAlignment="1" applyProtection="1">
      <alignment horizontal="center" vertical="center"/>
      <protection hidden="1"/>
    </xf>
    <xf numFmtId="0" fontId="4" fillId="12" borderId="6" xfId="0" applyFont="1" applyFill="1" applyBorder="1" applyAlignment="1" applyProtection="1">
      <alignment horizontal="center" vertical="center"/>
      <protection hidden="1"/>
    </xf>
    <xf numFmtId="0" fontId="4" fillId="12" borderId="3" xfId="0" applyFont="1" applyFill="1" applyBorder="1" applyAlignment="1" applyProtection="1">
      <alignment horizontal="center" vertical="center"/>
      <protection hidden="1"/>
    </xf>
    <xf numFmtId="0" fontId="4" fillId="9" borderId="5" xfId="0" applyFont="1" applyFill="1" applyBorder="1" applyAlignment="1" applyProtection="1">
      <alignment horizontal="center" vertical="center"/>
    </xf>
    <xf numFmtId="0" fontId="4" fillId="9" borderId="6" xfId="0" applyFont="1" applyFill="1" applyBorder="1" applyAlignment="1" applyProtection="1">
      <alignment horizontal="center" vertical="center"/>
    </xf>
    <xf numFmtId="0" fontId="4" fillId="9" borderId="3" xfId="0" applyFont="1" applyFill="1" applyBorder="1" applyAlignment="1" applyProtection="1">
      <alignment horizontal="center" vertical="center"/>
    </xf>
    <xf numFmtId="0" fontId="4" fillId="12" borderId="2" xfId="0" applyFont="1" applyFill="1" applyBorder="1" applyAlignment="1" applyProtection="1">
      <alignment horizontal="center" vertical="center"/>
      <protection hidden="1"/>
    </xf>
    <xf numFmtId="0" fontId="4" fillId="8" borderId="0" xfId="0" applyFont="1" applyFill="1" applyBorder="1" applyAlignment="1" applyProtection="1">
      <alignment horizontal="center" vertical="center"/>
      <protection hidden="1"/>
    </xf>
    <xf numFmtId="0" fontId="1" fillId="4" borderId="7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13" borderId="9" xfId="0" applyFont="1" applyFill="1" applyBorder="1" applyAlignment="1">
      <alignment horizontal="left"/>
    </xf>
    <xf numFmtId="0" fontId="1" fillId="13" borderId="11" xfId="0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4" borderId="8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13" borderId="12" xfId="0" applyFont="1" applyFill="1" applyBorder="1" applyAlignment="1">
      <alignment horizontal="left"/>
    </xf>
    <xf numFmtId="0" fontId="1" fillId="13" borderId="13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4" fillId="11" borderId="2" xfId="0" applyFont="1" applyFill="1" applyBorder="1" applyAlignment="1" applyProtection="1">
      <alignment horizontal="left" vertical="center" indent="2"/>
      <protection hidden="1"/>
    </xf>
    <xf numFmtId="0" fontId="1" fillId="2" borderId="9" xfId="0" applyFont="1" applyFill="1" applyBorder="1" applyAlignment="1"/>
    <xf numFmtId="0" fontId="1" fillId="2" borderId="10" xfId="0" applyFont="1" applyFill="1" applyBorder="1" applyAlignment="1"/>
    <xf numFmtId="0" fontId="1" fillId="2" borderId="11" xfId="0" applyFont="1" applyFill="1" applyBorder="1" applyAlignment="1"/>
    <xf numFmtId="0" fontId="1" fillId="2" borderId="12" xfId="0" applyFont="1" applyFill="1" applyBorder="1" applyAlignment="1"/>
    <xf numFmtId="0" fontId="1" fillId="2" borderId="1" xfId="0" applyFont="1" applyFill="1" applyBorder="1" applyAlignment="1"/>
    <xf numFmtId="0" fontId="1" fillId="2" borderId="13" xfId="0" applyFont="1" applyFill="1" applyBorder="1" applyAlignment="1"/>
    <xf numFmtId="0" fontId="0" fillId="2" borderId="14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6633"/>
      <color rgb="FFFFFF99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96633"/>
  </sheetPr>
  <dimension ref="A1:AB14"/>
  <sheetViews>
    <sheetView tabSelected="1" zoomScaleNormal="100" workbookViewId="0">
      <selection activeCell="F5" sqref="F5"/>
    </sheetView>
  </sheetViews>
  <sheetFormatPr baseColWidth="10" defaultRowHeight="12.75" x14ac:dyDescent="0.2"/>
  <cols>
    <col min="1" max="1" width="23.7109375" style="2" customWidth="1"/>
    <col min="2" max="2" width="42" style="2" customWidth="1"/>
    <col min="3" max="3" width="38.42578125" style="2" bestFit="1" customWidth="1"/>
    <col min="4" max="5" width="19.85546875" style="2" customWidth="1"/>
    <col min="6" max="6" width="22.7109375" style="2" bestFit="1" customWidth="1"/>
    <col min="7" max="11" width="16.85546875" style="2" bestFit="1" customWidth="1"/>
    <col min="12" max="16384" width="11.42578125" style="2"/>
  </cols>
  <sheetData>
    <row r="1" spans="1:28" ht="28.5" customHeight="1" thickBot="1" x14ac:dyDescent="0.25">
      <c r="A1" s="1" t="s">
        <v>0</v>
      </c>
      <c r="B1" s="37" t="s">
        <v>57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</row>
    <row r="2" spans="1:28" ht="28.5" customHeight="1" thickBot="1" x14ac:dyDescent="0.25">
      <c r="A2" s="3" t="s">
        <v>1</v>
      </c>
      <c r="B2" s="4">
        <v>10</v>
      </c>
      <c r="K2" s="6"/>
      <c r="L2" s="21"/>
      <c r="M2" s="7"/>
      <c r="N2" s="8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</row>
    <row r="3" spans="1:28" ht="15.75" customHeight="1" thickBot="1" x14ac:dyDescent="0.25">
      <c r="K3" s="6"/>
      <c r="L3" s="5"/>
      <c r="M3" s="5"/>
      <c r="N3" s="5"/>
      <c r="O3" s="5"/>
      <c r="P3" s="5"/>
      <c r="Q3" s="5"/>
      <c r="R3" s="5"/>
      <c r="S3" s="5"/>
      <c r="T3" s="6"/>
      <c r="U3" s="6"/>
      <c r="V3" s="6"/>
      <c r="W3" s="6"/>
      <c r="X3" s="6"/>
      <c r="Y3" s="6"/>
      <c r="Z3" s="6"/>
      <c r="AA3" s="6"/>
      <c r="AB3" s="6"/>
    </row>
    <row r="4" spans="1:28" ht="37.5" customHeight="1" thickBot="1" x14ac:dyDescent="0.25">
      <c r="A4" s="10"/>
      <c r="B4" s="11" t="s">
        <v>13</v>
      </c>
      <c r="C4" s="11" t="s">
        <v>14</v>
      </c>
      <c r="D4" s="13" t="s">
        <v>17</v>
      </c>
      <c r="E4" s="12" t="s">
        <v>15</v>
      </c>
      <c r="F4" s="12" t="s">
        <v>16</v>
      </c>
      <c r="G4" s="13" t="s">
        <v>18</v>
      </c>
      <c r="K4" s="6"/>
      <c r="L4" s="5"/>
      <c r="M4" s="5"/>
      <c r="N4" s="5"/>
      <c r="O4" s="5"/>
      <c r="P4" s="5"/>
      <c r="Q4" s="5"/>
      <c r="R4" s="5"/>
      <c r="S4" s="5"/>
      <c r="T4" s="6"/>
      <c r="U4" s="6"/>
      <c r="V4" s="6"/>
      <c r="W4" s="6"/>
      <c r="X4" s="6"/>
      <c r="Y4" s="6"/>
      <c r="Z4" s="6"/>
      <c r="AA4" s="6"/>
      <c r="AB4" s="6"/>
    </row>
    <row r="5" spans="1:28" ht="17.25" thickBot="1" x14ac:dyDescent="0.25">
      <c r="A5" s="14" t="s">
        <v>2</v>
      </c>
      <c r="B5" s="17" t="str">
        <f>VLOOKUP(B1,Ressources,10)</f>
        <v>Bois de Bambou Magique</v>
      </c>
      <c r="C5" s="17">
        <f>VLOOKUP(B1,Ressources,2)</f>
        <v>20</v>
      </c>
      <c r="D5" s="17"/>
      <c r="E5" s="17">
        <f>($B$2*C5)-D5</f>
        <v>200</v>
      </c>
      <c r="F5" s="17">
        <f>VLOOKUP(B5,Pods,2)</f>
        <v>0</v>
      </c>
      <c r="G5" s="17">
        <f>(F5*E5)</f>
        <v>0</v>
      </c>
      <c r="K5" s="6"/>
      <c r="L5" s="5"/>
      <c r="M5" s="5"/>
      <c r="N5" s="5"/>
      <c r="O5" s="5"/>
      <c r="P5" s="5"/>
      <c r="Q5" s="5"/>
      <c r="R5" s="5"/>
      <c r="S5" s="5"/>
      <c r="T5" s="6"/>
      <c r="U5" s="6"/>
      <c r="V5" s="6"/>
      <c r="W5" s="6"/>
      <c r="X5" s="6"/>
      <c r="Y5" s="6"/>
      <c r="Z5" s="6"/>
      <c r="AA5" s="6"/>
      <c r="AB5" s="6"/>
    </row>
    <row r="6" spans="1:28" ht="16.5" x14ac:dyDescent="0.2">
      <c r="A6" s="15" t="s">
        <v>3</v>
      </c>
      <c r="B6" s="18" t="str">
        <f>VLOOKUP(B1,Ressources,11)</f>
        <v>-</v>
      </c>
      <c r="C6" s="18">
        <f>VLOOKUP(B1,Ressources,3)</f>
        <v>0</v>
      </c>
      <c r="D6" s="18"/>
      <c r="E6" s="18">
        <f t="shared" ref="E6:E12" si="0">($B$2*C6)-D6</f>
        <v>0</v>
      </c>
      <c r="F6" s="17">
        <f>VLOOKUP(B6,Pods,2)</f>
        <v>0</v>
      </c>
      <c r="G6" s="18"/>
      <c r="K6" s="6"/>
      <c r="L6" s="5"/>
      <c r="M6" s="5"/>
      <c r="N6" s="5"/>
      <c r="O6" s="5"/>
      <c r="P6" s="5"/>
      <c r="Q6" s="5"/>
      <c r="R6" s="5"/>
      <c r="S6" s="5"/>
      <c r="T6" s="6"/>
      <c r="U6" s="6"/>
      <c r="V6" s="6"/>
      <c r="W6" s="6"/>
      <c r="X6" s="6"/>
      <c r="Y6" s="6"/>
      <c r="Z6" s="6"/>
      <c r="AA6" s="6"/>
      <c r="AB6" s="6"/>
    </row>
    <row r="7" spans="1:28" ht="16.5" x14ac:dyDescent="0.2">
      <c r="A7" s="15" t="s">
        <v>4</v>
      </c>
      <c r="B7" s="18" t="str">
        <f>VLOOKUP(B1,Ressources,12)</f>
        <v>-</v>
      </c>
      <c r="C7" s="18">
        <f>VLOOKUP(B1,Ressources,4)</f>
        <v>0</v>
      </c>
      <c r="D7" s="18"/>
      <c r="E7" s="18">
        <f t="shared" si="0"/>
        <v>0</v>
      </c>
      <c r="F7" s="18"/>
      <c r="G7" s="18"/>
      <c r="K7" s="6"/>
      <c r="L7" s="5"/>
      <c r="M7" s="5"/>
      <c r="N7" s="5"/>
      <c r="O7" s="5"/>
      <c r="P7" s="5"/>
      <c r="Q7" s="5"/>
      <c r="R7" s="5"/>
      <c r="S7" s="5"/>
      <c r="T7" s="6"/>
      <c r="U7" s="6"/>
      <c r="V7" s="6"/>
      <c r="W7" s="6"/>
      <c r="X7" s="6"/>
      <c r="Y7" s="6"/>
      <c r="Z7" s="6"/>
      <c r="AA7" s="6"/>
      <c r="AB7" s="6"/>
    </row>
    <row r="8" spans="1:28" ht="16.5" x14ac:dyDescent="0.2">
      <c r="A8" s="15" t="s">
        <v>5</v>
      </c>
      <c r="B8" s="18" t="str">
        <f>VLOOKUP(B1,Ressources,13)</f>
        <v>-</v>
      </c>
      <c r="C8" s="18">
        <f>VLOOKUP(B1,Ressources,5)</f>
        <v>0</v>
      </c>
      <c r="D8" s="18"/>
      <c r="E8" s="18">
        <f t="shared" si="0"/>
        <v>0</v>
      </c>
      <c r="F8" s="18"/>
      <c r="G8" s="18"/>
      <c r="K8" s="6"/>
      <c r="L8" s="9"/>
      <c r="M8" s="9"/>
      <c r="N8" s="9"/>
      <c r="O8" s="9"/>
      <c r="P8" s="9"/>
      <c r="Q8" s="9"/>
      <c r="R8" s="6"/>
      <c r="S8" s="6"/>
      <c r="T8" s="6"/>
      <c r="U8" s="6"/>
      <c r="V8" s="6"/>
      <c r="W8" s="6"/>
      <c r="X8" s="6"/>
      <c r="Y8" s="6"/>
      <c r="Z8" s="6"/>
      <c r="AA8" s="6"/>
      <c r="AB8" s="6"/>
    </row>
    <row r="9" spans="1:28" ht="16.5" x14ac:dyDescent="0.2">
      <c r="A9" s="15" t="s">
        <v>6</v>
      </c>
      <c r="B9" s="18" t="str">
        <f>VLOOKUP(B1,Ressources,14)</f>
        <v>-</v>
      </c>
      <c r="C9" s="18">
        <f>VLOOKUP(B1,Ressources,6)</f>
        <v>0</v>
      </c>
      <c r="D9" s="18"/>
      <c r="E9" s="18">
        <f t="shared" si="0"/>
        <v>0</v>
      </c>
      <c r="F9" s="18"/>
      <c r="G9" s="18"/>
    </row>
    <row r="10" spans="1:28" ht="16.5" x14ac:dyDescent="0.2">
      <c r="A10" s="15" t="s">
        <v>7</v>
      </c>
      <c r="B10" s="18" t="str">
        <f>VLOOKUP(B1,Ressources,15)</f>
        <v>-</v>
      </c>
      <c r="C10" s="18">
        <f>VLOOKUP(B1,Ressources,7)</f>
        <v>0</v>
      </c>
      <c r="D10" s="18"/>
      <c r="E10" s="18">
        <f t="shared" si="0"/>
        <v>0</v>
      </c>
      <c r="F10" s="18"/>
      <c r="G10" s="18"/>
    </row>
    <row r="11" spans="1:28" ht="16.5" x14ac:dyDescent="0.2">
      <c r="A11" s="15" t="s">
        <v>8</v>
      </c>
      <c r="B11" s="18" t="str">
        <f>VLOOKUP(B1,Ressources,16)</f>
        <v>-</v>
      </c>
      <c r="C11" s="18">
        <f>VLOOKUP(B1,Ressources,8)</f>
        <v>0</v>
      </c>
      <c r="D11" s="18"/>
      <c r="E11" s="18">
        <f t="shared" si="0"/>
        <v>0</v>
      </c>
      <c r="F11" s="18"/>
      <c r="G11" s="18"/>
    </row>
    <row r="12" spans="1:28" ht="17.25" thickBot="1" x14ac:dyDescent="0.25">
      <c r="A12" s="16" t="s">
        <v>9</v>
      </c>
      <c r="B12" s="19" t="str">
        <f>VLOOKUP(B1,Ressources,17)</f>
        <v>-</v>
      </c>
      <c r="C12" s="19">
        <f>VLOOKUP(B1,Ressources,9)</f>
        <v>0</v>
      </c>
      <c r="D12" s="19"/>
      <c r="E12" s="19">
        <f t="shared" si="0"/>
        <v>0</v>
      </c>
      <c r="F12" s="19"/>
      <c r="G12" s="19"/>
    </row>
    <row r="13" spans="1:28" ht="13.5" thickBot="1" x14ac:dyDescent="0.25"/>
    <row r="14" spans="1:28" ht="23.25" customHeight="1" thickBot="1" x14ac:dyDescent="0.25">
      <c r="F14" s="20" t="s">
        <v>19</v>
      </c>
      <c r="G14" s="12">
        <f>SUM(G5:G12)</f>
        <v>0</v>
      </c>
    </row>
  </sheetData>
  <sheetProtection selectLockedCells="1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BDD!$A$1:$A$27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T47"/>
  <sheetViews>
    <sheetView zoomScale="85" zoomScaleNormal="85" workbookViewId="0">
      <selection activeCell="C14" sqref="C14"/>
    </sheetView>
  </sheetViews>
  <sheetFormatPr baseColWidth="10" defaultRowHeight="15" x14ac:dyDescent="0.25"/>
  <cols>
    <col min="1" max="1" width="35.28515625" style="30" customWidth="1"/>
    <col min="2" max="2" width="11.42578125" style="31"/>
    <col min="3" max="8" width="11.42578125" style="32"/>
    <col min="9" max="9" width="11.42578125" style="33"/>
    <col min="10" max="10" width="23.7109375" style="41" bestFit="1" customWidth="1"/>
    <col min="11" max="11" width="18.140625" style="42" bestFit="1" customWidth="1"/>
    <col min="12" max="16" width="14.7109375" style="42" customWidth="1"/>
    <col min="17" max="17" width="14.7109375" style="43" customWidth="1"/>
    <col min="18" max="18" width="23.85546875" style="34" bestFit="1" customWidth="1"/>
    <col min="19" max="19" width="11.42578125" style="35"/>
    <col min="20" max="16384" width="11.42578125" style="29"/>
  </cols>
  <sheetData>
    <row r="1" spans="1:20" x14ac:dyDescent="0.25">
      <c r="A1" s="22" t="s">
        <v>10</v>
      </c>
      <c r="B1" s="23">
        <v>20</v>
      </c>
      <c r="C1" s="24">
        <v>0</v>
      </c>
      <c r="D1" s="24">
        <v>0</v>
      </c>
      <c r="E1" s="24">
        <v>0</v>
      </c>
      <c r="F1" s="24">
        <v>0</v>
      </c>
      <c r="G1" s="24">
        <v>0</v>
      </c>
      <c r="H1" s="24">
        <v>0</v>
      </c>
      <c r="I1" s="25">
        <v>0</v>
      </c>
      <c r="J1" s="38" t="s">
        <v>11</v>
      </c>
      <c r="K1" s="39" t="s">
        <v>12</v>
      </c>
      <c r="L1" s="39" t="s">
        <v>12</v>
      </c>
      <c r="M1" s="39" t="s">
        <v>12</v>
      </c>
      <c r="N1" s="39" t="s">
        <v>12</v>
      </c>
      <c r="O1" s="39" t="s">
        <v>12</v>
      </c>
      <c r="P1" s="39" t="s">
        <v>12</v>
      </c>
      <c r="Q1" s="40" t="s">
        <v>12</v>
      </c>
      <c r="R1" s="26" t="s">
        <v>12</v>
      </c>
      <c r="S1" s="27">
        <v>0</v>
      </c>
      <c r="T1" s="28"/>
    </row>
    <row r="2" spans="1:20" x14ac:dyDescent="0.25">
      <c r="A2" s="30" t="s">
        <v>21</v>
      </c>
      <c r="B2" s="31">
        <v>20</v>
      </c>
      <c r="C2" s="32">
        <v>0</v>
      </c>
      <c r="D2" s="32">
        <v>0</v>
      </c>
      <c r="E2" s="32">
        <v>0</v>
      </c>
      <c r="F2" s="32">
        <v>0</v>
      </c>
      <c r="G2" s="32">
        <v>0</v>
      </c>
      <c r="H2" s="32">
        <v>0</v>
      </c>
      <c r="I2" s="33">
        <v>0</v>
      </c>
      <c r="J2" s="41" t="s">
        <v>20</v>
      </c>
      <c r="K2" s="42" t="s">
        <v>12</v>
      </c>
      <c r="L2" s="42" t="s">
        <v>12</v>
      </c>
      <c r="M2" s="42" t="s">
        <v>12</v>
      </c>
      <c r="N2" s="42" t="s">
        <v>12</v>
      </c>
      <c r="O2" s="42" t="s">
        <v>12</v>
      </c>
      <c r="P2" s="42" t="s">
        <v>12</v>
      </c>
      <c r="Q2" s="43" t="s">
        <v>12</v>
      </c>
      <c r="R2" s="34" t="s">
        <v>11</v>
      </c>
      <c r="S2" s="35">
        <v>5</v>
      </c>
      <c r="T2" s="28"/>
    </row>
    <row r="3" spans="1:20" x14ac:dyDescent="0.25">
      <c r="A3" s="30" t="s">
        <v>22</v>
      </c>
      <c r="B3" s="31">
        <v>20</v>
      </c>
      <c r="C3" s="32">
        <v>0</v>
      </c>
      <c r="D3" s="32">
        <v>0</v>
      </c>
      <c r="E3" s="32">
        <v>0</v>
      </c>
      <c r="F3" s="32">
        <v>0</v>
      </c>
      <c r="G3" s="32">
        <v>0</v>
      </c>
      <c r="H3" s="32">
        <v>0</v>
      </c>
      <c r="I3" s="33">
        <v>0</v>
      </c>
      <c r="J3" s="41" t="s">
        <v>23</v>
      </c>
      <c r="K3" s="42" t="s">
        <v>12</v>
      </c>
      <c r="L3" s="42" t="s">
        <v>12</v>
      </c>
      <c r="M3" s="42" t="s">
        <v>12</v>
      </c>
      <c r="N3" s="42" t="s">
        <v>12</v>
      </c>
      <c r="O3" s="42" t="s">
        <v>12</v>
      </c>
      <c r="P3" s="42" t="s">
        <v>12</v>
      </c>
      <c r="Q3" s="43" t="s">
        <v>12</v>
      </c>
      <c r="R3" s="34" t="s">
        <v>20</v>
      </c>
      <c r="S3" s="35">
        <v>5</v>
      </c>
      <c r="T3" s="28"/>
    </row>
    <row r="4" spans="1:20" x14ac:dyDescent="0.25">
      <c r="A4" s="30" t="s">
        <v>25</v>
      </c>
      <c r="B4" s="31">
        <v>20</v>
      </c>
      <c r="C4" s="32">
        <v>0</v>
      </c>
      <c r="D4" s="32">
        <v>0</v>
      </c>
      <c r="E4" s="32">
        <v>0</v>
      </c>
      <c r="F4" s="32">
        <v>0</v>
      </c>
      <c r="G4" s="32">
        <v>0</v>
      </c>
      <c r="H4" s="32">
        <v>0</v>
      </c>
      <c r="I4" s="33">
        <v>0</v>
      </c>
      <c r="J4" s="41" t="s">
        <v>24</v>
      </c>
      <c r="K4" s="42" t="s">
        <v>12</v>
      </c>
      <c r="L4" s="42" t="s">
        <v>12</v>
      </c>
      <c r="M4" s="42" t="s">
        <v>12</v>
      </c>
      <c r="N4" s="42" t="s">
        <v>12</v>
      </c>
      <c r="O4" s="42" t="s">
        <v>12</v>
      </c>
      <c r="P4" s="42" t="s">
        <v>12</v>
      </c>
      <c r="Q4" s="43" t="s">
        <v>12</v>
      </c>
      <c r="R4" s="34" t="s">
        <v>23</v>
      </c>
      <c r="S4" s="35">
        <v>5</v>
      </c>
      <c r="T4" s="28"/>
    </row>
    <row r="5" spans="1:20" x14ac:dyDescent="0.25">
      <c r="A5" s="30" t="s">
        <v>27</v>
      </c>
      <c r="B5" s="31">
        <v>20</v>
      </c>
      <c r="C5" s="32">
        <v>0</v>
      </c>
      <c r="D5" s="32">
        <v>0</v>
      </c>
      <c r="E5" s="32">
        <v>0</v>
      </c>
      <c r="F5" s="32">
        <v>0</v>
      </c>
      <c r="G5" s="32">
        <v>0</v>
      </c>
      <c r="H5" s="32">
        <v>0</v>
      </c>
      <c r="I5" s="33">
        <v>0</v>
      </c>
      <c r="J5" s="41" t="s">
        <v>26</v>
      </c>
      <c r="K5" s="42" t="s">
        <v>12</v>
      </c>
      <c r="L5" s="42" t="s">
        <v>12</v>
      </c>
      <c r="M5" s="42" t="s">
        <v>12</v>
      </c>
      <c r="N5" s="42" t="s">
        <v>12</v>
      </c>
      <c r="O5" s="42" t="s">
        <v>12</v>
      </c>
      <c r="P5" s="42" t="s">
        <v>12</v>
      </c>
      <c r="Q5" s="43" t="s">
        <v>12</v>
      </c>
      <c r="R5" s="34" t="s">
        <v>24</v>
      </c>
      <c r="S5" s="35">
        <v>2</v>
      </c>
      <c r="T5" s="28"/>
    </row>
    <row r="6" spans="1:20" x14ac:dyDescent="0.25">
      <c r="A6" s="30" t="s">
        <v>29</v>
      </c>
      <c r="B6" s="31">
        <v>20</v>
      </c>
      <c r="C6" s="32">
        <v>0</v>
      </c>
      <c r="D6" s="32">
        <v>0</v>
      </c>
      <c r="E6" s="32">
        <v>0</v>
      </c>
      <c r="F6" s="32">
        <v>0</v>
      </c>
      <c r="G6" s="32">
        <v>0</v>
      </c>
      <c r="H6" s="32">
        <v>0</v>
      </c>
      <c r="I6" s="33">
        <v>0</v>
      </c>
      <c r="J6" s="41" t="s">
        <v>28</v>
      </c>
      <c r="K6" s="42" t="s">
        <v>12</v>
      </c>
      <c r="L6" s="42" t="s">
        <v>12</v>
      </c>
      <c r="M6" s="42" t="s">
        <v>12</v>
      </c>
      <c r="N6" s="42" t="s">
        <v>12</v>
      </c>
      <c r="O6" s="42" t="s">
        <v>12</v>
      </c>
      <c r="P6" s="42" t="s">
        <v>12</v>
      </c>
      <c r="Q6" s="43" t="s">
        <v>12</v>
      </c>
      <c r="R6" s="34" t="s">
        <v>26</v>
      </c>
      <c r="S6" s="35">
        <v>5</v>
      </c>
      <c r="T6" s="28"/>
    </row>
    <row r="7" spans="1:20" x14ac:dyDescent="0.25">
      <c r="A7" s="30" t="s">
        <v>31</v>
      </c>
      <c r="B7" s="31">
        <v>20</v>
      </c>
      <c r="C7" s="32">
        <v>0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3">
        <v>0</v>
      </c>
      <c r="J7" s="41" t="s">
        <v>30</v>
      </c>
      <c r="K7" s="42" t="s">
        <v>12</v>
      </c>
      <c r="L7" s="42" t="s">
        <v>12</v>
      </c>
      <c r="M7" s="42" t="s">
        <v>12</v>
      </c>
      <c r="N7" s="42" t="s">
        <v>12</v>
      </c>
      <c r="O7" s="42" t="s">
        <v>12</v>
      </c>
      <c r="P7" s="42" t="s">
        <v>12</v>
      </c>
      <c r="Q7" s="43" t="s">
        <v>12</v>
      </c>
      <c r="R7" s="34" t="s">
        <v>28</v>
      </c>
      <c r="S7" s="35">
        <v>5</v>
      </c>
      <c r="T7" s="28"/>
    </row>
    <row r="8" spans="1:20" x14ac:dyDescent="0.25">
      <c r="A8" s="30" t="s">
        <v>33</v>
      </c>
      <c r="B8" s="31">
        <v>20</v>
      </c>
      <c r="C8" s="32">
        <v>0</v>
      </c>
      <c r="D8" s="32">
        <v>0</v>
      </c>
      <c r="E8" s="32">
        <v>0</v>
      </c>
      <c r="F8" s="32">
        <v>0</v>
      </c>
      <c r="G8" s="32">
        <v>0</v>
      </c>
      <c r="H8" s="32">
        <v>0</v>
      </c>
      <c r="I8" s="33">
        <v>0</v>
      </c>
      <c r="J8" s="41" t="s">
        <v>32</v>
      </c>
      <c r="K8" s="42" t="s">
        <v>12</v>
      </c>
      <c r="L8" s="42" t="s">
        <v>12</v>
      </c>
      <c r="M8" s="42" t="s">
        <v>12</v>
      </c>
      <c r="N8" s="42" t="s">
        <v>12</v>
      </c>
      <c r="O8" s="42" t="s">
        <v>12</v>
      </c>
      <c r="P8" s="42" t="s">
        <v>12</v>
      </c>
      <c r="Q8" s="43" t="s">
        <v>12</v>
      </c>
      <c r="R8" s="34" t="s">
        <v>30</v>
      </c>
      <c r="S8" s="35">
        <v>1</v>
      </c>
      <c r="T8" s="28"/>
    </row>
    <row r="9" spans="1:20" x14ac:dyDescent="0.25">
      <c r="A9" s="30" t="s">
        <v>35</v>
      </c>
      <c r="B9" s="31">
        <v>20</v>
      </c>
      <c r="C9" s="32">
        <v>0</v>
      </c>
      <c r="D9" s="32">
        <v>0</v>
      </c>
      <c r="E9" s="32">
        <v>0</v>
      </c>
      <c r="F9" s="32">
        <v>0</v>
      </c>
      <c r="G9" s="32">
        <v>0</v>
      </c>
      <c r="H9" s="32">
        <v>0</v>
      </c>
      <c r="I9" s="33">
        <v>0</v>
      </c>
      <c r="J9" s="41" t="s">
        <v>34</v>
      </c>
      <c r="K9" s="42" t="s">
        <v>12</v>
      </c>
      <c r="L9" s="42" t="s">
        <v>12</v>
      </c>
      <c r="M9" s="42" t="s">
        <v>12</v>
      </c>
      <c r="N9" s="42" t="s">
        <v>12</v>
      </c>
      <c r="O9" s="42" t="s">
        <v>12</v>
      </c>
      <c r="P9" s="42" t="s">
        <v>12</v>
      </c>
      <c r="Q9" s="43" t="s">
        <v>12</v>
      </c>
      <c r="R9" s="34" t="s">
        <v>32</v>
      </c>
      <c r="S9" s="35">
        <v>5</v>
      </c>
      <c r="T9" s="28"/>
    </row>
    <row r="10" spans="1:20" x14ac:dyDescent="0.25">
      <c r="A10" s="30" t="s">
        <v>37</v>
      </c>
      <c r="B10" s="31">
        <v>20</v>
      </c>
      <c r="C10" s="32">
        <v>0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3">
        <v>0</v>
      </c>
      <c r="J10" s="41" t="s">
        <v>36</v>
      </c>
      <c r="K10" s="42" t="s">
        <v>12</v>
      </c>
      <c r="L10" s="42" t="s">
        <v>12</v>
      </c>
      <c r="M10" s="42" t="s">
        <v>12</v>
      </c>
      <c r="N10" s="42" t="s">
        <v>12</v>
      </c>
      <c r="O10" s="42" t="s">
        <v>12</v>
      </c>
      <c r="P10" s="42" t="s">
        <v>12</v>
      </c>
      <c r="Q10" s="43" t="s">
        <v>12</v>
      </c>
      <c r="R10" s="34" t="s">
        <v>34</v>
      </c>
      <c r="S10" s="35">
        <v>5</v>
      </c>
      <c r="T10" s="28"/>
    </row>
    <row r="11" spans="1:20" x14ac:dyDescent="0.25">
      <c r="A11" s="30" t="s">
        <v>40</v>
      </c>
      <c r="B11" s="31">
        <v>20</v>
      </c>
      <c r="C11" s="32">
        <v>0</v>
      </c>
      <c r="D11" s="32">
        <v>0</v>
      </c>
      <c r="E11" s="32">
        <v>0</v>
      </c>
      <c r="F11" s="32">
        <v>0</v>
      </c>
      <c r="G11" s="32">
        <v>0</v>
      </c>
      <c r="H11" s="32">
        <v>0</v>
      </c>
      <c r="I11" s="33">
        <v>0</v>
      </c>
      <c r="J11" s="41" t="s">
        <v>38</v>
      </c>
      <c r="K11" s="42" t="s">
        <v>12</v>
      </c>
      <c r="L11" s="42" t="s">
        <v>12</v>
      </c>
      <c r="M11" s="42" t="s">
        <v>12</v>
      </c>
      <c r="N11" s="42" t="s">
        <v>12</v>
      </c>
      <c r="O11" s="42" t="s">
        <v>12</v>
      </c>
      <c r="P11" s="42" t="s">
        <v>12</v>
      </c>
      <c r="Q11" s="43" t="s">
        <v>12</v>
      </c>
      <c r="R11" s="34" t="s">
        <v>36</v>
      </c>
      <c r="S11" s="35">
        <v>30</v>
      </c>
      <c r="T11" s="28"/>
    </row>
    <row r="12" spans="1:20" x14ac:dyDescent="0.25">
      <c r="A12" s="30" t="s">
        <v>41</v>
      </c>
      <c r="B12" s="31">
        <v>20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3">
        <v>0</v>
      </c>
      <c r="J12" s="41" t="s">
        <v>39</v>
      </c>
      <c r="K12" s="42" t="s">
        <v>12</v>
      </c>
      <c r="L12" s="42" t="s">
        <v>12</v>
      </c>
      <c r="M12" s="42" t="s">
        <v>12</v>
      </c>
      <c r="N12" s="42" t="s">
        <v>12</v>
      </c>
      <c r="O12" s="42" t="s">
        <v>12</v>
      </c>
      <c r="P12" s="42" t="s">
        <v>12</v>
      </c>
      <c r="Q12" s="43" t="s">
        <v>12</v>
      </c>
      <c r="R12" s="34" t="s">
        <v>38</v>
      </c>
      <c r="S12" s="35">
        <v>5</v>
      </c>
      <c r="T12" s="28"/>
    </row>
    <row r="13" spans="1:20" x14ac:dyDescent="0.25">
      <c r="A13" s="30" t="s">
        <v>42</v>
      </c>
      <c r="B13" s="31">
        <v>20</v>
      </c>
      <c r="C13" s="32">
        <v>0</v>
      </c>
      <c r="D13" s="32">
        <v>0</v>
      </c>
      <c r="E13" s="32">
        <v>0</v>
      </c>
      <c r="F13" s="32">
        <v>0</v>
      </c>
      <c r="G13" s="32">
        <v>0</v>
      </c>
      <c r="H13" s="32">
        <v>0</v>
      </c>
      <c r="I13" s="33">
        <v>0</v>
      </c>
      <c r="J13" s="41" t="s">
        <v>43</v>
      </c>
      <c r="K13" s="42" t="s">
        <v>12</v>
      </c>
      <c r="L13" s="42" t="s">
        <v>12</v>
      </c>
      <c r="M13" s="42" t="s">
        <v>12</v>
      </c>
      <c r="N13" s="42" t="s">
        <v>12</v>
      </c>
      <c r="O13" s="42" t="s">
        <v>12</v>
      </c>
      <c r="P13" s="42" t="s">
        <v>12</v>
      </c>
      <c r="Q13" s="43" t="s">
        <v>12</v>
      </c>
      <c r="R13" s="34" t="s">
        <v>39</v>
      </c>
      <c r="S13" s="35">
        <v>5</v>
      </c>
      <c r="T13" s="28"/>
    </row>
    <row r="14" spans="1:20" x14ac:dyDescent="0.25">
      <c r="A14" s="30" t="s">
        <v>45</v>
      </c>
      <c r="B14" s="31">
        <v>20</v>
      </c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3">
        <v>0</v>
      </c>
      <c r="J14" s="41" t="s">
        <v>44</v>
      </c>
      <c r="K14" s="42" t="s">
        <v>12</v>
      </c>
      <c r="L14" s="42" t="s">
        <v>12</v>
      </c>
      <c r="M14" s="42" t="s">
        <v>12</v>
      </c>
      <c r="N14" s="42" t="s">
        <v>12</v>
      </c>
      <c r="O14" s="42" t="s">
        <v>12</v>
      </c>
      <c r="P14" s="42" t="s">
        <v>12</v>
      </c>
      <c r="Q14" s="43" t="s">
        <v>12</v>
      </c>
      <c r="R14" s="34" t="s">
        <v>43</v>
      </c>
      <c r="S14" s="35">
        <v>5</v>
      </c>
      <c r="T14" s="28"/>
    </row>
    <row r="15" spans="1:20" x14ac:dyDescent="0.25">
      <c r="A15" s="30" t="s">
        <v>47</v>
      </c>
      <c r="B15" s="31">
        <v>20</v>
      </c>
      <c r="C15" s="32">
        <v>0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3">
        <v>0</v>
      </c>
      <c r="J15" s="41" t="s">
        <v>46</v>
      </c>
      <c r="K15" s="42" t="s">
        <v>12</v>
      </c>
      <c r="L15" s="42" t="s">
        <v>12</v>
      </c>
      <c r="M15" s="42" t="s">
        <v>12</v>
      </c>
      <c r="N15" s="42" t="s">
        <v>12</v>
      </c>
      <c r="O15" s="42" t="s">
        <v>12</v>
      </c>
      <c r="P15" s="42" t="s">
        <v>12</v>
      </c>
      <c r="Q15" s="43" t="s">
        <v>12</v>
      </c>
      <c r="R15" s="34" t="s">
        <v>44</v>
      </c>
      <c r="S15" s="35">
        <v>5</v>
      </c>
      <c r="T15" s="28"/>
    </row>
    <row r="16" spans="1:20" x14ac:dyDescent="0.25">
      <c r="A16" s="30" t="s">
        <v>49</v>
      </c>
      <c r="B16" s="31">
        <v>20</v>
      </c>
      <c r="C16" s="32">
        <v>0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3">
        <v>0</v>
      </c>
      <c r="J16" s="41" t="s">
        <v>48</v>
      </c>
      <c r="K16" s="42" t="s">
        <v>12</v>
      </c>
      <c r="L16" s="42" t="s">
        <v>12</v>
      </c>
      <c r="M16" s="42" t="s">
        <v>12</v>
      </c>
      <c r="N16" s="42" t="s">
        <v>12</v>
      </c>
      <c r="O16" s="42" t="s">
        <v>12</v>
      </c>
      <c r="P16" s="42" t="s">
        <v>12</v>
      </c>
      <c r="Q16" s="43" t="s">
        <v>12</v>
      </c>
      <c r="R16" s="34" t="s">
        <v>46</v>
      </c>
      <c r="S16" s="35">
        <v>5</v>
      </c>
      <c r="T16" s="28"/>
    </row>
    <row r="17" spans="1:20" x14ac:dyDescent="0.25">
      <c r="A17" s="30" t="s">
        <v>51</v>
      </c>
      <c r="B17" s="31">
        <v>20</v>
      </c>
      <c r="C17" s="32">
        <v>0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3">
        <v>0</v>
      </c>
      <c r="J17" s="41" t="s">
        <v>50</v>
      </c>
      <c r="K17" s="42" t="s">
        <v>12</v>
      </c>
      <c r="L17" s="42" t="s">
        <v>12</v>
      </c>
      <c r="M17" s="42" t="s">
        <v>12</v>
      </c>
      <c r="N17" s="42" t="s">
        <v>12</v>
      </c>
      <c r="O17" s="42" t="s">
        <v>12</v>
      </c>
      <c r="P17" s="42" t="s">
        <v>12</v>
      </c>
      <c r="Q17" s="43" t="s">
        <v>12</v>
      </c>
      <c r="R17" s="34" t="s">
        <v>48</v>
      </c>
      <c r="S17" s="35">
        <v>2</v>
      </c>
      <c r="T17" s="28"/>
    </row>
    <row r="18" spans="1:20" x14ac:dyDescent="0.25">
      <c r="A18" s="30" t="s">
        <v>54</v>
      </c>
      <c r="B18" s="31">
        <v>20</v>
      </c>
      <c r="C18" s="32">
        <v>0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3">
        <v>0</v>
      </c>
      <c r="J18" s="41" t="s">
        <v>52</v>
      </c>
      <c r="K18" s="42" t="s">
        <v>12</v>
      </c>
      <c r="L18" s="42" t="s">
        <v>12</v>
      </c>
      <c r="M18" s="42" t="s">
        <v>12</v>
      </c>
      <c r="N18" s="42" t="s">
        <v>12</v>
      </c>
      <c r="O18" s="42" t="s">
        <v>12</v>
      </c>
      <c r="P18" s="42" t="s">
        <v>12</v>
      </c>
      <c r="Q18" s="43" t="s">
        <v>12</v>
      </c>
      <c r="R18" s="34" t="s">
        <v>50</v>
      </c>
      <c r="S18" s="35">
        <v>5</v>
      </c>
      <c r="T18" s="28"/>
    </row>
    <row r="19" spans="1:20" x14ac:dyDescent="0.25">
      <c r="A19" s="30" t="s">
        <v>53</v>
      </c>
      <c r="B19" s="31">
        <v>20</v>
      </c>
      <c r="C19" s="32">
        <v>0</v>
      </c>
      <c r="D19" s="32">
        <v>0</v>
      </c>
      <c r="E19" s="32">
        <v>0</v>
      </c>
      <c r="F19" s="32">
        <v>0</v>
      </c>
      <c r="G19" s="32">
        <v>0</v>
      </c>
      <c r="H19" s="32">
        <v>0</v>
      </c>
      <c r="I19" s="33">
        <v>0</v>
      </c>
      <c r="J19" s="41" t="s">
        <v>55</v>
      </c>
      <c r="K19" s="42" t="s">
        <v>12</v>
      </c>
      <c r="L19" s="42" t="s">
        <v>12</v>
      </c>
      <c r="M19" s="42" t="s">
        <v>12</v>
      </c>
      <c r="N19" s="42" t="s">
        <v>12</v>
      </c>
      <c r="O19" s="42" t="s">
        <v>12</v>
      </c>
      <c r="P19" s="42" t="s">
        <v>12</v>
      </c>
      <c r="Q19" s="43" t="s">
        <v>12</v>
      </c>
      <c r="R19" s="34" t="s">
        <v>52</v>
      </c>
      <c r="S19" s="35">
        <v>5</v>
      </c>
      <c r="T19" s="28"/>
    </row>
    <row r="20" spans="1:20" x14ac:dyDescent="0.25">
      <c r="A20" s="30" t="s">
        <v>57</v>
      </c>
      <c r="B20" s="31">
        <v>20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3">
        <v>0</v>
      </c>
      <c r="J20" s="41" t="s">
        <v>56</v>
      </c>
      <c r="K20" s="42" t="s">
        <v>12</v>
      </c>
      <c r="L20" s="42" t="s">
        <v>12</v>
      </c>
      <c r="M20" s="42" t="s">
        <v>12</v>
      </c>
      <c r="N20" s="42" t="s">
        <v>12</v>
      </c>
      <c r="O20" s="42" t="s">
        <v>12</v>
      </c>
      <c r="P20" s="42" t="s">
        <v>12</v>
      </c>
      <c r="Q20" s="43" t="s">
        <v>12</v>
      </c>
      <c r="R20" s="34" t="s">
        <v>55</v>
      </c>
      <c r="S20" s="35">
        <v>10</v>
      </c>
      <c r="T20" s="28"/>
    </row>
    <row r="21" spans="1:20" x14ac:dyDescent="0.25">
      <c r="A21" s="30" t="s">
        <v>59</v>
      </c>
      <c r="B21" s="31">
        <v>20</v>
      </c>
      <c r="C21" s="32">
        <v>0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3">
        <v>0</v>
      </c>
      <c r="J21" s="41" t="s">
        <v>58</v>
      </c>
      <c r="K21" s="42" t="s">
        <v>12</v>
      </c>
      <c r="L21" s="42" t="s">
        <v>12</v>
      </c>
      <c r="M21" s="42" t="s">
        <v>12</v>
      </c>
      <c r="N21" s="42" t="s">
        <v>12</v>
      </c>
      <c r="O21" s="42" t="s">
        <v>12</v>
      </c>
      <c r="P21" s="42" t="s">
        <v>12</v>
      </c>
      <c r="Q21" s="43" t="s">
        <v>12</v>
      </c>
      <c r="R21" s="34" t="s">
        <v>56</v>
      </c>
      <c r="S21" s="35">
        <v>5</v>
      </c>
      <c r="T21" s="28"/>
    </row>
    <row r="22" spans="1:20" x14ac:dyDescent="0.25">
      <c r="A22" s="30" t="s">
        <v>61</v>
      </c>
      <c r="B22" s="31">
        <v>20</v>
      </c>
      <c r="C22" s="32">
        <v>0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3">
        <v>0</v>
      </c>
      <c r="J22" s="41" t="s">
        <v>60</v>
      </c>
      <c r="K22" s="42" t="s">
        <v>12</v>
      </c>
      <c r="L22" s="42" t="s">
        <v>12</v>
      </c>
      <c r="M22" s="42" t="s">
        <v>12</v>
      </c>
      <c r="N22" s="42" t="s">
        <v>12</v>
      </c>
      <c r="O22" s="42" t="s">
        <v>12</v>
      </c>
      <c r="P22" s="42" t="s">
        <v>12</v>
      </c>
      <c r="Q22" s="43" t="s">
        <v>12</v>
      </c>
      <c r="R22" s="34" t="s">
        <v>58</v>
      </c>
      <c r="S22" s="35">
        <v>1</v>
      </c>
    </row>
    <row r="23" spans="1:20" x14ac:dyDescent="0.25">
      <c r="A23" s="30" t="s">
        <v>63</v>
      </c>
      <c r="B23" s="31">
        <v>20</v>
      </c>
      <c r="C23" s="32">
        <v>0</v>
      </c>
      <c r="D23" s="32">
        <v>0</v>
      </c>
      <c r="E23" s="32">
        <v>0</v>
      </c>
      <c r="F23" s="32">
        <v>0</v>
      </c>
      <c r="G23" s="32">
        <v>0</v>
      </c>
      <c r="H23" s="32">
        <v>0</v>
      </c>
      <c r="I23" s="33">
        <v>0</v>
      </c>
      <c r="J23" s="41" t="s">
        <v>62</v>
      </c>
      <c r="K23" s="42" t="s">
        <v>12</v>
      </c>
      <c r="L23" s="42" t="s">
        <v>12</v>
      </c>
      <c r="M23" s="42" t="s">
        <v>12</v>
      </c>
      <c r="N23" s="42" t="s">
        <v>12</v>
      </c>
      <c r="O23" s="42" t="s">
        <v>12</v>
      </c>
      <c r="P23" s="42" t="s">
        <v>12</v>
      </c>
      <c r="Q23" s="43" t="s">
        <v>12</v>
      </c>
      <c r="R23" s="34" t="s">
        <v>60</v>
      </c>
      <c r="S23" s="35">
        <v>5</v>
      </c>
    </row>
    <row r="24" spans="1:20" x14ac:dyDescent="0.25">
      <c r="A24" s="30" t="s">
        <v>65</v>
      </c>
      <c r="B24" s="31">
        <v>20</v>
      </c>
      <c r="C24" s="32">
        <v>0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3">
        <v>0</v>
      </c>
      <c r="J24" s="41" t="s">
        <v>64</v>
      </c>
      <c r="K24" s="42" t="s">
        <v>12</v>
      </c>
      <c r="L24" s="42" t="s">
        <v>12</v>
      </c>
      <c r="M24" s="42" t="s">
        <v>12</v>
      </c>
      <c r="N24" s="42" t="s">
        <v>12</v>
      </c>
      <c r="O24" s="42" t="s">
        <v>12</v>
      </c>
      <c r="P24" s="42" t="s">
        <v>12</v>
      </c>
      <c r="Q24" s="43" t="s">
        <v>12</v>
      </c>
      <c r="R24" s="34" t="s">
        <v>62</v>
      </c>
      <c r="S24" s="35">
        <v>5</v>
      </c>
    </row>
    <row r="25" spans="1:20" x14ac:dyDescent="0.25">
      <c r="A25" s="30" t="s">
        <v>66</v>
      </c>
      <c r="B25" s="31">
        <v>2</v>
      </c>
      <c r="C25" s="32">
        <v>2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3">
        <v>0</v>
      </c>
      <c r="J25" s="41" t="s">
        <v>23</v>
      </c>
      <c r="K25" s="42" t="s">
        <v>20</v>
      </c>
      <c r="L25" s="42" t="s">
        <v>12</v>
      </c>
      <c r="M25" s="42" t="s">
        <v>12</v>
      </c>
      <c r="N25" s="42" t="s">
        <v>12</v>
      </c>
      <c r="O25" s="42" t="s">
        <v>12</v>
      </c>
      <c r="P25" s="42" t="s">
        <v>12</v>
      </c>
      <c r="Q25" s="43" t="s">
        <v>12</v>
      </c>
      <c r="R25" s="34" t="s">
        <v>64</v>
      </c>
      <c r="S25" s="35">
        <v>5</v>
      </c>
      <c r="T25" s="36"/>
    </row>
    <row r="26" spans="1:20" x14ac:dyDescent="0.25">
      <c r="A26" s="30" t="s">
        <v>67</v>
      </c>
      <c r="B26" s="31">
        <v>2</v>
      </c>
      <c r="C26" s="32">
        <v>2</v>
      </c>
      <c r="D26" s="32">
        <v>2</v>
      </c>
      <c r="E26" s="32">
        <v>0</v>
      </c>
      <c r="F26" s="32">
        <v>0</v>
      </c>
      <c r="G26" s="32">
        <v>0</v>
      </c>
      <c r="H26" s="32">
        <v>0</v>
      </c>
      <c r="I26" s="33">
        <v>0</v>
      </c>
      <c r="J26" s="41" t="s">
        <v>43</v>
      </c>
      <c r="K26" s="42" t="s">
        <v>34</v>
      </c>
      <c r="L26" s="42" t="s">
        <v>26</v>
      </c>
      <c r="M26" s="42" t="s">
        <v>12</v>
      </c>
      <c r="N26" s="42" t="s">
        <v>12</v>
      </c>
      <c r="O26" s="42" t="s">
        <v>12</v>
      </c>
      <c r="P26" s="42" t="s">
        <v>12</v>
      </c>
      <c r="Q26" s="43" t="s">
        <v>12</v>
      </c>
    </row>
    <row r="27" spans="1:20" x14ac:dyDescent="0.25">
      <c r="A27" s="30" t="s">
        <v>68</v>
      </c>
      <c r="B27" s="31">
        <v>1</v>
      </c>
      <c r="C27" s="32">
        <v>1</v>
      </c>
      <c r="D27" s="32">
        <v>2</v>
      </c>
      <c r="E27" s="32">
        <v>2</v>
      </c>
      <c r="F27" s="32">
        <v>0</v>
      </c>
      <c r="G27" s="32">
        <v>0</v>
      </c>
      <c r="H27" s="32">
        <v>0</v>
      </c>
      <c r="I27" s="33">
        <v>0</v>
      </c>
      <c r="J27" s="41" t="s">
        <v>30</v>
      </c>
      <c r="K27" s="42" t="s">
        <v>50</v>
      </c>
      <c r="L27" s="42" t="s">
        <v>46</v>
      </c>
      <c r="M27" s="42" t="s">
        <v>44</v>
      </c>
      <c r="N27" s="42" t="s">
        <v>12</v>
      </c>
      <c r="O27" s="42" t="s">
        <v>12</v>
      </c>
      <c r="P27" s="42" t="s">
        <v>12</v>
      </c>
      <c r="Q27" s="43" t="s">
        <v>12</v>
      </c>
    </row>
    <row r="47" spans="10:10" x14ac:dyDescent="0.25">
      <c r="J47" s="44"/>
    </row>
  </sheetData>
  <sortState ref="A1:Q65">
    <sortCondition ref="A1:A6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Bûcheron</vt:lpstr>
      <vt:lpstr>BDD</vt:lpstr>
      <vt:lpstr>Nom_Crafts</vt:lpstr>
      <vt:lpstr>Pods</vt:lpstr>
      <vt:lpstr>Ressources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</dc:creator>
  <cp:lastModifiedBy>Wink</cp:lastModifiedBy>
  <dcterms:created xsi:type="dcterms:W3CDTF">2012-11-09T01:15:35Z</dcterms:created>
  <dcterms:modified xsi:type="dcterms:W3CDTF">2012-11-11T19:18:34Z</dcterms:modified>
</cp:coreProperties>
</file>