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240" yWindow="105" windowWidth="12180" windowHeight="7800" tabRatio="781"/>
  </bookViews>
  <sheets>
    <sheet name="Accueil" sheetId="12" r:id="rId1"/>
    <sheet name="Semaine 1" sheetId="137" r:id="rId2"/>
    <sheet name="Semaine 2" sheetId="178" r:id="rId3"/>
    <sheet name="Semaine 3" sheetId="179" r:id="rId4"/>
    <sheet name="Semaine 4" sheetId="180" r:id="rId5"/>
    <sheet name="Semaine 5" sheetId="181" r:id="rId6"/>
  </sheets>
  <definedNames>
    <definedName name="_xlnm._FilterDatabase" localSheetId="0" hidden="1">Accueil!#REF!</definedName>
    <definedName name="An">Accueil!$A$3</definedName>
    <definedName name="liste_mois">Accueil!$B$73:$C$84</definedName>
    <definedName name="Mois">Accueil!$A$2</definedName>
    <definedName name="_xlnm.Print_Area" localSheetId="0">Accueil!#REF!</definedName>
    <definedName name="_xlnm.Print_Area" localSheetId="5">'Semaine 5'!$A$1:$P$51</definedName>
  </definedNames>
  <calcPr calcId="144525" iterateDelta="2E-3"/>
</workbook>
</file>

<file path=xl/calcChain.xml><?xml version="1.0" encoding="utf-8"?>
<calcChain xmlns="http://schemas.openxmlformats.org/spreadsheetml/2006/main">
  <c r="N21" i="179" l="1"/>
  <c r="F21" i="179"/>
  <c r="N20" i="179"/>
  <c r="F20" i="179"/>
  <c r="N19" i="179"/>
  <c r="F19" i="179"/>
  <c r="N18" i="179"/>
  <c r="F18" i="179"/>
  <c r="N17" i="179"/>
  <c r="F17" i="179"/>
  <c r="J14" i="179"/>
  <c r="B14" i="179"/>
  <c r="O12" i="179"/>
  <c r="G12" i="179"/>
  <c r="N11" i="179"/>
  <c r="F11" i="179"/>
  <c r="N10" i="179"/>
  <c r="F10" i="179"/>
  <c r="N9" i="179"/>
  <c r="F9" i="179"/>
  <c r="N8" i="179"/>
  <c r="F8" i="179"/>
  <c r="N7" i="179"/>
  <c r="N12" i="179" s="1"/>
  <c r="F7" i="179"/>
  <c r="F12" i="179" s="1"/>
  <c r="N41" i="178"/>
  <c r="F41" i="178"/>
  <c r="N40" i="178"/>
  <c r="F40" i="178"/>
  <c r="N39" i="178"/>
  <c r="F39" i="178"/>
  <c r="N38" i="178"/>
  <c r="F38" i="178"/>
  <c r="N37" i="178"/>
  <c r="F37" i="178"/>
  <c r="J34" i="178"/>
  <c r="B34" i="178"/>
  <c r="O32" i="178"/>
  <c r="G32" i="178"/>
  <c r="N31" i="178"/>
  <c r="F31" i="178"/>
  <c r="N30" i="178"/>
  <c r="F30" i="178"/>
  <c r="N29" i="178"/>
  <c r="F29" i="178"/>
  <c r="N28" i="178"/>
  <c r="F28" i="178"/>
  <c r="N27" i="178"/>
  <c r="N32" i="178" s="1"/>
  <c r="F27" i="178"/>
  <c r="F32" i="178" s="1"/>
  <c r="N21" i="178"/>
  <c r="F21" i="178"/>
  <c r="N20" i="178"/>
  <c r="F20" i="178"/>
  <c r="N19" i="178"/>
  <c r="F19" i="178"/>
  <c r="N18" i="178"/>
  <c r="F18" i="178"/>
  <c r="N17" i="178"/>
  <c r="F17" i="178"/>
  <c r="J14" i="178"/>
  <c r="B14" i="178"/>
  <c r="O12" i="178"/>
  <c r="G12" i="178"/>
  <c r="N11" i="178"/>
  <c r="F11" i="178"/>
  <c r="N10" i="178"/>
  <c r="F10" i="178"/>
  <c r="N9" i="178"/>
  <c r="F9" i="178"/>
  <c r="N8" i="178"/>
  <c r="F8" i="178"/>
  <c r="F12" i="178" s="1"/>
  <c r="N7" i="178"/>
  <c r="N12" i="178" s="1"/>
  <c r="F7" i="178"/>
  <c r="N41" i="179"/>
  <c r="N40" i="179"/>
  <c r="N39" i="179"/>
  <c r="N38" i="179"/>
  <c r="N37" i="179"/>
  <c r="N41" i="137"/>
  <c r="N40" i="137"/>
  <c r="N39" i="137"/>
  <c r="N38" i="137"/>
  <c r="N37" i="137"/>
  <c r="F41" i="137"/>
  <c r="F40" i="137"/>
  <c r="F39" i="137"/>
  <c r="F38" i="137"/>
  <c r="F37" i="137"/>
  <c r="N31" i="137"/>
  <c r="F31" i="137"/>
  <c r="N30" i="137"/>
  <c r="F30" i="137"/>
  <c r="N29" i="137"/>
  <c r="F29" i="137"/>
  <c r="N28" i="137"/>
  <c r="F28" i="137"/>
  <c r="N27" i="137"/>
  <c r="F27" i="137"/>
  <c r="J24" i="137"/>
  <c r="B24" i="137"/>
  <c r="O22" i="137"/>
  <c r="G22" i="137"/>
  <c r="N21" i="137"/>
  <c r="F21" i="137"/>
  <c r="N20" i="137"/>
  <c r="F20" i="137"/>
  <c r="N19" i="137"/>
  <c r="F19" i="137"/>
  <c r="N18" i="137"/>
  <c r="F18" i="137"/>
  <c r="N17" i="137"/>
  <c r="N22" i="137" s="1"/>
  <c r="F17" i="137"/>
  <c r="J14" i="137"/>
  <c r="B14" i="137"/>
  <c r="O12" i="137"/>
  <c r="G12" i="137"/>
  <c r="N11" i="137"/>
  <c r="F11" i="137"/>
  <c r="N10" i="137"/>
  <c r="F10" i="137"/>
  <c r="N9" i="137"/>
  <c r="F9" i="137"/>
  <c r="N8" i="137"/>
  <c r="F8" i="137"/>
  <c r="F12" i="137" s="1"/>
  <c r="N7" i="137"/>
  <c r="F7" i="137"/>
  <c r="C6" i="12"/>
  <c r="C46" i="12"/>
  <c r="C47" i="12"/>
  <c r="C48" i="12"/>
  <c r="C49" i="12"/>
  <c r="C50" i="12"/>
  <c r="C51" i="12"/>
  <c r="C52" i="12"/>
  <c r="C53" i="12"/>
  <c r="C54" i="12"/>
  <c r="C55" i="12"/>
  <c r="C56" i="12"/>
  <c r="C45" i="12"/>
  <c r="N12" i="137" l="1"/>
  <c r="F22" i="137"/>
  <c r="X6" i="12"/>
  <c r="W43" i="12" s="1"/>
  <c r="B44" i="181"/>
  <c r="B44" i="180"/>
  <c r="B44" i="179"/>
  <c r="B44" i="178"/>
  <c r="B44" i="137"/>
  <c r="F50" i="137"/>
  <c r="F49" i="137"/>
  <c r="F48" i="137"/>
  <c r="F47" i="137"/>
  <c r="F46" i="137"/>
  <c r="N50" i="137"/>
  <c r="N49" i="137"/>
  <c r="N48" i="137"/>
  <c r="N47" i="137"/>
  <c r="N46" i="137"/>
  <c r="J44" i="137"/>
  <c r="O51" i="137"/>
  <c r="V6" i="12"/>
  <c r="T6" i="12"/>
  <c r="R6" i="12"/>
  <c r="P6" i="12"/>
  <c r="N6" i="12"/>
  <c r="L6" i="12"/>
  <c r="J6" i="12"/>
  <c r="H6" i="12"/>
  <c r="D6" i="12"/>
  <c r="G43" i="12" l="1"/>
  <c r="I43" i="12"/>
  <c r="K43" i="12"/>
  <c r="M43" i="12"/>
  <c r="O43" i="12"/>
  <c r="Q43" i="12"/>
  <c r="S43" i="12"/>
  <c r="U43" i="12"/>
  <c r="D43" i="12"/>
  <c r="C8" i="12" l="1"/>
  <c r="L8" i="12" a="1"/>
  <c r="H8" i="12" a="1"/>
  <c r="R8" i="12" a="1"/>
  <c r="Q8" i="12" a="1"/>
  <c r="N8" i="12" a="1"/>
  <c r="U8" i="12" a="1"/>
  <c r="W8" i="12" a="1"/>
  <c r="I8" i="12" a="1"/>
  <c r="X8" i="12" a="1"/>
  <c r="K8" i="12" a="1"/>
  <c r="D8" i="12" a="1"/>
  <c r="E8" i="12" a="1"/>
  <c r="J8" i="12" a="1"/>
  <c r="O8" i="12" a="1"/>
  <c r="V8" i="12" a="1"/>
  <c r="Y8" i="12" a="1"/>
  <c r="M8" i="12" a="1"/>
  <c r="P8" i="12" a="1"/>
  <c r="S8" i="12" a="1"/>
  <c r="T8" i="12" a="1"/>
  <c r="E8" i="12" l="1"/>
  <c r="Y8" i="12"/>
  <c r="X8" i="12"/>
  <c r="V8" i="12"/>
  <c r="D8" i="12"/>
  <c r="S8" i="12"/>
  <c r="W8" i="12"/>
  <c r="U8" i="12"/>
  <c r="T8" i="12"/>
  <c r="R8" i="12"/>
  <c r="Q8" i="12"/>
  <c r="P8" i="12"/>
  <c r="O8" i="12"/>
  <c r="N8" i="12"/>
  <c r="M8" i="12"/>
  <c r="L8" i="12"/>
  <c r="K8" i="12"/>
  <c r="J8" i="12"/>
  <c r="I8" i="12"/>
  <c r="H8" i="12"/>
  <c r="C9" i="12"/>
  <c r="C3" i="12"/>
  <c r="C4" i="12"/>
  <c r="A8" i="12"/>
  <c r="B8" i="12" s="1"/>
  <c r="J9" i="12" a="1"/>
  <c r="Y9" i="12" a="1"/>
  <c r="N9" i="12" a="1"/>
  <c r="U9" i="12" a="1"/>
  <c r="T9" i="12" a="1"/>
  <c r="Q9" i="12" a="1"/>
  <c r="R9" i="12" a="1"/>
  <c r="X9" i="12" a="1"/>
  <c r="D9" i="12" a="1"/>
  <c r="E9" i="12" a="1"/>
  <c r="V9" i="12" a="1"/>
  <c r="O9" i="12" a="1"/>
  <c r="H9" i="12" a="1"/>
  <c r="M9" i="12" a="1"/>
  <c r="I9" i="12" a="1"/>
  <c r="K9" i="12" a="1"/>
  <c r="L9" i="12" a="1"/>
  <c r="W9" i="12" a="1"/>
  <c r="P9" i="12" a="1"/>
  <c r="S9" i="12" a="1"/>
  <c r="X9" i="12" l="1"/>
  <c r="Y9" i="12"/>
  <c r="V9" i="12"/>
  <c r="S9" i="12"/>
  <c r="W9" i="12"/>
  <c r="U9" i="12"/>
  <c r="T9" i="12"/>
  <c r="R9" i="12"/>
  <c r="Q9" i="12"/>
  <c r="P9" i="12"/>
  <c r="N9" i="12"/>
  <c r="O9" i="12"/>
  <c r="L9" i="12"/>
  <c r="M9" i="12"/>
  <c r="D9" i="12"/>
  <c r="E9" i="12"/>
  <c r="H9" i="12"/>
  <c r="I9" i="12"/>
  <c r="J9" i="12"/>
  <c r="K9" i="12"/>
  <c r="C10" i="12"/>
  <c r="L10" i="12" a="1"/>
  <c r="O10" i="12" a="1"/>
  <c r="E10" i="12" a="1"/>
  <c r="U10" i="12" a="1"/>
  <c r="K10" i="12" a="1"/>
  <c r="Y10" i="12" a="1"/>
  <c r="P10" i="12" a="1"/>
  <c r="J10" i="12" a="1"/>
  <c r="H10" i="12" a="1"/>
  <c r="M10" i="12" a="1"/>
  <c r="X10" i="12" a="1"/>
  <c r="D10" i="12" a="1"/>
  <c r="I10" i="12" a="1"/>
  <c r="R10" i="12" a="1"/>
  <c r="V10" i="12" a="1"/>
  <c r="S10" i="12" a="1"/>
  <c r="W10" i="12" a="1"/>
  <c r="N10" i="12" a="1"/>
  <c r="Q10" i="12" a="1"/>
  <c r="T10" i="12" a="1"/>
  <c r="Y10" i="12" l="1"/>
  <c r="X10" i="12"/>
  <c r="V10" i="12"/>
  <c r="S10" i="12"/>
  <c r="W10" i="12"/>
  <c r="U10" i="12"/>
  <c r="T10" i="12"/>
  <c r="R10" i="12"/>
  <c r="Q10" i="12"/>
  <c r="P10" i="12"/>
  <c r="O10" i="12"/>
  <c r="N10" i="12"/>
  <c r="M10" i="12"/>
  <c r="L10" i="12"/>
  <c r="D10" i="12"/>
  <c r="J10" i="12"/>
  <c r="E10" i="12"/>
  <c r="K10" i="12"/>
  <c r="H10" i="12"/>
  <c r="I10" i="12"/>
  <c r="C11" i="12"/>
  <c r="X11" i="12" a="1"/>
  <c r="K11" i="12" a="1"/>
  <c r="J11" i="12" a="1"/>
  <c r="M11" i="12" a="1"/>
  <c r="O11" i="12" a="1"/>
  <c r="S11" i="12" a="1"/>
  <c r="W11" i="12" a="1"/>
  <c r="E11" i="12" a="1"/>
  <c r="Q11" i="12" a="1"/>
  <c r="H11" i="12" a="1"/>
  <c r="T11" i="12" a="1"/>
  <c r="V11" i="12" a="1"/>
  <c r="U11" i="12" a="1"/>
  <c r="R11" i="12" a="1"/>
  <c r="P11" i="12" a="1"/>
  <c r="N11" i="12" a="1"/>
  <c r="I11" i="12" a="1"/>
  <c r="Y11" i="12" a="1"/>
  <c r="L11" i="12" a="1"/>
  <c r="D11" i="12" a="1"/>
  <c r="X11" i="12" l="1"/>
  <c r="Y11" i="12"/>
  <c r="V11" i="12"/>
  <c r="S11" i="12"/>
  <c r="W11" i="12"/>
  <c r="U11" i="12"/>
  <c r="T11" i="12"/>
  <c r="R11" i="12"/>
  <c r="Q11" i="12"/>
  <c r="P11" i="12"/>
  <c r="N11" i="12"/>
  <c r="O11" i="12"/>
  <c r="L11" i="12"/>
  <c r="M11" i="12"/>
  <c r="H11" i="12"/>
  <c r="I11" i="12"/>
  <c r="D11" i="12"/>
  <c r="J11" i="12"/>
  <c r="E11" i="12"/>
  <c r="K11" i="12"/>
  <c r="C12" i="12"/>
  <c r="S12" i="12" a="1"/>
  <c r="T12" i="12" a="1"/>
  <c r="P12" i="12" a="1"/>
  <c r="E12" i="12" a="1"/>
  <c r="R12" i="12" a="1"/>
  <c r="D12" i="12" a="1"/>
  <c r="Y12" i="12" a="1"/>
  <c r="V12" i="12" a="1"/>
  <c r="K12" i="12" a="1"/>
  <c r="H12" i="12" a="1"/>
  <c r="L12" i="12" a="1"/>
  <c r="I12" i="12" a="1"/>
  <c r="W12" i="12" a="1"/>
  <c r="J12" i="12" a="1"/>
  <c r="Q12" i="12" a="1"/>
  <c r="U12" i="12" a="1"/>
  <c r="N12" i="12" a="1"/>
  <c r="X12" i="12" a="1"/>
  <c r="M12" i="12" a="1"/>
  <c r="O12" i="12" a="1"/>
  <c r="Y12" i="12" l="1"/>
  <c r="X12" i="12"/>
  <c r="V12" i="12"/>
  <c r="S12" i="12"/>
  <c r="W12" i="12"/>
  <c r="U12" i="12"/>
  <c r="T12" i="12"/>
  <c r="R12" i="12"/>
  <c r="Q12" i="12"/>
  <c r="P12" i="12"/>
  <c r="O12" i="12"/>
  <c r="N12" i="12"/>
  <c r="M12" i="12"/>
  <c r="L12" i="12"/>
  <c r="D12" i="12"/>
  <c r="J12" i="12"/>
  <c r="E12" i="12"/>
  <c r="K12" i="12"/>
  <c r="H12" i="12"/>
  <c r="I12" i="12"/>
  <c r="C13" i="12"/>
  <c r="K13" i="12" a="1"/>
  <c r="W13" i="12" a="1"/>
  <c r="X13" i="12" a="1"/>
  <c r="U13" i="12" a="1"/>
  <c r="L13" i="12" a="1"/>
  <c r="Y13" i="12" a="1"/>
  <c r="T13" i="12" a="1"/>
  <c r="Q13" i="12" a="1"/>
  <c r="I13" i="12" a="1"/>
  <c r="R13" i="12" a="1"/>
  <c r="N13" i="12" a="1"/>
  <c r="H13" i="12" a="1"/>
  <c r="S13" i="12" a="1"/>
  <c r="P13" i="12" a="1"/>
  <c r="V13" i="12" a="1"/>
  <c r="O13" i="12" a="1"/>
  <c r="D13" i="12" a="1"/>
  <c r="M13" i="12" a="1"/>
  <c r="J13" i="12" a="1"/>
  <c r="E13" i="12" a="1"/>
  <c r="Y13" i="12" l="1"/>
  <c r="X13" i="12"/>
  <c r="V13" i="12"/>
  <c r="S13" i="12"/>
  <c r="W13" i="12"/>
  <c r="U13" i="12"/>
  <c r="T13" i="12"/>
  <c r="R13" i="12"/>
  <c r="Q13" i="12"/>
  <c r="P13" i="12"/>
  <c r="O13" i="12"/>
  <c r="N13" i="12"/>
  <c r="L13" i="12"/>
  <c r="M13" i="12"/>
  <c r="H13" i="12"/>
  <c r="I13" i="12"/>
  <c r="D13" i="12"/>
  <c r="J13" i="12"/>
  <c r="E13" i="12"/>
  <c r="K13" i="12"/>
  <c r="C14" i="12"/>
  <c r="L14" i="12" a="1"/>
  <c r="U14" i="12" a="1"/>
  <c r="I14" i="12" a="1"/>
  <c r="M14" i="12" a="1"/>
  <c r="E14" i="12" a="1"/>
  <c r="W14" i="12" a="1"/>
  <c r="S14" i="12" a="1"/>
  <c r="T14" i="12" a="1"/>
  <c r="R14" i="12" a="1"/>
  <c r="O14" i="12" a="1"/>
  <c r="X14" i="12" a="1"/>
  <c r="Y14" i="12" a="1"/>
  <c r="V14" i="12" a="1"/>
  <c r="H14" i="12" a="1"/>
  <c r="D14" i="12" a="1"/>
  <c r="Q14" i="12" a="1"/>
  <c r="J14" i="12" a="1"/>
  <c r="P14" i="12" a="1"/>
  <c r="K14" i="12" a="1"/>
  <c r="N14" i="12" a="1"/>
  <c r="Y14" i="12" l="1"/>
  <c r="X14" i="12"/>
  <c r="V14" i="12"/>
  <c r="S14" i="12"/>
  <c r="W14" i="12"/>
  <c r="U14" i="12"/>
  <c r="T14" i="12"/>
  <c r="R14" i="12"/>
  <c r="C15" i="12"/>
  <c r="Q14" i="12"/>
  <c r="P14" i="12"/>
  <c r="N14" i="12"/>
  <c r="O14" i="12"/>
  <c r="M14" i="12"/>
  <c r="L14" i="12"/>
  <c r="D14" i="12"/>
  <c r="J14" i="12"/>
  <c r="E14" i="12"/>
  <c r="K14" i="12"/>
  <c r="H14" i="12"/>
  <c r="I14" i="12"/>
  <c r="N15" i="12" a="1"/>
  <c r="T15" i="12" a="1"/>
  <c r="K15" i="12" a="1"/>
  <c r="J15" i="12" a="1"/>
  <c r="E15" i="12" a="1"/>
  <c r="P15" i="12" a="1"/>
  <c r="R15" i="12" a="1"/>
  <c r="U15" i="12" a="1"/>
  <c r="O15" i="12" a="1"/>
  <c r="W15" i="12" a="1"/>
  <c r="X15" i="12" a="1"/>
  <c r="V15" i="12" a="1"/>
  <c r="I15" i="12" a="1"/>
  <c r="D15" i="12" a="1"/>
  <c r="M15" i="12" a="1"/>
  <c r="H15" i="12" a="1"/>
  <c r="L15" i="12" a="1"/>
  <c r="S15" i="12" a="1"/>
  <c r="AA15" i="12" a="1"/>
  <c r="Y15" i="12" a="1"/>
  <c r="AB15" i="12" a="1"/>
  <c r="Q15" i="12" a="1"/>
  <c r="Y15" i="12" l="1"/>
  <c r="X15" i="12"/>
  <c r="V15" i="12"/>
  <c r="S15" i="12"/>
  <c r="C16" i="12"/>
  <c r="W15" i="12"/>
  <c r="U15" i="12"/>
  <c r="T15" i="12"/>
  <c r="R15" i="12"/>
  <c r="Q15" i="12"/>
  <c r="K15" i="12"/>
  <c r="E15" i="12"/>
  <c r="J15" i="12"/>
  <c r="D15" i="12"/>
  <c r="I15" i="12"/>
  <c r="H15" i="12"/>
  <c r="L15" i="12"/>
  <c r="M15" i="12"/>
  <c r="N15" i="12"/>
  <c r="O15" i="12"/>
  <c r="P15" i="12"/>
  <c r="AB15" i="12"/>
  <c r="AA15" i="12"/>
  <c r="L16" i="12" a="1"/>
  <c r="O16" i="12" a="1"/>
  <c r="W16" i="12" a="1"/>
  <c r="H16" i="12" a="1"/>
  <c r="T16" i="12" a="1"/>
  <c r="S16" i="12" a="1"/>
  <c r="AA16" i="12" a="1"/>
  <c r="N16" i="12" a="1"/>
  <c r="D16" i="12" a="1"/>
  <c r="Q16" i="12" a="1"/>
  <c r="E16" i="12" a="1"/>
  <c r="J16" i="12" a="1"/>
  <c r="X16" i="12" a="1"/>
  <c r="M16" i="12" a="1"/>
  <c r="AB16" i="12" a="1"/>
  <c r="U16" i="12" a="1"/>
  <c r="Y16" i="12" a="1"/>
  <c r="I16" i="12" a="1"/>
  <c r="P16" i="12" a="1"/>
  <c r="V16" i="12" a="1"/>
  <c r="K16" i="12" a="1"/>
  <c r="R16" i="12" a="1"/>
  <c r="Y16" i="12" l="1"/>
  <c r="X16" i="12"/>
  <c r="V16" i="12"/>
  <c r="C17" i="12"/>
  <c r="S16" i="12"/>
  <c r="T16" i="12"/>
  <c r="U16" i="12"/>
  <c r="W16" i="12"/>
  <c r="R16" i="12"/>
  <c r="Q16" i="12"/>
  <c r="I16" i="12"/>
  <c r="H16" i="12"/>
  <c r="K16" i="12"/>
  <c r="E16" i="12"/>
  <c r="J16" i="12"/>
  <c r="D16" i="12"/>
  <c r="M16" i="12"/>
  <c r="L16" i="12"/>
  <c r="O16" i="12"/>
  <c r="N16" i="12"/>
  <c r="P16" i="12"/>
  <c r="AB16" i="12"/>
  <c r="AA16" i="12"/>
  <c r="J17" i="12" a="1"/>
  <c r="T17" i="12" a="1"/>
  <c r="P17" i="12" a="1"/>
  <c r="W17" i="12" a="1"/>
  <c r="O17" i="12" a="1"/>
  <c r="H17" i="12" a="1"/>
  <c r="D17" i="12" a="1"/>
  <c r="Y17" i="12" a="1"/>
  <c r="AA17" i="12" a="1"/>
  <c r="S17" i="12" a="1"/>
  <c r="U17" i="12" a="1"/>
  <c r="M17" i="12" a="1"/>
  <c r="I17" i="12" a="1"/>
  <c r="V17" i="12" a="1"/>
  <c r="R17" i="12" a="1"/>
  <c r="E17" i="12" a="1"/>
  <c r="Q17" i="12" a="1"/>
  <c r="K17" i="12" a="1"/>
  <c r="N17" i="12" a="1"/>
  <c r="L17" i="12" a="1"/>
  <c r="X17" i="12" a="1"/>
  <c r="AB17" i="12" a="1"/>
  <c r="C18" i="12" l="1"/>
  <c r="C19" i="12" s="1"/>
  <c r="Y17" i="12"/>
  <c r="X17" i="12"/>
  <c r="V17" i="12"/>
  <c r="R17" i="12"/>
  <c r="J17" i="12"/>
  <c r="U17" i="12"/>
  <c r="E17" i="12"/>
  <c r="T17" i="12"/>
  <c r="S17" i="12"/>
  <c r="AB17" i="12"/>
  <c r="AA17" i="12"/>
  <c r="L17" i="12"/>
  <c r="K17" i="12"/>
  <c r="O17" i="12"/>
  <c r="H17" i="12"/>
  <c r="N17" i="12"/>
  <c r="I17" i="12"/>
  <c r="Q17" i="12"/>
  <c r="D17" i="12"/>
  <c r="M17" i="12"/>
  <c r="P17" i="12"/>
  <c r="W17" i="12"/>
  <c r="H18" i="12" a="1"/>
  <c r="K18" i="12" a="1"/>
  <c r="M18" i="12" a="1"/>
  <c r="AA18" i="12" a="1"/>
  <c r="E18" i="12" a="1"/>
  <c r="X18" i="12" a="1"/>
  <c r="E19" i="12" a="1"/>
  <c r="S19" i="12" a="1"/>
  <c r="O19" i="12" a="1"/>
  <c r="U19" i="12" a="1"/>
  <c r="P19" i="12" a="1"/>
  <c r="S18" i="12" a="1"/>
  <c r="D18" i="12" a="1"/>
  <c r="Q18" i="12" a="1"/>
  <c r="R18" i="12" a="1"/>
  <c r="Y18" i="12" a="1"/>
  <c r="W19" i="12" a="1"/>
  <c r="X19" i="12" a="1"/>
  <c r="H19" i="12" a="1"/>
  <c r="I19" i="12" a="1"/>
  <c r="AB19" i="12" a="1"/>
  <c r="D19" i="12" a="1"/>
  <c r="N19" i="12" a="1"/>
  <c r="V18" i="12" a="1"/>
  <c r="P18" i="12" a="1"/>
  <c r="AB18" i="12" a="1"/>
  <c r="J18" i="12" a="1"/>
  <c r="N18" i="12" a="1"/>
  <c r="M19" i="12" a="1"/>
  <c r="R19" i="12" a="1"/>
  <c r="AA19" i="12" a="1"/>
  <c r="K19" i="12" a="1"/>
  <c r="V19" i="12" a="1"/>
  <c r="T18" i="12" a="1"/>
  <c r="L18" i="12" a="1"/>
  <c r="I18" i="12" a="1"/>
  <c r="O18" i="12" a="1"/>
  <c r="W18" i="12" a="1"/>
  <c r="U18" i="12" a="1"/>
  <c r="T19" i="12" a="1"/>
  <c r="Y19" i="12" a="1"/>
  <c r="Q19" i="12" a="1"/>
  <c r="J19" i="12" a="1"/>
  <c r="L19" i="12" a="1"/>
  <c r="X18" i="12" l="1"/>
  <c r="U18" i="12"/>
  <c r="N18" i="12"/>
  <c r="Y18" i="12"/>
  <c r="E18" i="12"/>
  <c r="W18" i="12"/>
  <c r="J18" i="12"/>
  <c r="R18" i="12"/>
  <c r="AA18" i="12"/>
  <c r="O18" i="12"/>
  <c r="AB18" i="12"/>
  <c r="Q18" i="12"/>
  <c r="M18" i="12"/>
  <c r="I18" i="12"/>
  <c r="P18" i="12"/>
  <c r="D18" i="12"/>
  <c r="K18" i="12"/>
  <c r="L18" i="12"/>
  <c r="V18" i="12"/>
  <c r="S18" i="12"/>
  <c r="H18" i="12"/>
  <c r="T18" i="12"/>
  <c r="Y19" i="12"/>
  <c r="X19" i="12"/>
  <c r="V19" i="12"/>
  <c r="S19" i="12"/>
  <c r="W19" i="12"/>
  <c r="U19" i="12"/>
  <c r="T19" i="12"/>
  <c r="R19" i="12"/>
  <c r="Q19" i="12"/>
  <c r="P19" i="12"/>
  <c r="O19" i="12"/>
  <c r="N19" i="12"/>
  <c r="M19" i="12"/>
  <c r="L19" i="12"/>
  <c r="H19" i="12"/>
  <c r="I19" i="12"/>
  <c r="D19" i="12"/>
  <c r="J19" i="12"/>
  <c r="E19" i="12"/>
  <c r="K19" i="12"/>
  <c r="AB19" i="12"/>
  <c r="C20" i="12"/>
  <c r="AA19" i="12"/>
  <c r="R20" i="12" a="1"/>
  <c r="D20" i="12" a="1"/>
  <c r="AB20" i="12" a="1"/>
  <c r="Y20" i="12" a="1"/>
  <c r="S20" i="12" a="1"/>
  <c r="M20" i="12" a="1"/>
  <c r="O20" i="12" a="1"/>
  <c r="X20" i="12" a="1"/>
  <c r="J20" i="12" a="1"/>
  <c r="L20" i="12" a="1"/>
  <c r="T20" i="12" a="1"/>
  <c r="V20" i="12" a="1"/>
  <c r="AA20" i="12" a="1"/>
  <c r="P20" i="12" a="1"/>
  <c r="K20" i="12" a="1"/>
  <c r="N20" i="12" a="1"/>
  <c r="H20" i="12" a="1"/>
  <c r="U20" i="12" a="1"/>
  <c r="W20" i="12" a="1"/>
  <c r="I20" i="12" a="1"/>
  <c r="Q20" i="12" a="1"/>
  <c r="E20" i="12" a="1"/>
  <c r="Y20" i="12" l="1"/>
  <c r="X20" i="12"/>
  <c r="V20" i="12"/>
  <c r="S20" i="12"/>
  <c r="W20" i="12"/>
  <c r="U20" i="12"/>
  <c r="T20" i="12"/>
  <c r="R20" i="12"/>
  <c r="Q20" i="12"/>
  <c r="P20" i="12"/>
  <c r="N20" i="12"/>
  <c r="O20" i="12"/>
  <c r="L20" i="12"/>
  <c r="M20" i="12"/>
  <c r="D20" i="12"/>
  <c r="J20" i="12"/>
  <c r="E20" i="12"/>
  <c r="K20" i="12"/>
  <c r="H20" i="12"/>
  <c r="I20" i="12"/>
  <c r="AB20" i="12"/>
  <c r="AA20" i="12"/>
  <c r="C21" i="12"/>
  <c r="M21" i="12" a="1"/>
  <c r="U21" i="12" a="1"/>
  <c r="V21" i="12" a="1"/>
  <c r="W21" i="12" a="1"/>
  <c r="AB21" i="12" a="1"/>
  <c r="J21" i="12" a="1"/>
  <c r="AA21" i="12" a="1"/>
  <c r="X21" i="12" a="1"/>
  <c r="E21" i="12" a="1"/>
  <c r="L21" i="12" a="1"/>
  <c r="P21" i="12" a="1"/>
  <c r="Q21" i="12" a="1"/>
  <c r="Y21" i="12" a="1"/>
  <c r="R21" i="12" a="1"/>
  <c r="I21" i="12" a="1"/>
  <c r="T21" i="12" a="1"/>
  <c r="O21" i="12" a="1"/>
  <c r="H21" i="12" a="1"/>
  <c r="K21" i="12" a="1"/>
  <c r="D21" i="12" a="1"/>
  <c r="S21" i="12" a="1"/>
  <c r="N21" i="12" a="1"/>
  <c r="X21" i="12" l="1"/>
  <c r="Y21" i="12"/>
  <c r="V21" i="12"/>
  <c r="S21" i="12"/>
  <c r="W21" i="12"/>
  <c r="U21" i="12"/>
  <c r="T21" i="12"/>
  <c r="R21" i="12"/>
  <c r="Q21" i="12"/>
  <c r="P21" i="12"/>
  <c r="O21" i="12"/>
  <c r="N21" i="12"/>
  <c r="M21" i="12"/>
  <c r="L21" i="12"/>
  <c r="H21" i="12"/>
  <c r="I21" i="12"/>
  <c r="D21" i="12"/>
  <c r="J21" i="12"/>
  <c r="E21" i="12"/>
  <c r="K21" i="12"/>
  <c r="AB21" i="12"/>
  <c r="AA21" i="12"/>
  <c r="C22" i="12"/>
  <c r="AB22" i="12" a="1"/>
  <c r="S22" i="12" a="1"/>
  <c r="U22" i="12" a="1"/>
  <c r="L22" i="12" a="1"/>
  <c r="O22" i="12" a="1"/>
  <c r="E22" i="12" a="1"/>
  <c r="J22" i="12" a="1"/>
  <c r="P22" i="12" a="1"/>
  <c r="M22" i="12" a="1"/>
  <c r="N22" i="12" a="1"/>
  <c r="H22" i="12" a="1"/>
  <c r="X22" i="12" a="1"/>
  <c r="R22" i="12" a="1"/>
  <c r="W22" i="12" a="1"/>
  <c r="D22" i="12" a="1"/>
  <c r="I22" i="12" a="1"/>
  <c r="T22" i="12" a="1"/>
  <c r="K22" i="12" a="1"/>
  <c r="V22" i="12" a="1"/>
  <c r="Y22" i="12" a="1"/>
  <c r="AA22" i="12" a="1"/>
  <c r="Q22" i="12" a="1"/>
  <c r="Y22" i="12" l="1"/>
  <c r="X22" i="12"/>
  <c r="V22" i="12"/>
  <c r="S22" i="12"/>
  <c r="W22" i="12"/>
  <c r="U22" i="12"/>
  <c r="T22" i="12"/>
  <c r="R22" i="12"/>
  <c r="Q22" i="12"/>
  <c r="P22" i="12"/>
  <c r="N22" i="12"/>
  <c r="O22" i="12"/>
  <c r="L22" i="12"/>
  <c r="M22" i="12"/>
  <c r="D22" i="12"/>
  <c r="J22" i="12"/>
  <c r="E22" i="12"/>
  <c r="K22" i="12"/>
  <c r="H22" i="12"/>
  <c r="I22" i="12"/>
  <c r="AB22" i="12"/>
  <c r="AA22" i="12"/>
  <c r="C23" i="12"/>
  <c r="J23" i="12" a="1"/>
  <c r="AA23" i="12" a="1"/>
  <c r="E23" i="12" a="1"/>
  <c r="R23" i="12" a="1"/>
  <c r="I23" i="12" a="1"/>
  <c r="Y23" i="12" a="1"/>
  <c r="Q23" i="12" a="1"/>
  <c r="S23" i="12" a="1"/>
  <c r="AB23" i="12" a="1"/>
  <c r="D23" i="12" a="1"/>
  <c r="W23" i="12" a="1"/>
  <c r="P23" i="12" a="1"/>
  <c r="M23" i="12" a="1"/>
  <c r="T23" i="12" a="1"/>
  <c r="O23" i="12" a="1"/>
  <c r="H23" i="12" a="1"/>
  <c r="X23" i="12" a="1"/>
  <c r="K23" i="12" a="1"/>
  <c r="U23" i="12" a="1"/>
  <c r="L23" i="12" a="1"/>
  <c r="V23" i="12" a="1"/>
  <c r="N23" i="12" a="1"/>
  <c r="X23" i="12" l="1"/>
  <c r="Y23" i="12"/>
  <c r="V23" i="12"/>
  <c r="S23" i="12"/>
  <c r="W23" i="12"/>
  <c r="U23" i="12"/>
  <c r="T23" i="12"/>
  <c r="R23" i="12"/>
  <c r="Q23" i="12"/>
  <c r="P23" i="12"/>
  <c r="O23" i="12"/>
  <c r="N23" i="12"/>
  <c r="M23" i="12"/>
  <c r="L23" i="12"/>
  <c r="H23" i="12"/>
  <c r="I23" i="12"/>
  <c r="D23" i="12"/>
  <c r="J23" i="12"/>
  <c r="E23" i="12"/>
  <c r="K23" i="12"/>
  <c r="AB23" i="12"/>
  <c r="AA23" i="12"/>
  <c r="C24" i="12"/>
  <c r="H24" i="12" a="1"/>
  <c r="W24" i="12" a="1"/>
  <c r="K24" i="12" a="1"/>
  <c r="R24" i="12" a="1"/>
  <c r="D24" i="12" a="1"/>
  <c r="O24" i="12" a="1"/>
  <c r="S24" i="12" a="1"/>
  <c r="AB24" i="12" a="1"/>
  <c r="U24" i="12" a="1"/>
  <c r="X24" i="12" a="1"/>
  <c r="T24" i="12" a="1"/>
  <c r="AA24" i="12" a="1"/>
  <c r="Q24" i="12" a="1"/>
  <c r="I24" i="12" a="1"/>
  <c r="Y24" i="12" a="1"/>
  <c r="J24" i="12" a="1"/>
  <c r="E24" i="12" a="1"/>
  <c r="N24" i="12" a="1"/>
  <c r="V24" i="12" a="1"/>
  <c r="P24" i="12" a="1"/>
  <c r="M24" i="12" a="1"/>
  <c r="L24" i="12" a="1"/>
  <c r="Y24" i="12" l="1"/>
  <c r="X24" i="12"/>
  <c r="V24" i="12"/>
  <c r="S24" i="12"/>
  <c r="W24" i="12"/>
  <c r="U24" i="12"/>
  <c r="T24" i="12"/>
  <c r="R24" i="12"/>
  <c r="Q24" i="12"/>
  <c r="P24" i="12"/>
  <c r="N24" i="12"/>
  <c r="O24" i="12"/>
  <c r="L24" i="12"/>
  <c r="M24" i="12"/>
  <c r="D24" i="12"/>
  <c r="J24" i="12"/>
  <c r="E24" i="12"/>
  <c r="K24" i="12"/>
  <c r="H24" i="12"/>
  <c r="I24" i="12"/>
  <c r="AB24" i="12"/>
  <c r="AA24" i="12"/>
  <c r="C25" i="12"/>
  <c r="X25" i="12" a="1"/>
  <c r="W25" i="12" a="1"/>
  <c r="O25" i="12" a="1"/>
  <c r="I25" i="12" a="1"/>
  <c r="S25" i="12" a="1"/>
  <c r="Q25" i="12" a="1"/>
  <c r="E25" i="12" a="1"/>
  <c r="V25" i="12" a="1"/>
  <c r="J25" i="12" a="1"/>
  <c r="AA25" i="12" a="1"/>
  <c r="T25" i="12" a="1"/>
  <c r="M25" i="12" a="1"/>
  <c r="R25" i="12" a="1"/>
  <c r="N25" i="12" a="1"/>
  <c r="U25" i="12" a="1"/>
  <c r="AB25" i="12" a="1"/>
  <c r="H25" i="12" a="1"/>
  <c r="L25" i="12" a="1"/>
  <c r="P25" i="12" a="1"/>
  <c r="K25" i="12" a="1"/>
  <c r="Y25" i="12" a="1"/>
  <c r="D25" i="12" a="1"/>
  <c r="X25" i="12" l="1"/>
  <c r="Y25" i="12"/>
  <c r="V25" i="12"/>
  <c r="S25" i="12"/>
  <c r="W25" i="12"/>
  <c r="U25" i="12"/>
  <c r="T25" i="12"/>
  <c r="R25" i="12"/>
  <c r="Q25" i="12"/>
  <c r="P25" i="12"/>
  <c r="O25" i="12"/>
  <c r="N25" i="12"/>
  <c r="M25" i="12"/>
  <c r="L25" i="12"/>
  <c r="H25" i="12"/>
  <c r="I25" i="12"/>
  <c r="D25" i="12"/>
  <c r="J25" i="12"/>
  <c r="E25" i="12"/>
  <c r="K25" i="12"/>
  <c r="AB25" i="12"/>
  <c r="AA25" i="12"/>
  <c r="C26" i="12"/>
  <c r="V26" i="12" a="1"/>
  <c r="K26" i="12" a="1"/>
  <c r="L26" i="12" a="1"/>
  <c r="S26" i="12" a="1"/>
  <c r="AB26" i="12" a="1"/>
  <c r="N26" i="12" a="1"/>
  <c r="O26" i="12" a="1"/>
  <c r="U26" i="12" a="1"/>
  <c r="Y26" i="12" a="1"/>
  <c r="J26" i="12" a="1"/>
  <c r="H26" i="12" a="1"/>
  <c r="T26" i="12" a="1"/>
  <c r="Q26" i="12" a="1"/>
  <c r="E26" i="12" a="1"/>
  <c r="X26" i="12" a="1"/>
  <c r="AA26" i="12" a="1"/>
  <c r="P26" i="12" a="1"/>
  <c r="R26" i="12" a="1"/>
  <c r="W26" i="12" a="1"/>
  <c r="I26" i="12" a="1"/>
  <c r="M26" i="12" a="1"/>
  <c r="D26" i="12" a="1"/>
  <c r="Y26" i="12" l="1"/>
  <c r="X26" i="12"/>
  <c r="V26" i="12"/>
  <c r="S26" i="12"/>
  <c r="W26" i="12"/>
  <c r="U26" i="12"/>
  <c r="T26" i="12"/>
  <c r="R26" i="12"/>
  <c r="Q26" i="12"/>
  <c r="P26" i="12"/>
  <c r="N26" i="12"/>
  <c r="O26" i="12"/>
  <c r="L26" i="12"/>
  <c r="M26" i="12"/>
  <c r="D26" i="12"/>
  <c r="J26" i="12"/>
  <c r="E26" i="12"/>
  <c r="K26" i="12"/>
  <c r="H26" i="12"/>
  <c r="I26" i="12"/>
  <c r="AB26" i="12"/>
  <c r="AA26" i="12"/>
  <c r="C27" i="12"/>
  <c r="H27" i="12" a="1"/>
  <c r="AA27" i="12" a="1"/>
  <c r="S27" i="12" a="1"/>
  <c r="T27" i="12" a="1"/>
  <c r="L27" i="12" a="1"/>
  <c r="AB27" i="12" a="1"/>
  <c r="W27" i="12" a="1"/>
  <c r="Q27" i="12" a="1"/>
  <c r="J27" i="12" a="1"/>
  <c r="U27" i="12" a="1"/>
  <c r="O27" i="12" a="1"/>
  <c r="I27" i="12" a="1"/>
  <c r="V27" i="12" a="1"/>
  <c r="M27" i="12" a="1"/>
  <c r="K27" i="12" a="1"/>
  <c r="E27" i="12" a="1"/>
  <c r="P27" i="12" a="1"/>
  <c r="X27" i="12" a="1"/>
  <c r="Y27" i="12" a="1"/>
  <c r="D27" i="12" a="1"/>
  <c r="N27" i="12" a="1"/>
  <c r="R27" i="12" a="1"/>
  <c r="X27" i="12" l="1"/>
  <c r="Y27" i="12"/>
  <c r="V27" i="12"/>
  <c r="S27" i="12"/>
  <c r="W27" i="12"/>
  <c r="U27" i="12"/>
  <c r="T27" i="12"/>
  <c r="R27" i="12"/>
  <c r="Q27" i="12"/>
  <c r="P27" i="12"/>
  <c r="O27" i="12"/>
  <c r="N27" i="12"/>
  <c r="M27" i="12"/>
  <c r="L27" i="12"/>
  <c r="H27" i="12"/>
  <c r="I27" i="12"/>
  <c r="D27" i="12"/>
  <c r="J27" i="12"/>
  <c r="E27" i="12"/>
  <c r="K27" i="12"/>
  <c r="AB27" i="12"/>
  <c r="AA27" i="12"/>
  <c r="C28" i="12"/>
  <c r="J28" i="12" a="1"/>
  <c r="AA28" i="12" a="1"/>
  <c r="V28" i="12" a="1"/>
  <c r="Y28" i="12" a="1"/>
  <c r="P28" i="12" a="1"/>
  <c r="T28" i="12" a="1"/>
  <c r="AB28" i="12" a="1"/>
  <c r="E28" i="12" a="1"/>
  <c r="H28" i="12" a="1"/>
  <c r="I28" i="12" a="1"/>
  <c r="M28" i="12" a="1"/>
  <c r="Q28" i="12" a="1"/>
  <c r="X28" i="12" a="1"/>
  <c r="D28" i="12" a="1"/>
  <c r="N28" i="12" a="1"/>
  <c r="S28" i="12" a="1"/>
  <c r="W28" i="12" a="1"/>
  <c r="L28" i="12" a="1"/>
  <c r="K28" i="12" a="1"/>
  <c r="U28" i="12" a="1"/>
  <c r="O28" i="12" a="1"/>
  <c r="R28" i="12" a="1"/>
  <c r="X28" i="12" l="1"/>
  <c r="Y28" i="12"/>
  <c r="V28" i="12"/>
  <c r="S28" i="12"/>
  <c r="W28" i="12"/>
  <c r="U28" i="12"/>
  <c r="T28" i="12"/>
  <c r="R28" i="12"/>
  <c r="Q28" i="12"/>
  <c r="P28" i="12"/>
  <c r="N28" i="12"/>
  <c r="O28" i="12"/>
  <c r="L28" i="12"/>
  <c r="M28" i="12"/>
  <c r="D28" i="12"/>
  <c r="J28" i="12"/>
  <c r="E28" i="12"/>
  <c r="K28" i="12"/>
  <c r="H28" i="12"/>
  <c r="I28" i="12"/>
  <c r="AB28" i="12"/>
  <c r="AA28" i="12"/>
  <c r="C29" i="12"/>
  <c r="D29" i="12" a="1"/>
  <c r="S29" i="12" a="1"/>
  <c r="J29" i="12" a="1"/>
  <c r="W29" i="12" a="1"/>
  <c r="O29" i="12" a="1"/>
  <c r="X29" i="12" a="1"/>
  <c r="T29" i="12" a="1"/>
  <c r="U29" i="12" a="1"/>
  <c r="I29" i="12" a="1"/>
  <c r="L29" i="12" a="1"/>
  <c r="P29" i="12" a="1"/>
  <c r="E29" i="12" a="1"/>
  <c r="H29" i="12" a="1"/>
  <c r="N29" i="12" a="1"/>
  <c r="Q29" i="12" a="1"/>
  <c r="R29" i="12" a="1"/>
  <c r="V29" i="12" a="1"/>
  <c r="AA29" i="12" a="1"/>
  <c r="M29" i="12" a="1"/>
  <c r="AB29" i="12" a="1"/>
  <c r="Y29" i="12" a="1"/>
  <c r="K29" i="12" a="1"/>
  <c r="Y29" i="12" l="1"/>
  <c r="X29" i="12"/>
  <c r="V29" i="12"/>
  <c r="S29" i="12"/>
  <c r="W29" i="12"/>
  <c r="U29" i="12"/>
  <c r="T29" i="12"/>
  <c r="R29" i="12"/>
  <c r="Q29" i="12"/>
  <c r="P29" i="12"/>
  <c r="O29" i="12"/>
  <c r="N29" i="12"/>
  <c r="M29" i="12"/>
  <c r="L29" i="12"/>
  <c r="H29" i="12"/>
  <c r="I29" i="12"/>
  <c r="D29" i="12"/>
  <c r="J29" i="12"/>
  <c r="E29" i="12"/>
  <c r="K29" i="12"/>
  <c r="AB29" i="12"/>
  <c r="AA29" i="12"/>
  <c r="C30" i="12"/>
  <c r="F21" i="181"/>
  <c r="F20" i="181"/>
  <c r="F19" i="181"/>
  <c r="F18" i="181"/>
  <c r="F17" i="181"/>
  <c r="F31" i="181"/>
  <c r="F30" i="181"/>
  <c r="F29" i="181"/>
  <c r="F28" i="181"/>
  <c r="F27" i="181"/>
  <c r="F41" i="181"/>
  <c r="F40" i="181"/>
  <c r="F39" i="181"/>
  <c r="F38" i="181"/>
  <c r="F37" i="181"/>
  <c r="N31" i="181"/>
  <c r="N30" i="181"/>
  <c r="N29" i="181"/>
  <c r="N28" i="181"/>
  <c r="N27" i="181"/>
  <c r="N21" i="181"/>
  <c r="N20" i="181"/>
  <c r="N19" i="181"/>
  <c r="N18" i="181"/>
  <c r="N17" i="181"/>
  <c r="N11" i="181"/>
  <c r="N10" i="181"/>
  <c r="N9" i="181"/>
  <c r="N8" i="181"/>
  <c r="N7" i="181"/>
  <c r="W30" i="12" a="1"/>
  <c r="K30" i="12" a="1"/>
  <c r="M30" i="12" a="1"/>
  <c r="L30" i="12" a="1"/>
  <c r="T30" i="12" a="1"/>
  <c r="H30" i="12" a="1"/>
  <c r="R30" i="12" a="1"/>
  <c r="AA30" i="12" a="1"/>
  <c r="X30" i="12" a="1"/>
  <c r="U30" i="12" a="1"/>
  <c r="J30" i="12" a="1"/>
  <c r="S30" i="12" a="1"/>
  <c r="P30" i="12" a="1"/>
  <c r="Y30" i="12" a="1"/>
  <c r="E30" i="12" a="1"/>
  <c r="N30" i="12" a="1"/>
  <c r="AB30" i="12" a="1"/>
  <c r="Q30" i="12" a="1"/>
  <c r="V30" i="12" a="1"/>
  <c r="D30" i="12" a="1"/>
  <c r="I30" i="12" a="1"/>
  <c r="O30" i="12" a="1"/>
  <c r="X30" i="12" l="1"/>
  <c r="Y30" i="12"/>
  <c r="V30" i="12"/>
  <c r="S30" i="12"/>
  <c r="W30" i="12"/>
  <c r="U30" i="12"/>
  <c r="T30" i="12"/>
  <c r="R30" i="12"/>
  <c r="Q30" i="12"/>
  <c r="P30" i="12"/>
  <c r="N30" i="12"/>
  <c r="O30" i="12"/>
  <c r="L30" i="12"/>
  <c r="M30" i="12"/>
  <c r="D30" i="12"/>
  <c r="J30" i="12"/>
  <c r="E30" i="12"/>
  <c r="K30" i="12"/>
  <c r="H30" i="12"/>
  <c r="I30" i="12"/>
  <c r="AB30" i="12"/>
  <c r="AA30" i="12"/>
  <c r="C31" i="12"/>
  <c r="O51" i="181"/>
  <c r="F51" i="181"/>
  <c r="A50" i="181"/>
  <c r="A49" i="181"/>
  <c r="A48" i="181"/>
  <c r="A47" i="181"/>
  <c r="A46" i="181"/>
  <c r="J44" i="181"/>
  <c r="O42" i="181"/>
  <c r="G42" i="181"/>
  <c r="N41" i="181"/>
  <c r="A41" i="181"/>
  <c r="N40" i="181"/>
  <c r="A40" i="181"/>
  <c r="N39" i="181"/>
  <c r="A39" i="181"/>
  <c r="N38" i="181"/>
  <c r="A38" i="181"/>
  <c r="N37" i="181"/>
  <c r="N42" i="181" s="1"/>
  <c r="F42" i="181"/>
  <c r="A37" i="181"/>
  <c r="J34" i="181"/>
  <c r="B34" i="181"/>
  <c r="O32" i="181"/>
  <c r="G32" i="181"/>
  <c r="A31" i="181"/>
  <c r="A30" i="181"/>
  <c r="A29" i="181"/>
  <c r="N32" i="181"/>
  <c r="A28" i="181"/>
  <c r="F32" i="181"/>
  <c r="A27" i="181"/>
  <c r="J24" i="181"/>
  <c r="B24" i="181"/>
  <c r="O22" i="181"/>
  <c r="G22" i="181"/>
  <c r="A21" i="181"/>
  <c r="A20" i="181"/>
  <c r="A19" i="181"/>
  <c r="A18" i="181"/>
  <c r="N22" i="181"/>
  <c r="F22" i="181"/>
  <c r="A17" i="181"/>
  <c r="J14" i="181"/>
  <c r="B14" i="181"/>
  <c r="O12" i="181"/>
  <c r="G12" i="181"/>
  <c r="F11" i="181"/>
  <c r="A11" i="181"/>
  <c r="F10" i="181"/>
  <c r="A10" i="181"/>
  <c r="F9" i="181"/>
  <c r="A9" i="181"/>
  <c r="F8" i="181"/>
  <c r="A8" i="181"/>
  <c r="N12" i="181"/>
  <c r="F7" i="181"/>
  <c r="A7" i="181"/>
  <c r="J4" i="181"/>
  <c r="B4" i="181"/>
  <c r="Q31" i="12" a="1"/>
  <c r="T31" i="12" a="1"/>
  <c r="AB31" i="12" a="1"/>
  <c r="R31" i="12" a="1"/>
  <c r="S31" i="12" a="1"/>
  <c r="D31" i="12" a="1"/>
  <c r="V31" i="12" a="1"/>
  <c r="N31" i="12" a="1"/>
  <c r="K31" i="12" a="1"/>
  <c r="X31" i="12" a="1"/>
  <c r="H31" i="12" a="1"/>
  <c r="O31" i="12" a="1"/>
  <c r="M31" i="12" a="1"/>
  <c r="U31" i="12" a="1"/>
  <c r="W31" i="12" a="1"/>
  <c r="J31" i="12" a="1"/>
  <c r="P31" i="12" a="1"/>
  <c r="AA31" i="12" a="1"/>
  <c r="Y31" i="12" a="1"/>
  <c r="I31" i="12" a="1"/>
  <c r="L31" i="12" a="1"/>
  <c r="E31" i="12" a="1"/>
  <c r="Y31" i="12" l="1"/>
  <c r="X31" i="12"/>
  <c r="V31" i="12"/>
  <c r="S31" i="12"/>
  <c r="W31" i="12"/>
  <c r="U31" i="12"/>
  <c r="T31" i="12"/>
  <c r="R31" i="12"/>
  <c r="Q31" i="12"/>
  <c r="P31" i="12"/>
  <c r="O31" i="12"/>
  <c r="N31" i="12"/>
  <c r="M31" i="12"/>
  <c r="L31" i="12"/>
  <c r="H31" i="12"/>
  <c r="I31" i="12"/>
  <c r="D31" i="12"/>
  <c r="J31" i="12"/>
  <c r="E31" i="12"/>
  <c r="K31" i="12"/>
  <c r="AB31" i="12"/>
  <c r="AA31" i="12"/>
  <c r="C32" i="12"/>
  <c r="J53" i="181"/>
  <c r="F12" i="181"/>
  <c r="H53" i="181" s="1"/>
  <c r="N31" i="180"/>
  <c r="N30" i="180"/>
  <c r="N29" i="180"/>
  <c r="N28" i="180"/>
  <c r="N27" i="180"/>
  <c r="F31" i="180"/>
  <c r="F30" i="180"/>
  <c r="F29" i="180"/>
  <c r="F28" i="180"/>
  <c r="F27" i="180"/>
  <c r="N21" i="180"/>
  <c r="N20" i="180"/>
  <c r="N19" i="180"/>
  <c r="N18" i="180"/>
  <c r="N22" i="180" s="1"/>
  <c r="N17" i="180"/>
  <c r="F21" i="180"/>
  <c r="F20" i="180"/>
  <c r="F19" i="180"/>
  <c r="F18" i="180"/>
  <c r="F17" i="180"/>
  <c r="N11" i="180"/>
  <c r="N10" i="180"/>
  <c r="N9" i="180"/>
  <c r="N8" i="180"/>
  <c r="N12" i="180" s="1"/>
  <c r="N7" i="180"/>
  <c r="F11" i="180"/>
  <c r="F10" i="180"/>
  <c r="F9" i="180"/>
  <c r="F8" i="180"/>
  <c r="F7" i="180"/>
  <c r="N41" i="180"/>
  <c r="N40" i="180"/>
  <c r="N39" i="180"/>
  <c r="N38" i="180"/>
  <c r="N37" i="180"/>
  <c r="O51" i="180"/>
  <c r="F51" i="180"/>
  <c r="A50" i="180"/>
  <c r="A49" i="180"/>
  <c r="A48" i="180"/>
  <c r="A47" i="180"/>
  <c r="A46" i="180"/>
  <c r="J44" i="180"/>
  <c r="O42" i="180"/>
  <c r="G42" i="180"/>
  <c r="F41" i="180"/>
  <c r="A41" i="180"/>
  <c r="F40" i="180"/>
  <c r="A40" i="180"/>
  <c r="F39" i="180"/>
  <c r="A39" i="180"/>
  <c r="F38" i="180"/>
  <c r="A38" i="180"/>
  <c r="F37" i="180"/>
  <c r="A37" i="180"/>
  <c r="J34" i="180"/>
  <c r="B34" i="180"/>
  <c r="O32" i="180"/>
  <c r="G32" i="180"/>
  <c r="A31" i="180"/>
  <c r="A30" i="180"/>
  <c r="A29" i="180"/>
  <c r="N32" i="180"/>
  <c r="A28" i="180"/>
  <c r="A27" i="180"/>
  <c r="J24" i="180"/>
  <c r="B24" i="180"/>
  <c r="O22" i="180"/>
  <c r="G22" i="180"/>
  <c r="A21" i="180"/>
  <c r="A20" i="180"/>
  <c r="A19" i="180"/>
  <c r="A18" i="180"/>
  <c r="F22" i="180"/>
  <c r="A17" i="180"/>
  <c r="J14" i="180"/>
  <c r="B14" i="180"/>
  <c r="O12" i="180"/>
  <c r="G12" i="180"/>
  <c r="A11" i="180"/>
  <c r="A10" i="180"/>
  <c r="A9" i="180"/>
  <c r="A8" i="180"/>
  <c r="A7" i="180"/>
  <c r="J4" i="180"/>
  <c r="B4" i="180"/>
  <c r="O51" i="179"/>
  <c r="F51" i="179"/>
  <c r="A50" i="179"/>
  <c r="A49" i="179"/>
  <c r="A48" i="179"/>
  <c r="A47" i="179"/>
  <c r="A46" i="179"/>
  <c r="J44" i="179"/>
  <c r="O42" i="179"/>
  <c r="G42" i="179"/>
  <c r="F41" i="179"/>
  <c r="A41" i="179"/>
  <c r="F40" i="179"/>
  <c r="A40" i="179"/>
  <c r="F39" i="179"/>
  <c r="A39" i="179"/>
  <c r="F38" i="179"/>
  <c r="A38" i="179"/>
  <c r="F37" i="179"/>
  <c r="A37" i="179"/>
  <c r="J34" i="179"/>
  <c r="B34" i="179"/>
  <c r="O32" i="179"/>
  <c r="G32" i="179"/>
  <c r="N31" i="179"/>
  <c r="F31" i="179"/>
  <c r="A31" i="179"/>
  <c r="N30" i="179"/>
  <c r="F30" i="179"/>
  <c r="A30" i="179"/>
  <c r="N29" i="179"/>
  <c r="F29" i="179"/>
  <c r="A29" i="179"/>
  <c r="N28" i="179"/>
  <c r="F28" i="179"/>
  <c r="A28" i="179"/>
  <c r="N27" i="179"/>
  <c r="F27" i="179"/>
  <c r="A27" i="179"/>
  <c r="J24" i="179"/>
  <c r="B24" i="179"/>
  <c r="O22" i="179"/>
  <c r="G22" i="179"/>
  <c r="A21" i="179"/>
  <c r="A20" i="179"/>
  <c r="A19" i="179"/>
  <c r="A18" i="179"/>
  <c r="A17" i="179"/>
  <c r="A11" i="179"/>
  <c r="A10" i="179"/>
  <c r="A9" i="179"/>
  <c r="A8" i="179"/>
  <c r="A7" i="179"/>
  <c r="J4" i="179"/>
  <c r="B4" i="179"/>
  <c r="O51" i="178"/>
  <c r="F51" i="178"/>
  <c r="A50" i="178"/>
  <c r="A49" i="178"/>
  <c r="A48" i="178"/>
  <c r="A47" i="178"/>
  <c r="A46" i="178"/>
  <c r="J44" i="178"/>
  <c r="O42" i="178"/>
  <c r="G42" i="178"/>
  <c r="A41" i="178"/>
  <c r="A40" i="178"/>
  <c r="A39" i="178"/>
  <c r="A38" i="178"/>
  <c r="A37" i="178"/>
  <c r="A31" i="178"/>
  <c r="A30" i="178"/>
  <c r="A29" i="178"/>
  <c r="A28" i="178"/>
  <c r="A27" i="178"/>
  <c r="J24" i="178"/>
  <c r="B24" i="178"/>
  <c r="O22" i="178"/>
  <c r="G22" i="178"/>
  <c r="A21" i="178"/>
  <c r="A20" i="178"/>
  <c r="A19" i="178"/>
  <c r="A18" i="178"/>
  <c r="A17" i="178"/>
  <c r="A11" i="178"/>
  <c r="A10" i="178"/>
  <c r="A9" i="178"/>
  <c r="A8" i="178"/>
  <c r="A7" i="178"/>
  <c r="J4" i="178"/>
  <c r="B4" i="178"/>
  <c r="A7" i="137"/>
  <c r="O32" i="12" a="1"/>
  <c r="R32" i="12" a="1"/>
  <c r="K32" i="12" a="1"/>
  <c r="P32" i="12" a="1"/>
  <c r="V32" i="12" a="1"/>
  <c r="L32" i="12" a="1"/>
  <c r="N32" i="12" a="1"/>
  <c r="D32" i="12" a="1"/>
  <c r="J32" i="12" a="1"/>
  <c r="H32" i="12" a="1"/>
  <c r="M32" i="12" a="1"/>
  <c r="T32" i="12" a="1"/>
  <c r="AA32" i="12" a="1"/>
  <c r="W32" i="12" a="1"/>
  <c r="S32" i="12" a="1"/>
  <c r="X32" i="12" a="1"/>
  <c r="Y32" i="12" a="1"/>
  <c r="E32" i="12" a="1"/>
  <c r="U32" i="12" a="1"/>
  <c r="I32" i="12" a="1"/>
  <c r="AB32" i="12" a="1"/>
  <c r="Q32" i="12" a="1"/>
  <c r="X32" i="12" l="1"/>
  <c r="Y32" i="12"/>
  <c r="V32" i="12"/>
  <c r="S32" i="12"/>
  <c r="W32" i="12"/>
  <c r="U32" i="12"/>
  <c r="T32" i="12"/>
  <c r="R32" i="12"/>
  <c r="Q32" i="12"/>
  <c r="P32" i="12"/>
  <c r="N32" i="12"/>
  <c r="O32" i="12"/>
  <c r="L32" i="12"/>
  <c r="M32" i="12"/>
  <c r="D32" i="12"/>
  <c r="J32" i="12"/>
  <c r="E32" i="12"/>
  <c r="K32" i="12"/>
  <c r="H32" i="12"/>
  <c r="I32" i="12"/>
  <c r="AB32" i="12"/>
  <c r="AA32" i="12"/>
  <c r="C33" i="12"/>
  <c r="F12" i="180"/>
  <c r="F32" i="180"/>
  <c r="F22" i="178"/>
  <c r="F42" i="178"/>
  <c r="N22" i="179"/>
  <c r="F32" i="179"/>
  <c r="N42" i="179"/>
  <c r="N22" i="178"/>
  <c r="N42" i="178"/>
  <c r="F22" i="179"/>
  <c r="N32" i="179"/>
  <c r="F42" i="179"/>
  <c r="N42" i="180"/>
  <c r="J53" i="179"/>
  <c r="J53" i="178"/>
  <c r="J53" i="180"/>
  <c r="F42" i="180"/>
  <c r="O33" i="12" a="1"/>
  <c r="M33" i="12" a="1"/>
  <c r="S33" i="12" a="1"/>
  <c r="V33" i="12" a="1"/>
  <c r="X33" i="12" a="1"/>
  <c r="D33" i="12" a="1"/>
  <c r="K33" i="12" a="1"/>
  <c r="T33" i="12" a="1"/>
  <c r="J33" i="12" a="1"/>
  <c r="E33" i="12" a="1"/>
  <c r="AB33" i="12" a="1"/>
  <c r="AA33" i="12" a="1"/>
  <c r="U33" i="12" a="1"/>
  <c r="N33" i="12" a="1"/>
  <c r="H33" i="12" a="1"/>
  <c r="R33" i="12" a="1"/>
  <c r="P33" i="12" a="1"/>
  <c r="W33" i="12" a="1"/>
  <c r="Q33" i="12" a="1"/>
  <c r="I33" i="12" a="1"/>
  <c r="L33" i="12" a="1"/>
  <c r="Y33" i="12" a="1"/>
  <c r="H53" i="179" l="1"/>
  <c r="Y33" i="12"/>
  <c r="X33" i="12"/>
  <c r="V33" i="12"/>
  <c r="S33" i="12"/>
  <c r="W33" i="12"/>
  <c r="U33" i="12"/>
  <c r="T33" i="12"/>
  <c r="R33" i="12"/>
  <c r="Q33" i="12"/>
  <c r="P33" i="12"/>
  <c r="O33" i="12"/>
  <c r="N33" i="12"/>
  <c r="M33" i="12"/>
  <c r="L33" i="12"/>
  <c r="H33" i="12"/>
  <c r="I33" i="12"/>
  <c r="D33" i="12"/>
  <c r="J33" i="12"/>
  <c r="E33" i="12"/>
  <c r="K33" i="12"/>
  <c r="AB33" i="12"/>
  <c r="AA33" i="12"/>
  <c r="C34" i="12"/>
  <c r="H53" i="178"/>
  <c r="H53" i="180"/>
  <c r="F51" i="137"/>
  <c r="A50" i="137"/>
  <c r="A49" i="137"/>
  <c r="A48" i="137"/>
  <c r="A47" i="137"/>
  <c r="A46" i="137"/>
  <c r="O42" i="137"/>
  <c r="G42" i="137"/>
  <c r="A41" i="137"/>
  <c r="A40" i="137"/>
  <c r="A39" i="137"/>
  <c r="A38" i="137"/>
  <c r="N42" i="137"/>
  <c r="A37" i="137"/>
  <c r="J34" i="137"/>
  <c r="B34" i="137"/>
  <c r="O32" i="137"/>
  <c r="G32" i="137"/>
  <c r="A31" i="137"/>
  <c r="A30" i="137"/>
  <c r="A29" i="137"/>
  <c r="A28" i="137"/>
  <c r="N32" i="137"/>
  <c r="A27" i="137"/>
  <c r="A21" i="137"/>
  <c r="A20" i="137"/>
  <c r="A19" i="137"/>
  <c r="A18" i="137"/>
  <c r="A17" i="137"/>
  <c r="A11" i="137"/>
  <c r="A10" i="137"/>
  <c r="A9" i="137"/>
  <c r="A8" i="137"/>
  <c r="J4" i="137"/>
  <c r="B4" i="137"/>
  <c r="AB11" i="12" a="1"/>
  <c r="S34" i="12" a="1"/>
  <c r="T34" i="12" a="1"/>
  <c r="W34" i="12" a="1"/>
  <c r="I34" i="12" a="1"/>
  <c r="K34" i="12" a="1"/>
  <c r="Q34" i="12" a="1"/>
  <c r="L34" i="12" a="1"/>
  <c r="AB14" i="12" a="1"/>
  <c r="AB10" i="12" a="1"/>
  <c r="M34" i="12" a="1"/>
  <c r="H34" i="12" a="1"/>
  <c r="Y34" i="12" a="1"/>
  <c r="AB34" i="12" a="1"/>
  <c r="J34" i="12" a="1"/>
  <c r="AA34" i="12" a="1"/>
  <c r="AB8" i="12" a="1"/>
  <c r="R34" i="12" a="1"/>
  <c r="E34" i="12" a="1"/>
  <c r="AB13" i="12" a="1"/>
  <c r="AB9" i="12" a="1"/>
  <c r="P34" i="12" a="1"/>
  <c r="O34" i="12" a="1"/>
  <c r="U34" i="12" a="1"/>
  <c r="X34" i="12" a="1"/>
  <c r="V34" i="12" a="1"/>
  <c r="AB12" i="12" a="1"/>
  <c r="D34" i="12" a="1"/>
  <c r="N34" i="12" a="1"/>
  <c r="AB8" i="12" l="1"/>
  <c r="AB9" i="12"/>
  <c r="AB10" i="12"/>
  <c r="AB11" i="12"/>
  <c r="AB12" i="12"/>
  <c r="AB13" i="12"/>
  <c r="AB14" i="12"/>
  <c r="X34" i="12"/>
  <c r="Y34" i="12"/>
  <c r="V34" i="12"/>
  <c r="S34" i="12"/>
  <c r="W34" i="12"/>
  <c r="U34" i="12"/>
  <c r="T34" i="12"/>
  <c r="R34" i="12"/>
  <c r="Q34" i="12"/>
  <c r="P34" i="12"/>
  <c r="N34" i="12"/>
  <c r="O34" i="12"/>
  <c r="L34" i="12"/>
  <c r="M34" i="12"/>
  <c r="H34" i="12"/>
  <c r="K34" i="12"/>
  <c r="D34" i="12"/>
  <c r="I34" i="12"/>
  <c r="E34" i="12"/>
  <c r="J34" i="12"/>
  <c r="AB34" i="12"/>
  <c r="AA34" i="12"/>
  <c r="C35" i="12"/>
  <c r="F32" i="137"/>
  <c r="J53" i="137"/>
  <c r="F42" i="137"/>
  <c r="AA11" i="12" a="1"/>
  <c r="M35" i="12" a="1"/>
  <c r="S35" i="12" a="1"/>
  <c r="W35" i="12" a="1"/>
  <c r="J35" i="12" a="1"/>
  <c r="U35" i="12" a="1"/>
  <c r="I35" i="12" a="1"/>
  <c r="R35" i="12" a="1"/>
  <c r="P35" i="12" a="1"/>
  <c r="V35" i="12" a="1"/>
  <c r="AA14" i="12" a="1"/>
  <c r="AA10" i="12" a="1"/>
  <c r="T35" i="12" a="1"/>
  <c r="K35" i="12" a="1"/>
  <c r="AA35" i="12" a="1"/>
  <c r="AA13" i="12" a="1"/>
  <c r="AA9" i="12" a="1"/>
  <c r="N35" i="12" a="1"/>
  <c r="L35" i="12" a="1"/>
  <c r="Q35" i="12" a="1"/>
  <c r="AA12" i="12" a="1"/>
  <c r="AA8" i="12" a="1"/>
  <c r="AB35" i="12" a="1"/>
  <c r="Y35" i="12" a="1"/>
  <c r="X35" i="12" a="1"/>
  <c r="E35" i="12" a="1"/>
  <c r="O35" i="12" a="1"/>
  <c r="D35" i="12" a="1"/>
  <c r="H35" i="12" a="1"/>
  <c r="AA8" i="12" l="1"/>
  <c r="AA9" i="12"/>
  <c r="AA10" i="12"/>
  <c r="AA11" i="12"/>
  <c r="AA12" i="12"/>
  <c r="AA13" i="12"/>
  <c r="AA14" i="12"/>
  <c r="Y35" i="12"/>
  <c r="X35" i="12"/>
  <c r="V35" i="12"/>
  <c r="S35" i="12"/>
  <c r="W35" i="12"/>
  <c r="U35" i="12"/>
  <c r="T35" i="12"/>
  <c r="R35" i="12"/>
  <c r="Q35" i="12"/>
  <c r="P35" i="12"/>
  <c r="O35" i="12"/>
  <c r="N35" i="12"/>
  <c r="M35" i="12"/>
  <c r="L35" i="12"/>
  <c r="J35" i="12"/>
  <c r="H35" i="12"/>
  <c r="K35" i="12"/>
  <c r="D35" i="12"/>
  <c r="I35" i="12"/>
  <c r="E35" i="12"/>
  <c r="C38" i="12"/>
  <c r="AB35" i="12"/>
  <c r="AA35" i="12"/>
  <c r="C37" i="12"/>
  <c r="C36" i="12"/>
  <c r="A10" i="12"/>
  <c r="B10" i="12" s="1"/>
  <c r="A9" i="12"/>
  <c r="B9" i="12" s="1"/>
  <c r="H53" i="137"/>
  <c r="W36" i="12" a="1"/>
  <c r="H38" i="12" a="1"/>
  <c r="Q36" i="12" a="1"/>
  <c r="O37" i="12" a="1"/>
  <c r="O36" i="12" a="1"/>
  <c r="X38" i="12" a="1"/>
  <c r="J36" i="12" a="1"/>
  <c r="AA38" i="12" a="1"/>
  <c r="E37" i="12" a="1"/>
  <c r="Y37" i="12" a="1"/>
  <c r="V37" i="12" a="1"/>
  <c r="U36" i="12" a="1"/>
  <c r="I36" i="12" a="1"/>
  <c r="Y38" i="12" a="1"/>
  <c r="D36" i="12" a="1"/>
  <c r="J37" i="12" a="1"/>
  <c r="W37" i="12" a="1"/>
  <c r="L37" i="12" a="1"/>
  <c r="L36" i="12" a="1"/>
  <c r="Y36" i="12" a="1"/>
  <c r="X37" i="12" a="1"/>
  <c r="T37" i="12" a="1"/>
  <c r="E38" i="12" a="1"/>
  <c r="X36" i="12" a="1"/>
  <c r="M36" i="12" a="1"/>
  <c r="R37" i="12" a="1"/>
  <c r="D38" i="12" a="1"/>
  <c r="V36" i="12" a="1"/>
  <c r="U38" i="12" a="1"/>
  <c r="N38" i="12" a="1"/>
  <c r="V38" i="12" a="1"/>
  <c r="AB38" i="12" a="1"/>
  <c r="S37" i="12" a="1"/>
  <c r="P38" i="12" a="1"/>
  <c r="AB37" i="12" a="1"/>
  <c r="P36" i="12" a="1"/>
  <c r="R38" i="12" a="1"/>
  <c r="U37" i="12" a="1"/>
  <c r="K36" i="12" a="1"/>
  <c r="Q37" i="12" a="1"/>
  <c r="P37" i="12" a="1"/>
  <c r="D37" i="12" a="1"/>
  <c r="S38" i="12" a="1"/>
  <c r="R36" i="12" a="1"/>
  <c r="J38" i="12" a="1"/>
  <c r="K38" i="12" a="1"/>
  <c r="L38" i="12" a="1"/>
  <c r="AA36" i="12" a="1"/>
  <c r="M37" i="12" a="1"/>
  <c r="Q38" i="12" a="1"/>
  <c r="N37" i="12" a="1"/>
  <c r="I38" i="12" a="1"/>
  <c r="E36" i="12" a="1"/>
  <c r="H36" i="12" a="1"/>
  <c r="K37" i="12" a="1"/>
  <c r="T38" i="12" a="1"/>
  <c r="M38" i="12" a="1"/>
  <c r="AA37" i="12" a="1"/>
  <c r="W38" i="12" a="1"/>
  <c r="S36" i="12" a="1"/>
  <c r="T36" i="12" a="1"/>
  <c r="O38" i="12" a="1"/>
  <c r="N36" i="12" a="1"/>
  <c r="H37" i="12" a="1"/>
  <c r="AB36" i="12" a="1"/>
  <c r="I37" i="12" a="1"/>
  <c r="Y37" i="12" l="1"/>
  <c r="X37" i="12"/>
  <c r="X36" i="12"/>
  <c r="Y36" i="12"/>
  <c r="X38" i="12"/>
  <c r="Y38" i="12"/>
  <c r="V38" i="12"/>
  <c r="V37" i="12"/>
  <c r="V36" i="12"/>
  <c r="S38" i="12"/>
  <c r="S37" i="12"/>
  <c r="S36" i="12"/>
  <c r="W38" i="12"/>
  <c r="U38" i="12"/>
  <c r="T38" i="12"/>
  <c r="W37" i="12"/>
  <c r="U37" i="12"/>
  <c r="T37" i="12"/>
  <c r="W36" i="12"/>
  <c r="U36" i="12"/>
  <c r="T36" i="12"/>
  <c r="R36" i="12"/>
  <c r="R37" i="12"/>
  <c r="R38" i="12"/>
  <c r="Q37" i="12"/>
  <c r="Q36" i="12"/>
  <c r="Q38" i="12"/>
  <c r="P37" i="12"/>
  <c r="O37" i="12"/>
  <c r="N37" i="12"/>
  <c r="M37" i="12"/>
  <c r="L37" i="12"/>
  <c r="D37" i="12"/>
  <c r="I37" i="12"/>
  <c r="E37" i="12"/>
  <c r="K37" i="12"/>
  <c r="J37" i="12"/>
  <c r="H37" i="12"/>
  <c r="P36" i="12"/>
  <c r="N36" i="12"/>
  <c r="O36" i="12"/>
  <c r="L36" i="12"/>
  <c r="M36" i="12"/>
  <c r="E36" i="12"/>
  <c r="J36" i="12"/>
  <c r="H36" i="12"/>
  <c r="K36" i="12"/>
  <c r="I36" i="12"/>
  <c r="D36" i="12"/>
  <c r="P38" i="12"/>
  <c r="N38" i="12"/>
  <c r="O38" i="12"/>
  <c r="L38" i="12"/>
  <c r="M38" i="12"/>
  <c r="E38" i="12"/>
  <c r="I38" i="12"/>
  <c r="D38" i="12"/>
  <c r="J38" i="12"/>
  <c r="K38" i="12"/>
  <c r="H38" i="12"/>
  <c r="AB38" i="12"/>
  <c r="AA38" i="12"/>
  <c r="AB37" i="12"/>
  <c r="AA37" i="12"/>
  <c r="AB36" i="12"/>
  <c r="AA36" i="12"/>
  <c r="A12" i="12"/>
  <c r="B12" i="12" s="1"/>
  <c r="A11" i="12"/>
  <c r="B11" i="12" s="1"/>
  <c r="A13" i="12"/>
  <c r="B13" i="12" s="1"/>
  <c r="H39" i="12" l="1"/>
  <c r="I39" i="12"/>
  <c r="O39" i="12"/>
  <c r="R39" i="12"/>
  <c r="Q39" i="12"/>
  <c r="N39" i="12"/>
  <c r="K39" i="12"/>
  <c r="E39" i="12"/>
  <c r="J39" i="12"/>
  <c r="T39" i="12"/>
  <c r="U39" i="12"/>
  <c r="M39" i="12"/>
  <c r="V39" i="12"/>
  <c r="P39" i="12"/>
  <c r="L39" i="12"/>
  <c r="W39" i="12"/>
  <c r="D39" i="12"/>
  <c r="A14" i="12"/>
  <c r="B14" i="12" s="1"/>
  <c r="A15" i="12"/>
  <c r="B15" i="12" s="1"/>
  <c r="AA40" i="12" l="1"/>
  <c r="A16" i="12"/>
  <c r="B16" i="12" s="1"/>
  <c r="S39" i="12" l="1"/>
  <c r="AB40" i="12" s="1"/>
  <c r="A17" i="12"/>
  <c r="B17" i="12" s="1"/>
  <c r="A18" i="12" l="1"/>
  <c r="B18" i="12" s="1"/>
  <c r="A19" i="12" l="1"/>
  <c r="B19" i="12" s="1"/>
  <c r="A20" i="12" l="1"/>
  <c r="B20" i="12" s="1"/>
  <c r="A21" i="12" l="1"/>
  <c r="B21" i="12" s="1"/>
  <c r="A22" i="12" l="1"/>
  <c r="B22" i="12" s="1"/>
  <c r="A23" i="12" l="1"/>
  <c r="B23" i="12" s="1"/>
  <c r="A24" i="12" l="1"/>
  <c r="B24" i="12" s="1"/>
  <c r="A25" i="12" l="1"/>
  <c r="B25" i="12" s="1"/>
  <c r="A28" i="12" l="1"/>
  <c r="B28" i="12" s="1"/>
  <c r="A27" i="12"/>
  <c r="B27" i="12" s="1"/>
  <c r="A26" i="12"/>
  <c r="B26" i="12" s="1"/>
  <c r="A29" i="12" l="1"/>
  <c r="B29" i="12" s="1"/>
  <c r="A30" i="12" l="1"/>
  <c r="B30" i="12" s="1"/>
  <c r="A31" i="12" l="1"/>
  <c r="B31" i="12" s="1"/>
  <c r="A32" i="12" l="1"/>
  <c r="B32" i="12" s="1"/>
  <c r="A33" i="12" l="1"/>
  <c r="B33" i="12" s="1"/>
  <c r="A34" i="12" l="1"/>
  <c r="B34" i="12" s="1"/>
  <c r="A35" i="12" l="1"/>
  <c r="B35" i="12" s="1"/>
  <c r="A36" i="12"/>
  <c r="B36" i="12" s="1"/>
  <c r="A37" i="12"/>
  <c r="B37" i="12" s="1"/>
  <c r="A38" i="12" l="1"/>
  <c r="B38" i="12" s="1"/>
  <c r="AB39" i="12" l="1"/>
  <c r="AA39" i="12" l="1"/>
</calcChain>
</file>

<file path=xl/sharedStrings.xml><?xml version="1.0" encoding="utf-8"?>
<sst xmlns="http://schemas.openxmlformats.org/spreadsheetml/2006/main" count="440" uniqueCount="49">
  <si>
    <t>Fin</t>
  </si>
  <si>
    <t>Total</t>
  </si>
  <si>
    <t>Atelier VITICOLE</t>
  </si>
  <si>
    <t>Repas</t>
  </si>
  <si>
    <t>Début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</si>
  <si>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</si>
  <si>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</si>
  <si>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</si>
  <si>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</si>
  <si>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</si>
  <si>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</si>
  <si>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</si>
  <si>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</si>
  <si>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</si>
  <si>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</si>
  <si>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Août</t>
  </si>
  <si>
    <t>Janvier</t>
  </si>
  <si>
    <t xml:space="preserve">SEMAINE </t>
  </si>
  <si>
    <t>Heures</t>
  </si>
  <si>
    <t>Note</t>
  </si>
  <si>
    <t>Accueil</t>
  </si>
  <si>
    <t>Semaine 1</t>
  </si>
  <si>
    <t>STAGE</t>
  </si>
  <si>
    <t>Semaine 2</t>
  </si>
  <si>
    <t>Semaine 3</t>
  </si>
  <si>
    <t>Semaine 4</t>
  </si>
  <si>
    <t>Intempéries</t>
  </si>
  <si>
    <t>Semaine 5</t>
  </si>
  <si>
    <t>Semaine 6</t>
  </si>
  <si>
    <t>Semaine 7</t>
  </si>
  <si>
    <t>Semaine 8</t>
  </si>
  <si>
    <t>Semaine 9</t>
  </si>
  <si>
    <t>Hanipet</t>
  </si>
  <si>
    <t xml:space="preserve">du : </t>
  </si>
  <si>
    <t xml:space="preserve">au : </t>
  </si>
  <si>
    <t>TOTAUX</t>
  </si>
  <si>
    <t>Semaine</t>
  </si>
  <si>
    <t>Pierre</t>
  </si>
  <si>
    <t>Paul</t>
  </si>
  <si>
    <t>Jacques</t>
  </si>
  <si>
    <t>Momo</t>
  </si>
  <si>
    <t>Dudu</t>
  </si>
  <si>
    <t>Doudou</t>
  </si>
  <si>
    <t>David</t>
  </si>
  <si>
    <t>Jean</t>
  </si>
  <si>
    <t>Alain</t>
  </si>
  <si>
    <t>Alfred</t>
  </si>
  <si>
    <t>=SIERREUR("";SOMME(SI(INDIRECT("'Semaine "&amp;MOIS(C45)&amp;"'!A$7:A$11")=Accueil!C45;INDIRECT("'Semaine "&amp;MOIS(C45)&amp;"'!F$7:F$11"))))</t>
  </si>
  <si>
    <t>Bilan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</si>
</sst>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00&quot; &quot;00&quot; &quot;00&quot; &quot;00"/>
    <numFmt numFmtId="165" formatCode="[$€]#,##0.00_);[Red]\([$€]#,##0.00\)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[$-F800]dddd\,\ mmmm\ dd\,\ yyyy"/>
    <numFmt numFmtId="169" formatCode="h:mm;@"/>
    <numFmt numFmtId="170" formatCode="[h]:mm;@"/>
    <numFmt numFmtId="171" formatCode="ddd\-dd\-mmm\-yy"/>
    <numFmt numFmtId="172" formatCode="[=0]&quot;-&quot;;General"/>
    <numFmt numFmtId="173" formatCode="[=0]&quot;-&quot;;[h]:mm"/>
    <numFmt numFmtId="174" formatCode="ddd\ dd\ mmm\ yyyy"/>
    <numFmt numFmtId="175" formatCode="[h]:mm:ss;@"/>
    <numFmt numFmtId="176" formatCode="0;\-0;;@"/>
    <numFmt numFmtId="177" formatCode="hh:mm;;"/>
    <numFmt numFmtId="178" formatCode="[$-40C]dddd\ d\ mmmm\ "/>
  </numFmts>
  <fonts count="5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10"/>
      <name val="MS Sans Serif"/>
      <family val="2"/>
    </font>
    <font>
      <b/>
      <sz val="12"/>
      <name val="Arial"/>
      <family val="2"/>
    </font>
    <font>
      <sz val="10"/>
      <name val="Times New Roman"/>
      <family val="1"/>
    </font>
    <font>
      <sz val="8"/>
      <name val="Tahoma"/>
      <family val="2"/>
    </font>
    <font>
      <b/>
      <sz val="10"/>
      <name val="Tahoma"/>
      <family val="2"/>
    </font>
    <font>
      <u/>
      <sz val="9.9"/>
      <color indexed="12"/>
      <name val="Calibri"/>
      <family val="2"/>
    </font>
    <font>
      <b/>
      <sz val="11"/>
      <name val="Tahoma"/>
      <family val="2"/>
    </font>
    <font>
      <b/>
      <sz val="8"/>
      <name val="Tahoma"/>
      <family val="2"/>
    </font>
    <font>
      <b/>
      <sz val="16"/>
      <name val="Tahoma"/>
      <family val="2"/>
    </font>
    <font>
      <b/>
      <sz val="14"/>
      <color indexed="8"/>
      <name val="Calibri"/>
      <family val="2"/>
    </font>
    <font>
      <sz val="11"/>
      <name val="Tahoma"/>
      <family val="2"/>
    </font>
    <font>
      <sz val="8"/>
      <color indexed="8"/>
      <name val="Tahoma"/>
      <family val="2"/>
    </font>
    <font>
      <b/>
      <sz val="10"/>
      <color indexed="8"/>
      <name val="Tahoma"/>
      <family val="2"/>
    </font>
    <font>
      <sz val="10"/>
      <color indexed="63"/>
      <name val="Tahoma"/>
      <family val="2"/>
    </font>
    <font>
      <sz val="7"/>
      <color indexed="63"/>
      <name val="Tahoma"/>
      <family val="2"/>
    </font>
    <font>
      <sz val="7"/>
      <name val="Tahoma"/>
      <family val="2"/>
    </font>
    <font>
      <b/>
      <sz val="8"/>
      <color indexed="56"/>
      <name val="Tahoma"/>
      <family val="2"/>
    </font>
    <font>
      <sz val="7"/>
      <color indexed="8"/>
      <name val="Calibri"/>
      <family val="2"/>
    </font>
    <font>
      <sz val="8"/>
      <color indexed="8"/>
      <name val="Calibri"/>
      <family val="2"/>
    </font>
    <font>
      <b/>
      <sz val="11"/>
      <name val="Calibri"/>
      <family val="2"/>
    </font>
    <font>
      <sz val="7"/>
      <color indexed="8"/>
      <name val="Tahoma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9"/>
      <name val="Calibri"/>
      <family val="2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u/>
      <sz val="10"/>
      <color rgb="FF0070C0"/>
      <name val="Calibri"/>
      <family val="2"/>
    </font>
    <font>
      <i/>
      <sz val="7"/>
      <color theme="0" tint="-0.499984740745262"/>
      <name val="Tahoma"/>
      <family val="2"/>
    </font>
    <font>
      <b/>
      <sz val="11"/>
      <color rgb="FF000000"/>
      <name val="Calibri"/>
      <family val="2"/>
    </font>
    <font>
      <b/>
      <sz val="20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theme="1"/>
      <name val="Arial Unicode MS"/>
      <family val="2"/>
    </font>
    <font>
      <sz val="11"/>
      <color theme="0"/>
      <name val="Calibri"/>
      <family val="2"/>
      <scheme val="minor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2" fillId="2" borderId="0">
      <alignment horizontal="center" vertical="center"/>
    </xf>
    <xf numFmtId="165" fontId="3" fillId="0" borderId="0" applyFont="0" applyFill="0" applyBorder="0" applyAlignment="0" applyProtection="0"/>
    <xf numFmtId="0" fontId="4" fillId="3" borderId="0">
      <alignment horizontal="center" vertical="center" wrapText="1"/>
    </xf>
    <xf numFmtId="0" fontId="8" fillId="0" borderId="0" applyNumberFormat="0" applyFill="0" applyBorder="0" applyAlignment="0" applyProtection="0">
      <alignment vertical="top"/>
      <protection locked="0"/>
    </xf>
    <xf numFmtId="164" fontId="5" fillId="0" borderId="0">
      <alignment horizontal="center"/>
    </xf>
    <xf numFmtId="0" fontId="31" fillId="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6" borderId="23" applyNumberFormat="0" applyAlignment="0" applyProtection="0"/>
    <xf numFmtId="0" fontId="1" fillId="4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295">
    <xf numFmtId="0" fontId="0" fillId="0" borderId="0" xfId="0"/>
    <xf numFmtId="0" fontId="0" fillId="0" borderId="0" xfId="0" applyBorder="1"/>
    <xf numFmtId="0" fontId="13" fillId="0" borderId="0" xfId="0" applyFont="1" applyFill="1" applyBorder="1" applyProtection="1"/>
    <xf numFmtId="0" fontId="11" fillId="0" borderId="0" xfId="0" applyFont="1" applyFill="1" applyBorder="1" applyProtection="1"/>
    <xf numFmtId="0" fontId="13" fillId="0" borderId="0" xfId="0" applyFont="1" applyFill="1" applyProtection="1"/>
    <xf numFmtId="0" fontId="13" fillId="0" borderId="0" xfId="0" applyFont="1" applyProtection="1"/>
    <xf numFmtId="0" fontId="13" fillId="0" borderId="0" xfId="0" applyFont="1" applyBorder="1" applyProtection="1"/>
    <xf numFmtId="1" fontId="13" fillId="0" borderId="0" xfId="0" applyNumberFormat="1" applyFont="1" applyProtection="1"/>
    <xf numFmtId="20" fontId="10" fillId="0" borderId="1" xfId="13" applyNumberFormat="1" applyFont="1" applyFill="1" applyBorder="1" applyAlignment="1" applyProtection="1">
      <alignment horizontal="center" vertical="center"/>
    </xf>
    <xf numFmtId="1" fontId="6" fillId="0" borderId="1" xfId="13" applyNumberFormat="1" applyFont="1" applyFill="1" applyBorder="1" applyAlignment="1" applyProtection="1">
      <alignment horizontal="center" vertical="center"/>
      <protection locked="0"/>
    </xf>
    <xf numFmtId="170" fontId="10" fillId="0" borderId="0" xfId="13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Protection="1"/>
    <xf numFmtId="0" fontId="6" fillId="0" borderId="0" xfId="0" applyFont="1" applyBorder="1" applyProtection="1"/>
    <xf numFmtId="1" fontId="6" fillId="0" borderId="0" xfId="0" applyNumberFormat="1" applyFont="1" applyProtection="1"/>
    <xf numFmtId="0" fontId="10" fillId="0" borderId="0" xfId="0" applyFont="1" applyBorder="1" applyAlignment="1" applyProtection="1">
      <alignment horizontal="center" vertical="center" wrapText="1"/>
    </xf>
    <xf numFmtId="0" fontId="6" fillId="0" borderId="1" xfId="13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/>
    <xf numFmtId="0" fontId="8" fillId="0" borderId="0" xfId="4" applyFill="1" applyBorder="1" applyAlignment="1" applyProtection="1"/>
    <xf numFmtId="0" fontId="8" fillId="0" borderId="0" xfId="4" applyFill="1" applyBorder="1" applyAlignment="1" applyProtection="1">
      <alignment horizontal="left"/>
    </xf>
    <xf numFmtId="0" fontId="0" fillId="0" borderId="0" xfId="0" applyFill="1" applyBorder="1" applyAlignment="1">
      <alignment horizontal="center"/>
    </xf>
    <xf numFmtId="0" fontId="15" fillId="0" borderId="0" xfId="0" applyFont="1"/>
    <xf numFmtId="0" fontId="16" fillId="0" borderId="0" xfId="0" applyFont="1"/>
    <xf numFmtId="0" fontId="16" fillId="0" borderId="0" xfId="0" applyFont="1" applyBorder="1"/>
    <xf numFmtId="0" fontId="16" fillId="0" borderId="0" xfId="0" applyFont="1" applyAlignment="1">
      <alignment horizontal="center" vertical="center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/>
    <xf numFmtId="0" fontId="17" fillId="0" borderId="0" xfId="0" applyFont="1" applyFill="1" applyBorder="1"/>
    <xf numFmtId="1" fontId="18" fillId="0" borderId="0" xfId="0" applyNumberFormat="1" applyFont="1" applyProtection="1"/>
    <xf numFmtId="0" fontId="17" fillId="0" borderId="0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8" fillId="0" borderId="0" xfId="4" applyAlignment="1" applyProtection="1"/>
    <xf numFmtId="0" fontId="16" fillId="0" borderId="0" xfId="0" applyFont="1" applyFill="1"/>
    <xf numFmtId="0" fontId="15" fillId="0" borderId="0" xfId="0" applyFont="1" applyFill="1"/>
    <xf numFmtId="0" fontId="16" fillId="0" borderId="0" xfId="0" applyFont="1" applyFill="1" applyBorder="1"/>
    <xf numFmtId="14" fontId="19" fillId="0" borderId="0" xfId="0" applyNumberFormat="1" applyFont="1" applyFill="1" applyAlignment="1" applyProtection="1">
      <alignment horizontal="left" vertical="center"/>
    </xf>
    <xf numFmtId="0" fontId="8" fillId="0" borderId="0" xfId="4" applyAlignment="1" applyProtection="1">
      <alignment horizontal="center"/>
    </xf>
    <xf numFmtId="0" fontId="18" fillId="0" borderId="0" xfId="0" applyFont="1" applyFill="1" applyProtection="1"/>
    <xf numFmtId="0" fontId="20" fillId="0" borderId="0" xfId="0" applyFont="1"/>
    <xf numFmtId="0" fontId="18" fillId="0" borderId="0" xfId="0" applyFont="1" applyFill="1" applyBorder="1" applyProtection="1"/>
    <xf numFmtId="0" fontId="18" fillId="0" borderId="0" xfId="0" applyFont="1" applyProtection="1"/>
    <xf numFmtId="0" fontId="8" fillId="0" borderId="0" xfId="4" applyFill="1" applyAlignment="1" applyProtection="1">
      <alignment horizontal="center"/>
    </xf>
    <xf numFmtId="169" fontId="6" fillId="0" borderId="0" xfId="13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/>
    <xf numFmtId="1" fontId="10" fillId="0" borderId="0" xfId="13" applyNumberFormat="1" applyFont="1" applyFill="1" applyBorder="1" applyAlignment="1" applyProtection="1">
      <alignment horizontal="center" vertical="center"/>
    </xf>
    <xf numFmtId="20" fontId="10" fillId="0" borderId="3" xfId="13" applyNumberFormat="1" applyFont="1" applyFill="1" applyBorder="1" applyAlignment="1" applyProtection="1">
      <alignment horizontal="center" vertical="center"/>
    </xf>
    <xf numFmtId="0" fontId="6" fillId="0" borderId="3" xfId="13" applyNumberFormat="1" applyFont="1" applyFill="1" applyBorder="1" applyAlignment="1" applyProtection="1">
      <alignment horizontal="center" vertical="center"/>
      <protection locked="0"/>
    </xf>
    <xf numFmtId="0" fontId="10" fillId="0" borderId="0" xfId="13" applyNumberFormat="1" applyFont="1" applyFill="1" applyBorder="1" applyAlignment="1" applyProtection="1">
      <alignment horizontal="center" vertical="center"/>
    </xf>
    <xf numFmtId="1" fontId="6" fillId="0" borderId="3" xfId="13" applyNumberFormat="1" applyFont="1" applyFill="1" applyBorder="1" applyAlignment="1" applyProtection="1">
      <alignment horizontal="center" vertical="center"/>
      <protection locked="0"/>
    </xf>
    <xf numFmtId="1" fontId="6" fillId="0" borderId="0" xfId="13" applyNumberFormat="1" applyFont="1" applyFill="1" applyBorder="1" applyAlignment="1" applyProtection="1">
      <alignment horizontal="center" vertical="center"/>
    </xf>
    <xf numFmtId="20" fontId="10" fillId="0" borderId="0" xfId="13" applyNumberFormat="1" applyFont="1" applyFill="1" applyBorder="1" applyAlignment="1" applyProtection="1">
      <alignment horizontal="center" vertical="center"/>
    </xf>
    <xf numFmtId="0" fontId="10" fillId="0" borderId="4" xfId="13" applyNumberFormat="1" applyFont="1" applyFill="1" applyBorder="1" applyAlignment="1" applyProtection="1">
      <alignment horizontal="center" vertical="center"/>
    </xf>
    <xf numFmtId="0" fontId="10" fillId="0" borderId="1" xfId="13" applyNumberFormat="1" applyFont="1" applyFill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horizontal="center" vertical="center"/>
    </xf>
    <xf numFmtId="0" fontId="21" fillId="0" borderId="0" xfId="0" applyFont="1"/>
    <xf numFmtId="1" fontId="10" fillId="0" borderId="1" xfId="13" applyNumberFormat="1" applyFont="1" applyFill="1" applyBorder="1" applyAlignment="1" applyProtection="1">
      <alignment horizontal="center" vertical="center"/>
    </xf>
    <xf numFmtId="1" fontId="10" fillId="0" borderId="0" xfId="13" applyNumberFormat="1" applyFont="1" applyFill="1" applyBorder="1" applyAlignment="1" applyProtection="1">
      <alignment horizontal="center" vertical="top"/>
    </xf>
    <xf numFmtId="0" fontId="14" fillId="0" borderId="5" xfId="0" applyFont="1" applyFill="1" applyBorder="1" applyAlignment="1" applyProtection="1">
      <alignment horizontal="center" vertical="center"/>
      <protection locked="0"/>
    </xf>
    <xf numFmtId="0" fontId="14" fillId="0" borderId="5" xfId="0" applyFont="1" applyBorder="1" applyAlignment="1" applyProtection="1">
      <alignment horizontal="center" vertical="center"/>
      <protection locked="0"/>
    </xf>
    <xf numFmtId="0" fontId="14" fillId="0" borderId="6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/>
    </xf>
    <xf numFmtId="170" fontId="14" fillId="0" borderId="0" xfId="0" applyNumberFormat="1" applyFont="1" applyBorder="1" applyAlignment="1" applyProtection="1">
      <alignment horizontal="center" vertical="center"/>
    </xf>
    <xf numFmtId="0" fontId="21" fillId="0" borderId="0" xfId="0" applyFont="1" applyFill="1"/>
    <xf numFmtId="0" fontId="21" fillId="0" borderId="0" xfId="0" applyFont="1" applyAlignment="1"/>
    <xf numFmtId="0" fontId="14" fillId="0" borderId="0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/>
    <xf numFmtId="1" fontId="10" fillId="0" borderId="0" xfId="13" applyNumberFormat="1" applyFont="1" applyFill="1" applyBorder="1" applyAlignment="1" applyProtection="1">
      <alignment horizontal="center" vertical="center"/>
      <protection locked="0"/>
    </xf>
    <xf numFmtId="169" fontId="10" fillId="0" borderId="1" xfId="13" applyNumberFormat="1" applyFont="1" applyFill="1" applyBorder="1" applyAlignment="1" applyProtection="1">
      <alignment horizontal="center" vertical="center"/>
    </xf>
    <xf numFmtId="169" fontId="6" fillId="0" borderId="1" xfId="13" applyNumberFormat="1" applyFont="1" applyFill="1" applyBorder="1" applyAlignment="1" applyProtection="1">
      <alignment horizontal="center" vertical="center"/>
      <protection locked="0"/>
    </xf>
    <xf numFmtId="169" fontId="6" fillId="0" borderId="3" xfId="13" applyNumberFormat="1" applyFont="1" applyFill="1" applyBorder="1" applyAlignment="1" applyProtection="1">
      <alignment horizontal="center" vertical="center"/>
      <protection locked="0"/>
    </xf>
    <xf numFmtId="169" fontId="10" fillId="0" borderId="0" xfId="13" applyNumberFormat="1" applyFont="1" applyFill="1" applyBorder="1" applyAlignment="1" applyProtection="1">
      <alignment horizontal="center" vertical="center"/>
      <protection locked="0"/>
    </xf>
    <xf numFmtId="1" fontId="6" fillId="0" borderId="1" xfId="13" applyNumberFormat="1" applyFont="1" applyFill="1" applyBorder="1" applyAlignment="1" applyProtection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20" fontId="10" fillId="0" borderId="1" xfId="13" applyNumberFormat="1" applyFont="1" applyFill="1" applyBorder="1" applyAlignment="1" applyProtection="1">
      <alignment horizontal="center" vertical="center"/>
      <protection locked="0"/>
    </xf>
    <xf numFmtId="20" fontId="10" fillId="0" borderId="3" xfId="13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Fill="1"/>
    <xf numFmtId="0" fontId="8" fillId="0" borderId="0" xfId="4" applyBorder="1" applyAlignment="1" applyProtection="1"/>
    <xf numFmtId="0" fontId="26" fillId="0" borderId="0" xfId="0" applyFont="1" applyFill="1"/>
    <xf numFmtId="0" fontId="24" fillId="0" borderId="0" xfId="0" applyFont="1"/>
    <xf numFmtId="0" fontId="27" fillId="0" borderId="0" xfId="0" applyFont="1" applyFill="1"/>
    <xf numFmtId="168" fontId="24" fillId="0" borderId="0" xfId="0" applyNumberFormat="1" applyFont="1" applyBorder="1"/>
    <xf numFmtId="0" fontId="24" fillId="0" borderId="0" xfId="0" applyFont="1" applyBorder="1"/>
    <xf numFmtId="0" fontId="28" fillId="0" borderId="0" xfId="0" applyFont="1" applyBorder="1"/>
    <xf numFmtId="0" fontId="28" fillId="0" borderId="0" xfId="0" applyFont="1"/>
    <xf numFmtId="170" fontId="28" fillId="0" borderId="0" xfId="0" applyNumberFormat="1" applyFont="1"/>
    <xf numFmtId="0" fontId="29" fillId="0" borderId="0" xfId="0" applyFont="1" applyFill="1"/>
    <xf numFmtId="20" fontId="6" fillId="0" borderId="1" xfId="13" applyNumberFormat="1" applyFont="1" applyFill="1" applyBorder="1" applyAlignment="1" applyProtection="1">
      <alignment horizontal="center" vertical="center"/>
      <protection locked="0"/>
    </xf>
    <xf numFmtId="20" fontId="6" fillId="0" borderId="4" xfId="13" applyNumberFormat="1" applyFont="1" applyFill="1" applyBorder="1" applyAlignment="1" applyProtection="1">
      <alignment horizontal="center" vertical="center"/>
      <protection locked="0"/>
    </xf>
    <xf numFmtId="20" fontId="6" fillId="0" borderId="13" xfId="13" applyNumberFormat="1" applyFont="1" applyFill="1" applyBorder="1" applyAlignment="1" applyProtection="1">
      <alignment horizontal="center" vertical="center"/>
      <protection locked="0"/>
    </xf>
    <xf numFmtId="20" fontId="6" fillId="0" borderId="3" xfId="13" applyNumberFormat="1" applyFont="1" applyFill="1" applyBorder="1" applyAlignment="1" applyProtection="1">
      <alignment horizontal="center" vertical="center"/>
      <protection locked="0"/>
    </xf>
    <xf numFmtId="0" fontId="23" fillId="0" borderId="6" xfId="0" applyFont="1" applyBorder="1" applyAlignment="1" applyProtection="1">
      <alignment horizontal="center" vertical="center"/>
      <protection locked="0"/>
    </xf>
    <xf numFmtId="0" fontId="10" fillId="0" borderId="14" xfId="13" applyNumberFormat="1" applyFont="1" applyFill="1" applyBorder="1" applyAlignment="1" applyProtection="1">
      <alignment horizontal="center" vertical="center"/>
    </xf>
    <xf numFmtId="0" fontId="10" fillId="0" borderId="15" xfId="13" applyNumberFormat="1" applyFont="1" applyFill="1" applyBorder="1" applyAlignment="1" applyProtection="1">
      <alignment horizontal="center" vertical="center"/>
    </xf>
    <xf numFmtId="0" fontId="14" fillId="0" borderId="16" xfId="0" applyFont="1" applyBorder="1" applyAlignment="1" applyProtection="1">
      <alignment horizontal="center" vertical="center"/>
    </xf>
    <xf numFmtId="0" fontId="23" fillId="0" borderId="5" xfId="0" applyFont="1" applyBorder="1" applyAlignment="1" applyProtection="1">
      <alignment horizontal="center" vertical="center"/>
      <protection locked="0"/>
    </xf>
    <xf numFmtId="171" fontId="6" fillId="0" borderId="17" xfId="13" applyNumberFormat="1" applyFont="1" applyFill="1" applyBorder="1" applyAlignment="1" applyProtection="1">
      <alignment horizontal="left" vertical="center"/>
    </xf>
    <xf numFmtId="171" fontId="10" fillId="0" borderId="0" xfId="13" applyNumberFormat="1" applyFont="1" applyFill="1" applyBorder="1" applyAlignment="1" applyProtection="1">
      <alignment horizontal="left" vertical="center"/>
    </xf>
    <xf numFmtId="171" fontId="6" fillId="0" borderId="0" xfId="0" applyNumberFormat="1" applyFont="1" applyBorder="1" applyAlignment="1" applyProtection="1">
      <alignment horizontal="left" vertical="center"/>
    </xf>
    <xf numFmtId="171" fontId="21" fillId="0" borderId="0" xfId="0" applyNumberFormat="1" applyFont="1" applyBorder="1"/>
    <xf numFmtId="171" fontId="13" fillId="0" borderId="0" xfId="0" applyNumberFormat="1" applyFont="1" applyBorder="1" applyAlignment="1" applyProtection="1">
      <alignment horizontal="left" vertical="center"/>
    </xf>
    <xf numFmtId="171" fontId="0" fillId="0" borderId="0" xfId="0" applyNumberFormat="1" applyAlignment="1">
      <alignment horizontal="left" vertical="center"/>
    </xf>
    <xf numFmtId="171" fontId="6" fillId="0" borderId="0" xfId="13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174" fontId="33" fillId="0" borderId="0" xfId="0" applyNumberFormat="1" applyFont="1" applyAlignment="1">
      <alignment horizontal="left"/>
    </xf>
    <xf numFmtId="175" fontId="20" fillId="0" borderId="0" xfId="0" applyNumberFormat="1" applyFont="1"/>
    <xf numFmtId="1" fontId="0" fillId="0" borderId="0" xfId="0" applyNumberFormat="1"/>
    <xf numFmtId="20" fontId="6" fillId="0" borderId="7" xfId="13" applyNumberFormat="1" applyFont="1" applyFill="1" applyBorder="1" applyAlignment="1" applyProtection="1">
      <alignment horizontal="center" vertical="center"/>
      <protection locked="0"/>
    </xf>
    <xf numFmtId="20" fontId="6" fillId="0" borderId="10" xfId="13" applyNumberFormat="1" applyFont="1" applyFill="1" applyBorder="1" applyAlignment="1" applyProtection="1">
      <alignment horizontal="center" vertical="center"/>
      <protection locked="0"/>
    </xf>
    <xf numFmtId="20" fontId="6" fillId="0" borderId="0" xfId="13" applyNumberFormat="1" applyFont="1" applyFill="1" applyBorder="1" applyAlignment="1" applyProtection="1">
      <alignment horizontal="center" vertical="center"/>
      <protection locked="0"/>
    </xf>
    <xf numFmtId="20" fontId="6" fillId="0" borderId="7" xfId="13" applyNumberFormat="1" applyFont="1" applyFill="1" applyBorder="1" applyAlignment="1" applyProtection="1">
      <alignment horizontal="center" vertical="center"/>
      <protection locked="0"/>
    </xf>
    <xf numFmtId="20" fontId="6" fillId="0" borderId="10" xfId="13" applyNumberFormat="1" applyFont="1" applyFill="1" applyBorder="1" applyAlignment="1" applyProtection="1">
      <alignment horizontal="center" vertical="center"/>
      <protection locked="0"/>
    </xf>
    <xf numFmtId="20" fontId="6" fillId="0" borderId="0" xfId="13" applyNumberFormat="1" applyFont="1" applyFill="1" applyBorder="1" applyAlignment="1" applyProtection="1">
      <alignment horizontal="center" vertical="center"/>
      <protection locked="0"/>
    </xf>
    <xf numFmtId="20" fontId="6" fillId="10" borderId="1" xfId="13" applyNumberFormat="1" applyFont="1" applyFill="1" applyBorder="1" applyAlignment="1" applyProtection="1">
      <alignment horizontal="center" vertical="center"/>
      <protection locked="0"/>
    </xf>
    <xf numFmtId="20" fontId="6" fillId="10" borderId="4" xfId="13" applyNumberFormat="1" applyFont="1" applyFill="1" applyBorder="1" applyAlignment="1" applyProtection="1">
      <alignment horizontal="center" vertical="center"/>
      <protection locked="0"/>
    </xf>
    <xf numFmtId="20" fontId="6" fillId="10" borderId="13" xfId="13" applyNumberFormat="1" applyFont="1" applyFill="1" applyBorder="1" applyAlignment="1" applyProtection="1">
      <alignment horizontal="center" vertical="center"/>
      <protection locked="0"/>
    </xf>
    <xf numFmtId="20" fontId="6" fillId="10" borderId="3" xfId="13" applyNumberFormat="1" applyFont="1" applyFill="1" applyBorder="1" applyAlignment="1" applyProtection="1">
      <alignment horizontal="center" vertical="center"/>
      <protection locked="0"/>
    </xf>
    <xf numFmtId="0" fontId="34" fillId="0" borderId="5" xfId="0" applyFont="1" applyBorder="1" applyAlignment="1" applyProtection="1">
      <alignment horizontal="center" vertical="center"/>
      <protection locked="0"/>
    </xf>
    <xf numFmtId="0" fontId="34" fillId="0" borderId="6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</xf>
    <xf numFmtId="49" fontId="16" fillId="0" borderId="0" xfId="0" applyNumberFormat="1" applyFont="1" applyFill="1"/>
    <xf numFmtId="49" fontId="15" fillId="0" borderId="0" xfId="0" applyNumberFormat="1" applyFont="1"/>
    <xf numFmtId="49" fontId="0" fillId="0" borderId="0" xfId="0" applyNumberFormat="1"/>
    <xf numFmtId="0" fontId="37" fillId="0" borderId="0" xfId="0" applyFont="1" applyBorder="1" applyAlignment="1"/>
    <xf numFmtId="0" fontId="0" fillId="0" borderId="0" xfId="0" applyBorder="1" applyAlignment="1">
      <alignment horizontal="right" vertical="center"/>
    </xf>
    <xf numFmtId="168" fontId="38" fillId="0" borderId="0" xfId="0" applyNumberFormat="1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30" fillId="0" borderId="0" xfId="19" applyNumberFormat="1" applyFont="1" applyFill="1" applyBorder="1" applyAlignment="1">
      <alignment horizontal="center" vertical="center"/>
    </xf>
    <xf numFmtId="172" fontId="32" fillId="0" borderId="0" xfId="19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40" fillId="0" borderId="26" xfId="0" applyFont="1" applyBorder="1" applyAlignment="1">
      <alignment horizontal="center" vertical="center"/>
    </xf>
    <xf numFmtId="0" fontId="40" fillId="0" borderId="27" xfId="0" applyFont="1" applyBorder="1" applyAlignment="1">
      <alignment horizontal="center" vertical="center"/>
    </xf>
    <xf numFmtId="173" fontId="41" fillId="0" borderId="26" xfId="0" applyNumberFormat="1" applyFont="1" applyBorder="1" applyAlignment="1">
      <alignment horizontal="center"/>
    </xf>
    <xf numFmtId="176" fontId="41" fillId="0" borderId="27" xfId="0" applyNumberFormat="1" applyFont="1" applyBorder="1" applyAlignment="1">
      <alignment horizontal="center"/>
    </xf>
    <xf numFmtId="0" fontId="42" fillId="0" borderId="0" xfId="0" applyFont="1" applyAlignment="1">
      <alignment horizontal="center" vertical="center"/>
    </xf>
    <xf numFmtId="173" fontId="42" fillId="0" borderId="18" xfId="0" applyNumberFormat="1" applyFont="1" applyBorder="1" applyAlignment="1">
      <alignment horizontal="center" vertical="center"/>
    </xf>
    <xf numFmtId="176" fontId="42" fillId="0" borderId="2" xfId="0" applyNumberFormat="1" applyFont="1" applyBorder="1" applyAlignment="1">
      <alignment horizontal="center" vertical="center"/>
    </xf>
    <xf numFmtId="173" fontId="44" fillId="0" borderId="18" xfId="0" applyNumberFormat="1" applyFont="1" applyBorder="1" applyAlignment="1">
      <alignment horizontal="center" vertical="center"/>
    </xf>
    <xf numFmtId="176" fontId="45" fillId="0" borderId="2" xfId="0" applyNumberFormat="1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173" fontId="41" fillId="0" borderId="24" xfId="0" applyNumberFormat="1" applyFont="1" applyBorder="1" applyAlignment="1">
      <alignment horizontal="center"/>
    </xf>
    <xf numFmtId="173" fontId="41" fillId="0" borderId="0" xfId="0" applyNumberFormat="1" applyFont="1" applyBorder="1" applyAlignment="1">
      <alignment horizontal="center"/>
    </xf>
    <xf numFmtId="176" fontId="41" fillId="0" borderId="0" xfId="0" applyNumberFormat="1" applyFont="1" applyBorder="1" applyAlignment="1">
      <alignment horizontal="center"/>
    </xf>
    <xf numFmtId="176" fontId="41" fillId="0" borderId="25" xfId="0" applyNumberFormat="1" applyFont="1" applyBorder="1" applyAlignment="1">
      <alignment horizontal="center"/>
    </xf>
    <xf numFmtId="176" fontId="41" fillId="0" borderId="30" xfId="0" applyNumberFormat="1" applyFont="1" applyBorder="1" applyAlignment="1">
      <alignment horizontal="center"/>
    </xf>
    <xf numFmtId="173" fontId="41" fillId="0" borderId="30" xfId="0" applyNumberFormat="1" applyFont="1" applyBorder="1" applyAlignment="1">
      <alignment horizontal="center"/>
    </xf>
    <xf numFmtId="0" fontId="42" fillId="0" borderId="0" xfId="0" applyFont="1" applyBorder="1" applyAlignment="1">
      <alignment horizontal="center" vertical="center"/>
    </xf>
    <xf numFmtId="0" fontId="40" fillId="12" borderId="28" xfId="0" applyFont="1" applyFill="1" applyBorder="1" applyAlignment="1">
      <alignment horizontal="center" vertical="center"/>
    </xf>
    <xf numFmtId="0" fontId="40" fillId="12" borderId="29" xfId="0" applyFont="1" applyFill="1" applyBorder="1" applyAlignment="1">
      <alignment horizontal="center" vertical="center"/>
    </xf>
    <xf numFmtId="173" fontId="41" fillId="12" borderId="26" xfId="0" applyNumberFormat="1" applyFont="1" applyFill="1" applyBorder="1" applyAlignment="1">
      <alignment horizontal="center"/>
    </xf>
    <xf numFmtId="176" fontId="42" fillId="12" borderId="2" xfId="0" applyNumberFormat="1" applyFont="1" applyFill="1" applyBorder="1" applyAlignment="1">
      <alignment horizontal="center" vertical="center"/>
    </xf>
    <xf numFmtId="177" fontId="41" fillId="12" borderId="26" xfId="0" applyNumberFormat="1" applyFont="1" applyFill="1" applyBorder="1" applyAlignment="1">
      <alignment horizontal="center"/>
    </xf>
    <xf numFmtId="0" fontId="40" fillId="12" borderId="26" xfId="0" applyFont="1" applyFill="1" applyBorder="1" applyAlignment="1">
      <alignment horizontal="center" vertical="center"/>
    </xf>
    <xf numFmtId="0" fontId="40" fillId="12" borderId="27" xfId="0" applyFont="1" applyFill="1" applyBorder="1" applyAlignment="1">
      <alignment horizontal="center" vertical="center"/>
    </xf>
    <xf numFmtId="173" fontId="41" fillId="12" borderId="24" xfId="0" applyNumberFormat="1" applyFont="1" applyFill="1" applyBorder="1" applyAlignment="1">
      <alignment horizontal="center"/>
    </xf>
    <xf numFmtId="176" fontId="41" fillId="12" borderId="25" xfId="0" applyNumberFormat="1" applyFont="1" applyFill="1" applyBorder="1" applyAlignment="1">
      <alignment horizontal="center"/>
    </xf>
    <xf numFmtId="176" fontId="41" fillId="12" borderId="27" xfId="0" applyNumberFormat="1" applyFont="1" applyFill="1" applyBorder="1" applyAlignment="1">
      <alignment horizontal="center"/>
    </xf>
    <xf numFmtId="173" fontId="41" fillId="12" borderId="28" xfId="0" applyNumberFormat="1" applyFont="1" applyFill="1" applyBorder="1" applyAlignment="1">
      <alignment horizontal="center"/>
    </xf>
    <xf numFmtId="176" fontId="41" fillId="12" borderId="29" xfId="0" applyNumberFormat="1" applyFont="1" applyFill="1" applyBorder="1" applyAlignment="1">
      <alignment horizontal="center"/>
    </xf>
    <xf numFmtId="173" fontId="42" fillId="12" borderId="28" xfId="0" applyNumberFormat="1" applyFont="1" applyFill="1" applyBorder="1" applyAlignment="1">
      <alignment horizontal="center" vertical="center"/>
    </xf>
    <xf numFmtId="176" fontId="42" fillId="12" borderId="29" xfId="0" applyNumberFormat="1" applyFont="1" applyFill="1" applyBorder="1" applyAlignment="1">
      <alignment horizontal="center" vertical="center"/>
    </xf>
    <xf numFmtId="0" fontId="46" fillId="0" borderId="0" xfId="0" applyFont="1" applyBorder="1"/>
    <xf numFmtId="0" fontId="47" fillId="0" borderId="0" xfId="0" applyFont="1" applyBorder="1"/>
    <xf numFmtId="0" fontId="48" fillId="0" borderId="0" xfId="0" applyFont="1" applyBorder="1"/>
    <xf numFmtId="0" fontId="48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3" fontId="0" fillId="0" borderId="0" xfId="0" applyNumberFormat="1"/>
    <xf numFmtId="176" fontId="0" fillId="0" borderId="0" xfId="0" applyNumberFormat="1"/>
    <xf numFmtId="0" fontId="40" fillId="12" borderId="31" xfId="0" applyFont="1" applyFill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20" fontId="6" fillId="0" borderId="0" xfId="13" applyNumberFormat="1" applyFont="1" applyFill="1" applyBorder="1" applyAlignment="1" applyProtection="1">
      <alignment horizontal="center" vertical="center"/>
      <protection locked="0"/>
    </xf>
    <xf numFmtId="0" fontId="49" fillId="0" borderId="0" xfId="0" applyFont="1"/>
    <xf numFmtId="0" fontId="16" fillId="0" borderId="0" xfId="0" applyFont="1" applyFill="1" applyAlignment="1">
      <alignment horizontal="left"/>
    </xf>
    <xf numFmtId="0" fontId="15" fillId="0" borderId="0" xfId="0" applyFont="1" applyAlignment="1">
      <alignment horizontal="left"/>
    </xf>
    <xf numFmtId="0" fontId="8" fillId="0" borderId="0" xfId="4" applyAlignment="1" applyProtection="1">
      <alignment horizontal="left"/>
    </xf>
    <xf numFmtId="0" fontId="8" fillId="0" borderId="0" xfId="4" applyFill="1" applyAlignment="1" applyProtection="1">
      <alignment horizontal="left"/>
    </xf>
    <xf numFmtId="0" fontId="8" fillId="0" borderId="0" xfId="4" applyBorder="1" applyAlignment="1" applyProtection="1">
      <alignment horizontal="left"/>
    </xf>
    <xf numFmtId="0" fontId="8" fillId="0" borderId="0" xfId="4" applyAlignment="1" applyProtection="1">
      <alignment horizontal="left"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horizontal="left"/>
    </xf>
    <xf numFmtId="0" fontId="24" fillId="0" borderId="0" xfId="0" applyFont="1" applyAlignment="1">
      <alignment horizontal="left"/>
    </xf>
    <xf numFmtId="0" fontId="29" fillId="0" borderId="0" xfId="0" applyFont="1" applyFill="1" applyAlignment="1">
      <alignment horizontal="left"/>
    </xf>
    <xf numFmtId="0" fontId="28" fillId="0" borderId="0" xfId="0" applyFont="1" applyAlignment="1">
      <alignment horizontal="left"/>
    </xf>
    <xf numFmtId="0" fontId="42" fillId="0" borderId="0" xfId="0" applyFont="1" applyAlignment="1">
      <alignment horizontal="left" vertical="center"/>
    </xf>
    <xf numFmtId="176" fontId="42" fillId="12" borderId="18" xfId="0" applyNumberFormat="1" applyFont="1" applyFill="1" applyBorder="1" applyAlignment="1">
      <alignment horizontal="center" vertical="center"/>
    </xf>
    <xf numFmtId="178" fontId="39" fillId="0" borderId="0" xfId="0" applyNumberFormat="1" applyFont="1" applyBorder="1" applyAlignment="1">
      <alignment horizontal="left" vertical="center"/>
    </xf>
    <xf numFmtId="173" fontId="42" fillId="0" borderId="28" xfId="0" applyNumberFormat="1" applyFont="1" applyBorder="1" applyAlignment="1">
      <alignment horizontal="center" vertical="center"/>
    </xf>
    <xf numFmtId="176" fontId="42" fillId="0" borderId="29" xfId="0" applyNumberFormat="1" applyFont="1" applyBorder="1" applyAlignment="1">
      <alignment horizontal="center" vertical="center"/>
    </xf>
    <xf numFmtId="173" fontId="41" fillId="0" borderId="28" xfId="0" applyNumberFormat="1" applyFont="1" applyBorder="1" applyAlignment="1">
      <alignment horizontal="center"/>
    </xf>
    <xf numFmtId="176" fontId="41" fillId="0" borderId="29" xfId="0" applyNumberFormat="1" applyFont="1" applyBorder="1" applyAlignment="1">
      <alignment horizontal="center"/>
    </xf>
    <xf numFmtId="177" fontId="41" fillId="12" borderId="24" xfId="0" applyNumberFormat="1" applyFont="1" applyFill="1" applyBorder="1" applyAlignment="1">
      <alignment horizontal="center"/>
    </xf>
    <xf numFmtId="177" fontId="41" fillId="12" borderId="28" xfId="0" applyNumberFormat="1" applyFont="1" applyFill="1" applyBorder="1" applyAlignment="1">
      <alignment horizontal="center"/>
    </xf>
    <xf numFmtId="0" fontId="32" fillId="0" borderId="9" xfId="19" applyFill="1" applyBorder="1" applyAlignment="1">
      <alignment horizontal="left" vertical="center"/>
    </xf>
    <xf numFmtId="0" fontId="25" fillId="0" borderId="9" xfId="19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0" xfId="4" applyFill="1" applyAlignment="1" applyProtection="1"/>
    <xf numFmtId="0" fontId="8" fillId="0" borderId="0" xfId="4" applyAlignment="1" applyProtection="1">
      <alignment horizontal="center" vertical="center"/>
    </xf>
    <xf numFmtId="20" fontId="6" fillId="0" borderId="0" xfId="13" applyNumberFormat="1" applyFont="1" applyFill="1" applyBorder="1" applyAlignment="1" applyProtection="1">
      <alignment horizontal="center" vertical="center"/>
      <protection locked="0"/>
    </xf>
    <xf numFmtId="176" fontId="41" fillId="12" borderId="0" xfId="0" applyNumberFormat="1" applyFont="1" applyFill="1" applyBorder="1" applyAlignment="1">
      <alignment horizontal="center"/>
    </xf>
    <xf numFmtId="176" fontId="41" fillId="12" borderId="31" xfId="0" applyNumberFormat="1" applyFont="1" applyFill="1" applyBorder="1" applyAlignment="1">
      <alignment horizontal="center"/>
    </xf>
    <xf numFmtId="173" fontId="41" fillId="0" borderId="31" xfId="0" applyNumberFormat="1" applyFont="1" applyBorder="1" applyAlignment="1">
      <alignment horizontal="center"/>
    </xf>
    <xf numFmtId="0" fontId="40" fillId="0" borderId="0" xfId="0" applyFont="1" applyBorder="1" applyAlignment="1">
      <alignment horizontal="center" vertical="center"/>
    </xf>
    <xf numFmtId="176" fontId="41" fillId="12" borderId="30" xfId="0" applyNumberFormat="1" applyFont="1" applyFill="1" applyBorder="1" applyAlignment="1">
      <alignment horizontal="center"/>
    </xf>
    <xf numFmtId="173" fontId="42" fillId="12" borderId="18" xfId="0" applyNumberFormat="1" applyFont="1" applyFill="1" applyBorder="1" applyAlignment="1">
      <alignment horizontal="center" vertical="center"/>
    </xf>
    <xf numFmtId="0" fontId="43" fillId="0" borderId="31" xfId="0" applyFont="1" applyBorder="1" applyAlignment="1">
      <alignment horizontal="center" vertical="center"/>
    </xf>
    <xf numFmtId="173" fontId="42" fillId="0" borderId="31" xfId="0" applyNumberFormat="1" applyFont="1" applyBorder="1" applyAlignment="1">
      <alignment horizontal="center" vertical="center"/>
    </xf>
    <xf numFmtId="176" fontId="42" fillId="12" borderId="19" xfId="0" applyNumberFormat="1" applyFont="1" applyFill="1" applyBorder="1" applyAlignment="1">
      <alignment horizontal="center" vertical="center"/>
    </xf>
    <xf numFmtId="0" fontId="41" fillId="11" borderId="25" xfId="0" applyNumberFormat="1" applyFont="1" applyFill="1" applyBorder="1" applyAlignment="1">
      <alignment horizontal="center"/>
    </xf>
    <xf numFmtId="0" fontId="49" fillId="0" borderId="26" xfId="0" applyFont="1" applyBorder="1"/>
    <xf numFmtId="0" fontId="24" fillId="0" borderId="27" xfId="0" applyFont="1" applyBorder="1"/>
    <xf numFmtId="0" fontId="0" fillId="0" borderId="27" xfId="0" applyBorder="1"/>
    <xf numFmtId="0" fontId="49" fillId="0" borderId="28" xfId="0" applyFont="1" applyBorder="1"/>
    <xf numFmtId="0" fontId="0" fillId="0" borderId="31" xfId="0" applyBorder="1"/>
    <xf numFmtId="0" fontId="0" fillId="0" borderId="29" xfId="0" applyBorder="1"/>
    <xf numFmtId="0" fontId="40" fillId="10" borderId="29" xfId="0" applyFont="1" applyFill="1" applyBorder="1" applyAlignment="1">
      <alignment horizontal="center" vertical="center"/>
    </xf>
    <xf numFmtId="0" fontId="24" fillId="11" borderId="27" xfId="0" applyFont="1" applyFill="1" applyBorder="1"/>
    <xf numFmtId="0" fontId="24" fillId="0" borderId="26" xfId="0" applyFont="1" applyBorder="1"/>
    <xf numFmtId="0" fontId="0" fillId="0" borderId="26" xfId="0" applyBorder="1"/>
    <xf numFmtId="0" fontId="0" fillId="0" borderId="28" xfId="0" applyBorder="1"/>
    <xf numFmtId="0" fontId="41" fillId="11" borderId="27" xfId="0" applyNumberFormat="1" applyFont="1" applyFill="1" applyBorder="1" applyAlignment="1">
      <alignment horizontal="center"/>
    </xf>
    <xf numFmtId="0" fontId="41" fillId="11" borderId="29" xfId="0" applyNumberFormat="1" applyFont="1" applyFill="1" applyBorder="1" applyAlignment="1">
      <alignment horizontal="center"/>
    </xf>
    <xf numFmtId="0" fontId="50" fillId="9" borderId="0" xfId="0" applyFont="1" applyFill="1" applyBorder="1" applyAlignment="1">
      <alignment horizontal="center" vertical="center"/>
    </xf>
    <xf numFmtId="0" fontId="40" fillId="10" borderId="28" xfId="0" applyFont="1" applyFill="1" applyBorder="1" applyAlignment="1">
      <alignment horizontal="center" vertical="center"/>
    </xf>
    <xf numFmtId="0" fontId="42" fillId="10" borderId="30" xfId="0" applyFont="1" applyFill="1" applyBorder="1" applyAlignment="1">
      <alignment horizontal="center" vertical="center"/>
    </xf>
    <xf numFmtId="0" fontId="40" fillId="10" borderId="31" xfId="0" applyFont="1" applyFill="1" applyBorder="1" applyAlignment="1">
      <alignment horizontal="center" vertical="center"/>
    </xf>
    <xf numFmtId="0" fontId="24" fillId="11" borderId="0" xfId="0" applyFont="1" applyFill="1" applyBorder="1"/>
    <xf numFmtId="0" fontId="24" fillId="11" borderId="26" xfId="0" applyNumberFormat="1" applyFont="1" applyFill="1" applyBorder="1"/>
    <xf numFmtId="0" fontId="40" fillId="0" borderId="0" xfId="0" applyFont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0" fontId="36" fillId="0" borderId="30" xfId="0" applyNumberFormat="1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2" fillId="12" borderId="24" xfId="0" applyFont="1" applyFill="1" applyBorder="1" applyAlignment="1">
      <alignment horizontal="center" vertical="center"/>
    </xf>
    <xf numFmtId="0" fontId="42" fillId="12" borderId="2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1" fillId="0" borderId="24" xfId="0" applyNumberFormat="1" applyFont="1" applyBorder="1" applyAlignment="1">
      <alignment horizontal="center" vertical="center"/>
    </xf>
    <xf numFmtId="0" fontId="52" fillId="0" borderId="28" xfId="0" applyFont="1" applyBorder="1" applyAlignment="1">
      <alignment horizontal="center" vertical="center"/>
    </xf>
    <xf numFmtId="0" fontId="22" fillId="10" borderId="24" xfId="0" applyFont="1" applyFill="1" applyBorder="1" applyAlignment="1">
      <alignment horizontal="center" vertical="center"/>
    </xf>
    <xf numFmtId="0" fontId="42" fillId="10" borderId="25" xfId="0" applyFont="1" applyFill="1" applyBorder="1" applyAlignment="1">
      <alignment horizontal="center" vertical="center"/>
    </xf>
    <xf numFmtId="0" fontId="42" fillId="12" borderId="30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42" fillId="0" borderId="25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10" fillId="5" borderId="14" xfId="0" applyFont="1" applyFill="1" applyBorder="1" applyAlignment="1" applyProtection="1">
      <alignment horizontal="center" vertical="center" wrapText="1"/>
    </xf>
    <xf numFmtId="0" fontId="10" fillId="5" borderId="15" xfId="0" applyFont="1" applyFill="1" applyBorder="1" applyAlignment="1" applyProtection="1">
      <alignment horizontal="center" vertical="center" wrapText="1"/>
    </xf>
    <xf numFmtId="0" fontId="10" fillId="5" borderId="16" xfId="0" applyFont="1" applyFill="1" applyBorder="1" applyAlignment="1" applyProtection="1">
      <alignment horizontal="center" vertical="center" wrapText="1"/>
    </xf>
    <xf numFmtId="0" fontId="10" fillId="5" borderId="4" xfId="0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 applyProtection="1">
      <alignment horizontal="center" vertical="center" wrapText="1"/>
    </xf>
    <xf numFmtId="0" fontId="10" fillId="5" borderId="5" xfId="0" applyFont="1" applyFill="1" applyBorder="1" applyAlignment="1" applyProtection="1">
      <alignment horizontal="center" vertical="center" wrapText="1"/>
    </xf>
    <xf numFmtId="0" fontId="7" fillId="0" borderId="18" xfId="13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21" fillId="5" borderId="15" xfId="0" applyFont="1" applyFill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20" xfId="0" applyFont="1" applyFill="1" applyBorder="1" applyAlignment="1">
      <alignment horizontal="center" vertical="center" wrapText="1"/>
    </xf>
    <xf numFmtId="0" fontId="21" fillId="5" borderId="21" xfId="0" applyFont="1" applyFill="1" applyBorder="1" applyAlignment="1">
      <alignment horizontal="center" vertical="center" wrapText="1"/>
    </xf>
    <xf numFmtId="0" fontId="21" fillId="5" borderId="22" xfId="0" applyFont="1" applyFill="1" applyBorder="1" applyAlignment="1">
      <alignment horizontal="center" vertical="center" wrapText="1"/>
    </xf>
    <xf numFmtId="20" fontId="6" fillId="0" borderId="0" xfId="13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 applyBorder="1" applyAlignment="1">
      <alignment horizontal="center" vertical="center"/>
    </xf>
    <xf numFmtId="0" fontId="10" fillId="8" borderId="14" xfId="6" applyFont="1" applyFill="1" applyBorder="1" applyAlignment="1" applyProtection="1">
      <alignment horizontal="center" vertical="center" wrapText="1"/>
    </xf>
    <xf numFmtId="0" fontId="10" fillId="8" borderId="15" xfId="6" applyFont="1" applyFill="1" applyBorder="1" applyAlignment="1" applyProtection="1">
      <alignment horizontal="center" vertical="center" wrapText="1"/>
    </xf>
    <xf numFmtId="0" fontId="10" fillId="8" borderId="16" xfId="6" applyFont="1" applyFill="1" applyBorder="1" applyAlignment="1" applyProtection="1">
      <alignment horizontal="center" vertical="center" wrapText="1"/>
    </xf>
    <xf numFmtId="0" fontId="10" fillId="8" borderId="4" xfId="6" applyFont="1" applyFill="1" applyBorder="1" applyAlignment="1" applyProtection="1">
      <alignment horizontal="center" vertical="center" wrapText="1"/>
    </xf>
    <xf numFmtId="0" fontId="10" fillId="8" borderId="1" xfId="6" applyFont="1" applyFill="1" applyBorder="1" applyAlignment="1" applyProtection="1">
      <alignment horizontal="center" vertical="center" wrapText="1"/>
    </xf>
    <xf numFmtId="0" fontId="10" fillId="8" borderId="5" xfId="6" applyFont="1" applyFill="1" applyBorder="1" applyAlignment="1" applyProtection="1">
      <alignment horizontal="center" vertical="center" wrapText="1"/>
    </xf>
    <xf numFmtId="0" fontId="10" fillId="7" borderId="14" xfId="6" applyFont="1" applyBorder="1" applyAlignment="1" applyProtection="1">
      <alignment horizontal="center" vertical="center" wrapText="1"/>
    </xf>
    <xf numFmtId="0" fontId="10" fillId="7" borderId="15" xfId="6" applyFont="1" applyBorder="1" applyAlignment="1" applyProtection="1">
      <alignment horizontal="center" vertical="center" wrapText="1"/>
    </xf>
    <xf numFmtId="0" fontId="10" fillId="7" borderId="16" xfId="6" applyFont="1" applyBorder="1" applyAlignment="1" applyProtection="1">
      <alignment horizontal="center" vertical="center" wrapText="1"/>
    </xf>
    <xf numFmtId="0" fontId="10" fillId="7" borderId="4" xfId="6" applyFont="1" applyBorder="1" applyAlignment="1" applyProtection="1">
      <alignment horizontal="center" vertical="center" wrapText="1"/>
    </xf>
    <xf numFmtId="0" fontId="10" fillId="7" borderId="1" xfId="6" applyFont="1" applyBorder="1" applyAlignment="1" applyProtection="1">
      <alignment horizontal="center" vertical="center" wrapText="1"/>
    </xf>
    <xf numFmtId="0" fontId="10" fillId="7" borderId="5" xfId="6" applyFont="1" applyBorder="1" applyAlignment="1" applyProtection="1">
      <alignment horizontal="center" vertical="center" wrapText="1"/>
    </xf>
    <xf numFmtId="0" fontId="10" fillId="7" borderId="24" xfId="6" applyFont="1" applyBorder="1" applyAlignment="1" applyProtection="1">
      <alignment horizontal="center" vertical="center" wrapText="1"/>
    </xf>
    <xf numFmtId="0" fontId="10" fillId="7" borderId="30" xfId="6" applyFont="1" applyBorder="1" applyAlignment="1" applyProtection="1">
      <alignment horizontal="center" vertical="center" wrapText="1"/>
    </xf>
    <xf numFmtId="0" fontId="10" fillId="7" borderId="25" xfId="6" applyFont="1" applyBorder="1" applyAlignment="1" applyProtection="1">
      <alignment horizontal="center" vertical="center" wrapText="1"/>
    </xf>
    <xf numFmtId="0" fontId="10" fillId="7" borderId="35" xfId="6" applyFont="1" applyBorder="1" applyAlignment="1" applyProtection="1">
      <alignment horizontal="center" vertical="center" wrapText="1"/>
    </xf>
    <xf numFmtId="0" fontId="10" fillId="7" borderId="17" xfId="6" applyFont="1" applyBorder="1" applyAlignment="1" applyProtection="1">
      <alignment horizontal="center" vertical="center" wrapText="1"/>
    </xf>
    <xf numFmtId="0" fontId="10" fillId="7" borderId="36" xfId="6" applyFont="1" applyBorder="1" applyAlignment="1" applyProtection="1">
      <alignment horizontal="center" vertical="center" wrapText="1"/>
    </xf>
    <xf numFmtId="20" fontId="6" fillId="0" borderId="7" xfId="13" applyNumberFormat="1" applyFont="1" applyFill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6" fillId="0" borderId="10" xfId="13" applyNumberFormat="1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7" xfId="13" applyNumberFormat="1" applyFont="1" applyFill="1" applyBorder="1" applyAlignment="1" applyProtection="1">
      <alignment horizontal="center" vertical="center"/>
    </xf>
  </cellXfs>
  <cellStyles count="23">
    <cellStyle name="Entête" xfId="1"/>
    <cellStyle name="Euro" xfId="2"/>
    <cellStyle name="joli" xfId="3"/>
    <cellStyle name="Lien hypertexte" xfId="4" builtinId="8"/>
    <cellStyle name="N° téléphone" xfId="5"/>
    <cellStyle name="Neutre" xfId="6" builtinId="28"/>
    <cellStyle name="Normal" xfId="0" builtinId="0"/>
    <cellStyle name="Normal 10" xfId="7"/>
    <cellStyle name="Normal 11" xfId="8"/>
    <cellStyle name="Normal 12" xfId="9"/>
    <cellStyle name="Normal 13" xfId="10"/>
    <cellStyle name="Normal 2" xfId="11"/>
    <cellStyle name="Normal 3" xfId="12"/>
    <cellStyle name="Normal 4" xfId="13"/>
    <cellStyle name="Normal 5" xfId="14"/>
    <cellStyle name="Normal 6" xfId="15"/>
    <cellStyle name="Normal 7" xfId="16"/>
    <cellStyle name="Normal 8" xfId="17"/>
    <cellStyle name="Normal 9" xfId="18"/>
    <cellStyle name="Sortie" xfId="19" builtinId="21"/>
    <cellStyle name="Standard_Anpassen der Amortisation" xfId="20"/>
    <cellStyle name="Währung [0]_Budget" xfId="21"/>
    <cellStyle name="Währung_Budget" xfId="22"/>
  </cellStyles>
  <dxfs count="1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Spin" dx="16" fmlaLink="$A$2" max="12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39</xdr:row>
          <xdr:rowOff>114300</xdr:rowOff>
        </xdr:from>
        <xdr:to>
          <xdr:col>8</xdr:col>
          <xdr:colOff>95250</xdr:colOff>
          <xdr:row>40</xdr:row>
          <xdr:rowOff>190500</xdr:rowOff>
        </xdr:to>
        <xdr:sp macro="" textlink="">
          <xdr:nvSpPr>
            <xdr:cNvPr id="21598" name="Button 94" hidden="1">
              <a:extLst>
                <a:ext uri="{63B3BB69-23CF-44E3-9099-C40C66FF867C}">
                  <a14:compatExt spid="_x0000_s2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161925</xdr:colOff>
          <xdr:row>39</xdr:row>
          <xdr:rowOff>95250</xdr:rowOff>
        </xdr:from>
        <xdr:to>
          <xdr:col>16</xdr:col>
          <xdr:colOff>257175</xdr:colOff>
          <xdr:row>40</xdr:row>
          <xdr:rowOff>171450</xdr:rowOff>
        </xdr:to>
        <xdr:sp macro="" textlink="">
          <xdr:nvSpPr>
            <xdr:cNvPr id="21599" name="Button 95" hidden="1">
              <a:extLst>
                <a:ext uri="{63B3BB69-23CF-44E3-9099-C40C66FF867C}">
                  <a14:compatExt spid="_x0000_s2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295275</xdr:colOff>
          <xdr:row>39</xdr:row>
          <xdr:rowOff>104775</xdr:rowOff>
        </xdr:from>
        <xdr:to>
          <xdr:col>10</xdr:col>
          <xdr:colOff>390525</xdr:colOff>
          <xdr:row>40</xdr:row>
          <xdr:rowOff>180975</xdr:rowOff>
        </xdr:to>
        <xdr:sp macro="" textlink="">
          <xdr:nvSpPr>
            <xdr:cNvPr id="21601" name="Button 97" hidden="1">
              <a:extLst>
                <a:ext uri="{63B3BB69-23CF-44E3-9099-C40C66FF867C}">
                  <a14:compatExt spid="_x0000_s2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39</xdr:row>
          <xdr:rowOff>114300</xdr:rowOff>
        </xdr:from>
        <xdr:to>
          <xdr:col>13</xdr:col>
          <xdr:colOff>361950</xdr:colOff>
          <xdr:row>40</xdr:row>
          <xdr:rowOff>190500</xdr:rowOff>
        </xdr:to>
        <xdr:sp macro="" textlink="">
          <xdr:nvSpPr>
            <xdr:cNvPr id="21602" name="Button 98" hidden="1">
              <a:extLst>
                <a:ext uri="{63B3BB69-23CF-44E3-9099-C40C66FF867C}">
                  <a14:compatExt spid="_x0000_s2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1</xdr:row>
          <xdr:rowOff>0</xdr:rowOff>
        </xdr:from>
        <xdr:to>
          <xdr:col>10</xdr:col>
          <xdr:colOff>209550</xdr:colOff>
          <xdr:row>3</xdr:row>
          <xdr:rowOff>180975</xdr:rowOff>
        </xdr:to>
        <xdr:sp macro="" textlink="">
          <xdr:nvSpPr>
            <xdr:cNvPr id="21608" name="Spinner 104" hidden="1">
              <a:extLst>
                <a:ext uri="{63B3BB69-23CF-44E3-9099-C40C66FF867C}">
                  <a14:compatExt spid="_x0000_s2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205068</xdr:colOff>
      <xdr:row>28</xdr:row>
      <xdr:rowOff>67235</xdr:rowOff>
    </xdr:from>
    <xdr:ext cx="184731" cy="264560"/>
    <xdr:sp macro="" textlink="">
      <xdr:nvSpPr>
        <xdr:cNvPr id="2" name="ZoneTexte 1"/>
        <xdr:cNvSpPr txBox="1"/>
      </xdr:nvSpPr>
      <xdr:spPr>
        <a:xfrm>
          <a:off x="9587193" y="5391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205068</xdr:colOff>
      <xdr:row>28</xdr:row>
      <xdr:rowOff>67235</xdr:rowOff>
    </xdr:from>
    <xdr:ext cx="184731" cy="264560"/>
    <xdr:sp macro="" textlink="">
      <xdr:nvSpPr>
        <xdr:cNvPr id="2" name="ZoneTexte 1"/>
        <xdr:cNvSpPr txBox="1"/>
      </xdr:nvSpPr>
      <xdr:spPr>
        <a:xfrm>
          <a:off x="9587193" y="5391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205068</xdr:colOff>
      <xdr:row>28</xdr:row>
      <xdr:rowOff>67235</xdr:rowOff>
    </xdr:from>
    <xdr:ext cx="184731" cy="264560"/>
    <xdr:sp macro="" textlink="">
      <xdr:nvSpPr>
        <xdr:cNvPr id="2" name="ZoneTexte 1"/>
        <xdr:cNvSpPr txBox="1"/>
      </xdr:nvSpPr>
      <xdr:spPr>
        <a:xfrm>
          <a:off x="9587193" y="5391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205068</xdr:colOff>
      <xdr:row>28</xdr:row>
      <xdr:rowOff>67235</xdr:rowOff>
    </xdr:from>
    <xdr:ext cx="184731" cy="264560"/>
    <xdr:sp macro="" textlink="">
      <xdr:nvSpPr>
        <xdr:cNvPr id="2" name="ZoneTexte 1"/>
        <xdr:cNvSpPr txBox="1"/>
      </xdr:nvSpPr>
      <xdr:spPr>
        <a:xfrm>
          <a:off x="9587193" y="5391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205068</xdr:colOff>
      <xdr:row>28</xdr:row>
      <xdr:rowOff>67235</xdr:rowOff>
    </xdr:from>
    <xdr:ext cx="184731" cy="264560"/>
    <xdr:sp macro="" textlink="">
      <xdr:nvSpPr>
        <xdr:cNvPr id="2" name="ZoneTexte 1"/>
        <xdr:cNvSpPr txBox="1"/>
      </xdr:nvSpPr>
      <xdr:spPr>
        <a:xfrm>
          <a:off x="9587193" y="5391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Solstice">
      <a:dk1>
        <a:sysClr val="windowText" lastClr="000000"/>
      </a:dk1>
      <a:lt1>
        <a:sysClr val="window" lastClr="FFFFFF"/>
      </a:lt1>
      <a:dk2>
        <a:srgbClr val="4F271C"/>
      </a:dk2>
      <a:lt2>
        <a:srgbClr val="E7DEC9"/>
      </a:lt2>
      <a:accent1>
        <a:srgbClr val="3891A7"/>
      </a:accent1>
      <a:accent2>
        <a:srgbClr val="FEB80A"/>
      </a:accent2>
      <a:accent3>
        <a:srgbClr val="C32D2E"/>
      </a:accent3>
      <a:accent4>
        <a:srgbClr val="84AA33"/>
      </a:accent4>
      <a:accent5>
        <a:srgbClr val="964305"/>
      </a:accent5>
      <a:accent6>
        <a:srgbClr val="475A8D"/>
      </a:accent6>
      <a:hlink>
        <a:srgbClr val="8DC765"/>
      </a:hlink>
      <a:folHlink>
        <a:srgbClr val="AA8A1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wrap="none" lIns="18288" tIns="0" rIns="0" bIns="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wrap="none" lIns="18288" tIns="0" rIns="0" bIns="0" upright="1">
        <a:spAutoFit/>
      </a:bodyPr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">
    <tabColor theme="5"/>
    <pageSetUpPr fitToPage="1"/>
  </sheetPr>
  <dimension ref="A1:AF84"/>
  <sheetViews>
    <sheetView showGridLines="0" tabSelected="1" zoomScale="80" zoomScaleNormal="80" workbookViewId="0">
      <selection activeCell="Z45" sqref="Z45"/>
    </sheetView>
  </sheetViews>
  <sheetFormatPr baseColWidth="10" defaultRowHeight="15" x14ac:dyDescent="0.25"/>
  <cols>
    <col min="1" max="1" width="7.28515625" style="126" bestFit="1" customWidth="1"/>
    <col min="2" max="2" width="9.5703125" bestFit="1" customWidth="1"/>
    <col min="3" max="3" width="28.42578125" bestFit="1" customWidth="1"/>
    <col min="4" max="4" width="8" bestFit="1" customWidth="1"/>
    <col min="5" max="5" width="6.85546875" bestFit="1" customWidth="1"/>
    <col min="6" max="6" width="6.85546875" customWidth="1"/>
    <col min="7" max="7" width="10.5703125" bestFit="1" customWidth="1"/>
    <col min="8" max="8" width="8" bestFit="1" customWidth="1"/>
    <col min="9" max="9" width="6.85546875" bestFit="1" customWidth="1"/>
    <col min="10" max="10" width="8" bestFit="1" customWidth="1"/>
    <col min="11" max="11" width="6.85546875" bestFit="1" customWidth="1"/>
    <col min="12" max="12" width="8" bestFit="1" customWidth="1"/>
    <col min="13" max="13" width="6.85546875" bestFit="1" customWidth="1"/>
    <col min="14" max="14" width="8" bestFit="1" customWidth="1"/>
    <col min="15" max="15" width="6.85546875" bestFit="1" customWidth="1"/>
    <col min="16" max="16" width="8" bestFit="1" customWidth="1"/>
    <col min="17" max="17" width="6.85546875" bestFit="1" customWidth="1"/>
    <col min="18" max="18" width="8" bestFit="1" customWidth="1"/>
    <col min="19" max="19" width="6.85546875" bestFit="1" customWidth="1"/>
    <col min="20" max="20" width="8" bestFit="1" customWidth="1"/>
    <col min="21" max="21" width="6.85546875" bestFit="1" customWidth="1"/>
    <col min="22" max="22" width="8" bestFit="1" customWidth="1"/>
    <col min="23" max="23" width="6.85546875" bestFit="1" customWidth="1"/>
    <col min="24" max="25" width="6.85546875" customWidth="1"/>
    <col min="26" max="27" width="8" bestFit="1" customWidth="1"/>
    <col min="28" max="29" width="6.85546875" bestFit="1" customWidth="1"/>
    <col min="30" max="30" width="8" style="188" bestFit="1" customWidth="1"/>
    <col min="31" max="31" width="6.85546875" style="188" bestFit="1" customWidth="1"/>
    <col min="32" max="32" width="2.28515625" customWidth="1"/>
    <col min="33" max="33" width="8.140625" bestFit="1" customWidth="1"/>
    <col min="34" max="34" width="6.85546875" bestFit="1" customWidth="1"/>
  </cols>
  <sheetData>
    <row r="1" spans="1:31" s="34" customFormat="1" ht="15" customHeight="1" x14ac:dyDescent="0.2">
      <c r="A1" s="124"/>
      <c r="AD1" s="181"/>
      <c r="AE1" s="181"/>
    </row>
    <row r="2" spans="1:31" s="23" customFormat="1" ht="15" customHeight="1" x14ac:dyDescent="0.25">
      <c r="A2" s="168">
        <v>1</v>
      </c>
      <c r="C2" s="173"/>
      <c r="D2" s="127"/>
      <c r="E2" s="1"/>
      <c r="F2" s="1"/>
      <c r="G2" s="1"/>
      <c r="H2" s="1"/>
      <c r="I2" s="1"/>
      <c r="J2" s="83"/>
      <c r="K2" s="83"/>
      <c r="L2" s="36"/>
      <c r="M2" s="88"/>
      <c r="N2" s="88"/>
      <c r="O2" s="89"/>
      <c r="P2" s="84"/>
      <c r="Q2" s="87"/>
      <c r="R2" s="87"/>
      <c r="S2" s="21"/>
      <c r="T2" s="108"/>
      <c r="U2" s="125"/>
      <c r="V2"/>
      <c r="W2" s="88"/>
      <c r="X2" s="88"/>
      <c r="Y2" s="88"/>
      <c r="Z2" s="88"/>
      <c r="AA2" s="88"/>
      <c r="AB2" s="88"/>
      <c r="AD2" s="182"/>
      <c r="AE2" s="182"/>
    </row>
    <row r="3" spans="1:31" s="24" customFormat="1" ht="20.100000000000001" customHeight="1" x14ac:dyDescent="0.25">
      <c r="A3" s="168">
        <v>2012</v>
      </c>
      <c r="B3" s="128" t="s">
        <v>33</v>
      </c>
      <c r="C3" s="129">
        <f>C8</f>
        <v>40909</v>
      </c>
      <c r="D3" s="130"/>
      <c r="E3" s="131"/>
      <c r="F3" s="131"/>
      <c r="G3" s="131"/>
      <c r="H3" s="131"/>
      <c r="I3" s="1"/>
      <c r="J3" s="83"/>
      <c r="K3" s="83"/>
      <c r="L3" s="132"/>
      <c r="M3" s="88"/>
      <c r="N3" s="88"/>
      <c r="O3" s="88"/>
      <c r="P3" s="84"/>
      <c r="Q3" s="87"/>
      <c r="R3" s="87"/>
      <c r="S3" s="21"/>
      <c r="T3" s="108"/>
      <c r="U3" s="125"/>
      <c r="V3"/>
      <c r="W3" s="88"/>
      <c r="X3" s="88"/>
      <c r="Y3" s="88"/>
      <c r="Z3" s="88"/>
      <c r="AA3" s="88"/>
      <c r="AB3" s="88"/>
      <c r="AC3" s="33"/>
      <c r="AD3" s="183" t="s">
        <v>20</v>
      </c>
      <c r="AE3" s="183"/>
    </row>
    <row r="4" spans="1:31" s="34" customFormat="1" ht="20.100000000000001" customHeight="1" x14ac:dyDescent="0.25">
      <c r="A4" s="168"/>
      <c r="B4" s="128" t="s">
        <v>34</v>
      </c>
      <c r="C4" s="129">
        <f>EOMONTH(C8,0)</f>
        <v>40939</v>
      </c>
      <c r="D4" s="130"/>
      <c r="E4" s="131"/>
      <c r="F4" s="131"/>
      <c r="G4" s="131"/>
      <c r="H4" s="131"/>
      <c r="I4" s="1"/>
      <c r="J4" s="83"/>
      <c r="K4" s="83"/>
      <c r="L4" s="133"/>
      <c r="M4" s="88"/>
      <c r="N4" s="88"/>
      <c r="O4" s="88"/>
      <c r="P4" s="88"/>
      <c r="Q4" s="87"/>
      <c r="R4" s="87"/>
      <c r="S4" s="21"/>
      <c r="T4" s="108"/>
      <c r="U4" s="125"/>
      <c r="V4"/>
      <c r="W4" s="88"/>
      <c r="X4" s="88"/>
      <c r="Y4" s="88"/>
      <c r="Z4" s="88"/>
      <c r="AA4" s="88"/>
      <c r="AB4" s="88"/>
      <c r="AC4" s="204"/>
      <c r="AD4" s="184" t="s">
        <v>21</v>
      </c>
      <c r="AE4" s="184"/>
    </row>
    <row r="5" spans="1:31" s="24" customFormat="1" ht="20.100000000000001" customHeight="1" thickBot="1" x14ac:dyDescent="0.3">
      <c r="A5" s="168"/>
      <c r="B5" s="134"/>
      <c r="C5" s="135"/>
      <c r="D5" s="1"/>
      <c r="E5" s="1"/>
      <c r="F5" s="1"/>
      <c r="G5" s="1"/>
      <c r="H5" s="1"/>
      <c r="I5" s="1"/>
      <c r="J5" s="83"/>
      <c r="K5" s="83"/>
      <c r="L5" s="133"/>
      <c r="M5" s="88"/>
      <c r="N5" s="88"/>
      <c r="O5" s="88"/>
      <c r="P5" s="88"/>
      <c r="Q5" s="87"/>
      <c r="R5" s="87"/>
      <c r="S5" s="21"/>
      <c r="T5" s="108"/>
      <c r="U5" s="125"/>
      <c r="V5"/>
      <c r="W5" s="88"/>
      <c r="X5" s="88"/>
      <c r="Y5" s="88"/>
      <c r="Z5" s="88"/>
      <c r="AA5" s="88"/>
      <c r="AB5" s="88"/>
      <c r="AC5" s="33"/>
      <c r="AD5" s="183" t="s">
        <v>23</v>
      </c>
      <c r="AE5" s="183"/>
    </row>
    <row r="6" spans="1:31" s="34" customFormat="1" ht="20.100000000000001" customHeight="1" x14ac:dyDescent="0.2">
      <c r="A6" s="170"/>
      <c r="B6" s="240" t="s">
        <v>36</v>
      </c>
      <c r="C6" s="238" t="str">
        <f>PROPER(TEXT(VLOOKUP(A2,liste_mois,2,FALSE),"mmmm"))</f>
        <v>Janvier</v>
      </c>
      <c r="D6" s="242" t="str">
        <f>D73</f>
        <v>Pierre</v>
      </c>
      <c r="E6" s="249"/>
      <c r="F6" s="249"/>
      <c r="G6" s="250"/>
      <c r="H6" s="253" t="str">
        <f>D75</f>
        <v>Jacques</v>
      </c>
      <c r="I6" s="252"/>
      <c r="J6" s="242" t="str">
        <f>D77</f>
        <v>Dudu</v>
      </c>
      <c r="K6" s="243"/>
      <c r="L6" s="254" t="str">
        <f>D74</f>
        <v>Paul</v>
      </c>
      <c r="M6" s="252"/>
      <c r="N6" s="242" t="str">
        <f>D76</f>
        <v>Momo</v>
      </c>
      <c r="O6" s="243"/>
      <c r="P6" s="254" t="str">
        <f>D80</f>
        <v>Jean</v>
      </c>
      <c r="Q6" s="252"/>
      <c r="R6" s="242" t="str">
        <f>D79</f>
        <v>David</v>
      </c>
      <c r="S6" s="243"/>
      <c r="T6" s="254" t="str">
        <f>D78</f>
        <v>Doudou</v>
      </c>
      <c r="U6" s="252"/>
      <c r="V6" s="242" t="str">
        <f>D81</f>
        <v>Alain</v>
      </c>
      <c r="W6" s="243"/>
      <c r="X6" s="242" t="str">
        <f>D82</f>
        <v>Alfred</v>
      </c>
      <c r="Y6" s="243"/>
      <c r="Z6" s="172"/>
      <c r="AA6" s="251" t="s">
        <v>1</v>
      </c>
      <c r="AB6" s="252"/>
      <c r="AC6" s="204"/>
      <c r="AD6" s="184" t="s">
        <v>24</v>
      </c>
      <c r="AE6" s="184"/>
    </row>
    <row r="7" spans="1:31" s="24" customFormat="1" ht="20.100000000000001" customHeight="1" thickBot="1" x14ac:dyDescent="0.3">
      <c r="A7" s="170"/>
      <c r="B7" s="241"/>
      <c r="C7" s="239"/>
      <c r="D7" s="154" t="s">
        <v>18</v>
      </c>
      <c r="E7" s="176" t="s">
        <v>3</v>
      </c>
      <c r="F7" s="176"/>
      <c r="G7" s="155" t="s">
        <v>19</v>
      </c>
      <c r="H7" s="210" t="s">
        <v>18</v>
      </c>
      <c r="I7" s="137" t="s">
        <v>3</v>
      </c>
      <c r="J7" s="159" t="s">
        <v>18</v>
      </c>
      <c r="K7" s="160" t="s">
        <v>3</v>
      </c>
      <c r="L7" s="136" t="s">
        <v>18</v>
      </c>
      <c r="M7" s="137" t="s">
        <v>3</v>
      </c>
      <c r="N7" s="159" t="s">
        <v>18</v>
      </c>
      <c r="O7" s="160" t="s">
        <v>3</v>
      </c>
      <c r="P7" s="136" t="s">
        <v>18</v>
      </c>
      <c r="Q7" s="137" t="s">
        <v>3</v>
      </c>
      <c r="R7" s="159" t="s">
        <v>18</v>
      </c>
      <c r="S7" s="160" t="s">
        <v>3</v>
      </c>
      <c r="T7" s="136" t="s">
        <v>18</v>
      </c>
      <c r="U7" s="137" t="s">
        <v>3</v>
      </c>
      <c r="V7" s="159" t="s">
        <v>18</v>
      </c>
      <c r="W7" s="160" t="s">
        <v>3</v>
      </c>
      <c r="X7" s="159" t="s">
        <v>18</v>
      </c>
      <c r="Y7" s="160" t="s">
        <v>3</v>
      </c>
      <c r="Z7" s="83"/>
      <c r="AA7" s="145" t="s">
        <v>18</v>
      </c>
      <c r="AB7" s="146" t="s">
        <v>3</v>
      </c>
      <c r="AC7" s="33"/>
      <c r="AD7" s="183" t="s">
        <v>25</v>
      </c>
      <c r="AE7" s="183"/>
    </row>
    <row r="8" spans="1:31" s="34" customFormat="1" ht="20.100000000000001" customHeight="1" x14ac:dyDescent="0.3">
      <c r="A8" s="169">
        <f t="shared" ref="A8:A36" si="0">WEEKDAY(C8)</f>
        <v>1</v>
      </c>
      <c r="B8" s="178" t="str">
        <f>IF(A8=4,WEEKNUM(C8,1),"")</f>
        <v/>
      </c>
      <c r="C8" s="194">
        <f>DATE(An,MONTH("1/"&amp;$A$2),1)</f>
        <v>40909</v>
      </c>
      <c r="D8" s="161">
        <f t="array" aca="1" ref="D8" ca="1">IFERROR(SUM(IF(INDIRECT("'Semaine "&amp;WEEKNUM(C8,1)&amp;"'!A$7:A$11")=Accueil!C8,INDIRECT("'Semaine "&amp;WEEKNUM(C8,1)&amp;"'!F$7:F$11"))),"")</f>
        <v>0</v>
      </c>
      <c r="E8" s="211">
        <f t="array" aca="1" ref="E8" ca="1">IFERROR(SUM(IF(INDIRECT("'Semaine "&amp;WEEKNUM(C8,1)&amp;"'!A$7:A$11")=Accueil!C8,INDIRECT("'Semaine "&amp;WEEKNUM(C8,1)&amp;"'!G$7:G$11"))),"")</f>
        <v>0</v>
      </c>
      <c r="F8" s="211"/>
      <c r="G8" s="216"/>
      <c r="H8" s="152">
        <f t="array" aca="1" ref="H8" ca="1">IFERROR(SUM(IF(INDIRECT("'Semaine "&amp;WEEKNUM($C8,1)&amp;"'!A$17:A$21")=Accueil!$C8,INDIRECT("'Semaine "&amp;WEEKNUM($C8,1)&amp;"'!F$17:F$21"))),"")</f>
        <v>0</v>
      </c>
      <c r="I8" s="150">
        <f t="array" aca="1" ref="I8" ca="1">IFERROR(SUM(IF(INDIRECT("'Semaine "&amp;WEEKNUM($C8,1)&amp;"'!A$17:A$21")=Accueil!$C8,INDIRECT("'Semaine "&amp;WEEKNUM($C8,1)&amp;"'!g$17:g$21"))),"")</f>
        <v>0</v>
      </c>
      <c r="J8" s="199">
        <f t="array" aca="1" ref="J8" ca="1">IFERROR(SUM(IF(INDIRECT("'Semaine "&amp;WEEKNUM($C8,1)&amp;"'!A$27:A$31")=Accueil!$C8,INDIRECT("'Semaine "&amp;WEEKNUM($C8,1)&amp;"'!F$27:F$31"))),"")</f>
        <v>0</v>
      </c>
      <c r="K8" s="162">
        <f t="array" aca="1" ref="K8" ca="1">IFERROR(SUM(IF(INDIRECT("'Semaine "&amp;WEEKNUM($C8,1)&amp;"'!A$27:A$31")=Accueil!$C8,INDIRECT("'Semaine "&amp;WEEKNUM($C8,1)&amp;"'!G$27:G$31"))),"")</f>
        <v>0</v>
      </c>
      <c r="L8" s="147">
        <f t="array" aca="1" ref="L8" ca="1">IFERROR(SUM(IF(INDIRECT("'Semaine "&amp;WEEKNUM(C8,1)&amp;"'!A$7:A$11")=Accueil!C8,INDIRECT("'Semaine "&amp;WEEKNUM(C8,1)&amp;"'!N$7:N$11"))),"")</f>
        <v>0</v>
      </c>
      <c r="M8" s="150">
        <f t="array" aca="1" ref="M8" ca="1">IFERROR(SUM(IF(INDIRECT("'Semaine "&amp;WEEKNUM(C8,1)&amp;"'!A$7:A$11")=Accueil!C8,INDIRECT("'Semaine "&amp;WEEKNUM(C8,1)&amp;"'!O$7:O$11"))),"")</f>
        <v>0</v>
      </c>
      <c r="N8" s="161">
        <f t="array" aca="1" ref="N8" ca="1">IFERROR(SUM(IF(INDIRECT("'Semaine "&amp;WEEKNUM(C8,1)&amp;"'!A$17:A$21")=Accueil!C8,INDIRECT("'Semaine "&amp;WEEKNUM(C8,1)&amp;"'!N$17:N$21"))),"")</f>
        <v>0</v>
      </c>
      <c r="O8" s="162">
        <f t="array" aca="1" ref="O8" ca="1">IFERROR(SUM(IF(INDIRECT("'Semaine "&amp;WEEKNUM(C8,1)&amp;"'!A$17:A$21")=Accueil!C8,INDIRECT("'Semaine "&amp;WEEKNUM(C8,1)&amp;"'!O$17:O$21"))),"")</f>
        <v>0</v>
      </c>
      <c r="P8" s="147">
        <f t="array" aca="1" ref="P8" ca="1">IFERROR(SUM(IF(INDIRECT("'Semaine "&amp;WEEKNUM(C8,1)&amp;"'!A$37:A$41")=Accueil!C8,INDIRECT("'Semaine "&amp;WEEKNUM(C8,1)&amp;"'!N$37:N$41"))),"")</f>
        <v>0</v>
      </c>
      <c r="Q8" s="150">
        <f t="array" aca="1" ref="Q8" ca="1">IFERROR(SUM(IF(INDIRECT("'Semaine "&amp;WEEKNUM(C8,1)&amp;"'!A$37:A$41")=Accueil!C8,INDIRECT("'Semaine "&amp;WEEKNUM(C8,1)&amp;"'!O$37:O$41"))),"")</f>
        <v>0</v>
      </c>
      <c r="R8" s="161">
        <f t="array" aca="1" ref="R8" ca="1">IFERROR(SUM(IF(INDIRECT("'Semaine "&amp;WEEKNUM(C8,1)&amp;"'!A$37:A$41")=Accueil!C8,INDIRECT("'Semaine "&amp;WEEKNUM(C8,1)&amp;"'!F$37:F$41"))),"")</f>
        <v>0</v>
      </c>
      <c r="S8" s="162">
        <f t="array" aca="1" ref="S8" ca="1">IFERROR(SUM(IF(INDIRECT("'Semaine "&amp;WEEKNUM(C8,1)&amp;"'!A$37:A$41")=Accueil!C8,INDIRECT("'Semaine "&amp;WEEKNUM(C8,1)&amp;"'!G$37:G$41"))),"")</f>
        <v>0</v>
      </c>
      <c r="T8" s="152">
        <f t="array" aca="1" ref="T8" ca="1">IFERROR(SUM(IF(INDIRECT("'Semaine "&amp;WEEKNUM(C8,1)&amp;"'!A$27:A$31")=Accueil!C8,INDIRECT("'Semaine "&amp;WEEKNUM(C8,1)&amp;"'!N$27:N$31"))),"")</f>
        <v>0</v>
      </c>
      <c r="U8" s="151">
        <f t="array" aca="1" ref="U8" ca="1">IFERROR(SUM(IF(INDIRECT("'Semaine "&amp;WEEKNUM(C8,1)&amp;"'!A$27:A$31")=Accueil!C8,INDIRECT("'Semaine "&amp;WEEKNUM(C8,1)&amp;"'!O$27:O$31"))),"")</f>
        <v>0</v>
      </c>
      <c r="V8" s="161">
        <f t="array" aca="1" ref="V8" ca="1">IFERROR(SUM(IF(INDIRECT("'Semaine "&amp;WEEKNUM(C8,1)&amp;"'!A$46:A$50")=Accueil!C8,INDIRECT("'Semaine "&amp;WEEKNUM(C8,1)&amp;"'!N$46:N$50"))),"")</f>
        <v>0</v>
      </c>
      <c r="W8" s="162">
        <f t="array" aca="1" ref="W8" ca="1">IFERROR(SUM(IF(INDIRECT("'Semaine "&amp;WEEKNUM(C8,1)&amp;"'!A$46:A$50")=Accueil!C8,INDIRECT("'Semaine "&amp;WEEKNUM(C8,1)&amp;"'!O$46:O$50"))),"")</f>
        <v>0</v>
      </c>
      <c r="X8" s="161">
        <f t="array" aca="1" ref="X8" ca="1">IFERROR(SUM(IF(INDIRECT("'Semaine "&amp;WEEKNUM(C8,1)&amp;"'!A$46:A$50")=Accueil!C8,INDIRECT("'Semaine "&amp;WEEKNUM(C8,1)&amp;"'!F$46:F$50"))),"")</f>
        <v>0</v>
      </c>
      <c r="Y8" s="162">
        <f t="array" aca="1" ref="Y8" ca="1">IFERROR(SUM(IF(INDIRECT("'Semaine "&amp;WEEKNUM(C8,1)&amp;"'!A$46:A$50")=Accueil!C8,INDIRECT("'Semaine "&amp;WEEKNUM(C8,1)&amp;"'!g$46:g$50"))),"")</f>
        <v>0</v>
      </c>
      <c r="Z8" s="83"/>
      <c r="AA8" s="138">
        <f t="array" aca="1" ref="AA8" ca="1">IFERROR(SUM(IF(INDIRECT("'Semaine "&amp;WEEKNUM(C8,1)&amp;"'!A$7:A$50")=Accueil!C8,INDIRECT("'Semaine "&amp;WEEKNUM(C8,1)&amp;"'!F$7:F$50")+INDIRECT("'Semaine "&amp;WEEKNUM(C8,1)&amp;"'!N$7:N$50"),0)),"")</f>
        <v>0</v>
      </c>
      <c r="AB8" s="139">
        <f t="array" aca="1" ref="AB8" ca="1">IFERROR(SUM(IF(INDIRECT("'Semaine "&amp;WEEKNUM(C8,1)&amp;"'!A$7:A$50")=Accueil!C8,INDIRECT("'Semaine "&amp;WEEKNUM(C8,1)&amp;"'!G$7:G$50")+INDIRECT("'Semaine "&amp;WEEKNUM(C8,1)&amp;"'!O$7:O$50"),0)),"")</f>
        <v>0</v>
      </c>
      <c r="AC8" s="204"/>
      <c r="AD8" s="184" t="s">
        <v>27</v>
      </c>
      <c r="AE8" s="184"/>
    </row>
    <row r="9" spans="1:31" s="24" customFormat="1" ht="20.100000000000001" customHeight="1" x14ac:dyDescent="0.3">
      <c r="A9" s="169">
        <f t="shared" si="0"/>
        <v>2</v>
      </c>
      <c r="B9" s="178" t="str">
        <f t="shared" ref="B9:B38" si="1">IF(A9=4,WEEKNUM(C9,1),"")</f>
        <v/>
      </c>
      <c r="C9" s="194">
        <f>MAX($C$8:C8)+1</f>
        <v>40910</v>
      </c>
      <c r="D9" s="156">
        <f t="array" aca="1" ref="D9" ca="1">IFERROR(SUM(IF(INDIRECT("'Semaine "&amp;WEEKNUM(C9,1)&amp;"'!A$7:A$11")=Accueil!C9,INDIRECT("'Semaine "&amp;WEEKNUM(C9,1)&amp;"'!F$7:F$11"))),"")</f>
        <v>0.31944444444444453</v>
      </c>
      <c r="E9" s="207">
        <f t="array" aca="1" ref="E9" ca="1">IFERROR(SUM(IF(INDIRECT("'Semaine "&amp;WEEKNUM(C9,1)&amp;"'!A$7:A$11")=Accueil!C9,INDIRECT("'Semaine "&amp;WEEKNUM(C9,1)&amp;"'!G$7:G$11"))),"")</f>
        <v>1</v>
      </c>
      <c r="F9" s="207"/>
      <c r="G9" s="228"/>
      <c r="H9" s="148">
        <f t="array" aca="1" ref="H9" ca="1">IFERROR(SUM(IF(INDIRECT("'Semaine "&amp;WEEKNUM($C9,1)&amp;"'!A$17:A$21")=Accueil!$C9,INDIRECT("'Semaine "&amp;WEEKNUM($C9,1)&amp;"'!F$17:F$21"))),"")</f>
        <v>0</v>
      </c>
      <c r="I9" s="139">
        <f t="array" aca="1" ref="I9" ca="1">IFERROR(SUM(IF(INDIRECT("'Semaine "&amp;WEEKNUM($C9,1)&amp;"'!A$17:A$21")=Accueil!$C9,INDIRECT("'Semaine "&amp;WEEKNUM($C9,1)&amp;"'!g$17:g$21"))),"")</f>
        <v>0</v>
      </c>
      <c r="J9" s="158">
        <f t="array" aca="1" ref="J9" ca="1">IFERROR(SUM(IF(INDIRECT("'Semaine "&amp;WEEKNUM($C9,1)&amp;"'!A$27:A$31")=Accueil!$C9,INDIRECT("'Semaine "&amp;WEEKNUM($C9,1)&amp;"'!F$27:F$31"))),"")</f>
        <v>0</v>
      </c>
      <c r="K9" s="163">
        <f t="array" aca="1" ref="K9" ca="1">IFERROR(SUM(IF(INDIRECT("'Semaine "&amp;WEEKNUM($C9,1)&amp;"'!A$27:A$31")=Accueil!$C9,INDIRECT("'Semaine "&amp;WEEKNUM($C9,1)&amp;"'!G$27:G$31"))),"")</f>
        <v>0</v>
      </c>
      <c r="L9" s="138">
        <f t="array" aca="1" ref="L9" ca="1">IFERROR(SUM(IF(INDIRECT("'Semaine "&amp;WEEKNUM(C9,1)&amp;"'!A$7:A$11")=Accueil!C9,INDIRECT("'Semaine "&amp;WEEKNUM(C9,1)&amp;"'!N$7:N$11"))),"")</f>
        <v>0</v>
      </c>
      <c r="M9" s="139">
        <f t="array" aca="1" ref="M9" ca="1">IFERROR(SUM(IF(INDIRECT("'Semaine "&amp;WEEKNUM(C9,1)&amp;"'!A$7:A$11")=Accueil!C9,INDIRECT("'Semaine "&amp;WEEKNUM(C9,1)&amp;"'!O$7:O$11"))),"")</f>
        <v>1</v>
      </c>
      <c r="N9" s="156">
        <f t="array" aca="1" ref="N9" ca="1">IFERROR(SUM(IF(INDIRECT("'Semaine "&amp;WEEKNUM(C9,1)&amp;"'!A$17:A$21")=Accueil!C9,INDIRECT("'Semaine "&amp;WEEKNUM(C9,1)&amp;"'!N$17:N$21"))),"")</f>
        <v>0</v>
      </c>
      <c r="O9" s="163">
        <f t="array" aca="1" ref="O9" ca="1">IFERROR(SUM(IF(INDIRECT("'Semaine "&amp;WEEKNUM(C9,1)&amp;"'!A$17:A$21")=Accueil!C9,INDIRECT("'Semaine "&amp;WEEKNUM(C9,1)&amp;"'!O$17:O$21"))),"")</f>
        <v>0</v>
      </c>
      <c r="P9" s="138">
        <f t="array" aca="1" ref="P9" ca="1">IFERROR(SUM(IF(INDIRECT("'Semaine "&amp;WEEKNUM(C9,1)&amp;"'!A$37:A$41")=Accueil!C9,INDIRECT("'Semaine "&amp;WEEKNUM(C9,1)&amp;"'!N$37:N$41"))),"")</f>
        <v>0</v>
      </c>
      <c r="Q9" s="139">
        <f t="array" aca="1" ref="Q9" ca="1">IFERROR(SUM(IF(INDIRECT("'Semaine "&amp;WEEKNUM(C9,1)&amp;"'!A$37:A$41")=Accueil!C9,INDIRECT("'Semaine "&amp;WEEKNUM(C9,1)&amp;"'!O$37:O$41"))),"")</f>
        <v>0</v>
      </c>
      <c r="R9" s="156">
        <f t="array" aca="1" ref="R9" ca="1">IFERROR(SUM(IF(INDIRECT("'Semaine "&amp;WEEKNUM(C9,1)&amp;"'!A$37:A$41")=Accueil!C9,INDIRECT("'Semaine "&amp;WEEKNUM(C9,1)&amp;"'!F$37:F$41"))),"")</f>
        <v>0</v>
      </c>
      <c r="S9" s="163">
        <f t="array" aca="1" ref="S9" ca="1">IFERROR(SUM(IF(INDIRECT("'Semaine "&amp;WEEKNUM(C9,1)&amp;"'!A$37:A$41")=Accueil!C9,INDIRECT("'Semaine "&amp;WEEKNUM(C9,1)&amp;"'!G$37:G$41"))),"")</f>
        <v>0</v>
      </c>
      <c r="T9" s="148">
        <f t="array" aca="1" ref="T9" ca="1">IFERROR(SUM(IF(INDIRECT("'Semaine "&amp;WEEKNUM(C9,1)&amp;"'!A$27:A$31")=Accueil!C9,INDIRECT("'Semaine "&amp;WEEKNUM(C9,1)&amp;"'!N$27:N$31"))),"")</f>
        <v>0</v>
      </c>
      <c r="U9" s="149">
        <f t="array" aca="1" ref="U9" ca="1">IFERROR(SUM(IF(INDIRECT("'Semaine "&amp;WEEKNUM(C9,1)&amp;"'!A$27:A$31")=Accueil!C9,INDIRECT("'Semaine "&amp;WEEKNUM(C9,1)&amp;"'!O$27:O$31"))),"")</f>
        <v>0</v>
      </c>
      <c r="V9" s="156">
        <f t="array" aca="1" ref="V9" ca="1">IFERROR(SUM(IF(INDIRECT("'Semaine "&amp;WEEKNUM(C9,1)&amp;"'!A$46:A$50")=Accueil!C9,INDIRECT("'Semaine "&amp;WEEKNUM(C9,1)&amp;"'!N$46:N$50"))),"")</f>
        <v>0</v>
      </c>
      <c r="W9" s="163">
        <f t="array" aca="1" ref="W9" ca="1">IFERROR(SUM(IF(INDIRECT("'Semaine "&amp;WEEKNUM(C9,1)&amp;"'!A$46:A$50")=Accueil!C9,INDIRECT("'Semaine "&amp;WEEKNUM(C9,1)&amp;"'!O$46:O$50"))),"")</f>
        <v>0</v>
      </c>
      <c r="X9" s="156">
        <f t="array" aca="1" ref="X9" ca="1">IFERROR(SUM(IF(INDIRECT("'Semaine "&amp;WEEKNUM(C9,1)&amp;"'!A$46:A$50")=Accueil!C9,INDIRECT("'Semaine "&amp;WEEKNUM(C9,1)&amp;"'!F$46:F$50"))),"")</f>
        <v>0</v>
      </c>
      <c r="Y9" s="163">
        <f t="array" aca="1" ref="Y9" ca="1">IFERROR(SUM(IF(INDIRECT("'Semaine "&amp;WEEKNUM(C9,1)&amp;"'!A$46:A$50")=Accueil!C9,INDIRECT("'Semaine "&amp;WEEKNUM(C9,1)&amp;"'!g$46:g$50"))),"")</f>
        <v>0</v>
      </c>
      <c r="Z9" s="83"/>
      <c r="AA9" s="138">
        <f t="array" aca="1" ref="AA9" ca="1">IFERROR(SUM(IF(INDIRECT("'Semaine "&amp;WEEKNUM(C9,1)&amp;"'!A$7:A$50")=Accueil!C9,INDIRECT("'Semaine "&amp;WEEKNUM(C9,1)&amp;"'!F$7:F$50")+INDIRECT("'Semaine "&amp;WEEKNUM(C9,1)&amp;"'!N$7:N$50"),0)),"")</f>
        <v>0.31944444444444453</v>
      </c>
      <c r="AB9" s="139">
        <f t="array" aca="1" ref="AB9" ca="1">IFERROR(SUM(IF(INDIRECT("'Semaine "&amp;WEEKNUM(C9,1)&amp;"'!A$7:A$50")=Accueil!C9,INDIRECT("'Semaine "&amp;WEEKNUM(C9,1)&amp;"'!G$7:G$50")+INDIRECT("'Semaine "&amp;WEEKNUM(C9,1)&amp;"'!O$7:O$50"),0)),"")</f>
        <v>2</v>
      </c>
      <c r="AC9" s="33"/>
      <c r="AD9" s="183" t="s">
        <v>28</v>
      </c>
      <c r="AE9" s="183"/>
    </row>
    <row r="10" spans="1:31" s="35" customFormat="1" ht="20.100000000000001" customHeight="1" x14ac:dyDescent="0.3">
      <c r="A10" s="169">
        <f t="shared" si="0"/>
        <v>3</v>
      </c>
      <c r="B10" s="178" t="str">
        <f t="shared" si="1"/>
        <v/>
      </c>
      <c r="C10" s="194">
        <f>MAX($C$8:C9)+1</f>
        <v>40911</v>
      </c>
      <c r="D10" s="156">
        <f t="array" aca="1" ref="D10" ca="1">IFERROR(SUM(IF(INDIRECT("'Semaine "&amp;WEEKNUM(C10,1)&amp;"'!A$7:A$11")=Accueil!C10,INDIRECT("'Semaine "&amp;WEEKNUM(C10,1)&amp;"'!F$7:F$11"))),"")</f>
        <v>0</v>
      </c>
      <c r="E10" s="207">
        <f t="array" aca="1" ref="E10" ca="1">IFERROR(SUM(IF(INDIRECT("'Semaine "&amp;WEEKNUM(C10,1)&amp;"'!A$7:A$11")=Accueil!C10,INDIRECT("'Semaine "&amp;WEEKNUM(C10,1)&amp;"'!G$7:G$11"))),"")</f>
        <v>0</v>
      </c>
      <c r="F10" s="207"/>
      <c r="G10" s="228"/>
      <c r="H10" s="148">
        <f t="array" aca="1" ref="H10" ca="1">IFERROR(SUM(IF(INDIRECT("'Semaine "&amp;WEEKNUM($C10,1)&amp;"'!A$17:A$21")=Accueil!$C10,INDIRECT("'Semaine "&amp;WEEKNUM($C10,1)&amp;"'!F$17:F$21"))),"")</f>
        <v>0</v>
      </c>
      <c r="I10" s="139">
        <f t="array" aca="1" ref="I10" ca="1">IFERROR(SUM(IF(INDIRECT("'Semaine "&amp;WEEKNUM($C10,1)&amp;"'!A$17:A$21")=Accueil!$C10,INDIRECT("'Semaine "&amp;WEEKNUM($C10,1)&amp;"'!g$17:g$21"))),"")</f>
        <v>0</v>
      </c>
      <c r="J10" s="158">
        <f t="array" aca="1" ref="J10" ca="1">IFERROR(SUM(IF(INDIRECT("'Semaine "&amp;WEEKNUM($C10,1)&amp;"'!A$27:A$31")=Accueil!$C10,INDIRECT("'Semaine "&amp;WEEKNUM($C10,1)&amp;"'!F$27:F$31"))),"")</f>
        <v>0</v>
      </c>
      <c r="K10" s="163">
        <f t="array" aca="1" ref="K10" ca="1">IFERROR(SUM(IF(INDIRECT("'Semaine "&amp;WEEKNUM($C10,1)&amp;"'!A$27:A$31")=Accueil!$C10,INDIRECT("'Semaine "&amp;WEEKNUM($C10,1)&amp;"'!G$27:G$31"))),"")</f>
        <v>0</v>
      </c>
      <c r="L10" s="138">
        <f t="array" aca="1" ref="L10" ca="1">IFERROR(SUM(IF(INDIRECT("'Semaine "&amp;WEEKNUM(C10,1)&amp;"'!A$7:A$11")=Accueil!C10,INDIRECT("'Semaine "&amp;WEEKNUM(C10,1)&amp;"'!N$7:N$11"))),"")</f>
        <v>0</v>
      </c>
      <c r="M10" s="139">
        <f t="array" aca="1" ref="M10" ca="1">IFERROR(SUM(IF(INDIRECT("'Semaine "&amp;WEEKNUM(C10,1)&amp;"'!A$7:A$11")=Accueil!C10,INDIRECT("'Semaine "&amp;WEEKNUM(C10,1)&amp;"'!O$7:O$11"))),"")</f>
        <v>1</v>
      </c>
      <c r="N10" s="156">
        <f t="array" aca="1" ref="N10" ca="1">IFERROR(SUM(IF(INDIRECT("'Semaine "&amp;WEEKNUM(C10,1)&amp;"'!A$17:A$21")=Accueil!C10,INDIRECT("'Semaine "&amp;WEEKNUM(C10,1)&amp;"'!N$17:N$21"))),"")</f>
        <v>0</v>
      </c>
      <c r="O10" s="163">
        <f t="array" aca="1" ref="O10" ca="1">IFERROR(SUM(IF(INDIRECT("'Semaine "&amp;WEEKNUM(C10,1)&amp;"'!A$17:A$21")=Accueil!C10,INDIRECT("'Semaine "&amp;WEEKNUM(C10,1)&amp;"'!O$17:O$21"))),"")</f>
        <v>0</v>
      </c>
      <c r="P10" s="138">
        <f t="array" aca="1" ref="P10" ca="1">IFERROR(SUM(IF(INDIRECT("'Semaine "&amp;WEEKNUM(C10,1)&amp;"'!A$37:A$41")=Accueil!C10,INDIRECT("'Semaine "&amp;WEEKNUM(C10,1)&amp;"'!N$37:N$41"))),"")</f>
        <v>0</v>
      </c>
      <c r="Q10" s="139">
        <f t="array" aca="1" ref="Q10" ca="1">IFERROR(SUM(IF(INDIRECT("'Semaine "&amp;WEEKNUM(C10,1)&amp;"'!A$37:A$41")=Accueil!C10,INDIRECT("'Semaine "&amp;WEEKNUM(C10,1)&amp;"'!O$37:O$41"))),"")</f>
        <v>0</v>
      </c>
      <c r="R10" s="156">
        <f t="array" aca="1" ref="R10" ca="1">IFERROR(SUM(IF(INDIRECT("'Semaine "&amp;WEEKNUM(C10,1)&amp;"'!A$37:A$41")=Accueil!C10,INDIRECT("'Semaine "&amp;WEEKNUM(C10,1)&amp;"'!F$37:F$41"))),"")</f>
        <v>0</v>
      </c>
      <c r="S10" s="163">
        <f t="array" aca="1" ref="S10" ca="1">IFERROR(SUM(IF(INDIRECT("'Semaine "&amp;WEEKNUM(C10,1)&amp;"'!A$37:A$41")=Accueil!C10,INDIRECT("'Semaine "&amp;WEEKNUM(C10,1)&amp;"'!G$37:G$41"))),"")</f>
        <v>0</v>
      </c>
      <c r="T10" s="148">
        <f t="array" aca="1" ref="T10" ca="1">IFERROR(SUM(IF(INDIRECT("'Semaine "&amp;WEEKNUM(C10,1)&amp;"'!A$27:A$31")=Accueil!C10,INDIRECT("'Semaine "&amp;WEEKNUM(C10,1)&amp;"'!N$27:N$31"))),"")</f>
        <v>0</v>
      </c>
      <c r="U10" s="149">
        <f t="array" aca="1" ref="U10" ca="1">IFERROR(SUM(IF(INDIRECT("'Semaine "&amp;WEEKNUM(C10,1)&amp;"'!A$27:A$31")=Accueil!C10,INDIRECT("'Semaine "&amp;WEEKNUM(C10,1)&amp;"'!O$27:O$31"))),"")</f>
        <v>0</v>
      </c>
      <c r="V10" s="156">
        <f t="array" aca="1" ref="V10" ca="1">IFERROR(SUM(IF(INDIRECT("'Semaine "&amp;WEEKNUM(C10,1)&amp;"'!A$46:A$50")=Accueil!C10,INDIRECT("'Semaine "&amp;WEEKNUM(C10,1)&amp;"'!N$46:N$50"))),"")</f>
        <v>0</v>
      </c>
      <c r="W10" s="163">
        <f t="array" aca="1" ref="W10" ca="1">IFERROR(SUM(IF(INDIRECT("'Semaine "&amp;WEEKNUM(C10,1)&amp;"'!A$46:A$50")=Accueil!C10,INDIRECT("'Semaine "&amp;WEEKNUM(C10,1)&amp;"'!O$46:O$50"))),"")</f>
        <v>0</v>
      </c>
      <c r="X10" s="156">
        <f t="array" aca="1" ref="X10" ca="1">IFERROR(SUM(IF(INDIRECT("'Semaine "&amp;WEEKNUM(C10,1)&amp;"'!A$46:A$50")=Accueil!C10,INDIRECT("'Semaine "&amp;WEEKNUM(C10,1)&amp;"'!F$46:F$50"))),"")</f>
        <v>0</v>
      </c>
      <c r="Y10" s="163">
        <f t="array" aca="1" ref="Y10" ca="1">IFERROR(SUM(IF(INDIRECT("'Semaine "&amp;WEEKNUM(C10,1)&amp;"'!A$46:A$50")=Accueil!C10,INDIRECT("'Semaine "&amp;WEEKNUM(C10,1)&amp;"'!g$46:g$50"))),"")</f>
        <v>0</v>
      </c>
      <c r="Z10" s="83"/>
      <c r="AA10" s="138">
        <f t="array" aca="1" ref="AA10" ca="1">IFERROR(SUM(IF(INDIRECT("'Semaine "&amp;WEEKNUM(C10,1)&amp;"'!A$7:A$50")=Accueil!C10,INDIRECT("'Semaine "&amp;WEEKNUM(C10,1)&amp;"'!F$7:F$50")+INDIRECT("'Semaine "&amp;WEEKNUM(C10,1)&amp;"'!N$7:N$50"),0)),"")</f>
        <v>0</v>
      </c>
      <c r="AB10" s="139">
        <f t="array" aca="1" ref="AB10" ca="1">IFERROR(SUM(IF(INDIRECT("'Semaine "&amp;WEEKNUM(C10,1)&amp;"'!A$7:A$50")=Accueil!C10,INDIRECT("'Semaine "&amp;WEEKNUM(C10,1)&amp;"'!G$7:G$50")+INDIRECT("'Semaine "&amp;WEEKNUM(C10,1)&amp;"'!O$7:O$50"),0)),"")</f>
        <v>1</v>
      </c>
      <c r="AC10" s="204"/>
      <c r="AD10" s="184" t="s">
        <v>29</v>
      </c>
      <c r="AE10" s="184"/>
    </row>
    <row r="11" spans="1:31" s="23" customFormat="1" ht="20.100000000000001" customHeight="1" x14ac:dyDescent="0.3">
      <c r="A11" s="169">
        <f t="shared" si="0"/>
        <v>4</v>
      </c>
      <c r="B11" s="178">
        <f t="shared" si="1"/>
        <v>1</v>
      </c>
      <c r="C11" s="194">
        <f>MAX($C$8:C10)+1</f>
        <v>40912</v>
      </c>
      <c r="D11" s="156">
        <f t="array" aca="1" ref="D11" ca="1">IFERROR(SUM(IF(INDIRECT("'Semaine "&amp;WEEKNUM(C11,1)&amp;"'!A$7:A$11")=Accueil!C11,INDIRECT("'Semaine "&amp;WEEKNUM(C11,1)&amp;"'!F$7:F$11"))),"")</f>
        <v>0</v>
      </c>
      <c r="E11" s="207">
        <f t="array" aca="1" ref="E11" ca="1">IFERROR(SUM(IF(INDIRECT("'Semaine "&amp;WEEKNUM(C11,1)&amp;"'!A$7:A$11")=Accueil!C11,INDIRECT("'Semaine "&amp;WEEKNUM(C11,1)&amp;"'!G$7:G$11"))),"")</f>
        <v>0</v>
      </c>
      <c r="F11" s="207"/>
      <c r="G11" s="228"/>
      <c r="H11" s="148">
        <f t="array" aca="1" ref="H11" ca="1">IFERROR(SUM(IF(INDIRECT("'Semaine "&amp;WEEKNUM($C11,1)&amp;"'!A$17:A$21")=Accueil!$C11,INDIRECT("'Semaine "&amp;WEEKNUM($C11,1)&amp;"'!F$17:F$21"))),"")</f>
        <v>0</v>
      </c>
      <c r="I11" s="139">
        <f t="array" aca="1" ref="I11" ca="1">IFERROR(SUM(IF(INDIRECT("'Semaine "&amp;WEEKNUM($C11,1)&amp;"'!A$17:A$21")=Accueil!$C11,INDIRECT("'Semaine "&amp;WEEKNUM($C11,1)&amp;"'!g$17:g$21"))),"")</f>
        <v>0</v>
      </c>
      <c r="J11" s="158">
        <f t="array" aca="1" ref="J11" ca="1">IFERROR(SUM(IF(INDIRECT("'Semaine "&amp;WEEKNUM($C11,1)&amp;"'!A$27:A$31")=Accueil!$C11,INDIRECT("'Semaine "&amp;WEEKNUM($C11,1)&amp;"'!F$27:F$31"))),"")</f>
        <v>0</v>
      </c>
      <c r="K11" s="163">
        <f t="array" aca="1" ref="K11" ca="1">IFERROR(SUM(IF(INDIRECT("'Semaine "&amp;WEEKNUM($C11,1)&amp;"'!A$27:A$31")=Accueil!$C11,INDIRECT("'Semaine "&amp;WEEKNUM($C11,1)&amp;"'!G$27:G$31"))),"")</f>
        <v>0</v>
      </c>
      <c r="L11" s="138">
        <f t="array" aca="1" ref="L11" ca="1">IFERROR(SUM(IF(INDIRECT("'Semaine "&amp;WEEKNUM(C11,1)&amp;"'!A$7:A$11")=Accueil!C11,INDIRECT("'Semaine "&amp;WEEKNUM(C11,1)&amp;"'!N$7:N$11"))),"")</f>
        <v>0</v>
      </c>
      <c r="M11" s="139">
        <f t="array" aca="1" ref="M11" ca="1">IFERROR(SUM(IF(INDIRECT("'Semaine "&amp;WEEKNUM(C11,1)&amp;"'!A$7:A$11")=Accueil!C11,INDIRECT("'Semaine "&amp;WEEKNUM(C11,1)&amp;"'!O$7:O$11"))),"")</f>
        <v>1</v>
      </c>
      <c r="N11" s="156">
        <f t="array" aca="1" ref="N11" ca="1">IFERROR(SUM(IF(INDIRECT("'Semaine "&amp;WEEKNUM(C11,1)&amp;"'!A$17:A$21")=Accueil!C11,INDIRECT("'Semaine "&amp;WEEKNUM(C11,1)&amp;"'!N$17:N$21"))),"")</f>
        <v>0</v>
      </c>
      <c r="O11" s="163">
        <f t="array" aca="1" ref="O11" ca="1">IFERROR(SUM(IF(INDIRECT("'Semaine "&amp;WEEKNUM(C11,1)&amp;"'!A$17:A$21")=Accueil!C11,INDIRECT("'Semaine "&amp;WEEKNUM(C11,1)&amp;"'!O$17:O$21"))),"")</f>
        <v>0</v>
      </c>
      <c r="P11" s="138">
        <f t="array" aca="1" ref="P11" ca="1">IFERROR(SUM(IF(INDIRECT("'Semaine "&amp;WEEKNUM(C11,1)&amp;"'!A$37:A$41")=Accueil!C11,INDIRECT("'Semaine "&amp;WEEKNUM(C11,1)&amp;"'!N$37:N$41"))),"")</f>
        <v>0</v>
      </c>
      <c r="Q11" s="139">
        <f t="array" aca="1" ref="Q11" ca="1">IFERROR(SUM(IF(INDIRECT("'Semaine "&amp;WEEKNUM(C11,1)&amp;"'!A$37:A$41")=Accueil!C11,INDIRECT("'Semaine "&amp;WEEKNUM(C11,1)&amp;"'!O$37:O$41"))),"")</f>
        <v>0</v>
      </c>
      <c r="R11" s="156">
        <f t="array" aca="1" ref="R11" ca="1">IFERROR(SUM(IF(INDIRECT("'Semaine "&amp;WEEKNUM(C11,1)&amp;"'!A$37:A$41")=Accueil!C11,INDIRECT("'Semaine "&amp;WEEKNUM(C11,1)&amp;"'!F$37:F$41"))),"")</f>
        <v>0</v>
      </c>
      <c r="S11" s="163">
        <f t="array" aca="1" ref="S11" ca="1">IFERROR(SUM(IF(INDIRECT("'Semaine "&amp;WEEKNUM(C11,1)&amp;"'!A$37:A$41")=Accueil!C11,INDIRECT("'Semaine "&amp;WEEKNUM(C11,1)&amp;"'!G$37:G$41"))),"")</f>
        <v>0</v>
      </c>
      <c r="T11" s="148">
        <f t="array" aca="1" ref="T11" ca="1">IFERROR(SUM(IF(INDIRECT("'Semaine "&amp;WEEKNUM(C11,1)&amp;"'!A$27:A$31")=Accueil!C11,INDIRECT("'Semaine "&amp;WEEKNUM(C11,1)&amp;"'!N$27:N$31"))),"")</f>
        <v>0</v>
      </c>
      <c r="U11" s="149">
        <f t="array" aca="1" ref="U11" ca="1">IFERROR(SUM(IF(INDIRECT("'Semaine "&amp;WEEKNUM(C11,1)&amp;"'!A$27:A$31")=Accueil!C11,INDIRECT("'Semaine "&amp;WEEKNUM(C11,1)&amp;"'!O$27:O$31"))),"")</f>
        <v>0</v>
      </c>
      <c r="V11" s="156">
        <f t="array" aca="1" ref="V11" ca="1">IFERROR(SUM(IF(INDIRECT("'Semaine "&amp;WEEKNUM(C11,1)&amp;"'!A$46:A$50")=Accueil!C11,INDIRECT("'Semaine "&amp;WEEKNUM(C11,1)&amp;"'!N$46:N$50"))),"")</f>
        <v>0</v>
      </c>
      <c r="W11" s="163">
        <f t="array" aca="1" ref="W11" ca="1">IFERROR(SUM(IF(INDIRECT("'Semaine "&amp;WEEKNUM(C11,1)&amp;"'!A$46:A$50")=Accueil!C11,INDIRECT("'Semaine "&amp;WEEKNUM(C11,1)&amp;"'!O$46:O$50"))),"")</f>
        <v>0</v>
      </c>
      <c r="X11" s="156">
        <f t="array" aca="1" ref="X11" ca="1">IFERROR(SUM(IF(INDIRECT("'Semaine "&amp;WEEKNUM(C11,1)&amp;"'!A$46:A$50")=Accueil!C11,INDIRECT("'Semaine "&amp;WEEKNUM(C11,1)&amp;"'!F$46:F$50"))),"")</f>
        <v>0</v>
      </c>
      <c r="Y11" s="163">
        <f t="array" aca="1" ref="Y11" ca="1">IFERROR(SUM(IF(INDIRECT("'Semaine "&amp;WEEKNUM(C11,1)&amp;"'!A$46:A$50")=Accueil!C11,INDIRECT("'Semaine "&amp;WEEKNUM(C11,1)&amp;"'!g$46:g$50"))),"")</f>
        <v>0</v>
      </c>
      <c r="Z11" s="83"/>
      <c r="AA11" s="138">
        <f t="array" aca="1" ref="AA11" ca="1">IFERROR(SUM(IF(INDIRECT("'Semaine "&amp;WEEKNUM(C11,1)&amp;"'!A$7:A$50")=Accueil!C11,INDIRECT("'Semaine "&amp;WEEKNUM(C11,1)&amp;"'!F$7:F$50")+INDIRECT("'Semaine "&amp;WEEKNUM(C11,1)&amp;"'!N$7:N$50"),0)),"")</f>
        <v>0</v>
      </c>
      <c r="AB11" s="139">
        <f t="array" aca="1" ref="AB11" ca="1">IFERROR(SUM(IF(INDIRECT("'Semaine "&amp;WEEKNUM(C11,1)&amp;"'!A$7:A$50")=Accueil!C11,INDIRECT("'Semaine "&amp;WEEKNUM(C11,1)&amp;"'!G$7:G$50")+INDIRECT("'Semaine "&amp;WEEKNUM(C11,1)&amp;"'!O$7:O$50"),0)),"")</f>
        <v>1</v>
      </c>
      <c r="AC11" s="33"/>
      <c r="AD11" s="183" t="s">
        <v>30</v>
      </c>
      <c r="AE11" s="183"/>
    </row>
    <row r="12" spans="1:31" s="25" customFormat="1" ht="15" customHeight="1" x14ac:dyDescent="0.3">
      <c r="A12" s="169">
        <f t="shared" si="0"/>
        <v>5</v>
      </c>
      <c r="B12" s="178" t="str">
        <f t="shared" si="1"/>
        <v/>
      </c>
      <c r="C12" s="194">
        <f>MAX($C$8:C11)+1</f>
        <v>40913</v>
      </c>
      <c r="D12" s="156">
        <f t="array" aca="1" ref="D12" ca="1">IFERROR(SUM(IF(INDIRECT("'Semaine "&amp;WEEKNUM(C12,1)&amp;"'!A$7:A$11")=Accueil!C12,INDIRECT("'Semaine "&amp;WEEKNUM(C12,1)&amp;"'!F$7:F$11"))),"")</f>
        <v>0</v>
      </c>
      <c r="E12" s="207">
        <f t="array" aca="1" ref="E12" ca="1">IFERROR(SUM(IF(INDIRECT("'Semaine "&amp;WEEKNUM(C12,1)&amp;"'!A$7:A$11")=Accueil!C12,INDIRECT("'Semaine "&amp;WEEKNUM(C12,1)&amp;"'!G$7:G$11"))),"")</f>
        <v>0</v>
      </c>
      <c r="F12" s="207"/>
      <c r="G12" s="228"/>
      <c r="H12" s="148">
        <f t="array" aca="1" ref="H12" ca="1">IFERROR(SUM(IF(INDIRECT("'Semaine "&amp;WEEKNUM($C12,1)&amp;"'!A$17:A$21")=Accueil!$C12,INDIRECT("'Semaine "&amp;WEEKNUM($C12,1)&amp;"'!F$17:F$21"))),"")</f>
        <v>0</v>
      </c>
      <c r="I12" s="139">
        <f t="array" aca="1" ref="I12" ca="1">IFERROR(SUM(IF(INDIRECT("'Semaine "&amp;WEEKNUM($C12,1)&amp;"'!A$17:A$21")=Accueil!$C12,INDIRECT("'Semaine "&amp;WEEKNUM($C12,1)&amp;"'!g$17:g$21"))),"")</f>
        <v>0</v>
      </c>
      <c r="J12" s="158">
        <f t="array" aca="1" ref="J12" ca="1">IFERROR(SUM(IF(INDIRECT("'Semaine "&amp;WEEKNUM($C12,1)&amp;"'!A$27:A$31")=Accueil!$C12,INDIRECT("'Semaine "&amp;WEEKNUM($C12,1)&amp;"'!F$27:F$31"))),"")</f>
        <v>0</v>
      </c>
      <c r="K12" s="163">
        <f t="array" aca="1" ref="K12" ca="1">IFERROR(SUM(IF(INDIRECT("'Semaine "&amp;WEEKNUM($C12,1)&amp;"'!A$27:A$31")=Accueil!$C12,INDIRECT("'Semaine "&amp;WEEKNUM($C12,1)&amp;"'!G$27:G$31"))),"")</f>
        <v>0</v>
      </c>
      <c r="L12" s="138">
        <f t="array" aca="1" ref="L12" ca="1">IFERROR(SUM(IF(INDIRECT("'Semaine "&amp;WEEKNUM(C12,1)&amp;"'!A$7:A$11")=Accueil!C12,INDIRECT("'Semaine "&amp;WEEKNUM(C12,1)&amp;"'!N$7:N$11"))),"")</f>
        <v>0</v>
      </c>
      <c r="M12" s="139">
        <f t="array" aca="1" ref="M12" ca="1">IFERROR(SUM(IF(INDIRECT("'Semaine "&amp;WEEKNUM(C12,1)&amp;"'!A$7:A$11")=Accueil!C12,INDIRECT("'Semaine "&amp;WEEKNUM(C12,1)&amp;"'!O$7:O$11"))),"")</f>
        <v>1</v>
      </c>
      <c r="N12" s="156">
        <f t="array" aca="1" ref="N12" ca="1">IFERROR(SUM(IF(INDIRECT("'Semaine "&amp;WEEKNUM(C12,1)&amp;"'!A$17:A$21")=Accueil!C12,INDIRECT("'Semaine "&amp;WEEKNUM(C12,1)&amp;"'!N$17:N$21"))),"")</f>
        <v>0</v>
      </c>
      <c r="O12" s="163">
        <f t="array" aca="1" ref="O12" ca="1">IFERROR(SUM(IF(INDIRECT("'Semaine "&amp;WEEKNUM(C12,1)&amp;"'!A$17:A$21")=Accueil!C12,INDIRECT("'Semaine "&amp;WEEKNUM(C12,1)&amp;"'!O$17:O$21"))),"")</f>
        <v>0</v>
      </c>
      <c r="P12" s="138">
        <f t="array" aca="1" ref="P12" ca="1">IFERROR(SUM(IF(INDIRECT("'Semaine "&amp;WEEKNUM(C12,1)&amp;"'!A$37:A$41")=Accueil!C12,INDIRECT("'Semaine "&amp;WEEKNUM(C12,1)&amp;"'!N$37:N$41"))),"")</f>
        <v>0</v>
      </c>
      <c r="Q12" s="139">
        <f t="array" aca="1" ref="Q12" ca="1">IFERROR(SUM(IF(INDIRECT("'Semaine "&amp;WEEKNUM(C12,1)&amp;"'!A$37:A$41")=Accueil!C12,INDIRECT("'Semaine "&amp;WEEKNUM(C12,1)&amp;"'!O$37:O$41"))),"")</f>
        <v>0</v>
      </c>
      <c r="R12" s="156">
        <f t="array" aca="1" ref="R12" ca="1">IFERROR(SUM(IF(INDIRECT("'Semaine "&amp;WEEKNUM(C12,1)&amp;"'!A$37:A$41")=Accueil!C12,INDIRECT("'Semaine "&amp;WEEKNUM(C12,1)&amp;"'!F$37:F$41"))),"")</f>
        <v>0</v>
      </c>
      <c r="S12" s="163">
        <f t="array" aca="1" ref="S12" ca="1">IFERROR(SUM(IF(INDIRECT("'Semaine "&amp;WEEKNUM(C12,1)&amp;"'!A$37:A$41")=Accueil!C12,INDIRECT("'Semaine "&amp;WEEKNUM(C12,1)&amp;"'!G$37:G$41"))),"")</f>
        <v>0</v>
      </c>
      <c r="T12" s="148">
        <f t="array" aca="1" ref="T12" ca="1">IFERROR(SUM(IF(INDIRECT("'Semaine "&amp;WEEKNUM(C12,1)&amp;"'!A$27:A$31")=Accueil!C12,INDIRECT("'Semaine "&amp;WEEKNUM(C12,1)&amp;"'!N$27:N$31"))),"")</f>
        <v>0</v>
      </c>
      <c r="U12" s="149">
        <f t="array" aca="1" ref="U12" ca="1">IFERROR(SUM(IF(INDIRECT("'Semaine "&amp;WEEKNUM(C12,1)&amp;"'!A$27:A$31")=Accueil!C12,INDIRECT("'Semaine "&amp;WEEKNUM(C12,1)&amp;"'!O$27:O$31"))),"")</f>
        <v>0</v>
      </c>
      <c r="V12" s="156">
        <f t="array" aca="1" ref="V12" ca="1">IFERROR(SUM(IF(INDIRECT("'Semaine "&amp;WEEKNUM(C12,1)&amp;"'!A$46:A$50")=Accueil!C12,INDIRECT("'Semaine "&amp;WEEKNUM(C12,1)&amp;"'!N$46:N$50"))),"")</f>
        <v>0</v>
      </c>
      <c r="W12" s="163">
        <f t="array" aca="1" ref="W12" ca="1">IFERROR(SUM(IF(INDIRECT("'Semaine "&amp;WEEKNUM(C12,1)&amp;"'!A$46:A$50")=Accueil!C12,INDIRECT("'Semaine "&amp;WEEKNUM(C12,1)&amp;"'!O$46:O$50"))),"")</f>
        <v>0</v>
      </c>
      <c r="X12" s="156">
        <f t="array" aca="1" ref="X12" ca="1">IFERROR(SUM(IF(INDIRECT("'Semaine "&amp;WEEKNUM(C12,1)&amp;"'!A$46:A$50")=Accueil!C12,INDIRECT("'Semaine "&amp;WEEKNUM(C12,1)&amp;"'!F$46:F$50"))),"")</f>
        <v>0</v>
      </c>
      <c r="Y12" s="163">
        <f t="array" aca="1" ref="Y12" ca="1">IFERROR(SUM(IF(INDIRECT("'Semaine "&amp;WEEKNUM(C12,1)&amp;"'!A$46:A$50")=Accueil!C12,INDIRECT("'Semaine "&amp;WEEKNUM(C12,1)&amp;"'!g$46:g$50"))),"")</f>
        <v>0</v>
      </c>
      <c r="Z12" s="83"/>
      <c r="AA12" s="138">
        <f t="array" aca="1" ref="AA12" ca="1">IFERROR(SUM(IF(INDIRECT("'Semaine "&amp;WEEKNUM(C12,1)&amp;"'!A$7:A$50")=Accueil!C12,INDIRECT("'Semaine "&amp;WEEKNUM(C12,1)&amp;"'!F$7:F$50")+INDIRECT("'Semaine "&amp;WEEKNUM(C12,1)&amp;"'!N$7:N$50"),0)),"")</f>
        <v>0</v>
      </c>
      <c r="AB12" s="139">
        <f t="array" aca="1" ref="AB12" ca="1">IFERROR(SUM(IF(INDIRECT("'Semaine "&amp;WEEKNUM(C12,1)&amp;"'!A$7:A$50")=Accueil!C12,INDIRECT("'Semaine "&amp;WEEKNUM(C12,1)&amp;"'!G$7:G$50")+INDIRECT("'Semaine "&amp;WEEKNUM(C12,1)&amp;"'!O$7:O$50"),0)),"")</f>
        <v>1</v>
      </c>
      <c r="AC12" s="81"/>
      <c r="AD12" s="185" t="s">
        <v>31</v>
      </c>
      <c r="AE12" s="185"/>
    </row>
    <row r="13" spans="1:31" s="25" customFormat="1" ht="15" customHeight="1" x14ac:dyDescent="0.3">
      <c r="A13" s="169">
        <f t="shared" si="0"/>
        <v>6</v>
      </c>
      <c r="B13" s="178" t="str">
        <f t="shared" si="1"/>
        <v/>
      </c>
      <c r="C13" s="194">
        <f>MAX($C$8:C12)+1</f>
        <v>40914</v>
      </c>
      <c r="D13" s="156">
        <f t="array" aca="1" ref="D13" ca="1">IFERROR(SUM(IF(INDIRECT("'Semaine "&amp;WEEKNUM(C13,1)&amp;"'!A$7:A$11")=Accueil!C13,INDIRECT("'Semaine "&amp;WEEKNUM(C13,1)&amp;"'!F$7:F$11"))),"")</f>
        <v>0</v>
      </c>
      <c r="E13" s="207">
        <f t="array" aca="1" ref="E13" ca="1">IFERROR(SUM(IF(INDIRECT("'Semaine "&amp;WEEKNUM(C13,1)&amp;"'!A$7:A$11")=Accueil!C13,INDIRECT("'Semaine "&amp;WEEKNUM(C13,1)&amp;"'!G$7:G$11"))),"")</f>
        <v>0</v>
      </c>
      <c r="F13" s="207"/>
      <c r="G13" s="228"/>
      <c r="H13" s="148">
        <f t="array" aca="1" ref="H13" ca="1">IFERROR(SUM(IF(INDIRECT("'Semaine "&amp;WEEKNUM($C13,1)&amp;"'!A$17:A$21")=Accueil!$C13,INDIRECT("'Semaine "&amp;WEEKNUM($C13,1)&amp;"'!F$17:F$21"))),"")</f>
        <v>0</v>
      </c>
      <c r="I13" s="139">
        <f t="array" aca="1" ref="I13" ca="1">IFERROR(SUM(IF(INDIRECT("'Semaine "&amp;WEEKNUM($C13,1)&amp;"'!A$17:A$21")=Accueil!$C13,INDIRECT("'Semaine "&amp;WEEKNUM($C13,1)&amp;"'!g$17:g$21"))),"")</f>
        <v>0</v>
      </c>
      <c r="J13" s="158">
        <f t="array" aca="1" ref="J13" ca="1">IFERROR(SUM(IF(INDIRECT("'Semaine "&amp;WEEKNUM($C13,1)&amp;"'!A$27:A$31")=Accueil!$C13,INDIRECT("'Semaine "&amp;WEEKNUM($C13,1)&amp;"'!F$27:F$31"))),"")</f>
        <v>0</v>
      </c>
      <c r="K13" s="163">
        <f t="array" aca="1" ref="K13" ca="1">IFERROR(SUM(IF(INDIRECT("'Semaine "&amp;WEEKNUM($C13,1)&amp;"'!A$27:A$31")=Accueil!$C13,INDIRECT("'Semaine "&amp;WEEKNUM($C13,1)&amp;"'!G$27:G$31"))),"")</f>
        <v>0</v>
      </c>
      <c r="L13" s="138">
        <f t="array" aca="1" ref="L13" ca="1">IFERROR(SUM(IF(INDIRECT("'Semaine "&amp;WEEKNUM(C13,1)&amp;"'!A$7:A$11")=Accueil!C13,INDIRECT("'Semaine "&amp;WEEKNUM(C13,1)&amp;"'!N$7:N$11"))),"")</f>
        <v>0</v>
      </c>
      <c r="M13" s="139">
        <f t="array" aca="1" ref="M13" ca="1">IFERROR(SUM(IF(INDIRECT("'Semaine "&amp;WEEKNUM(C13,1)&amp;"'!A$7:A$11")=Accueil!C13,INDIRECT("'Semaine "&amp;WEEKNUM(C13,1)&amp;"'!O$7:O$11"))),"")</f>
        <v>0</v>
      </c>
      <c r="N13" s="156">
        <f t="array" aca="1" ref="N13" ca="1">IFERROR(SUM(IF(INDIRECT("'Semaine "&amp;WEEKNUM(C13,1)&amp;"'!A$17:A$21")=Accueil!C13,INDIRECT("'Semaine "&amp;WEEKNUM(C13,1)&amp;"'!N$17:N$21"))),"")</f>
        <v>0</v>
      </c>
      <c r="O13" s="163">
        <f t="array" aca="1" ref="O13" ca="1">IFERROR(SUM(IF(INDIRECT("'Semaine "&amp;WEEKNUM(C13,1)&amp;"'!A$17:A$21")=Accueil!C13,INDIRECT("'Semaine "&amp;WEEKNUM(C13,1)&amp;"'!O$17:O$21"))),"")</f>
        <v>0</v>
      </c>
      <c r="P13" s="138">
        <f t="array" aca="1" ref="P13" ca="1">IFERROR(SUM(IF(INDIRECT("'Semaine "&amp;WEEKNUM(C13,1)&amp;"'!A$37:A$41")=Accueil!C13,INDIRECT("'Semaine "&amp;WEEKNUM(C13,1)&amp;"'!N$37:N$41"))),"")</f>
        <v>0</v>
      </c>
      <c r="Q13" s="139">
        <f t="array" aca="1" ref="Q13" ca="1">IFERROR(SUM(IF(INDIRECT("'Semaine "&amp;WEEKNUM(C13,1)&amp;"'!A$37:A$41")=Accueil!C13,INDIRECT("'Semaine "&amp;WEEKNUM(C13,1)&amp;"'!O$37:O$41"))),"")</f>
        <v>0</v>
      </c>
      <c r="R13" s="156">
        <f t="array" aca="1" ref="R13" ca="1">IFERROR(SUM(IF(INDIRECT("'Semaine "&amp;WEEKNUM(C13,1)&amp;"'!A$37:A$41")=Accueil!C13,INDIRECT("'Semaine "&amp;WEEKNUM(C13,1)&amp;"'!F$37:F$41"))),"")</f>
        <v>0</v>
      </c>
      <c r="S13" s="163">
        <f t="array" aca="1" ref="S13" ca="1">IFERROR(SUM(IF(INDIRECT("'Semaine "&amp;WEEKNUM(C13,1)&amp;"'!A$37:A$41")=Accueil!C13,INDIRECT("'Semaine "&amp;WEEKNUM(C13,1)&amp;"'!G$37:G$41"))),"")</f>
        <v>0</v>
      </c>
      <c r="T13" s="148">
        <f t="array" aca="1" ref="T13" ca="1">IFERROR(SUM(IF(INDIRECT("'Semaine "&amp;WEEKNUM(C13,1)&amp;"'!A$27:A$31")=Accueil!C13,INDIRECT("'Semaine "&amp;WEEKNUM(C13,1)&amp;"'!N$27:N$31"))),"")</f>
        <v>0</v>
      </c>
      <c r="U13" s="149">
        <f t="array" aca="1" ref="U13" ca="1">IFERROR(SUM(IF(INDIRECT("'Semaine "&amp;WEEKNUM(C13,1)&amp;"'!A$27:A$31")=Accueil!C13,INDIRECT("'Semaine "&amp;WEEKNUM(C13,1)&amp;"'!O$27:O$31"))),"")</f>
        <v>0</v>
      </c>
      <c r="V13" s="156">
        <f t="array" aca="1" ref="V13" ca="1">IFERROR(SUM(IF(INDIRECT("'Semaine "&amp;WEEKNUM(C13,1)&amp;"'!A$46:A$50")=Accueil!C13,INDIRECT("'Semaine "&amp;WEEKNUM(C13,1)&amp;"'!N$46:N$50"))),"")</f>
        <v>0</v>
      </c>
      <c r="W13" s="163">
        <f t="array" aca="1" ref="W13" ca="1">IFERROR(SUM(IF(INDIRECT("'Semaine "&amp;WEEKNUM(C13,1)&amp;"'!A$46:A$50")=Accueil!C13,INDIRECT("'Semaine "&amp;WEEKNUM(C13,1)&amp;"'!O$46:O$50"))),"")</f>
        <v>0</v>
      </c>
      <c r="X13" s="156">
        <f t="array" aca="1" ref="X13" ca="1">IFERROR(SUM(IF(INDIRECT("'Semaine "&amp;WEEKNUM(C13,1)&amp;"'!A$46:A$50")=Accueil!C13,INDIRECT("'Semaine "&amp;WEEKNUM(C13,1)&amp;"'!F$46:F$50"))),"")</f>
        <v>0</v>
      </c>
      <c r="Y13" s="163">
        <f t="array" aca="1" ref="Y13" ca="1">IFERROR(SUM(IF(INDIRECT("'Semaine "&amp;WEEKNUM(C13,1)&amp;"'!A$46:A$50")=Accueil!C13,INDIRECT("'Semaine "&amp;WEEKNUM(C13,1)&amp;"'!g$46:g$50"))),"")</f>
        <v>0</v>
      </c>
      <c r="Z13" s="83"/>
      <c r="AA13" s="138">
        <f t="array" aca="1" ref="AA13" ca="1">IFERROR(SUM(IF(INDIRECT("'Semaine "&amp;WEEKNUM(C13,1)&amp;"'!A$7:A$50")=Accueil!C13,INDIRECT("'Semaine "&amp;WEEKNUM(C13,1)&amp;"'!F$7:F$50")+INDIRECT("'Semaine "&amp;WEEKNUM(C13,1)&amp;"'!N$7:N$50"),0)),"")</f>
        <v>0</v>
      </c>
      <c r="AB13" s="139">
        <f t="array" aca="1" ref="AB13" ca="1">IFERROR(SUM(IF(INDIRECT("'Semaine "&amp;WEEKNUM(C13,1)&amp;"'!A$7:A$50")=Accueil!C13,INDIRECT("'Semaine "&amp;WEEKNUM(C13,1)&amp;"'!G$7:G$50")+INDIRECT("'Semaine "&amp;WEEKNUM(C13,1)&amp;"'!O$7:O$50"),0)),"")</f>
        <v>0</v>
      </c>
      <c r="AC13" s="81"/>
      <c r="AD13" s="185"/>
      <c r="AE13" s="185"/>
    </row>
    <row r="14" spans="1:31" s="26" customFormat="1" ht="15" customHeight="1" x14ac:dyDescent="0.3">
      <c r="A14" s="169">
        <f t="shared" si="0"/>
        <v>7</v>
      </c>
      <c r="B14" s="178" t="str">
        <f t="shared" si="1"/>
        <v/>
      </c>
      <c r="C14" s="194">
        <f>MAX($C$8:C13)+1</f>
        <v>40915</v>
      </c>
      <c r="D14" s="156">
        <f t="array" aca="1" ref="D14" ca="1">IFERROR(SUM(IF(INDIRECT("'Semaine "&amp;WEEKNUM(C14,1)&amp;"'!A$7:A$11")=Accueil!C14,INDIRECT("'Semaine "&amp;WEEKNUM(C14,1)&amp;"'!F$7:F$11"))),"")</f>
        <v>0</v>
      </c>
      <c r="E14" s="207">
        <f t="array" aca="1" ref="E14" ca="1">IFERROR(SUM(IF(INDIRECT("'Semaine "&amp;WEEKNUM(C14,1)&amp;"'!A$7:A$11")=Accueil!C14,INDIRECT("'Semaine "&amp;WEEKNUM(C14,1)&amp;"'!G$7:G$11"))),"")</f>
        <v>0</v>
      </c>
      <c r="F14" s="207"/>
      <c r="G14" s="228"/>
      <c r="H14" s="148">
        <f t="array" aca="1" ref="H14" ca="1">IFERROR(SUM(IF(INDIRECT("'Semaine "&amp;WEEKNUM($C14,1)&amp;"'!A$17:A$21")=Accueil!$C14,INDIRECT("'Semaine "&amp;WEEKNUM($C14,1)&amp;"'!F$17:F$21"))),"")</f>
        <v>0</v>
      </c>
      <c r="I14" s="139">
        <f t="array" aca="1" ref="I14" ca="1">IFERROR(SUM(IF(INDIRECT("'Semaine "&amp;WEEKNUM($C14,1)&amp;"'!A$17:A$21")=Accueil!$C14,INDIRECT("'Semaine "&amp;WEEKNUM($C14,1)&amp;"'!g$17:g$21"))),"")</f>
        <v>0</v>
      </c>
      <c r="J14" s="158">
        <f t="array" aca="1" ref="J14" ca="1">IFERROR(SUM(IF(INDIRECT("'Semaine "&amp;WEEKNUM($C14,1)&amp;"'!A$27:A$31")=Accueil!$C14,INDIRECT("'Semaine "&amp;WEEKNUM($C14,1)&amp;"'!F$27:F$31"))),"")</f>
        <v>0</v>
      </c>
      <c r="K14" s="163">
        <f t="array" aca="1" ref="K14" ca="1">IFERROR(SUM(IF(INDIRECT("'Semaine "&amp;WEEKNUM($C14,1)&amp;"'!A$27:A$31")=Accueil!$C14,INDIRECT("'Semaine "&amp;WEEKNUM($C14,1)&amp;"'!G$27:G$31"))),"")</f>
        <v>0</v>
      </c>
      <c r="L14" s="138">
        <f t="array" aca="1" ref="L14" ca="1">IFERROR(SUM(IF(INDIRECT("'Semaine "&amp;WEEKNUM(C14,1)&amp;"'!A$7:A$11")=Accueil!C14,INDIRECT("'Semaine "&amp;WEEKNUM(C14,1)&amp;"'!N$7:N$11"))),"")</f>
        <v>0</v>
      </c>
      <c r="M14" s="139">
        <f t="array" aca="1" ref="M14" ca="1">IFERROR(SUM(IF(INDIRECT("'Semaine "&amp;WEEKNUM(C14,1)&amp;"'!A$7:A$11")=Accueil!C14,INDIRECT("'Semaine "&amp;WEEKNUM(C14,1)&amp;"'!O$7:O$11"))),"")</f>
        <v>0</v>
      </c>
      <c r="N14" s="156">
        <f t="array" aca="1" ref="N14" ca="1">IFERROR(SUM(IF(INDIRECT("'Semaine "&amp;WEEKNUM(C14,1)&amp;"'!A$17:A$21")=Accueil!C14,INDIRECT("'Semaine "&amp;WEEKNUM(C14,1)&amp;"'!N$17:N$21"))),"")</f>
        <v>0</v>
      </c>
      <c r="O14" s="163">
        <f t="array" aca="1" ref="O14" ca="1">IFERROR(SUM(IF(INDIRECT("'Semaine "&amp;WEEKNUM(C14,1)&amp;"'!A$17:A$21")=Accueil!C14,INDIRECT("'Semaine "&amp;WEEKNUM(C14,1)&amp;"'!O$17:O$21"))),"")</f>
        <v>0</v>
      </c>
      <c r="P14" s="138">
        <f t="array" aca="1" ref="P14" ca="1">IFERROR(SUM(IF(INDIRECT("'Semaine "&amp;WEEKNUM(C14,1)&amp;"'!A$37:A$41")=Accueil!C14,INDIRECT("'Semaine "&amp;WEEKNUM(C14,1)&amp;"'!N$37:N$41"))),"")</f>
        <v>0</v>
      </c>
      <c r="Q14" s="139">
        <f t="array" aca="1" ref="Q14" ca="1">IFERROR(SUM(IF(INDIRECT("'Semaine "&amp;WEEKNUM(C14,1)&amp;"'!A$37:A$41")=Accueil!C14,INDIRECT("'Semaine "&amp;WEEKNUM(C14,1)&amp;"'!O$37:O$41"))),"")</f>
        <v>0</v>
      </c>
      <c r="R14" s="156">
        <f t="array" aca="1" ref="R14" ca="1">IFERROR(SUM(IF(INDIRECT("'Semaine "&amp;WEEKNUM(C14,1)&amp;"'!A$37:A$41")=Accueil!C14,INDIRECT("'Semaine "&amp;WEEKNUM(C14,1)&amp;"'!F$37:F$41"))),"")</f>
        <v>0</v>
      </c>
      <c r="S14" s="163">
        <f t="array" aca="1" ref="S14" ca="1">IFERROR(SUM(IF(INDIRECT("'Semaine "&amp;WEEKNUM(C14,1)&amp;"'!A$37:A$41")=Accueil!C14,INDIRECT("'Semaine "&amp;WEEKNUM(C14,1)&amp;"'!G$37:G$41"))),"")</f>
        <v>0</v>
      </c>
      <c r="T14" s="148">
        <f t="array" aca="1" ref="T14" ca="1">IFERROR(SUM(IF(INDIRECT("'Semaine "&amp;WEEKNUM(C14,1)&amp;"'!A$27:A$31")=Accueil!C14,INDIRECT("'Semaine "&amp;WEEKNUM(C14,1)&amp;"'!N$27:N$31"))),"")</f>
        <v>0</v>
      </c>
      <c r="U14" s="149">
        <f t="array" aca="1" ref="U14" ca="1">IFERROR(SUM(IF(INDIRECT("'Semaine "&amp;WEEKNUM(C14,1)&amp;"'!A$27:A$31")=Accueil!C14,INDIRECT("'Semaine "&amp;WEEKNUM(C14,1)&amp;"'!O$27:O$31"))),"")</f>
        <v>0</v>
      </c>
      <c r="V14" s="156">
        <f t="array" aca="1" ref="V14" ca="1">IFERROR(SUM(IF(INDIRECT("'Semaine "&amp;WEEKNUM(C14,1)&amp;"'!A$46:A$50")=Accueil!C14,INDIRECT("'Semaine "&amp;WEEKNUM(C14,1)&amp;"'!N$46:N$50"))),"")</f>
        <v>0</v>
      </c>
      <c r="W14" s="163">
        <f t="array" aca="1" ref="W14" ca="1">IFERROR(SUM(IF(INDIRECT("'Semaine "&amp;WEEKNUM(C14,1)&amp;"'!A$46:A$50")=Accueil!C14,INDIRECT("'Semaine "&amp;WEEKNUM(C14,1)&amp;"'!O$46:O$50"))),"")</f>
        <v>0</v>
      </c>
      <c r="X14" s="156">
        <f t="array" aca="1" ref="X14" ca="1">IFERROR(SUM(IF(INDIRECT("'Semaine "&amp;WEEKNUM(C14,1)&amp;"'!A$46:A$50")=Accueil!C14,INDIRECT("'Semaine "&amp;WEEKNUM(C14,1)&amp;"'!F$46:F$50"))),"")</f>
        <v>0</v>
      </c>
      <c r="Y14" s="163">
        <f t="array" aca="1" ref="Y14" ca="1">IFERROR(SUM(IF(INDIRECT("'Semaine "&amp;WEEKNUM(C14,1)&amp;"'!A$46:A$50")=Accueil!C14,INDIRECT("'Semaine "&amp;WEEKNUM(C14,1)&amp;"'!g$46:g$50"))),"")</f>
        <v>0</v>
      </c>
      <c r="Z14" s="83"/>
      <c r="AA14" s="138">
        <f t="array" aca="1" ref="AA14" ca="1">IFERROR(SUM(IF(INDIRECT("'Semaine "&amp;WEEKNUM(C14,1)&amp;"'!A$7:A$50")=Accueil!C14,INDIRECT("'Semaine "&amp;WEEKNUM(C14,1)&amp;"'!F$7:F$50")+INDIRECT("'Semaine "&amp;WEEKNUM(C14,1)&amp;"'!N$7:N$50"),0)),"")</f>
        <v>0</v>
      </c>
      <c r="AB14" s="139">
        <f t="array" aca="1" ref="AB14" ca="1">IFERROR(SUM(IF(INDIRECT("'Semaine "&amp;WEEKNUM(C14,1)&amp;"'!A$7:A$50")=Accueil!C14,INDIRECT("'Semaine "&amp;WEEKNUM(C14,1)&amp;"'!G$7:G$50")+INDIRECT("'Semaine "&amp;WEEKNUM(C14,1)&amp;"'!O$7:O$50"),0)),"")</f>
        <v>0</v>
      </c>
      <c r="AC14" s="205"/>
      <c r="AD14" s="186"/>
      <c r="AE14" s="186"/>
    </row>
    <row r="15" spans="1:31" s="24" customFormat="1" ht="20.100000000000001" customHeight="1" x14ac:dyDescent="0.3">
      <c r="A15" s="169">
        <f t="shared" si="0"/>
        <v>1</v>
      </c>
      <c r="B15" s="178" t="str">
        <f t="shared" si="1"/>
        <v/>
      </c>
      <c r="C15" s="194">
        <f>MAX($C$8:C14)+1</f>
        <v>40916</v>
      </c>
      <c r="D15" s="156">
        <f t="array" aca="1" ref="D15" ca="1">IFERROR(SUM(IF(INDIRECT("'Semaine "&amp;WEEKNUM(C15,1)&amp;"'!A$7:A$11")=Accueil!C15,INDIRECT("'Semaine "&amp;WEEKNUM(C15,1)&amp;"'!F$7:F$11"))),"")</f>
        <v>0</v>
      </c>
      <c r="E15" s="207">
        <f t="array" aca="1" ref="E15" ca="1">IFERROR(SUM(IF(INDIRECT("'Semaine "&amp;WEEKNUM(C15,1)&amp;"'!A$7:A$11")=Accueil!C15,INDIRECT("'Semaine "&amp;WEEKNUM(C15,1)&amp;"'!G$7:G$11"))),"")</f>
        <v>0</v>
      </c>
      <c r="F15" s="207"/>
      <c r="G15" s="228"/>
      <c r="H15" s="148">
        <f t="array" aca="1" ref="H15" ca="1">IFERROR(SUM(IF(INDIRECT("'Semaine "&amp;WEEKNUM($C15,1)&amp;"'!A$17:A$21")=Accueil!$C15,INDIRECT("'Semaine "&amp;WEEKNUM($C15,1)&amp;"'!F$17:F$21"))),"")</f>
        <v>0</v>
      </c>
      <c r="I15" s="139">
        <f t="array" aca="1" ref="I15" ca="1">IFERROR(SUM(IF(INDIRECT("'Semaine "&amp;WEEKNUM($C15,1)&amp;"'!A$17:A$21")=Accueil!$C15,INDIRECT("'Semaine "&amp;WEEKNUM($C15,1)&amp;"'!g$17:g$21"))),"")</f>
        <v>0</v>
      </c>
      <c r="J15" s="158">
        <f t="array" aca="1" ref="J15" ca="1">IFERROR(SUM(IF(INDIRECT("'Semaine "&amp;WEEKNUM($C15,1)&amp;"'!A$27:A$31")=Accueil!$C15,INDIRECT("'Semaine "&amp;WEEKNUM($C15,1)&amp;"'!F$27:F$31"))),"")</f>
        <v>0</v>
      </c>
      <c r="K15" s="163">
        <f t="array" aca="1" ref="K15" ca="1">IFERROR(SUM(IF(INDIRECT("'Semaine "&amp;WEEKNUM($C15,1)&amp;"'!A$27:A$31")=Accueil!$C15,INDIRECT("'Semaine "&amp;WEEKNUM($C15,1)&amp;"'!G$27:G$31"))),"")</f>
        <v>0</v>
      </c>
      <c r="L15" s="138">
        <f t="array" aca="1" ref="L15" ca="1">IFERROR(SUM(IF(INDIRECT("'Semaine "&amp;WEEKNUM(C15,1)&amp;"'!A$7:A$11")=Accueil!C15,INDIRECT("'Semaine "&amp;WEEKNUM(C15,1)&amp;"'!N$7:N$11"))),"")</f>
        <v>0</v>
      </c>
      <c r="M15" s="139">
        <f t="array" aca="1" ref="M15" ca="1">IFERROR(SUM(IF(INDIRECT("'Semaine "&amp;WEEKNUM(C15,1)&amp;"'!A$7:A$11")=Accueil!C15,INDIRECT("'Semaine "&amp;WEEKNUM(C15,1)&amp;"'!O$7:O$11"))),"")</f>
        <v>0</v>
      </c>
      <c r="N15" s="156">
        <f t="array" aca="1" ref="N15" ca="1">IFERROR(SUM(IF(INDIRECT("'Semaine "&amp;WEEKNUM(C15,1)&amp;"'!A$17:A$21")=Accueil!C15,INDIRECT("'Semaine "&amp;WEEKNUM(C15,1)&amp;"'!N$17:N$21"))),"")</f>
        <v>0</v>
      </c>
      <c r="O15" s="163">
        <f t="array" aca="1" ref="O15" ca="1">IFERROR(SUM(IF(INDIRECT("'Semaine "&amp;WEEKNUM(C15,1)&amp;"'!A$17:A$21")=Accueil!C15,INDIRECT("'Semaine "&amp;WEEKNUM(C15,1)&amp;"'!O$17:O$21"))),"")</f>
        <v>0</v>
      </c>
      <c r="P15" s="138">
        <f t="array" aca="1" ref="P15" ca="1">IFERROR(SUM(IF(INDIRECT("'Semaine "&amp;WEEKNUM(C15,1)&amp;"'!A$37:A$41")=Accueil!C15,INDIRECT("'Semaine "&amp;WEEKNUM(C15,1)&amp;"'!N$37:N$41"))),"")</f>
        <v>0</v>
      </c>
      <c r="Q15" s="139">
        <f t="array" aca="1" ref="Q15" ca="1">IFERROR(SUM(IF(INDIRECT("'Semaine "&amp;WEEKNUM(C15,1)&amp;"'!A$37:A$41")=Accueil!C15,INDIRECT("'Semaine "&amp;WEEKNUM(C15,1)&amp;"'!O$37:O$41"))),"")</f>
        <v>0</v>
      </c>
      <c r="R15" s="156">
        <f t="array" aca="1" ref="R15" ca="1">IFERROR(SUM(IF(INDIRECT("'Semaine "&amp;WEEKNUM(C15,1)&amp;"'!A$37:A$41")=Accueil!C15,INDIRECT("'Semaine "&amp;WEEKNUM(C15,1)&amp;"'!F$37:F$41"))),"")</f>
        <v>0</v>
      </c>
      <c r="S15" s="163">
        <f t="array" aca="1" ref="S15" ca="1">IFERROR(SUM(IF(INDIRECT("'Semaine "&amp;WEEKNUM(C15,1)&amp;"'!A$37:A$41")=Accueil!C15,INDIRECT("'Semaine "&amp;WEEKNUM(C15,1)&amp;"'!G$37:G$41"))),"")</f>
        <v>0</v>
      </c>
      <c r="T15" s="148">
        <f t="array" aca="1" ref="T15" ca="1">IFERROR(SUM(IF(INDIRECT("'Semaine "&amp;WEEKNUM(C15,1)&amp;"'!A$27:A$31")=Accueil!C15,INDIRECT("'Semaine "&amp;WEEKNUM(C15,1)&amp;"'!N$27:N$31"))),"")</f>
        <v>0</v>
      </c>
      <c r="U15" s="149">
        <f t="array" aca="1" ref="U15" ca="1">IFERROR(SUM(IF(INDIRECT("'Semaine "&amp;WEEKNUM(C15,1)&amp;"'!A$27:A$31")=Accueil!C15,INDIRECT("'Semaine "&amp;WEEKNUM(C15,1)&amp;"'!O$27:O$31"))),"")</f>
        <v>0</v>
      </c>
      <c r="V15" s="156">
        <f t="array" aca="1" ref="V15" ca="1">IFERROR(SUM(IF(INDIRECT("'Semaine "&amp;WEEKNUM(C15,1)&amp;"'!A$46:A$50")=Accueil!C15,INDIRECT("'Semaine "&amp;WEEKNUM(C15,1)&amp;"'!N$46:N$50"))),"")</f>
        <v>0</v>
      </c>
      <c r="W15" s="163">
        <f t="array" aca="1" ref="W15" ca="1">IFERROR(SUM(IF(INDIRECT("'Semaine "&amp;WEEKNUM(C15,1)&amp;"'!A$46:A$50")=Accueil!C15,INDIRECT("'Semaine "&amp;WEEKNUM(C15,1)&amp;"'!O$46:O$50"))),"")</f>
        <v>0</v>
      </c>
      <c r="X15" s="156">
        <f t="array" aca="1" ref="X15" ca="1">IFERROR(SUM(IF(INDIRECT("'Semaine "&amp;WEEKNUM(C15,1)&amp;"'!A$46:A$50")=Accueil!C15,INDIRECT("'Semaine "&amp;WEEKNUM(C15,1)&amp;"'!F$46:F$50"))),"")</f>
        <v>0</v>
      </c>
      <c r="Y15" s="163">
        <f t="array" aca="1" ref="Y15" ca="1">IFERROR(SUM(IF(INDIRECT("'Semaine "&amp;WEEKNUM(C15,1)&amp;"'!A$46:A$50")=Accueil!C15,INDIRECT("'Semaine "&amp;WEEKNUM(C15,1)&amp;"'!g$46:g$50"))),"")</f>
        <v>0</v>
      </c>
      <c r="Z15" s="83"/>
      <c r="AA15" s="138">
        <f t="array" aca="1" ref="AA15" ca="1">IFERROR(SUM(IF(INDIRECT("'Semaine "&amp;WEEKNUM(C15,1)&amp;"'!A$7:A$50")=Accueil!C15,INDIRECT("'Semaine "&amp;WEEKNUM(C15,1)&amp;"'!F$7:F$50")+INDIRECT("'Semaine "&amp;WEEKNUM(C15,1)&amp;"'!N$7:N$50"),0)),"")</f>
        <v>0</v>
      </c>
      <c r="AB15" s="139">
        <f t="array" aca="1" ref="AB15" ca="1">IFERROR(SUM(IF(INDIRECT("'Semaine "&amp;WEEKNUM(C15,1)&amp;"'!A$7:A$50")=Accueil!C15,INDIRECT("'Semaine "&amp;WEEKNUM(C15,1)&amp;"'!G$7:G$50")+INDIRECT("'Semaine "&amp;WEEKNUM(C15,1)&amp;"'!O$7:O$50"),0)),"")</f>
        <v>0</v>
      </c>
      <c r="AC15" s="33"/>
      <c r="AD15" s="183"/>
      <c r="AE15" s="183"/>
    </row>
    <row r="16" spans="1:31" s="34" customFormat="1" ht="20.100000000000001" customHeight="1" x14ac:dyDescent="0.3">
      <c r="A16" s="169">
        <f t="shared" si="0"/>
        <v>2</v>
      </c>
      <c r="B16" s="178" t="str">
        <f t="shared" si="1"/>
        <v/>
      </c>
      <c r="C16" s="194">
        <f>MAX($C$8:C15)+1</f>
        <v>40917</v>
      </c>
      <c r="D16" s="156">
        <f t="array" aca="1" ref="D16" ca="1">IFERROR(SUM(IF(INDIRECT("'Semaine "&amp;WEEKNUM(C16,1)&amp;"'!A$7:A$11")=Accueil!C16,INDIRECT("'Semaine "&amp;WEEKNUM(C16,1)&amp;"'!F$7:F$11"))),"")</f>
        <v>0.31250000000000011</v>
      </c>
      <c r="E16" s="207">
        <f t="array" aca="1" ref="E16" ca="1">IFERROR(SUM(IF(INDIRECT("'Semaine "&amp;WEEKNUM(C16,1)&amp;"'!A$7:A$11")=Accueil!C16,INDIRECT("'Semaine "&amp;WEEKNUM(C16,1)&amp;"'!G$7:G$11"))),"")</f>
        <v>1</v>
      </c>
      <c r="F16" s="207"/>
      <c r="G16" s="228"/>
      <c r="H16" s="148">
        <f t="array" aca="1" ref="H16" ca="1">IFERROR(SUM(IF(INDIRECT("'Semaine "&amp;WEEKNUM($C16,1)&amp;"'!A$17:A$21")=Accueil!$C16,INDIRECT("'Semaine "&amp;WEEKNUM($C16,1)&amp;"'!F$17:F$21"))),"")</f>
        <v>0.31250000000000011</v>
      </c>
      <c r="I16" s="139">
        <f t="array" aca="1" ref="I16" ca="1">IFERROR(SUM(IF(INDIRECT("'Semaine "&amp;WEEKNUM($C16,1)&amp;"'!A$17:A$21")=Accueil!$C16,INDIRECT("'Semaine "&amp;WEEKNUM($C16,1)&amp;"'!g$17:g$21"))),"")</f>
        <v>1</v>
      </c>
      <c r="J16" s="158">
        <f t="array" aca="1" ref="J16" ca="1">IFERROR(SUM(IF(INDIRECT("'Semaine "&amp;WEEKNUM($C16,1)&amp;"'!A$27:A$31")=Accueil!$C16,INDIRECT("'Semaine "&amp;WEEKNUM($C16,1)&amp;"'!F$27:F$31"))),"")</f>
        <v>0.31250000000000011</v>
      </c>
      <c r="K16" s="163">
        <f t="array" aca="1" ref="K16" ca="1">IFERROR(SUM(IF(INDIRECT("'Semaine "&amp;WEEKNUM($C16,1)&amp;"'!A$27:A$31")=Accueil!$C16,INDIRECT("'Semaine "&amp;WEEKNUM($C16,1)&amp;"'!G$27:G$31"))),"")</f>
        <v>1</v>
      </c>
      <c r="L16" s="138">
        <f t="array" aca="1" ref="L16" ca="1">IFERROR(SUM(IF(INDIRECT("'Semaine "&amp;WEEKNUM(C16,1)&amp;"'!A$7:A$11")=Accueil!C16,INDIRECT("'Semaine "&amp;WEEKNUM(C16,1)&amp;"'!N$7:N$11"))),"")</f>
        <v>0.31250000000000011</v>
      </c>
      <c r="M16" s="139">
        <f t="array" aca="1" ref="M16" ca="1">IFERROR(SUM(IF(INDIRECT("'Semaine "&amp;WEEKNUM(C16,1)&amp;"'!A$7:A$11")=Accueil!C16,INDIRECT("'Semaine "&amp;WEEKNUM(C16,1)&amp;"'!O$7:O$11"))),"")</f>
        <v>1</v>
      </c>
      <c r="N16" s="156">
        <f t="array" aca="1" ref="N16" ca="1">IFERROR(SUM(IF(INDIRECT("'Semaine "&amp;WEEKNUM(C16,1)&amp;"'!A$17:A$21")=Accueil!C16,INDIRECT("'Semaine "&amp;WEEKNUM(C16,1)&amp;"'!N$17:N$21"))),"")</f>
        <v>0.31250000000000011</v>
      </c>
      <c r="O16" s="163">
        <f t="array" aca="1" ref="O16" ca="1">IFERROR(SUM(IF(INDIRECT("'Semaine "&amp;WEEKNUM(C16,1)&amp;"'!A$17:A$21")=Accueil!C16,INDIRECT("'Semaine "&amp;WEEKNUM(C16,1)&amp;"'!O$17:O$21"))),"")</f>
        <v>1</v>
      </c>
      <c r="P16" s="138">
        <f t="array" aca="1" ref="P16" ca="1">IFERROR(SUM(IF(INDIRECT("'Semaine "&amp;WEEKNUM(C16,1)&amp;"'!A$37:A$41")=Accueil!C16,INDIRECT("'Semaine "&amp;WEEKNUM(C16,1)&amp;"'!N$37:N$41"))),"")</f>
        <v>0.31250000000000011</v>
      </c>
      <c r="Q16" s="139">
        <f t="array" aca="1" ref="Q16" ca="1">IFERROR(SUM(IF(INDIRECT("'Semaine "&amp;WEEKNUM(C16,1)&amp;"'!A$37:A$41")=Accueil!C16,INDIRECT("'Semaine "&amp;WEEKNUM(C16,1)&amp;"'!O$37:O$41"))),"")</f>
        <v>1</v>
      </c>
      <c r="R16" s="156">
        <f t="array" aca="1" ref="R16" ca="1">IFERROR(SUM(IF(INDIRECT("'Semaine "&amp;WEEKNUM(C16,1)&amp;"'!A$37:A$41")=Accueil!C16,INDIRECT("'Semaine "&amp;WEEKNUM(C16,1)&amp;"'!F$37:F$41"))),"")</f>
        <v>0.31250000000000011</v>
      </c>
      <c r="S16" s="163">
        <f t="array" aca="1" ref="S16" ca="1">IFERROR(SUM(IF(INDIRECT("'Semaine "&amp;WEEKNUM(C16,1)&amp;"'!A$37:A$41")=Accueil!C16,INDIRECT("'Semaine "&amp;WEEKNUM(C16,1)&amp;"'!G$37:G$41"))),"")</f>
        <v>1</v>
      </c>
      <c r="T16" s="148">
        <f t="array" aca="1" ref="T16" ca="1">IFERROR(SUM(IF(INDIRECT("'Semaine "&amp;WEEKNUM(C16,1)&amp;"'!A$27:A$31")=Accueil!C16,INDIRECT("'Semaine "&amp;WEEKNUM(C16,1)&amp;"'!N$27:N$31"))),"")</f>
        <v>0.31250000000000011</v>
      </c>
      <c r="U16" s="149">
        <f t="array" aca="1" ref="U16" ca="1">IFERROR(SUM(IF(INDIRECT("'Semaine "&amp;WEEKNUM(C16,1)&amp;"'!A$27:A$31")=Accueil!C16,INDIRECT("'Semaine "&amp;WEEKNUM(C16,1)&amp;"'!O$27:O$31"))),"")</f>
        <v>1</v>
      </c>
      <c r="V16" s="156">
        <f t="array" aca="1" ref="V16" ca="1">IFERROR(SUM(IF(INDIRECT("'Semaine "&amp;WEEKNUM(C16,1)&amp;"'!A$46:A$50")=Accueil!C16,INDIRECT("'Semaine "&amp;WEEKNUM(C16,1)&amp;"'!N$46:N$50"))),"")</f>
        <v>0</v>
      </c>
      <c r="W16" s="163">
        <f t="array" aca="1" ref="W16" ca="1">IFERROR(SUM(IF(INDIRECT("'Semaine "&amp;WEEKNUM(C16,1)&amp;"'!A$46:A$50")=Accueil!C16,INDIRECT("'Semaine "&amp;WEEKNUM(C16,1)&amp;"'!O$46:O$50"))),"")</f>
        <v>0</v>
      </c>
      <c r="X16" s="156">
        <f t="array" aca="1" ref="X16" ca="1">IFERROR(SUM(IF(INDIRECT("'Semaine "&amp;WEEKNUM(C16,1)&amp;"'!A$46:A$50")=Accueil!C16,INDIRECT("'Semaine "&amp;WEEKNUM(C16,1)&amp;"'!F$46:F$50"))),"")</f>
        <v>0</v>
      </c>
      <c r="Y16" s="163">
        <f t="array" aca="1" ref="Y16" ca="1">IFERROR(SUM(IF(INDIRECT("'Semaine "&amp;WEEKNUM(C16,1)&amp;"'!A$46:A$50")=Accueil!C16,INDIRECT("'Semaine "&amp;WEEKNUM(C16,1)&amp;"'!g$46:g$50"))),"")</f>
        <v>0</v>
      </c>
      <c r="Z16" s="83"/>
      <c r="AA16" s="138">
        <f t="array" aca="1" ref="AA16" ca="1">IFERROR(SUM(IF(INDIRECT("'Semaine "&amp;WEEKNUM(C16,1)&amp;"'!A$7:A$50")=Accueil!C16,INDIRECT("'Semaine "&amp;WEEKNUM(C16,1)&amp;"'!F$7:F$50")+INDIRECT("'Semaine "&amp;WEEKNUM(C16,1)&amp;"'!N$7:N$50"),0)),"")</f>
        <v>2.5000000000000009</v>
      </c>
      <c r="AB16" s="139">
        <f t="array" aca="1" ref="AB16" ca="1">IFERROR(SUM(IF(INDIRECT("'Semaine "&amp;WEEKNUM(C16,1)&amp;"'!A$7:A$50")=Accueil!C16,INDIRECT("'Semaine "&amp;WEEKNUM(C16,1)&amp;"'!G$7:G$50")+INDIRECT("'Semaine "&amp;WEEKNUM(C16,1)&amp;"'!O$7:O$50"),0)),"")</f>
        <v>8</v>
      </c>
      <c r="AC16" s="204"/>
      <c r="AD16" s="184"/>
      <c r="AE16" s="184"/>
    </row>
    <row r="17" spans="1:31" s="24" customFormat="1" ht="20.100000000000001" customHeight="1" x14ac:dyDescent="0.3">
      <c r="A17" s="169">
        <f t="shared" si="0"/>
        <v>3</v>
      </c>
      <c r="B17" s="178" t="str">
        <f t="shared" si="1"/>
        <v/>
      </c>
      <c r="C17" s="194">
        <f>MAX($C$8:C16)+1</f>
        <v>40918</v>
      </c>
      <c r="D17" s="156">
        <f t="array" aca="1" ref="D17" ca="1">IFERROR(SUM(IF(INDIRECT("'Semaine "&amp;WEEKNUM(C17,1)&amp;"'!A$7:A$11")=Accueil!C17,INDIRECT("'Semaine "&amp;WEEKNUM(C17,1)&amp;"'!F$7:F$11"))),"")</f>
        <v>0.31250000000000011</v>
      </c>
      <c r="E17" s="207">
        <f t="array" aca="1" ref="E17" ca="1">IFERROR(SUM(IF(INDIRECT("'Semaine "&amp;WEEKNUM(C17,1)&amp;"'!A$7:A$11")=Accueil!C17,INDIRECT("'Semaine "&amp;WEEKNUM(C17,1)&amp;"'!G$7:G$11"))),"")</f>
        <v>1</v>
      </c>
      <c r="F17" s="207"/>
      <c r="G17" s="228"/>
      <c r="H17" s="148">
        <f t="array" aca="1" ref="H17" ca="1">IFERROR(SUM(IF(INDIRECT("'Semaine "&amp;WEEKNUM($C17,1)&amp;"'!A$17:A$21")=Accueil!$C17,INDIRECT("'Semaine "&amp;WEEKNUM($C17,1)&amp;"'!F$17:F$21"))),"")</f>
        <v>0.31250000000000011</v>
      </c>
      <c r="I17" s="139">
        <f t="array" aca="1" ref="I17" ca="1">IFERROR(SUM(IF(INDIRECT("'Semaine "&amp;WEEKNUM($C17,1)&amp;"'!A$17:A$21")=Accueil!$C17,INDIRECT("'Semaine "&amp;WEEKNUM($C17,1)&amp;"'!g$17:g$21"))),"")</f>
        <v>1</v>
      </c>
      <c r="J17" s="158">
        <f t="array" aca="1" ref="J17" ca="1">IFERROR(SUM(IF(INDIRECT("'Semaine "&amp;WEEKNUM($C17,1)&amp;"'!A$27:A$31")=Accueil!$C17,INDIRECT("'Semaine "&amp;WEEKNUM($C17,1)&amp;"'!F$27:F$31"))),"")</f>
        <v>0.31250000000000011</v>
      </c>
      <c r="K17" s="163">
        <f t="array" aca="1" ref="K17" ca="1">IFERROR(SUM(IF(INDIRECT("'Semaine "&amp;WEEKNUM($C17,1)&amp;"'!A$27:A$31")=Accueil!$C17,INDIRECT("'Semaine "&amp;WEEKNUM($C17,1)&amp;"'!G$27:G$31"))),"")</f>
        <v>1</v>
      </c>
      <c r="L17" s="138">
        <f t="array" aca="1" ref="L17" ca="1">IFERROR(SUM(IF(INDIRECT("'Semaine "&amp;WEEKNUM(C17,1)&amp;"'!A$7:A$11")=Accueil!C17,INDIRECT("'Semaine "&amp;WEEKNUM(C17,1)&amp;"'!N$7:N$11"))),"")</f>
        <v>0.31250000000000011</v>
      </c>
      <c r="M17" s="139">
        <f t="array" aca="1" ref="M17" ca="1">IFERROR(SUM(IF(INDIRECT("'Semaine "&amp;WEEKNUM(C17,1)&amp;"'!A$7:A$11")=Accueil!C17,INDIRECT("'Semaine "&amp;WEEKNUM(C17,1)&amp;"'!O$7:O$11"))),"")</f>
        <v>1</v>
      </c>
      <c r="N17" s="156">
        <f t="array" aca="1" ref="N17" ca="1">IFERROR(SUM(IF(INDIRECT("'Semaine "&amp;WEEKNUM(C17,1)&amp;"'!A$17:A$21")=Accueil!C17,INDIRECT("'Semaine "&amp;WEEKNUM(C17,1)&amp;"'!N$17:N$21"))),"")</f>
        <v>0.31250000000000011</v>
      </c>
      <c r="O17" s="163">
        <f t="array" aca="1" ref="O17" ca="1">IFERROR(SUM(IF(INDIRECT("'Semaine "&amp;WEEKNUM(C17,1)&amp;"'!A$17:A$21")=Accueil!C17,INDIRECT("'Semaine "&amp;WEEKNUM(C17,1)&amp;"'!O$17:O$21"))),"")</f>
        <v>1</v>
      </c>
      <c r="P17" s="138">
        <f t="array" aca="1" ref="P17" ca="1">IFERROR(SUM(IF(INDIRECT("'Semaine "&amp;WEEKNUM(C17,1)&amp;"'!A$37:A$41")=Accueil!C17,INDIRECT("'Semaine "&amp;WEEKNUM(C17,1)&amp;"'!N$37:N$41"))),"")</f>
        <v>0.31250000000000011</v>
      </c>
      <c r="Q17" s="139">
        <f t="array" aca="1" ref="Q17" ca="1">IFERROR(SUM(IF(INDIRECT("'Semaine "&amp;WEEKNUM(C17,1)&amp;"'!A$37:A$41")=Accueil!C17,INDIRECT("'Semaine "&amp;WEEKNUM(C17,1)&amp;"'!O$37:O$41"))),"")</f>
        <v>1</v>
      </c>
      <c r="R17" s="156">
        <f t="array" aca="1" ref="R17" ca="1">IFERROR(SUM(IF(INDIRECT("'Semaine "&amp;WEEKNUM(C17,1)&amp;"'!A$37:A$41")=Accueil!C17,INDIRECT("'Semaine "&amp;WEEKNUM(C17,1)&amp;"'!F$37:F$41"))),"")</f>
        <v>0.31250000000000011</v>
      </c>
      <c r="S17" s="163">
        <f t="array" aca="1" ref="S17" ca="1">IFERROR(SUM(IF(INDIRECT("'Semaine "&amp;WEEKNUM(C17,1)&amp;"'!A$37:A$41")=Accueil!C17,INDIRECT("'Semaine "&amp;WEEKNUM(C17,1)&amp;"'!G$37:G$41"))),"")</f>
        <v>1</v>
      </c>
      <c r="T17" s="148">
        <f t="array" aca="1" ref="T17" ca="1">IFERROR(SUM(IF(INDIRECT("'Semaine "&amp;WEEKNUM(C17,1)&amp;"'!A$27:A$31")=Accueil!C17,INDIRECT("'Semaine "&amp;WEEKNUM(C17,1)&amp;"'!N$27:N$31"))),"")</f>
        <v>0.31250000000000011</v>
      </c>
      <c r="U17" s="149">
        <f t="array" aca="1" ref="U17" ca="1">IFERROR(SUM(IF(INDIRECT("'Semaine "&amp;WEEKNUM(C17,1)&amp;"'!A$27:A$31")=Accueil!C17,INDIRECT("'Semaine "&amp;WEEKNUM(C17,1)&amp;"'!O$27:O$31"))),"")</f>
        <v>1</v>
      </c>
      <c r="V17" s="156">
        <f t="array" aca="1" ref="V17" ca="1">IFERROR(SUM(IF(INDIRECT("'Semaine "&amp;WEEKNUM(C17,1)&amp;"'!A$46:A$50")=Accueil!C17,INDIRECT("'Semaine "&amp;WEEKNUM(C17,1)&amp;"'!N$46:N$50"))),"")</f>
        <v>0</v>
      </c>
      <c r="W17" s="163">
        <f t="array" aca="1" ref="W17" ca="1">IFERROR(SUM(IF(INDIRECT("'Semaine "&amp;WEEKNUM(C17,1)&amp;"'!A$46:A$50")=Accueil!C17,INDIRECT("'Semaine "&amp;WEEKNUM(C17,1)&amp;"'!O$46:O$50"))),"")</f>
        <v>0</v>
      </c>
      <c r="X17" s="156">
        <f t="array" aca="1" ref="X17" ca="1">IFERROR(SUM(IF(INDIRECT("'Semaine "&amp;WEEKNUM(C17,1)&amp;"'!A$46:A$50")=Accueil!C17,INDIRECT("'Semaine "&amp;WEEKNUM(C17,1)&amp;"'!F$46:F$50"))),"")</f>
        <v>0</v>
      </c>
      <c r="Y17" s="163">
        <f t="array" aca="1" ref="Y17" ca="1">IFERROR(SUM(IF(INDIRECT("'Semaine "&amp;WEEKNUM(C17,1)&amp;"'!A$46:A$50")=Accueil!C17,INDIRECT("'Semaine "&amp;WEEKNUM(C17,1)&amp;"'!g$46:g$50"))),"")</f>
        <v>0</v>
      </c>
      <c r="Z17" s="83"/>
      <c r="AA17" s="138">
        <f t="array" aca="1" ref="AA17" ca="1">IFERROR(SUM(IF(INDIRECT("'Semaine "&amp;WEEKNUM(C17,1)&amp;"'!A$7:A$50")=Accueil!C17,INDIRECT("'Semaine "&amp;WEEKNUM(C17,1)&amp;"'!F$7:F$50")+INDIRECT("'Semaine "&amp;WEEKNUM(C17,1)&amp;"'!N$7:N$50"),0)),"")</f>
        <v>2.5000000000000009</v>
      </c>
      <c r="AB17" s="139">
        <f t="array" aca="1" ref="AB17" ca="1">IFERROR(SUM(IF(INDIRECT("'Semaine "&amp;WEEKNUM(C17,1)&amp;"'!A$7:A$50")=Accueil!C17,INDIRECT("'Semaine "&amp;WEEKNUM(C17,1)&amp;"'!G$7:G$50")+INDIRECT("'Semaine "&amp;WEEKNUM(C17,1)&amp;"'!O$7:O$50"),0)),"")</f>
        <v>8</v>
      </c>
      <c r="AC17" s="33"/>
      <c r="AD17" s="183"/>
      <c r="AE17" s="183"/>
    </row>
    <row r="18" spans="1:31" s="34" customFormat="1" ht="20.100000000000001" customHeight="1" x14ac:dyDescent="0.3">
      <c r="A18" s="169">
        <f t="shared" si="0"/>
        <v>4</v>
      </c>
      <c r="B18" s="178">
        <f t="shared" si="1"/>
        <v>2</v>
      </c>
      <c r="C18" s="194">
        <f>MAX($C$8:C17)+1</f>
        <v>40919</v>
      </c>
      <c r="D18" s="156">
        <f t="array" aca="1" ref="D18" ca="1">IFERROR(SUM(IF(INDIRECT("'Semaine "&amp;WEEKNUM(C18,1)&amp;"'!A$7:A$11")=Accueil!C18,INDIRECT("'Semaine "&amp;WEEKNUM(C18,1)&amp;"'!F$7:F$11"))),"")</f>
        <v>0.31250000000000011</v>
      </c>
      <c r="E18" s="207">
        <f t="array" aca="1" ref="E18" ca="1">IFERROR(SUM(IF(INDIRECT("'Semaine "&amp;WEEKNUM(C18,1)&amp;"'!A$7:A$11")=Accueil!C18,INDIRECT("'Semaine "&amp;WEEKNUM(C18,1)&amp;"'!G$7:G$11"))),"")</f>
        <v>1</v>
      </c>
      <c r="F18" s="207"/>
      <c r="G18" s="228"/>
      <c r="H18" s="148">
        <f t="array" aca="1" ref="H18" ca="1">IFERROR(SUM(IF(INDIRECT("'Semaine "&amp;WEEKNUM($C18,1)&amp;"'!A$17:A$21")=Accueil!$C18,INDIRECT("'Semaine "&amp;WEEKNUM($C18,1)&amp;"'!F$17:F$21"))),"")</f>
        <v>0.31250000000000011</v>
      </c>
      <c r="I18" s="139">
        <f t="array" aca="1" ref="I18" ca="1">IFERROR(SUM(IF(INDIRECT("'Semaine "&amp;WEEKNUM($C18,1)&amp;"'!A$17:A$21")=Accueil!$C18,INDIRECT("'Semaine "&amp;WEEKNUM($C18,1)&amp;"'!g$17:g$21"))),"")</f>
        <v>1</v>
      </c>
      <c r="J18" s="158">
        <f t="array" aca="1" ref="J18" ca="1">IFERROR(SUM(IF(INDIRECT("'Semaine "&amp;WEEKNUM($C18,1)&amp;"'!A$27:A$31")=Accueil!$C18,INDIRECT("'Semaine "&amp;WEEKNUM($C18,1)&amp;"'!F$27:F$31"))),"")</f>
        <v>0.31250000000000011</v>
      </c>
      <c r="K18" s="163">
        <f t="array" aca="1" ref="K18" ca="1">IFERROR(SUM(IF(INDIRECT("'Semaine "&amp;WEEKNUM($C18,1)&amp;"'!A$27:A$31")=Accueil!$C18,INDIRECT("'Semaine "&amp;WEEKNUM($C18,1)&amp;"'!G$27:G$31"))),"")</f>
        <v>1</v>
      </c>
      <c r="L18" s="138">
        <f t="array" aca="1" ref="L18" ca="1">IFERROR(SUM(IF(INDIRECT("'Semaine "&amp;WEEKNUM(C18,1)&amp;"'!A$7:A$11")=Accueil!C18,INDIRECT("'Semaine "&amp;WEEKNUM(C18,1)&amp;"'!N$7:N$11"))),"")</f>
        <v>0.31250000000000011</v>
      </c>
      <c r="M18" s="139">
        <f t="array" aca="1" ref="M18" ca="1">IFERROR(SUM(IF(INDIRECT("'Semaine "&amp;WEEKNUM(C18,1)&amp;"'!A$7:A$11")=Accueil!C18,INDIRECT("'Semaine "&amp;WEEKNUM(C18,1)&amp;"'!O$7:O$11"))),"")</f>
        <v>1</v>
      </c>
      <c r="N18" s="156">
        <f t="array" aca="1" ref="N18" ca="1">IFERROR(SUM(IF(INDIRECT("'Semaine "&amp;WEEKNUM(C18,1)&amp;"'!A$17:A$21")=Accueil!C18,INDIRECT("'Semaine "&amp;WEEKNUM(C18,1)&amp;"'!N$17:N$21"))),"")</f>
        <v>0.31250000000000011</v>
      </c>
      <c r="O18" s="163">
        <f t="array" aca="1" ref="O18" ca="1">IFERROR(SUM(IF(INDIRECT("'Semaine "&amp;WEEKNUM(C18,1)&amp;"'!A$17:A$21")=Accueil!C18,INDIRECT("'Semaine "&amp;WEEKNUM(C18,1)&amp;"'!O$17:O$21"))),"")</f>
        <v>1</v>
      </c>
      <c r="P18" s="138">
        <f t="array" aca="1" ref="P18" ca="1">IFERROR(SUM(IF(INDIRECT("'Semaine "&amp;WEEKNUM(C18,1)&amp;"'!A$37:A$41")=Accueil!C18,INDIRECT("'Semaine "&amp;WEEKNUM(C18,1)&amp;"'!N$37:N$41"))),"")</f>
        <v>0.31250000000000011</v>
      </c>
      <c r="Q18" s="139">
        <f t="array" aca="1" ref="Q18" ca="1">IFERROR(SUM(IF(INDIRECT("'Semaine "&amp;WEEKNUM(C18,1)&amp;"'!A$37:A$41")=Accueil!C18,INDIRECT("'Semaine "&amp;WEEKNUM(C18,1)&amp;"'!O$37:O$41"))),"")</f>
        <v>1</v>
      </c>
      <c r="R18" s="156">
        <f t="array" aca="1" ref="R18" ca="1">IFERROR(SUM(IF(INDIRECT("'Semaine "&amp;WEEKNUM(C18,1)&amp;"'!A$37:A$41")=Accueil!C18,INDIRECT("'Semaine "&amp;WEEKNUM(C18,1)&amp;"'!F$37:F$41"))),"")</f>
        <v>0.31250000000000011</v>
      </c>
      <c r="S18" s="163">
        <f t="array" aca="1" ref="S18" ca="1">IFERROR(SUM(IF(INDIRECT("'Semaine "&amp;WEEKNUM(C18,1)&amp;"'!A$37:A$41")=Accueil!C18,INDIRECT("'Semaine "&amp;WEEKNUM(C18,1)&amp;"'!G$37:G$41"))),"")</f>
        <v>1</v>
      </c>
      <c r="T18" s="148">
        <f t="array" aca="1" ref="T18" ca="1">IFERROR(SUM(IF(INDIRECT("'Semaine "&amp;WEEKNUM(C18,1)&amp;"'!A$27:A$31")=Accueil!C18,INDIRECT("'Semaine "&amp;WEEKNUM(C18,1)&amp;"'!N$27:N$31"))),"")</f>
        <v>0.31250000000000011</v>
      </c>
      <c r="U18" s="149">
        <f t="array" aca="1" ref="U18" ca="1">IFERROR(SUM(IF(INDIRECT("'Semaine "&amp;WEEKNUM(C18,1)&amp;"'!A$27:A$31")=Accueil!C18,INDIRECT("'Semaine "&amp;WEEKNUM(C18,1)&amp;"'!O$27:O$31"))),"")</f>
        <v>1</v>
      </c>
      <c r="V18" s="156">
        <f t="array" aca="1" ref="V18" ca="1">IFERROR(SUM(IF(INDIRECT("'Semaine "&amp;WEEKNUM(C18,1)&amp;"'!A$46:A$50")=Accueil!C18,INDIRECT("'Semaine "&amp;WEEKNUM(C18,1)&amp;"'!N$46:N$50"))),"")</f>
        <v>0</v>
      </c>
      <c r="W18" s="163">
        <f t="array" aca="1" ref="W18" ca="1">IFERROR(SUM(IF(INDIRECT("'Semaine "&amp;WEEKNUM(C18,1)&amp;"'!A$46:A$50")=Accueil!C18,INDIRECT("'Semaine "&amp;WEEKNUM(C18,1)&amp;"'!O$46:O$50"))),"")</f>
        <v>0</v>
      </c>
      <c r="X18" s="156">
        <f t="array" aca="1" ref="X18" ca="1">IFERROR(SUM(IF(INDIRECT("'Semaine "&amp;WEEKNUM(C18,1)&amp;"'!A$46:A$50")=Accueil!C18,INDIRECT("'Semaine "&amp;WEEKNUM(C18,1)&amp;"'!F$46:F$50"))),"")</f>
        <v>0</v>
      </c>
      <c r="Y18" s="163">
        <f t="array" aca="1" ref="Y18" ca="1">IFERROR(SUM(IF(INDIRECT("'Semaine "&amp;WEEKNUM(C18,1)&amp;"'!A$46:A$50")=Accueil!C18,INDIRECT("'Semaine "&amp;WEEKNUM(C18,1)&amp;"'!g$46:g$50"))),"")</f>
        <v>0</v>
      </c>
      <c r="Z18"/>
      <c r="AA18" s="138">
        <f t="array" aca="1" ref="AA18" ca="1">IFERROR(SUM(IF(INDIRECT("'Semaine "&amp;WEEKNUM(C18,1)&amp;"'!A$7:A$50")=Accueil!C18,INDIRECT("'Semaine "&amp;WEEKNUM(C18,1)&amp;"'!F$7:F$50")+INDIRECT("'Semaine "&amp;WEEKNUM(C18,1)&amp;"'!N$7:N$50"),0)),"")</f>
        <v>2.5000000000000009</v>
      </c>
      <c r="AB18" s="139">
        <f t="array" aca="1" ref="AB18" ca="1">IFERROR(SUM(IF(INDIRECT("'Semaine "&amp;WEEKNUM(C18,1)&amp;"'!A$7:A$50")=Accueil!C18,INDIRECT("'Semaine "&amp;WEEKNUM(C18,1)&amp;"'!G$7:G$50")+INDIRECT("'Semaine "&amp;WEEKNUM(C18,1)&amp;"'!O$7:O$50"),0)),"")</f>
        <v>8</v>
      </c>
      <c r="AC18" s="204"/>
      <c r="AD18" s="184"/>
      <c r="AE18" s="184"/>
    </row>
    <row r="19" spans="1:31" s="24" customFormat="1" ht="20.100000000000001" customHeight="1" x14ac:dyDescent="0.3">
      <c r="A19" s="169">
        <f t="shared" si="0"/>
        <v>5</v>
      </c>
      <c r="B19" s="178" t="str">
        <f t="shared" si="1"/>
        <v/>
      </c>
      <c r="C19" s="194">
        <f>MAX($C$8:C18)+1</f>
        <v>40920</v>
      </c>
      <c r="D19" s="156">
        <f t="array" aca="1" ref="D19" ca="1">IFERROR(SUM(IF(INDIRECT("'Semaine "&amp;WEEKNUM(C19,1)&amp;"'!A$7:A$11")=Accueil!C19,INDIRECT("'Semaine "&amp;WEEKNUM(C19,1)&amp;"'!F$7:F$11"))),"")</f>
        <v>0.31250000000000011</v>
      </c>
      <c r="E19" s="207">
        <f t="array" aca="1" ref="E19" ca="1">IFERROR(SUM(IF(INDIRECT("'Semaine "&amp;WEEKNUM(C19,1)&amp;"'!A$7:A$11")=Accueil!C19,INDIRECT("'Semaine "&amp;WEEKNUM(C19,1)&amp;"'!G$7:G$11"))),"")</f>
        <v>1</v>
      </c>
      <c r="F19" s="207"/>
      <c r="G19" s="228"/>
      <c r="H19" s="148">
        <f t="array" aca="1" ref="H19" ca="1">IFERROR(SUM(IF(INDIRECT("'Semaine "&amp;WEEKNUM($C19,1)&amp;"'!A$17:A$21")=Accueil!$C19,INDIRECT("'Semaine "&amp;WEEKNUM($C19,1)&amp;"'!F$17:F$21"))),"")</f>
        <v>0.31250000000000011</v>
      </c>
      <c r="I19" s="139">
        <f t="array" aca="1" ref="I19" ca="1">IFERROR(SUM(IF(INDIRECT("'Semaine "&amp;WEEKNUM($C19,1)&amp;"'!A$17:A$21")=Accueil!$C19,INDIRECT("'Semaine "&amp;WEEKNUM($C19,1)&amp;"'!g$17:g$21"))),"")</f>
        <v>1</v>
      </c>
      <c r="J19" s="158">
        <f t="array" aca="1" ref="J19" ca="1">IFERROR(SUM(IF(INDIRECT("'Semaine "&amp;WEEKNUM($C19,1)&amp;"'!A$27:A$31")=Accueil!$C19,INDIRECT("'Semaine "&amp;WEEKNUM($C19,1)&amp;"'!F$27:F$31"))),"")</f>
        <v>0.31250000000000011</v>
      </c>
      <c r="K19" s="163">
        <f t="array" aca="1" ref="K19" ca="1">IFERROR(SUM(IF(INDIRECT("'Semaine "&amp;WEEKNUM($C19,1)&amp;"'!A$27:A$31")=Accueil!$C19,INDIRECT("'Semaine "&amp;WEEKNUM($C19,1)&amp;"'!G$27:G$31"))),"")</f>
        <v>1</v>
      </c>
      <c r="L19" s="138">
        <f t="array" aca="1" ref="L19" ca="1">IFERROR(SUM(IF(INDIRECT("'Semaine "&amp;WEEKNUM(C19,1)&amp;"'!A$7:A$11")=Accueil!C19,INDIRECT("'Semaine "&amp;WEEKNUM(C19,1)&amp;"'!N$7:N$11"))),"")</f>
        <v>0.31250000000000011</v>
      </c>
      <c r="M19" s="139">
        <f t="array" aca="1" ref="M19" ca="1">IFERROR(SUM(IF(INDIRECT("'Semaine "&amp;WEEKNUM(C19,1)&amp;"'!A$7:A$11")=Accueil!C19,INDIRECT("'Semaine "&amp;WEEKNUM(C19,1)&amp;"'!O$7:O$11"))),"")</f>
        <v>1</v>
      </c>
      <c r="N19" s="156">
        <f t="array" aca="1" ref="N19" ca="1">IFERROR(SUM(IF(INDIRECT("'Semaine "&amp;WEEKNUM(C19,1)&amp;"'!A$17:A$21")=Accueil!C19,INDIRECT("'Semaine "&amp;WEEKNUM(C19,1)&amp;"'!N$17:N$21"))),"")</f>
        <v>0</v>
      </c>
      <c r="O19" s="163">
        <f t="array" aca="1" ref="O19" ca="1">IFERROR(SUM(IF(INDIRECT("'Semaine "&amp;WEEKNUM(C19,1)&amp;"'!A$17:A$21")=Accueil!C19,INDIRECT("'Semaine "&amp;WEEKNUM(C19,1)&amp;"'!O$17:O$21"))),"")</f>
        <v>0</v>
      </c>
      <c r="P19" s="138">
        <f t="array" aca="1" ref="P19" ca="1">IFERROR(SUM(IF(INDIRECT("'Semaine "&amp;WEEKNUM(C19,1)&amp;"'!A$37:A$41")=Accueil!C19,INDIRECT("'Semaine "&amp;WEEKNUM(C19,1)&amp;"'!N$37:N$41"))),"")</f>
        <v>0</v>
      </c>
      <c r="Q19" s="139">
        <f t="array" aca="1" ref="Q19" ca="1">IFERROR(SUM(IF(INDIRECT("'Semaine "&amp;WEEKNUM(C19,1)&amp;"'!A$37:A$41")=Accueil!C19,INDIRECT("'Semaine "&amp;WEEKNUM(C19,1)&amp;"'!O$37:O$41"))),"")</f>
        <v>0</v>
      </c>
      <c r="R19" s="156">
        <f t="array" aca="1" ref="R19" ca="1">IFERROR(SUM(IF(INDIRECT("'Semaine "&amp;WEEKNUM(C19,1)&amp;"'!A$37:A$41")=Accueil!C19,INDIRECT("'Semaine "&amp;WEEKNUM(C19,1)&amp;"'!F$37:F$41"))),"")</f>
        <v>0.31250000000000011</v>
      </c>
      <c r="S19" s="163">
        <f t="array" aca="1" ref="S19" ca="1">IFERROR(SUM(IF(INDIRECT("'Semaine "&amp;WEEKNUM(C19,1)&amp;"'!A$37:A$41")=Accueil!C19,INDIRECT("'Semaine "&amp;WEEKNUM(C19,1)&amp;"'!G$37:G$41"))),"")</f>
        <v>1</v>
      </c>
      <c r="T19" s="148">
        <f t="array" aca="1" ref="T19" ca="1">IFERROR(SUM(IF(INDIRECT("'Semaine "&amp;WEEKNUM(C19,1)&amp;"'!A$27:A$31")=Accueil!C19,INDIRECT("'Semaine "&amp;WEEKNUM(C19,1)&amp;"'!N$27:N$31"))),"")</f>
        <v>0.31250000000000011</v>
      </c>
      <c r="U19" s="149">
        <f t="array" aca="1" ref="U19" ca="1">IFERROR(SUM(IF(INDIRECT("'Semaine "&amp;WEEKNUM(C19,1)&amp;"'!A$27:A$31")=Accueil!C19,INDIRECT("'Semaine "&amp;WEEKNUM(C19,1)&amp;"'!O$27:O$31"))),"")</f>
        <v>1</v>
      </c>
      <c r="V19" s="156">
        <f t="array" aca="1" ref="V19" ca="1">IFERROR(SUM(IF(INDIRECT("'Semaine "&amp;WEEKNUM(C19,1)&amp;"'!A$46:A$50")=Accueil!C19,INDIRECT("'Semaine "&amp;WEEKNUM(C19,1)&amp;"'!N$46:N$50"))),"")</f>
        <v>0</v>
      </c>
      <c r="W19" s="163">
        <f t="array" aca="1" ref="W19" ca="1">IFERROR(SUM(IF(INDIRECT("'Semaine "&amp;WEEKNUM(C19,1)&amp;"'!A$46:A$50")=Accueil!C19,INDIRECT("'Semaine "&amp;WEEKNUM(C19,1)&amp;"'!O$46:O$50"))),"")</f>
        <v>0</v>
      </c>
      <c r="X19" s="156">
        <f t="array" aca="1" ref="X19" ca="1">IFERROR(SUM(IF(INDIRECT("'Semaine "&amp;WEEKNUM(C19,1)&amp;"'!A$46:A$50")=Accueil!C19,INDIRECT("'Semaine "&amp;WEEKNUM(C19,1)&amp;"'!F$46:F$50"))),"")</f>
        <v>0</v>
      </c>
      <c r="Y19" s="163">
        <f t="array" aca="1" ref="Y19" ca="1">IFERROR(SUM(IF(INDIRECT("'Semaine "&amp;WEEKNUM(C19,1)&amp;"'!A$46:A$50")=Accueil!C19,INDIRECT("'Semaine "&amp;WEEKNUM(C19,1)&amp;"'!g$46:g$50"))),"")</f>
        <v>0</v>
      </c>
      <c r="Z19"/>
      <c r="AA19" s="138">
        <f t="array" aca="1" ref="AA19" ca="1">IFERROR(SUM(IF(INDIRECT("'Semaine "&amp;WEEKNUM(C19,1)&amp;"'!A$7:A$50")=Accueil!C19,INDIRECT("'Semaine "&amp;WEEKNUM(C19,1)&amp;"'!F$7:F$50")+INDIRECT("'Semaine "&amp;WEEKNUM(C19,1)&amp;"'!N$7:N$50"),0)),"")</f>
        <v>1.8750000000000004</v>
      </c>
      <c r="AB19" s="139">
        <f t="array" aca="1" ref="AB19" ca="1">IFERROR(SUM(IF(INDIRECT("'Semaine "&amp;WEEKNUM(C19,1)&amp;"'!A$7:A$50")=Accueil!C19,INDIRECT("'Semaine "&amp;WEEKNUM(C19,1)&amp;"'!G$7:G$50")+INDIRECT("'Semaine "&amp;WEEKNUM(C19,1)&amp;"'!O$7:O$50"),0)),"")</f>
        <v>6</v>
      </c>
      <c r="AC19" s="33"/>
      <c r="AD19" s="183"/>
      <c r="AE19" s="183"/>
    </row>
    <row r="20" spans="1:31" s="34" customFormat="1" ht="20.100000000000001" customHeight="1" x14ac:dyDescent="0.3">
      <c r="A20" s="169">
        <f t="shared" si="0"/>
        <v>6</v>
      </c>
      <c r="B20" s="178" t="str">
        <f t="shared" si="1"/>
        <v/>
      </c>
      <c r="C20" s="194">
        <f>MAX($C$8:C19)+1</f>
        <v>40921</v>
      </c>
      <c r="D20" s="156">
        <f t="array" aca="1" ref="D20" ca="1">IFERROR(SUM(IF(INDIRECT("'Semaine "&amp;WEEKNUM(C20,1)&amp;"'!A$7:A$11")=Accueil!C20,INDIRECT("'Semaine "&amp;WEEKNUM(C20,1)&amp;"'!F$7:F$11"))),"")</f>
        <v>0.20833333333333337</v>
      </c>
      <c r="E20" s="207">
        <f t="array" aca="1" ref="E20" ca="1">IFERROR(SUM(IF(INDIRECT("'Semaine "&amp;WEEKNUM(C20,1)&amp;"'!A$7:A$11")=Accueil!C20,INDIRECT("'Semaine "&amp;WEEKNUM(C20,1)&amp;"'!G$7:G$11"))),"")</f>
        <v>1</v>
      </c>
      <c r="F20" s="207"/>
      <c r="G20" s="228"/>
      <c r="H20" s="148">
        <f t="array" aca="1" ref="H20" ca="1">IFERROR(SUM(IF(INDIRECT("'Semaine "&amp;WEEKNUM($C20,1)&amp;"'!A$17:A$21")=Accueil!$C20,INDIRECT("'Semaine "&amp;WEEKNUM($C20,1)&amp;"'!F$17:F$21"))),"")</f>
        <v>0.20833333333333337</v>
      </c>
      <c r="I20" s="139">
        <f t="array" aca="1" ref="I20" ca="1">IFERROR(SUM(IF(INDIRECT("'Semaine "&amp;WEEKNUM($C20,1)&amp;"'!A$17:A$21")=Accueil!$C20,INDIRECT("'Semaine "&amp;WEEKNUM($C20,1)&amp;"'!g$17:g$21"))),"")</f>
        <v>1</v>
      </c>
      <c r="J20" s="158">
        <f t="array" aca="1" ref="J20" ca="1">IFERROR(SUM(IF(INDIRECT("'Semaine "&amp;WEEKNUM($C20,1)&amp;"'!A$27:A$31")=Accueil!$C20,INDIRECT("'Semaine "&amp;WEEKNUM($C20,1)&amp;"'!F$27:F$31"))),"")</f>
        <v>0.20833333333333337</v>
      </c>
      <c r="K20" s="163">
        <f t="array" aca="1" ref="K20" ca="1">IFERROR(SUM(IF(INDIRECT("'Semaine "&amp;WEEKNUM($C20,1)&amp;"'!A$27:A$31")=Accueil!$C20,INDIRECT("'Semaine "&amp;WEEKNUM($C20,1)&amp;"'!G$27:G$31"))),"")</f>
        <v>1</v>
      </c>
      <c r="L20" s="138">
        <f t="array" aca="1" ref="L20" ca="1">IFERROR(SUM(IF(INDIRECT("'Semaine "&amp;WEEKNUM(C20,1)&amp;"'!A$7:A$11")=Accueil!C20,INDIRECT("'Semaine "&amp;WEEKNUM(C20,1)&amp;"'!N$7:N$11"))),"")</f>
        <v>0.20833333333333337</v>
      </c>
      <c r="M20" s="139">
        <f t="array" aca="1" ref="M20" ca="1">IFERROR(SUM(IF(INDIRECT("'Semaine "&amp;WEEKNUM(C20,1)&amp;"'!A$7:A$11")=Accueil!C20,INDIRECT("'Semaine "&amp;WEEKNUM(C20,1)&amp;"'!O$7:O$11"))),"")</f>
        <v>1</v>
      </c>
      <c r="N20" s="156">
        <f t="array" aca="1" ref="N20" ca="1">IFERROR(SUM(IF(INDIRECT("'Semaine "&amp;WEEKNUM(C20,1)&amp;"'!A$17:A$21")=Accueil!C20,INDIRECT("'Semaine "&amp;WEEKNUM(C20,1)&amp;"'!N$17:N$21"))),"")</f>
        <v>0.20833333333333337</v>
      </c>
      <c r="O20" s="163">
        <f t="array" aca="1" ref="O20" ca="1">IFERROR(SUM(IF(INDIRECT("'Semaine "&amp;WEEKNUM(C20,1)&amp;"'!A$17:A$21")=Accueil!C20,INDIRECT("'Semaine "&amp;WEEKNUM(C20,1)&amp;"'!O$17:O$21"))),"")</f>
        <v>1</v>
      </c>
      <c r="P20" s="138">
        <f t="array" aca="1" ref="P20" ca="1">IFERROR(SUM(IF(INDIRECT("'Semaine "&amp;WEEKNUM(C20,1)&amp;"'!A$37:A$41")=Accueil!C20,INDIRECT("'Semaine "&amp;WEEKNUM(C20,1)&amp;"'!N$37:N$41"))),"")</f>
        <v>0.20833333333333337</v>
      </c>
      <c r="Q20" s="139">
        <f t="array" aca="1" ref="Q20" ca="1">IFERROR(SUM(IF(INDIRECT("'Semaine "&amp;WEEKNUM(C20,1)&amp;"'!A$37:A$41")=Accueil!C20,INDIRECT("'Semaine "&amp;WEEKNUM(C20,1)&amp;"'!O$37:O$41"))),"")</f>
        <v>1</v>
      </c>
      <c r="R20" s="156">
        <f t="array" aca="1" ref="R20" ca="1">IFERROR(SUM(IF(INDIRECT("'Semaine "&amp;WEEKNUM(C20,1)&amp;"'!A$37:A$41")=Accueil!C20,INDIRECT("'Semaine "&amp;WEEKNUM(C20,1)&amp;"'!F$37:F$41"))),"")</f>
        <v>0.20833333333333337</v>
      </c>
      <c r="S20" s="163">
        <f t="array" aca="1" ref="S20" ca="1">IFERROR(SUM(IF(INDIRECT("'Semaine "&amp;WEEKNUM(C20,1)&amp;"'!A$37:A$41")=Accueil!C20,INDIRECT("'Semaine "&amp;WEEKNUM(C20,1)&amp;"'!G$37:G$41"))),"")</f>
        <v>1</v>
      </c>
      <c r="T20" s="148">
        <f t="array" aca="1" ref="T20" ca="1">IFERROR(SUM(IF(INDIRECT("'Semaine "&amp;WEEKNUM(C20,1)&amp;"'!A$27:A$31")=Accueil!C20,INDIRECT("'Semaine "&amp;WEEKNUM(C20,1)&amp;"'!N$27:N$31"))),"")</f>
        <v>0.20833333333333337</v>
      </c>
      <c r="U20" s="149">
        <f t="array" aca="1" ref="U20" ca="1">IFERROR(SUM(IF(INDIRECT("'Semaine "&amp;WEEKNUM(C20,1)&amp;"'!A$27:A$31")=Accueil!C20,INDIRECT("'Semaine "&amp;WEEKNUM(C20,1)&amp;"'!O$27:O$31"))),"")</f>
        <v>1</v>
      </c>
      <c r="V20" s="156">
        <f t="array" aca="1" ref="V20" ca="1">IFERROR(SUM(IF(INDIRECT("'Semaine "&amp;WEEKNUM(C20,1)&amp;"'!A$46:A$50")=Accueil!C20,INDIRECT("'Semaine "&amp;WEEKNUM(C20,1)&amp;"'!N$46:N$50"))),"")</f>
        <v>0</v>
      </c>
      <c r="W20" s="163">
        <f t="array" aca="1" ref="W20" ca="1">IFERROR(SUM(IF(INDIRECT("'Semaine "&amp;WEEKNUM(C20,1)&amp;"'!A$46:A$50")=Accueil!C20,INDIRECT("'Semaine "&amp;WEEKNUM(C20,1)&amp;"'!O$46:O$50"))),"")</f>
        <v>0</v>
      </c>
      <c r="X20" s="156">
        <f t="array" aca="1" ref="X20" ca="1">IFERROR(SUM(IF(INDIRECT("'Semaine "&amp;WEEKNUM(C20,1)&amp;"'!A$46:A$50")=Accueil!C20,INDIRECT("'Semaine "&amp;WEEKNUM(C20,1)&amp;"'!F$46:F$50"))),"")</f>
        <v>0</v>
      </c>
      <c r="Y20" s="163">
        <f t="array" aca="1" ref="Y20" ca="1">IFERROR(SUM(IF(INDIRECT("'Semaine "&amp;WEEKNUM(C20,1)&amp;"'!A$46:A$50")=Accueil!C20,INDIRECT("'Semaine "&amp;WEEKNUM(C20,1)&amp;"'!g$46:g$50"))),"")</f>
        <v>0</v>
      </c>
      <c r="Z20"/>
      <c r="AA20" s="138">
        <f t="array" aca="1" ref="AA20" ca="1">IFERROR(SUM(IF(INDIRECT("'Semaine "&amp;WEEKNUM(C20,1)&amp;"'!A$7:A$50")=Accueil!C20,INDIRECT("'Semaine "&amp;WEEKNUM(C20,1)&amp;"'!F$7:F$50")+INDIRECT("'Semaine "&amp;WEEKNUM(C20,1)&amp;"'!N$7:N$50"),0)),"")</f>
        <v>1.666666666666667</v>
      </c>
      <c r="AB20" s="139">
        <f t="array" aca="1" ref="AB20" ca="1">IFERROR(SUM(IF(INDIRECT("'Semaine "&amp;WEEKNUM(C20,1)&amp;"'!A$7:A$50")=Accueil!C20,INDIRECT("'Semaine "&amp;WEEKNUM(C20,1)&amp;"'!G$7:G$50")+INDIRECT("'Semaine "&amp;WEEKNUM(C20,1)&amp;"'!O$7:O$50"),0)),"")</f>
        <v>8</v>
      </c>
      <c r="AC20" s="204"/>
      <c r="AD20" s="184"/>
      <c r="AE20" s="184"/>
    </row>
    <row r="21" spans="1:31" s="24" customFormat="1" ht="20.100000000000001" customHeight="1" x14ac:dyDescent="0.3">
      <c r="A21" s="169">
        <f t="shared" si="0"/>
        <v>7</v>
      </c>
      <c r="B21" s="178" t="str">
        <f t="shared" si="1"/>
        <v/>
      </c>
      <c r="C21" s="194">
        <f>MAX($C$8:C20)+1</f>
        <v>40922</v>
      </c>
      <c r="D21" s="156">
        <f t="array" aca="1" ref="D21" ca="1">IFERROR(SUM(IF(INDIRECT("'Semaine "&amp;WEEKNUM(C21,1)&amp;"'!A$7:A$11")=Accueil!C21,INDIRECT("'Semaine "&amp;WEEKNUM(C21,1)&amp;"'!F$7:F$11"))),"")</f>
        <v>0</v>
      </c>
      <c r="E21" s="207">
        <f t="array" aca="1" ref="E21" ca="1">IFERROR(SUM(IF(INDIRECT("'Semaine "&amp;WEEKNUM(C21,1)&amp;"'!A$7:A$11")=Accueil!C21,INDIRECT("'Semaine "&amp;WEEKNUM(C21,1)&amp;"'!G$7:G$11"))),"")</f>
        <v>0</v>
      </c>
      <c r="F21" s="207"/>
      <c r="G21" s="228"/>
      <c r="H21" s="148">
        <f t="array" aca="1" ref="H21" ca="1">IFERROR(SUM(IF(INDIRECT("'Semaine "&amp;WEEKNUM($C21,1)&amp;"'!A$17:A$21")=Accueil!$C21,INDIRECT("'Semaine "&amp;WEEKNUM($C21,1)&amp;"'!F$17:F$21"))),"")</f>
        <v>0</v>
      </c>
      <c r="I21" s="139">
        <f t="array" aca="1" ref="I21" ca="1">IFERROR(SUM(IF(INDIRECT("'Semaine "&amp;WEEKNUM($C21,1)&amp;"'!A$17:A$21")=Accueil!$C21,INDIRECT("'Semaine "&amp;WEEKNUM($C21,1)&amp;"'!g$17:g$21"))),"")</f>
        <v>0</v>
      </c>
      <c r="J21" s="158">
        <f t="array" aca="1" ref="J21" ca="1">IFERROR(SUM(IF(INDIRECT("'Semaine "&amp;WEEKNUM($C21,1)&amp;"'!A$27:A$31")=Accueil!$C21,INDIRECT("'Semaine "&amp;WEEKNUM($C21,1)&amp;"'!F$27:F$31"))),"")</f>
        <v>0</v>
      </c>
      <c r="K21" s="163">
        <f t="array" aca="1" ref="K21" ca="1">IFERROR(SUM(IF(INDIRECT("'Semaine "&amp;WEEKNUM($C21,1)&amp;"'!A$27:A$31")=Accueil!$C21,INDIRECT("'Semaine "&amp;WEEKNUM($C21,1)&amp;"'!G$27:G$31"))),"")</f>
        <v>0</v>
      </c>
      <c r="L21" s="138">
        <f t="array" aca="1" ref="L21" ca="1">IFERROR(SUM(IF(INDIRECT("'Semaine "&amp;WEEKNUM(C21,1)&amp;"'!A$7:A$11")=Accueil!C21,INDIRECT("'Semaine "&amp;WEEKNUM(C21,1)&amp;"'!N$7:N$11"))),"")</f>
        <v>0</v>
      </c>
      <c r="M21" s="139">
        <f t="array" aca="1" ref="M21" ca="1">IFERROR(SUM(IF(INDIRECT("'Semaine "&amp;WEEKNUM(C21,1)&amp;"'!A$7:A$11")=Accueil!C21,INDIRECT("'Semaine "&amp;WEEKNUM(C21,1)&amp;"'!O$7:O$11"))),"")</f>
        <v>0</v>
      </c>
      <c r="N21" s="156">
        <f t="array" aca="1" ref="N21" ca="1">IFERROR(SUM(IF(INDIRECT("'Semaine "&amp;WEEKNUM(C21,1)&amp;"'!A$17:A$21")=Accueil!C21,INDIRECT("'Semaine "&amp;WEEKNUM(C21,1)&amp;"'!N$17:N$21"))),"")</f>
        <v>0</v>
      </c>
      <c r="O21" s="163">
        <f t="array" aca="1" ref="O21" ca="1">IFERROR(SUM(IF(INDIRECT("'Semaine "&amp;WEEKNUM(C21,1)&amp;"'!A$17:A$21")=Accueil!C21,INDIRECT("'Semaine "&amp;WEEKNUM(C21,1)&amp;"'!O$17:O$21"))),"")</f>
        <v>0</v>
      </c>
      <c r="P21" s="138">
        <f t="array" aca="1" ref="P21" ca="1">IFERROR(SUM(IF(INDIRECT("'Semaine "&amp;WEEKNUM(C21,1)&amp;"'!A$37:A$41")=Accueil!C21,INDIRECT("'Semaine "&amp;WEEKNUM(C21,1)&amp;"'!N$37:N$41"))),"")</f>
        <v>0</v>
      </c>
      <c r="Q21" s="139">
        <f t="array" aca="1" ref="Q21" ca="1">IFERROR(SUM(IF(INDIRECT("'Semaine "&amp;WEEKNUM(C21,1)&amp;"'!A$37:A$41")=Accueil!C21,INDIRECT("'Semaine "&amp;WEEKNUM(C21,1)&amp;"'!O$37:O$41"))),"")</f>
        <v>0</v>
      </c>
      <c r="R21" s="156">
        <f t="array" aca="1" ref="R21" ca="1">IFERROR(SUM(IF(INDIRECT("'Semaine "&amp;WEEKNUM(C21,1)&amp;"'!A$37:A$41")=Accueil!C21,INDIRECT("'Semaine "&amp;WEEKNUM(C21,1)&amp;"'!F$37:F$41"))),"")</f>
        <v>0</v>
      </c>
      <c r="S21" s="163">
        <f t="array" aca="1" ref="S21" ca="1">IFERROR(SUM(IF(INDIRECT("'Semaine "&amp;WEEKNUM(C21,1)&amp;"'!A$37:A$41")=Accueil!C21,INDIRECT("'Semaine "&amp;WEEKNUM(C21,1)&amp;"'!G$37:G$41"))),"")</f>
        <v>0</v>
      </c>
      <c r="T21" s="148">
        <f t="array" aca="1" ref="T21" ca="1">IFERROR(SUM(IF(INDIRECT("'Semaine "&amp;WEEKNUM(C21,1)&amp;"'!A$27:A$31")=Accueil!C21,INDIRECT("'Semaine "&amp;WEEKNUM(C21,1)&amp;"'!N$27:N$31"))),"")</f>
        <v>0</v>
      </c>
      <c r="U21" s="149">
        <f t="array" aca="1" ref="U21" ca="1">IFERROR(SUM(IF(INDIRECT("'Semaine "&amp;WEEKNUM(C21,1)&amp;"'!A$27:A$31")=Accueil!C21,INDIRECT("'Semaine "&amp;WEEKNUM(C21,1)&amp;"'!O$27:O$31"))),"")</f>
        <v>0</v>
      </c>
      <c r="V21" s="156">
        <f t="array" aca="1" ref="V21" ca="1">IFERROR(SUM(IF(INDIRECT("'Semaine "&amp;WEEKNUM(C21,1)&amp;"'!A$46:A$50")=Accueil!C21,INDIRECT("'Semaine "&amp;WEEKNUM(C21,1)&amp;"'!N$46:N$50"))),"")</f>
        <v>0</v>
      </c>
      <c r="W21" s="163">
        <f t="array" aca="1" ref="W21" ca="1">IFERROR(SUM(IF(INDIRECT("'Semaine "&amp;WEEKNUM(C21,1)&amp;"'!A$46:A$50")=Accueil!C21,INDIRECT("'Semaine "&amp;WEEKNUM(C21,1)&amp;"'!O$46:O$50"))),"")</f>
        <v>0</v>
      </c>
      <c r="X21" s="156">
        <f t="array" aca="1" ref="X21" ca="1">IFERROR(SUM(IF(INDIRECT("'Semaine "&amp;WEEKNUM(C21,1)&amp;"'!A$46:A$50")=Accueil!C21,INDIRECT("'Semaine "&amp;WEEKNUM(C21,1)&amp;"'!F$46:F$50"))),"")</f>
        <v>0</v>
      </c>
      <c r="Y21" s="163">
        <f t="array" aca="1" ref="Y21" ca="1">IFERROR(SUM(IF(INDIRECT("'Semaine "&amp;WEEKNUM(C21,1)&amp;"'!A$46:A$50")=Accueil!C21,INDIRECT("'Semaine "&amp;WEEKNUM(C21,1)&amp;"'!g$46:g$50"))),"")</f>
        <v>0</v>
      </c>
      <c r="Z21"/>
      <c r="AA21" s="138">
        <f t="array" aca="1" ref="AA21" ca="1">IFERROR(SUM(IF(INDIRECT("'Semaine "&amp;WEEKNUM(C21,1)&amp;"'!A$7:A$50")=Accueil!C21,INDIRECT("'Semaine "&amp;WEEKNUM(C21,1)&amp;"'!F$7:F$50")+INDIRECT("'Semaine "&amp;WEEKNUM(C21,1)&amp;"'!N$7:N$50"),0)),"")</f>
        <v>0</v>
      </c>
      <c r="AB21" s="139">
        <f t="array" aca="1" ref="AB21" ca="1">IFERROR(SUM(IF(INDIRECT("'Semaine "&amp;WEEKNUM(C21,1)&amp;"'!A$7:A$50")=Accueil!C21,INDIRECT("'Semaine "&amp;WEEKNUM(C21,1)&amp;"'!G$7:G$50")+INDIRECT("'Semaine "&amp;WEEKNUM(C21,1)&amp;"'!O$7:O$50"),0)),"")</f>
        <v>0</v>
      </c>
      <c r="AC21" s="33"/>
      <c r="AD21" s="183"/>
      <c r="AE21" s="183"/>
    </row>
    <row r="22" spans="1:31" s="34" customFormat="1" ht="20.100000000000001" customHeight="1" x14ac:dyDescent="0.3">
      <c r="A22" s="169">
        <f t="shared" si="0"/>
        <v>1</v>
      </c>
      <c r="B22" s="178" t="str">
        <f t="shared" si="1"/>
        <v/>
      </c>
      <c r="C22" s="194">
        <f>MAX($C$8:C21)+1</f>
        <v>40923</v>
      </c>
      <c r="D22" s="156">
        <f t="array" aca="1" ref="D22" ca="1">IFERROR(SUM(IF(INDIRECT("'Semaine "&amp;WEEKNUM(C22,1)&amp;"'!A$7:A$11")=Accueil!C22,INDIRECT("'Semaine "&amp;WEEKNUM(C22,1)&amp;"'!F$7:F$11"))),"")</f>
        <v>0</v>
      </c>
      <c r="E22" s="207">
        <f t="array" aca="1" ref="E22" ca="1">IFERROR(SUM(IF(INDIRECT("'Semaine "&amp;WEEKNUM(C22,1)&amp;"'!A$7:A$11")=Accueil!C22,INDIRECT("'Semaine "&amp;WEEKNUM(C22,1)&amp;"'!G$7:G$11"))),"")</f>
        <v>0</v>
      </c>
      <c r="F22" s="207"/>
      <c r="G22" s="228"/>
      <c r="H22" s="148">
        <f t="array" aca="1" ref="H22" ca="1">IFERROR(SUM(IF(INDIRECT("'Semaine "&amp;WEEKNUM($C22,1)&amp;"'!A$17:A$21")=Accueil!$C22,INDIRECT("'Semaine "&amp;WEEKNUM($C22,1)&amp;"'!F$17:F$21"))),"")</f>
        <v>0</v>
      </c>
      <c r="I22" s="139">
        <f t="array" aca="1" ref="I22" ca="1">IFERROR(SUM(IF(INDIRECT("'Semaine "&amp;WEEKNUM($C22,1)&amp;"'!A$17:A$21")=Accueil!$C22,INDIRECT("'Semaine "&amp;WEEKNUM($C22,1)&amp;"'!g$17:g$21"))),"")</f>
        <v>0</v>
      </c>
      <c r="J22" s="158">
        <f t="array" aca="1" ref="J22" ca="1">IFERROR(SUM(IF(INDIRECT("'Semaine "&amp;WEEKNUM($C22,1)&amp;"'!A$27:A$31")=Accueil!$C22,INDIRECT("'Semaine "&amp;WEEKNUM($C22,1)&amp;"'!F$27:F$31"))),"")</f>
        <v>0</v>
      </c>
      <c r="K22" s="163">
        <f t="array" aca="1" ref="K22" ca="1">IFERROR(SUM(IF(INDIRECT("'Semaine "&amp;WEEKNUM($C22,1)&amp;"'!A$27:A$31")=Accueil!$C22,INDIRECT("'Semaine "&amp;WEEKNUM($C22,1)&amp;"'!G$27:G$31"))),"")</f>
        <v>0</v>
      </c>
      <c r="L22" s="138">
        <f t="array" aca="1" ref="L22" ca="1">IFERROR(SUM(IF(INDIRECT("'Semaine "&amp;WEEKNUM(C22,1)&amp;"'!A$7:A$11")=Accueil!C22,INDIRECT("'Semaine "&amp;WEEKNUM(C22,1)&amp;"'!N$7:N$11"))),"")</f>
        <v>0</v>
      </c>
      <c r="M22" s="139">
        <f t="array" aca="1" ref="M22" ca="1">IFERROR(SUM(IF(INDIRECT("'Semaine "&amp;WEEKNUM(C22,1)&amp;"'!A$7:A$11")=Accueil!C22,INDIRECT("'Semaine "&amp;WEEKNUM(C22,1)&amp;"'!O$7:O$11"))),"")</f>
        <v>0</v>
      </c>
      <c r="N22" s="156">
        <f t="array" aca="1" ref="N22" ca="1">IFERROR(SUM(IF(INDIRECT("'Semaine "&amp;WEEKNUM(C22,1)&amp;"'!A$17:A$21")=Accueil!C22,INDIRECT("'Semaine "&amp;WEEKNUM(C22,1)&amp;"'!N$17:N$21"))),"")</f>
        <v>0</v>
      </c>
      <c r="O22" s="163">
        <f t="array" aca="1" ref="O22" ca="1">IFERROR(SUM(IF(INDIRECT("'Semaine "&amp;WEEKNUM(C22,1)&amp;"'!A$17:A$21")=Accueil!C22,INDIRECT("'Semaine "&amp;WEEKNUM(C22,1)&amp;"'!O$17:O$21"))),"")</f>
        <v>0</v>
      </c>
      <c r="P22" s="138">
        <f t="array" aca="1" ref="P22" ca="1">IFERROR(SUM(IF(INDIRECT("'Semaine "&amp;WEEKNUM(C22,1)&amp;"'!A$37:A$41")=Accueil!C22,INDIRECT("'Semaine "&amp;WEEKNUM(C22,1)&amp;"'!N$37:N$41"))),"")</f>
        <v>0</v>
      </c>
      <c r="Q22" s="139">
        <f t="array" aca="1" ref="Q22" ca="1">IFERROR(SUM(IF(INDIRECT("'Semaine "&amp;WEEKNUM(C22,1)&amp;"'!A$37:A$41")=Accueil!C22,INDIRECT("'Semaine "&amp;WEEKNUM(C22,1)&amp;"'!O$37:O$41"))),"")</f>
        <v>0</v>
      </c>
      <c r="R22" s="156">
        <f t="array" aca="1" ref="R22" ca="1">IFERROR(SUM(IF(INDIRECT("'Semaine "&amp;WEEKNUM(C22,1)&amp;"'!A$37:A$41")=Accueil!C22,INDIRECT("'Semaine "&amp;WEEKNUM(C22,1)&amp;"'!F$37:F$41"))),"")</f>
        <v>0</v>
      </c>
      <c r="S22" s="163">
        <f t="array" aca="1" ref="S22" ca="1">IFERROR(SUM(IF(INDIRECT("'Semaine "&amp;WEEKNUM(C22,1)&amp;"'!A$37:A$41")=Accueil!C22,INDIRECT("'Semaine "&amp;WEEKNUM(C22,1)&amp;"'!G$37:G$41"))),"")</f>
        <v>0</v>
      </c>
      <c r="T22" s="148">
        <f t="array" aca="1" ref="T22" ca="1">IFERROR(SUM(IF(INDIRECT("'Semaine "&amp;WEEKNUM(C22,1)&amp;"'!A$27:A$31")=Accueil!C22,INDIRECT("'Semaine "&amp;WEEKNUM(C22,1)&amp;"'!N$27:N$31"))),"")</f>
        <v>0</v>
      </c>
      <c r="U22" s="149">
        <f t="array" aca="1" ref="U22" ca="1">IFERROR(SUM(IF(INDIRECT("'Semaine "&amp;WEEKNUM(C22,1)&amp;"'!A$27:A$31")=Accueil!C22,INDIRECT("'Semaine "&amp;WEEKNUM(C22,1)&amp;"'!O$27:O$31"))),"")</f>
        <v>0</v>
      </c>
      <c r="V22" s="156">
        <f t="array" aca="1" ref="V22" ca="1">IFERROR(SUM(IF(INDIRECT("'Semaine "&amp;WEEKNUM(C22,1)&amp;"'!A$46:A$50")=Accueil!C22,INDIRECT("'Semaine "&amp;WEEKNUM(C22,1)&amp;"'!N$46:N$50"))),"")</f>
        <v>0</v>
      </c>
      <c r="W22" s="163">
        <f t="array" aca="1" ref="W22" ca="1">IFERROR(SUM(IF(INDIRECT("'Semaine "&amp;WEEKNUM(C22,1)&amp;"'!A$46:A$50")=Accueil!C22,INDIRECT("'Semaine "&amp;WEEKNUM(C22,1)&amp;"'!O$46:O$50"))),"")</f>
        <v>0</v>
      </c>
      <c r="X22" s="156">
        <f t="array" aca="1" ref="X22" ca="1">IFERROR(SUM(IF(INDIRECT("'Semaine "&amp;WEEKNUM(C22,1)&amp;"'!A$46:A$50")=Accueil!C22,INDIRECT("'Semaine "&amp;WEEKNUM(C22,1)&amp;"'!F$46:F$50"))),"")</f>
        <v>0</v>
      </c>
      <c r="Y22" s="163">
        <f t="array" aca="1" ref="Y22" ca="1">IFERROR(SUM(IF(INDIRECT("'Semaine "&amp;WEEKNUM(C22,1)&amp;"'!A$46:A$50")=Accueil!C22,INDIRECT("'Semaine "&amp;WEEKNUM(C22,1)&amp;"'!g$46:g$50"))),"")</f>
        <v>0</v>
      </c>
      <c r="Z22"/>
      <c r="AA22" s="138">
        <f t="array" aca="1" ref="AA22" ca="1">IFERROR(SUM(IF(INDIRECT("'Semaine "&amp;WEEKNUM(C22,1)&amp;"'!A$7:A$50")=Accueil!C22,INDIRECT("'Semaine "&amp;WEEKNUM(C22,1)&amp;"'!F$7:F$50")+INDIRECT("'Semaine "&amp;WEEKNUM(C22,1)&amp;"'!N$7:N$50"),0)),"")</f>
        <v>0</v>
      </c>
      <c r="AB22" s="139">
        <f t="array" aca="1" ref="AB22" ca="1">IFERROR(SUM(IF(INDIRECT("'Semaine "&amp;WEEKNUM(C22,1)&amp;"'!A$7:A$50")=Accueil!C22,INDIRECT("'Semaine "&amp;WEEKNUM(C22,1)&amp;"'!G$7:G$50")+INDIRECT("'Semaine "&amp;WEEKNUM(C22,1)&amp;"'!O$7:O$50"),0)),"")</f>
        <v>0</v>
      </c>
      <c r="AC22" s="204"/>
      <c r="AD22" s="184"/>
      <c r="AE22" s="184"/>
    </row>
    <row r="23" spans="1:31" s="24" customFormat="1" ht="20.100000000000001" customHeight="1" x14ac:dyDescent="0.3">
      <c r="A23" s="169">
        <f t="shared" si="0"/>
        <v>2</v>
      </c>
      <c r="B23" s="178" t="str">
        <f t="shared" si="1"/>
        <v/>
      </c>
      <c r="C23" s="194">
        <f>MAX($C$8:C22)+1</f>
        <v>40924</v>
      </c>
      <c r="D23" s="156">
        <f t="array" aca="1" ref="D23" ca="1">IFERROR(SUM(IF(INDIRECT("'Semaine "&amp;WEEKNUM(C23,1)&amp;"'!A$7:A$11")=Accueil!C23,INDIRECT("'Semaine "&amp;WEEKNUM(C23,1)&amp;"'!F$7:F$11"))),"")</f>
        <v>0.31250000000000011</v>
      </c>
      <c r="E23" s="207">
        <f t="array" aca="1" ref="E23" ca="1">IFERROR(SUM(IF(INDIRECT("'Semaine "&amp;WEEKNUM(C23,1)&amp;"'!A$7:A$11")=Accueil!C23,INDIRECT("'Semaine "&amp;WEEKNUM(C23,1)&amp;"'!G$7:G$11"))),"")</f>
        <v>1</v>
      </c>
      <c r="F23" s="207"/>
      <c r="G23" s="228"/>
      <c r="H23" s="148">
        <f t="array" aca="1" ref="H23" ca="1">IFERROR(SUM(IF(INDIRECT("'Semaine "&amp;WEEKNUM($C23,1)&amp;"'!A$17:A$21")=Accueil!$C23,INDIRECT("'Semaine "&amp;WEEKNUM($C23,1)&amp;"'!F$17:F$21"))),"")</f>
        <v>0.31250000000000011</v>
      </c>
      <c r="I23" s="139">
        <f t="array" aca="1" ref="I23" ca="1">IFERROR(SUM(IF(INDIRECT("'Semaine "&amp;WEEKNUM($C23,1)&amp;"'!A$17:A$21")=Accueil!$C23,INDIRECT("'Semaine "&amp;WEEKNUM($C23,1)&amp;"'!g$17:g$21"))),"")</f>
        <v>1</v>
      </c>
      <c r="J23" s="158">
        <f t="array" aca="1" ref="J23" ca="1">IFERROR(SUM(IF(INDIRECT("'Semaine "&amp;WEEKNUM($C23,1)&amp;"'!A$27:A$31")=Accueil!$C23,INDIRECT("'Semaine "&amp;WEEKNUM($C23,1)&amp;"'!F$27:F$31"))),"")</f>
        <v>0</v>
      </c>
      <c r="K23" s="163">
        <f t="array" aca="1" ref="K23" ca="1">IFERROR(SUM(IF(INDIRECT("'Semaine "&amp;WEEKNUM($C23,1)&amp;"'!A$27:A$31")=Accueil!$C23,INDIRECT("'Semaine "&amp;WEEKNUM($C23,1)&amp;"'!G$27:G$31"))),"")</f>
        <v>0</v>
      </c>
      <c r="L23" s="138">
        <f t="array" aca="1" ref="L23" ca="1">IFERROR(SUM(IF(INDIRECT("'Semaine "&amp;WEEKNUM(C23,1)&amp;"'!A$7:A$11")=Accueil!C23,INDIRECT("'Semaine "&amp;WEEKNUM(C23,1)&amp;"'!N$7:N$11"))),"")</f>
        <v>0.31250000000000011</v>
      </c>
      <c r="M23" s="139">
        <f t="array" aca="1" ref="M23" ca="1">IFERROR(SUM(IF(INDIRECT("'Semaine "&amp;WEEKNUM(C23,1)&amp;"'!A$7:A$11")=Accueil!C23,INDIRECT("'Semaine "&amp;WEEKNUM(C23,1)&amp;"'!O$7:O$11"))),"")</f>
        <v>1</v>
      </c>
      <c r="N23" s="156">
        <f t="array" aca="1" ref="N23" ca="1">IFERROR(SUM(IF(INDIRECT("'Semaine "&amp;WEEKNUM(C23,1)&amp;"'!A$17:A$21")=Accueil!C23,INDIRECT("'Semaine "&amp;WEEKNUM(C23,1)&amp;"'!N$17:N$21"))),"")</f>
        <v>0.31250000000000011</v>
      </c>
      <c r="O23" s="163">
        <f t="array" aca="1" ref="O23" ca="1">IFERROR(SUM(IF(INDIRECT("'Semaine "&amp;WEEKNUM(C23,1)&amp;"'!A$17:A$21")=Accueil!C23,INDIRECT("'Semaine "&amp;WEEKNUM(C23,1)&amp;"'!O$17:O$21"))),"")</f>
        <v>1</v>
      </c>
      <c r="P23" s="138">
        <f t="array" aca="1" ref="P23" ca="1">IFERROR(SUM(IF(INDIRECT("'Semaine "&amp;WEEKNUM(C23,1)&amp;"'!A$37:A$41")=Accueil!C23,INDIRECT("'Semaine "&amp;WEEKNUM(C23,1)&amp;"'!N$37:N$41"))),"")</f>
        <v>0</v>
      </c>
      <c r="Q23" s="139">
        <f t="array" aca="1" ref="Q23" ca="1">IFERROR(SUM(IF(INDIRECT("'Semaine "&amp;WEEKNUM(C23,1)&amp;"'!A$37:A$41")=Accueil!C23,INDIRECT("'Semaine "&amp;WEEKNUM(C23,1)&amp;"'!O$37:O$41"))),"")</f>
        <v>1</v>
      </c>
      <c r="R23" s="156">
        <f t="array" aca="1" ref="R23" ca="1">IFERROR(SUM(IF(INDIRECT("'Semaine "&amp;WEEKNUM(C23,1)&amp;"'!A$37:A$41")=Accueil!C23,INDIRECT("'Semaine "&amp;WEEKNUM(C23,1)&amp;"'!F$37:F$41"))),"")</f>
        <v>0</v>
      </c>
      <c r="S23" s="163">
        <f t="array" aca="1" ref="S23" ca="1">IFERROR(SUM(IF(INDIRECT("'Semaine "&amp;WEEKNUM(C23,1)&amp;"'!A$37:A$41")=Accueil!C23,INDIRECT("'Semaine "&amp;WEEKNUM(C23,1)&amp;"'!G$37:G$41"))),"")</f>
        <v>0</v>
      </c>
      <c r="T23" s="148">
        <f t="array" aca="1" ref="T23" ca="1">IFERROR(SUM(IF(INDIRECT("'Semaine "&amp;WEEKNUM(C23,1)&amp;"'!A$27:A$31")=Accueil!C23,INDIRECT("'Semaine "&amp;WEEKNUM(C23,1)&amp;"'!N$27:N$31"))),"")</f>
        <v>0</v>
      </c>
      <c r="U23" s="149">
        <f t="array" aca="1" ref="U23" ca="1">IFERROR(SUM(IF(INDIRECT("'Semaine "&amp;WEEKNUM(C23,1)&amp;"'!A$27:A$31")=Accueil!C23,INDIRECT("'Semaine "&amp;WEEKNUM(C23,1)&amp;"'!O$27:O$31"))),"")</f>
        <v>0</v>
      </c>
      <c r="V23" s="156">
        <f t="array" aca="1" ref="V23" ca="1">IFERROR(SUM(IF(INDIRECT("'Semaine "&amp;WEEKNUM(C23,1)&amp;"'!A$46:A$50")=Accueil!C23,INDIRECT("'Semaine "&amp;WEEKNUM(C23,1)&amp;"'!N$46:N$50"))),"")</f>
        <v>0</v>
      </c>
      <c r="W23" s="163">
        <f t="array" aca="1" ref="W23" ca="1">IFERROR(SUM(IF(INDIRECT("'Semaine "&amp;WEEKNUM(C23,1)&amp;"'!A$46:A$50")=Accueil!C23,INDIRECT("'Semaine "&amp;WEEKNUM(C23,1)&amp;"'!O$46:O$50"))),"")</f>
        <v>0</v>
      </c>
      <c r="X23" s="156">
        <f t="array" aca="1" ref="X23" ca="1">IFERROR(SUM(IF(INDIRECT("'Semaine "&amp;WEEKNUM(C23,1)&amp;"'!A$46:A$50")=Accueil!C23,INDIRECT("'Semaine "&amp;WEEKNUM(C23,1)&amp;"'!F$46:F$50"))),"")</f>
        <v>0</v>
      </c>
      <c r="Y23" s="163">
        <f t="array" aca="1" ref="Y23" ca="1">IFERROR(SUM(IF(INDIRECT("'Semaine "&amp;WEEKNUM(C23,1)&amp;"'!A$46:A$50")=Accueil!C23,INDIRECT("'Semaine "&amp;WEEKNUM(C23,1)&amp;"'!g$46:g$50"))),"")</f>
        <v>0</v>
      </c>
      <c r="Z23"/>
      <c r="AA23" s="138">
        <f t="array" aca="1" ref="AA23" ca="1">IFERROR(SUM(IF(INDIRECT("'Semaine "&amp;WEEKNUM(C23,1)&amp;"'!A$7:A$50")=Accueil!C23,INDIRECT("'Semaine "&amp;WEEKNUM(C23,1)&amp;"'!F$7:F$50")+INDIRECT("'Semaine "&amp;WEEKNUM(C23,1)&amp;"'!N$7:N$50"),0)),"")</f>
        <v>1.2500000000000004</v>
      </c>
      <c r="AB23" s="139">
        <f t="array" aca="1" ref="AB23" ca="1">IFERROR(SUM(IF(INDIRECT("'Semaine "&amp;WEEKNUM(C23,1)&amp;"'!A$7:A$50")=Accueil!C23,INDIRECT("'Semaine "&amp;WEEKNUM(C23,1)&amp;"'!G$7:G$50")+INDIRECT("'Semaine "&amp;WEEKNUM(C23,1)&amp;"'!O$7:O$50"),0)),"")</f>
        <v>5</v>
      </c>
      <c r="AC23" s="33"/>
      <c r="AD23" s="183"/>
      <c r="AE23" s="183"/>
    </row>
    <row r="24" spans="1:31" s="24" customFormat="1" ht="15.75" x14ac:dyDescent="0.3">
      <c r="A24" s="169">
        <f t="shared" si="0"/>
        <v>3</v>
      </c>
      <c r="B24" s="178" t="str">
        <f t="shared" si="1"/>
        <v/>
      </c>
      <c r="C24" s="194">
        <f>MAX($C$8:C23)+1</f>
        <v>40925</v>
      </c>
      <c r="D24" s="156">
        <f t="array" aca="1" ref="D24" ca="1">IFERROR(SUM(IF(INDIRECT("'Semaine "&amp;WEEKNUM(C24,1)&amp;"'!A$7:A$11")=Accueil!C24,INDIRECT("'Semaine "&amp;WEEKNUM(C24,1)&amp;"'!F$7:F$11"))),"")</f>
        <v>0.31250000000000011</v>
      </c>
      <c r="E24" s="207">
        <f t="array" aca="1" ref="E24" ca="1">IFERROR(SUM(IF(INDIRECT("'Semaine "&amp;WEEKNUM(C24,1)&amp;"'!A$7:A$11")=Accueil!C24,INDIRECT("'Semaine "&amp;WEEKNUM(C24,1)&amp;"'!G$7:G$11"))),"")</f>
        <v>1</v>
      </c>
      <c r="F24" s="207"/>
      <c r="G24" s="228"/>
      <c r="H24" s="148">
        <f t="array" aca="1" ref="H24" ca="1">IFERROR(SUM(IF(INDIRECT("'Semaine "&amp;WEEKNUM($C24,1)&amp;"'!A$17:A$21")=Accueil!$C24,INDIRECT("'Semaine "&amp;WEEKNUM($C24,1)&amp;"'!F$17:F$21"))),"")</f>
        <v>0.31250000000000011</v>
      </c>
      <c r="I24" s="139">
        <f t="array" aca="1" ref="I24" ca="1">IFERROR(SUM(IF(INDIRECT("'Semaine "&amp;WEEKNUM($C24,1)&amp;"'!A$17:A$21")=Accueil!$C24,INDIRECT("'Semaine "&amp;WEEKNUM($C24,1)&amp;"'!g$17:g$21"))),"")</f>
        <v>1</v>
      </c>
      <c r="J24" s="158">
        <f t="array" aca="1" ref="J24" ca="1">IFERROR(SUM(IF(INDIRECT("'Semaine "&amp;WEEKNUM($C24,1)&amp;"'!A$27:A$31")=Accueil!$C24,INDIRECT("'Semaine "&amp;WEEKNUM($C24,1)&amp;"'!F$27:F$31"))),"")</f>
        <v>0</v>
      </c>
      <c r="K24" s="163">
        <f t="array" aca="1" ref="K24" ca="1">IFERROR(SUM(IF(INDIRECT("'Semaine "&amp;WEEKNUM($C24,1)&amp;"'!A$27:A$31")=Accueil!$C24,INDIRECT("'Semaine "&amp;WEEKNUM($C24,1)&amp;"'!G$27:G$31"))),"")</f>
        <v>0</v>
      </c>
      <c r="L24" s="138">
        <f t="array" aca="1" ref="L24" ca="1">IFERROR(SUM(IF(INDIRECT("'Semaine "&amp;WEEKNUM(C24,1)&amp;"'!A$7:A$11")=Accueil!C24,INDIRECT("'Semaine "&amp;WEEKNUM(C24,1)&amp;"'!N$7:N$11"))),"")</f>
        <v>0.31250000000000011</v>
      </c>
      <c r="M24" s="139">
        <f t="array" aca="1" ref="M24" ca="1">IFERROR(SUM(IF(INDIRECT("'Semaine "&amp;WEEKNUM(C24,1)&amp;"'!A$7:A$11")=Accueil!C24,INDIRECT("'Semaine "&amp;WEEKNUM(C24,1)&amp;"'!O$7:O$11"))),"")</f>
        <v>1</v>
      </c>
      <c r="N24" s="156">
        <f t="array" aca="1" ref="N24" ca="1">IFERROR(SUM(IF(INDIRECT("'Semaine "&amp;WEEKNUM(C24,1)&amp;"'!A$17:A$21")=Accueil!C24,INDIRECT("'Semaine "&amp;WEEKNUM(C24,1)&amp;"'!N$17:N$21"))),"")</f>
        <v>0.31250000000000011</v>
      </c>
      <c r="O24" s="163">
        <f t="array" aca="1" ref="O24" ca="1">IFERROR(SUM(IF(INDIRECT("'Semaine "&amp;WEEKNUM(C24,1)&amp;"'!A$17:A$21")=Accueil!C24,INDIRECT("'Semaine "&amp;WEEKNUM(C24,1)&amp;"'!O$17:O$21"))),"")</f>
        <v>1</v>
      </c>
      <c r="P24" s="138">
        <f t="array" aca="1" ref="P24" ca="1">IFERROR(SUM(IF(INDIRECT("'Semaine "&amp;WEEKNUM(C24,1)&amp;"'!A$37:A$41")=Accueil!C24,INDIRECT("'Semaine "&amp;WEEKNUM(C24,1)&amp;"'!N$37:N$41"))),"")</f>
        <v>0.31944444444444453</v>
      </c>
      <c r="Q24" s="139">
        <f t="array" aca="1" ref="Q24" ca="1">IFERROR(SUM(IF(INDIRECT("'Semaine "&amp;WEEKNUM(C24,1)&amp;"'!A$37:A$41")=Accueil!C24,INDIRECT("'Semaine "&amp;WEEKNUM(C24,1)&amp;"'!O$37:O$41"))),"")</f>
        <v>1</v>
      </c>
      <c r="R24" s="156">
        <f t="array" aca="1" ref="R24" ca="1">IFERROR(SUM(IF(INDIRECT("'Semaine "&amp;WEEKNUM(C24,1)&amp;"'!A$37:A$41")=Accueil!C24,INDIRECT("'Semaine "&amp;WEEKNUM(C24,1)&amp;"'!F$37:F$41"))),"")</f>
        <v>0</v>
      </c>
      <c r="S24" s="163">
        <f t="array" aca="1" ref="S24" ca="1">IFERROR(SUM(IF(INDIRECT("'Semaine "&amp;WEEKNUM(C24,1)&amp;"'!A$37:A$41")=Accueil!C24,INDIRECT("'Semaine "&amp;WEEKNUM(C24,1)&amp;"'!G$37:G$41"))),"")</f>
        <v>0</v>
      </c>
      <c r="T24" s="148">
        <f t="array" aca="1" ref="T24" ca="1">IFERROR(SUM(IF(INDIRECT("'Semaine "&amp;WEEKNUM(C24,1)&amp;"'!A$27:A$31")=Accueil!C24,INDIRECT("'Semaine "&amp;WEEKNUM(C24,1)&amp;"'!N$27:N$31"))),"")</f>
        <v>0</v>
      </c>
      <c r="U24" s="149">
        <f t="array" aca="1" ref="U24" ca="1">IFERROR(SUM(IF(INDIRECT("'Semaine "&amp;WEEKNUM(C24,1)&amp;"'!A$27:A$31")=Accueil!C24,INDIRECT("'Semaine "&amp;WEEKNUM(C24,1)&amp;"'!O$27:O$31"))),"")</f>
        <v>0</v>
      </c>
      <c r="V24" s="156">
        <f t="array" aca="1" ref="V24" ca="1">IFERROR(SUM(IF(INDIRECT("'Semaine "&amp;WEEKNUM(C24,1)&amp;"'!A$46:A$50")=Accueil!C24,INDIRECT("'Semaine "&amp;WEEKNUM(C24,1)&amp;"'!N$46:N$50"))),"")</f>
        <v>0</v>
      </c>
      <c r="W24" s="163">
        <f t="array" aca="1" ref="W24" ca="1">IFERROR(SUM(IF(INDIRECT("'Semaine "&amp;WEEKNUM(C24,1)&amp;"'!A$46:A$50")=Accueil!C24,INDIRECT("'Semaine "&amp;WEEKNUM(C24,1)&amp;"'!O$46:O$50"))),"")</f>
        <v>0</v>
      </c>
      <c r="X24" s="156">
        <f t="array" aca="1" ref="X24" ca="1">IFERROR(SUM(IF(INDIRECT("'Semaine "&amp;WEEKNUM(C24,1)&amp;"'!A$46:A$50")=Accueil!C24,INDIRECT("'Semaine "&amp;WEEKNUM(C24,1)&amp;"'!F$46:F$50"))),"")</f>
        <v>0</v>
      </c>
      <c r="Y24" s="163">
        <f t="array" aca="1" ref="Y24" ca="1">IFERROR(SUM(IF(INDIRECT("'Semaine "&amp;WEEKNUM(C24,1)&amp;"'!A$46:A$50")=Accueil!C24,INDIRECT("'Semaine "&amp;WEEKNUM(C24,1)&amp;"'!g$46:g$50"))),"")</f>
        <v>0</v>
      </c>
      <c r="Z24"/>
      <c r="AA24" s="138">
        <f t="array" aca="1" ref="AA24" ca="1">IFERROR(SUM(IF(INDIRECT("'Semaine "&amp;WEEKNUM(C24,1)&amp;"'!A$7:A$50")=Accueil!C24,INDIRECT("'Semaine "&amp;WEEKNUM(C24,1)&amp;"'!F$7:F$50")+INDIRECT("'Semaine "&amp;WEEKNUM(C24,1)&amp;"'!N$7:N$50"),0)),"")</f>
        <v>1.5694444444444451</v>
      </c>
      <c r="AB24" s="139">
        <f t="array" aca="1" ref="AB24" ca="1">IFERROR(SUM(IF(INDIRECT("'Semaine "&amp;WEEKNUM(C24,1)&amp;"'!A$7:A$50")=Accueil!C24,INDIRECT("'Semaine "&amp;WEEKNUM(C24,1)&amp;"'!G$7:G$50")+INDIRECT("'Semaine "&amp;WEEKNUM(C24,1)&amp;"'!O$7:O$50"),0)),"")</f>
        <v>5</v>
      </c>
      <c r="AD24" s="187"/>
      <c r="AE24" s="187"/>
    </row>
    <row r="25" spans="1:31" ht="20.100000000000001" customHeight="1" x14ac:dyDescent="0.3">
      <c r="A25" s="169">
        <f t="shared" si="0"/>
        <v>4</v>
      </c>
      <c r="B25" s="178">
        <f t="shared" si="1"/>
        <v>3</v>
      </c>
      <c r="C25" s="194">
        <f>MAX($C$8:C24)+1</f>
        <v>40926</v>
      </c>
      <c r="D25" s="156">
        <f t="array" aca="1" ref="D25" ca="1">IFERROR(SUM(IF(INDIRECT("'Semaine "&amp;WEEKNUM(C25,1)&amp;"'!A$7:A$11")=Accueil!C25,INDIRECT("'Semaine "&amp;WEEKNUM(C25,1)&amp;"'!F$7:F$11"))),"")</f>
        <v>0.31250000000000011</v>
      </c>
      <c r="E25" s="207">
        <f t="array" aca="1" ref="E25" ca="1">IFERROR(SUM(IF(INDIRECT("'Semaine "&amp;WEEKNUM(C25,1)&amp;"'!A$7:A$11")=Accueil!C25,INDIRECT("'Semaine "&amp;WEEKNUM(C25,1)&amp;"'!G$7:G$11"))),"")</f>
        <v>1</v>
      </c>
      <c r="F25" s="207"/>
      <c r="G25" s="228"/>
      <c r="H25" s="148">
        <f t="array" aca="1" ref="H25" ca="1">IFERROR(SUM(IF(INDIRECT("'Semaine "&amp;WEEKNUM($C25,1)&amp;"'!A$17:A$21")=Accueil!$C25,INDIRECT("'Semaine "&amp;WEEKNUM($C25,1)&amp;"'!F$17:F$21"))),"")</f>
        <v>0.31250000000000011</v>
      </c>
      <c r="I25" s="139">
        <f t="array" aca="1" ref="I25" ca="1">IFERROR(SUM(IF(INDIRECT("'Semaine "&amp;WEEKNUM($C25,1)&amp;"'!A$17:A$21")=Accueil!$C25,INDIRECT("'Semaine "&amp;WEEKNUM($C25,1)&amp;"'!g$17:g$21"))),"")</f>
        <v>1</v>
      </c>
      <c r="J25" s="158">
        <f t="array" aca="1" ref="J25" ca="1">IFERROR(SUM(IF(INDIRECT("'Semaine "&amp;WEEKNUM($C25,1)&amp;"'!A$27:A$31")=Accueil!$C25,INDIRECT("'Semaine "&amp;WEEKNUM($C25,1)&amp;"'!F$27:F$31"))),"")</f>
        <v>0</v>
      </c>
      <c r="K25" s="163">
        <f t="array" aca="1" ref="K25" ca="1">IFERROR(SUM(IF(INDIRECT("'Semaine "&amp;WEEKNUM($C25,1)&amp;"'!A$27:A$31")=Accueil!$C25,INDIRECT("'Semaine "&amp;WEEKNUM($C25,1)&amp;"'!G$27:G$31"))),"")</f>
        <v>0</v>
      </c>
      <c r="L25" s="138">
        <f t="array" aca="1" ref="L25" ca="1">IFERROR(SUM(IF(INDIRECT("'Semaine "&amp;WEEKNUM(C25,1)&amp;"'!A$7:A$11")=Accueil!C25,INDIRECT("'Semaine "&amp;WEEKNUM(C25,1)&amp;"'!N$7:N$11"))),"")</f>
        <v>0.31250000000000011</v>
      </c>
      <c r="M25" s="139">
        <f t="array" aca="1" ref="M25" ca="1">IFERROR(SUM(IF(INDIRECT("'Semaine "&amp;WEEKNUM(C25,1)&amp;"'!A$7:A$11")=Accueil!C25,INDIRECT("'Semaine "&amp;WEEKNUM(C25,1)&amp;"'!O$7:O$11"))),"")</f>
        <v>1</v>
      </c>
      <c r="N25" s="156">
        <f t="array" aca="1" ref="N25" ca="1">IFERROR(SUM(IF(INDIRECT("'Semaine "&amp;WEEKNUM(C25,1)&amp;"'!A$17:A$21")=Accueil!C25,INDIRECT("'Semaine "&amp;WEEKNUM(C25,1)&amp;"'!N$17:N$21"))),"")</f>
        <v>0.31250000000000011</v>
      </c>
      <c r="O25" s="163">
        <f t="array" aca="1" ref="O25" ca="1">IFERROR(SUM(IF(INDIRECT("'Semaine "&amp;WEEKNUM(C25,1)&amp;"'!A$17:A$21")=Accueil!C25,INDIRECT("'Semaine "&amp;WEEKNUM(C25,1)&amp;"'!O$17:O$21"))),"")</f>
        <v>1</v>
      </c>
      <c r="P25" s="138">
        <f t="array" aca="1" ref="P25" ca="1">IFERROR(SUM(IF(INDIRECT("'Semaine "&amp;WEEKNUM(C25,1)&amp;"'!A$37:A$41")=Accueil!C25,INDIRECT("'Semaine "&amp;WEEKNUM(C25,1)&amp;"'!N$37:N$41"))),"")</f>
        <v>0.31944444444444431</v>
      </c>
      <c r="Q25" s="139">
        <f t="array" aca="1" ref="Q25" ca="1">IFERROR(SUM(IF(INDIRECT("'Semaine "&amp;WEEKNUM(C25,1)&amp;"'!A$37:A$41")=Accueil!C25,INDIRECT("'Semaine "&amp;WEEKNUM(C25,1)&amp;"'!O$37:O$41"))),"")</f>
        <v>1</v>
      </c>
      <c r="R25" s="156">
        <f t="array" aca="1" ref="R25" ca="1">IFERROR(SUM(IF(INDIRECT("'Semaine "&amp;WEEKNUM(C25,1)&amp;"'!A$37:A$41")=Accueil!C25,INDIRECT("'Semaine "&amp;WEEKNUM(C25,1)&amp;"'!F$37:F$41"))),"")</f>
        <v>0</v>
      </c>
      <c r="S25" s="163">
        <f t="array" aca="1" ref="S25" ca="1">IFERROR(SUM(IF(INDIRECT("'Semaine "&amp;WEEKNUM(C25,1)&amp;"'!A$37:A$41")=Accueil!C25,INDIRECT("'Semaine "&amp;WEEKNUM(C25,1)&amp;"'!G$37:G$41"))),"")</f>
        <v>0</v>
      </c>
      <c r="T25" s="148">
        <f t="array" aca="1" ref="T25" ca="1">IFERROR(SUM(IF(INDIRECT("'Semaine "&amp;WEEKNUM(C25,1)&amp;"'!A$27:A$31")=Accueil!C25,INDIRECT("'Semaine "&amp;WEEKNUM(C25,1)&amp;"'!N$27:N$31"))),"")</f>
        <v>0</v>
      </c>
      <c r="U25" s="149">
        <f t="array" aca="1" ref="U25" ca="1">IFERROR(SUM(IF(INDIRECT("'Semaine "&amp;WEEKNUM(C25,1)&amp;"'!A$27:A$31")=Accueil!C25,INDIRECT("'Semaine "&amp;WEEKNUM(C25,1)&amp;"'!O$27:O$31"))),"")</f>
        <v>0</v>
      </c>
      <c r="V25" s="156">
        <f t="array" aca="1" ref="V25" ca="1">IFERROR(SUM(IF(INDIRECT("'Semaine "&amp;WEEKNUM(C25,1)&amp;"'!A$46:A$50")=Accueil!C25,INDIRECT("'Semaine "&amp;WEEKNUM(C25,1)&amp;"'!N$46:N$50"))),"")</f>
        <v>0</v>
      </c>
      <c r="W25" s="163">
        <f t="array" aca="1" ref="W25" ca="1">IFERROR(SUM(IF(INDIRECT("'Semaine "&amp;WEEKNUM(C25,1)&amp;"'!A$46:A$50")=Accueil!C25,INDIRECT("'Semaine "&amp;WEEKNUM(C25,1)&amp;"'!O$46:O$50"))),"")</f>
        <v>0</v>
      </c>
      <c r="X25" s="156">
        <f t="array" aca="1" ref="X25" ca="1">IFERROR(SUM(IF(INDIRECT("'Semaine "&amp;WEEKNUM(C25,1)&amp;"'!A$46:A$50")=Accueil!C25,INDIRECT("'Semaine "&amp;WEEKNUM(C25,1)&amp;"'!F$46:F$50"))),"")</f>
        <v>0</v>
      </c>
      <c r="Y25" s="163">
        <f t="array" aca="1" ref="Y25" ca="1">IFERROR(SUM(IF(INDIRECT("'Semaine "&amp;WEEKNUM(C25,1)&amp;"'!A$46:A$50")=Accueil!C25,INDIRECT("'Semaine "&amp;WEEKNUM(C25,1)&amp;"'!g$46:g$50"))),"")</f>
        <v>0</v>
      </c>
      <c r="AA25" s="138">
        <f t="array" aca="1" ref="AA25" ca="1">IFERROR(SUM(IF(INDIRECT("'Semaine "&amp;WEEKNUM(C25,1)&amp;"'!A$7:A$50")=Accueil!C25,INDIRECT("'Semaine "&amp;WEEKNUM(C25,1)&amp;"'!F$7:F$50")+INDIRECT("'Semaine "&amp;WEEKNUM(C25,1)&amp;"'!N$7:N$50"),0)),"")</f>
        <v>1.5694444444444446</v>
      </c>
      <c r="AB25" s="139">
        <f t="array" aca="1" ref="AB25" ca="1">IFERROR(SUM(IF(INDIRECT("'Semaine "&amp;WEEKNUM(C25,1)&amp;"'!A$7:A$50")=Accueil!C25,INDIRECT("'Semaine "&amp;WEEKNUM(C25,1)&amp;"'!G$7:G$50")+INDIRECT("'Semaine "&amp;WEEKNUM(C25,1)&amp;"'!O$7:O$50"),0)),"")</f>
        <v>5</v>
      </c>
    </row>
    <row r="26" spans="1:31" ht="20.100000000000001" customHeight="1" x14ac:dyDescent="0.3">
      <c r="A26" s="169">
        <f t="shared" si="0"/>
        <v>5</v>
      </c>
      <c r="B26" s="178" t="str">
        <f t="shared" si="1"/>
        <v/>
      </c>
      <c r="C26" s="194">
        <f>MAX($C$8:C25)+1</f>
        <v>40927</v>
      </c>
      <c r="D26" s="156">
        <f t="array" aca="1" ref="D26" ca="1">IFERROR(SUM(IF(INDIRECT("'Semaine "&amp;WEEKNUM(C26,1)&amp;"'!A$7:A$11")=Accueil!C26,INDIRECT("'Semaine "&amp;WEEKNUM(C26,1)&amp;"'!F$7:F$11"))),"")</f>
        <v>0.31250000000000011</v>
      </c>
      <c r="E26" s="207">
        <f t="array" aca="1" ref="E26" ca="1">IFERROR(SUM(IF(INDIRECT("'Semaine "&amp;WEEKNUM(C26,1)&amp;"'!A$7:A$11")=Accueil!C26,INDIRECT("'Semaine "&amp;WEEKNUM(C26,1)&amp;"'!G$7:G$11"))),"")</f>
        <v>1</v>
      </c>
      <c r="F26" s="207"/>
      <c r="G26" s="228"/>
      <c r="H26" s="148">
        <f t="array" aca="1" ref="H26" ca="1">IFERROR(SUM(IF(INDIRECT("'Semaine "&amp;WEEKNUM($C26,1)&amp;"'!A$17:A$21")=Accueil!$C26,INDIRECT("'Semaine "&amp;WEEKNUM($C26,1)&amp;"'!F$17:F$21"))),"")</f>
        <v>0.31250000000000011</v>
      </c>
      <c r="I26" s="139">
        <f t="array" aca="1" ref="I26" ca="1">IFERROR(SUM(IF(INDIRECT("'Semaine "&amp;WEEKNUM($C26,1)&amp;"'!A$17:A$21")=Accueil!$C26,INDIRECT("'Semaine "&amp;WEEKNUM($C26,1)&amp;"'!g$17:g$21"))),"")</f>
        <v>1</v>
      </c>
      <c r="J26" s="158">
        <f t="array" aca="1" ref="J26" ca="1">IFERROR(SUM(IF(INDIRECT("'Semaine "&amp;WEEKNUM($C26,1)&amp;"'!A$27:A$31")=Accueil!$C26,INDIRECT("'Semaine "&amp;WEEKNUM($C26,1)&amp;"'!F$27:F$31"))),"")</f>
        <v>0</v>
      </c>
      <c r="K26" s="163">
        <f t="array" aca="1" ref="K26" ca="1">IFERROR(SUM(IF(INDIRECT("'Semaine "&amp;WEEKNUM($C26,1)&amp;"'!A$27:A$31")=Accueil!$C26,INDIRECT("'Semaine "&amp;WEEKNUM($C26,1)&amp;"'!G$27:G$31"))),"")</f>
        <v>0</v>
      </c>
      <c r="L26" s="138">
        <f t="array" aca="1" ref="L26" ca="1">IFERROR(SUM(IF(INDIRECT("'Semaine "&amp;WEEKNUM(C26,1)&amp;"'!A$7:A$11")=Accueil!C26,INDIRECT("'Semaine "&amp;WEEKNUM(C26,1)&amp;"'!N$7:N$11"))),"")</f>
        <v>0.31250000000000011</v>
      </c>
      <c r="M26" s="139">
        <f t="array" aca="1" ref="M26" ca="1">IFERROR(SUM(IF(INDIRECT("'Semaine "&amp;WEEKNUM(C26,1)&amp;"'!A$7:A$11")=Accueil!C26,INDIRECT("'Semaine "&amp;WEEKNUM(C26,1)&amp;"'!O$7:O$11"))),"")</f>
        <v>1</v>
      </c>
      <c r="N26" s="156">
        <f t="array" aca="1" ref="N26" ca="1">IFERROR(SUM(IF(INDIRECT("'Semaine "&amp;WEEKNUM(C26,1)&amp;"'!A$17:A$21")=Accueil!C26,INDIRECT("'Semaine "&amp;WEEKNUM(C26,1)&amp;"'!N$17:N$21"))),"")</f>
        <v>0</v>
      </c>
      <c r="O26" s="163">
        <f t="array" aca="1" ref="O26" ca="1">IFERROR(SUM(IF(INDIRECT("'Semaine "&amp;WEEKNUM(C26,1)&amp;"'!A$17:A$21")=Accueil!C26,INDIRECT("'Semaine "&amp;WEEKNUM(C26,1)&amp;"'!O$17:O$21"))),"")</f>
        <v>0</v>
      </c>
      <c r="P26" s="138">
        <f t="array" aca="1" ref="P26" ca="1">IFERROR(SUM(IF(INDIRECT("'Semaine "&amp;WEEKNUM(C26,1)&amp;"'!A$37:A$41")=Accueil!C26,INDIRECT("'Semaine "&amp;WEEKNUM(C26,1)&amp;"'!N$37:N$41"))),"")</f>
        <v>0.31944444444444431</v>
      </c>
      <c r="Q26" s="139">
        <f t="array" aca="1" ref="Q26" ca="1">IFERROR(SUM(IF(INDIRECT("'Semaine "&amp;WEEKNUM(C26,1)&amp;"'!A$37:A$41")=Accueil!C26,INDIRECT("'Semaine "&amp;WEEKNUM(C26,1)&amp;"'!O$37:O$41"))),"")</f>
        <v>1</v>
      </c>
      <c r="R26" s="156">
        <f t="array" aca="1" ref="R26" ca="1">IFERROR(SUM(IF(INDIRECT("'Semaine "&amp;WEEKNUM(C26,1)&amp;"'!A$37:A$41")=Accueil!C26,INDIRECT("'Semaine "&amp;WEEKNUM(C26,1)&amp;"'!F$37:F$41"))),"")</f>
        <v>0</v>
      </c>
      <c r="S26" s="163">
        <f t="array" aca="1" ref="S26" ca="1">IFERROR(SUM(IF(INDIRECT("'Semaine "&amp;WEEKNUM(C26,1)&amp;"'!A$37:A$41")=Accueil!C26,INDIRECT("'Semaine "&amp;WEEKNUM(C26,1)&amp;"'!G$37:G$41"))),"")</f>
        <v>0</v>
      </c>
      <c r="T26" s="148">
        <f t="array" aca="1" ref="T26" ca="1">IFERROR(SUM(IF(INDIRECT("'Semaine "&amp;WEEKNUM(C26,1)&amp;"'!A$27:A$31")=Accueil!C26,INDIRECT("'Semaine "&amp;WEEKNUM(C26,1)&amp;"'!N$27:N$31"))),"")</f>
        <v>0</v>
      </c>
      <c r="U26" s="149">
        <f t="array" aca="1" ref="U26" ca="1">IFERROR(SUM(IF(INDIRECT("'Semaine "&amp;WEEKNUM(C26,1)&amp;"'!A$27:A$31")=Accueil!C26,INDIRECT("'Semaine "&amp;WEEKNUM(C26,1)&amp;"'!O$27:O$31"))),"")</f>
        <v>0</v>
      </c>
      <c r="V26" s="156">
        <f t="array" aca="1" ref="V26" ca="1">IFERROR(SUM(IF(INDIRECT("'Semaine "&amp;WEEKNUM(C26,1)&amp;"'!A$46:A$50")=Accueil!C26,INDIRECT("'Semaine "&amp;WEEKNUM(C26,1)&amp;"'!N$46:N$50"))),"")</f>
        <v>0</v>
      </c>
      <c r="W26" s="163">
        <f t="array" aca="1" ref="W26" ca="1">IFERROR(SUM(IF(INDIRECT("'Semaine "&amp;WEEKNUM(C26,1)&amp;"'!A$46:A$50")=Accueil!C26,INDIRECT("'Semaine "&amp;WEEKNUM(C26,1)&amp;"'!O$46:O$50"))),"")</f>
        <v>0</v>
      </c>
      <c r="X26" s="156">
        <f t="array" aca="1" ref="X26" ca="1">IFERROR(SUM(IF(INDIRECT("'Semaine "&amp;WEEKNUM(C26,1)&amp;"'!A$46:A$50")=Accueil!C26,INDIRECT("'Semaine "&amp;WEEKNUM(C26,1)&amp;"'!F$46:F$50"))),"")</f>
        <v>0</v>
      </c>
      <c r="Y26" s="163">
        <f t="array" aca="1" ref="Y26" ca="1">IFERROR(SUM(IF(INDIRECT("'Semaine "&amp;WEEKNUM(C26,1)&amp;"'!A$46:A$50")=Accueil!C26,INDIRECT("'Semaine "&amp;WEEKNUM(C26,1)&amp;"'!g$46:g$50"))),"")</f>
        <v>0</v>
      </c>
      <c r="AA26" s="138">
        <f t="array" aca="1" ref="AA26" ca="1">IFERROR(SUM(IF(INDIRECT("'Semaine "&amp;WEEKNUM(C26,1)&amp;"'!A$7:A$50")=Accueil!C26,INDIRECT("'Semaine "&amp;WEEKNUM(C26,1)&amp;"'!F$7:F$50")+INDIRECT("'Semaine "&amp;WEEKNUM(C26,1)&amp;"'!N$7:N$50"),0)),"")</f>
        <v>1.2569444444444446</v>
      </c>
      <c r="AB26" s="139">
        <f t="array" aca="1" ref="AB26" ca="1">IFERROR(SUM(IF(INDIRECT("'Semaine "&amp;WEEKNUM(C26,1)&amp;"'!A$7:A$50")=Accueil!C26,INDIRECT("'Semaine "&amp;WEEKNUM(C26,1)&amp;"'!G$7:G$50")+INDIRECT("'Semaine "&amp;WEEKNUM(C26,1)&amp;"'!O$7:O$50"),0)),"")</f>
        <v>4</v>
      </c>
    </row>
    <row r="27" spans="1:31" s="83" customFormat="1" ht="20.100000000000001" customHeight="1" x14ac:dyDescent="0.3">
      <c r="A27" s="169">
        <f t="shared" si="0"/>
        <v>6</v>
      </c>
      <c r="B27" s="178" t="str">
        <f t="shared" si="1"/>
        <v/>
      </c>
      <c r="C27" s="194">
        <f>MAX($C$8:C26)+1</f>
        <v>40928</v>
      </c>
      <c r="D27" s="156">
        <f t="array" aca="1" ref="D27" ca="1">IFERROR(SUM(IF(INDIRECT("'Semaine "&amp;WEEKNUM(C27,1)&amp;"'!A$7:A$11")=Accueil!C27,INDIRECT("'Semaine "&amp;WEEKNUM(C27,1)&amp;"'!F$7:F$11"))),"")</f>
        <v>0.20833333333333337</v>
      </c>
      <c r="E27" s="207">
        <f t="array" aca="1" ref="E27" ca="1">IFERROR(SUM(IF(INDIRECT("'Semaine "&amp;WEEKNUM(C27,1)&amp;"'!A$7:A$11")=Accueil!C27,INDIRECT("'Semaine "&amp;WEEKNUM(C27,1)&amp;"'!G$7:G$11"))),"")</f>
        <v>1</v>
      </c>
      <c r="F27" s="207"/>
      <c r="G27" s="228"/>
      <c r="H27" s="148">
        <f t="array" aca="1" ref="H27" ca="1">IFERROR(SUM(IF(INDIRECT("'Semaine "&amp;WEEKNUM($C27,1)&amp;"'!A$17:A$21")=Accueil!$C27,INDIRECT("'Semaine "&amp;WEEKNUM($C27,1)&amp;"'!F$17:F$21"))),"")</f>
        <v>0.20833333333333337</v>
      </c>
      <c r="I27" s="139">
        <f t="array" aca="1" ref="I27" ca="1">IFERROR(SUM(IF(INDIRECT("'Semaine "&amp;WEEKNUM($C27,1)&amp;"'!A$17:A$21")=Accueil!$C27,INDIRECT("'Semaine "&amp;WEEKNUM($C27,1)&amp;"'!g$17:g$21"))),"")</f>
        <v>1</v>
      </c>
      <c r="J27" s="158">
        <f t="array" aca="1" ref="J27" ca="1">IFERROR(SUM(IF(INDIRECT("'Semaine "&amp;WEEKNUM($C27,1)&amp;"'!A$27:A$31")=Accueil!$C27,INDIRECT("'Semaine "&amp;WEEKNUM($C27,1)&amp;"'!F$27:F$31"))),"")</f>
        <v>0</v>
      </c>
      <c r="K27" s="163">
        <f t="array" aca="1" ref="K27" ca="1">IFERROR(SUM(IF(INDIRECT("'Semaine "&amp;WEEKNUM($C27,1)&amp;"'!A$27:A$31")=Accueil!$C27,INDIRECT("'Semaine "&amp;WEEKNUM($C27,1)&amp;"'!G$27:G$31"))),"")</f>
        <v>0</v>
      </c>
      <c r="L27" s="138">
        <f t="array" aca="1" ref="L27" ca="1">IFERROR(SUM(IF(INDIRECT("'Semaine "&amp;WEEKNUM(C27,1)&amp;"'!A$7:A$11")=Accueil!C27,INDIRECT("'Semaine "&amp;WEEKNUM(C27,1)&amp;"'!N$7:N$11"))),"")</f>
        <v>0.20833333333333337</v>
      </c>
      <c r="M27" s="139">
        <f t="array" aca="1" ref="M27" ca="1">IFERROR(SUM(IF(INDIRECT("'Semaine "&amp;WEEKNUM(C27,1)&amp;"'!A$7:A$11")=Accueil!C27,INDIRECT("'Semaine "&amp;WEEKNUM(C27,1)&amp;"'!O$7:O$11"))),"")</f>
        <v>1</v>
      </c>
      <c r="N27" s="156">
        <f t="array" aca="1" ref="N27" ca="1">IFERROR(SUM(IF(INDIRECT("'Semaine "&amp;WEEKNUM(C27,1)&amp;"'!A$17:A$21")=Accueil!C27,INDIRECT("'Semaine "&amp;WEEKNUM(C27,1)&amp;"'!N$17:N$21"))),"")</f>
        <v>0.20833333333333337</v>
      </c>
      <c r="O27" s="163">
        <f t="array" aca="1" ref="O27" ca="1">IFERROR(SUM(IF(INDIRECT("'Semaine "&amp;WEEKNUM(C27,1)&amp;"'!A$17:A$21")=Accueil!C27,INDIRECT("'Semaine "&amp;WEEKNUM(C27,1)&amp;"'!O$17:O$21"))),"")</f>
        <v>1</v>
      </c>
      <c r="P27" s="138">
        <f t="array" aca="1" ref="P27" ca="1">IFERROR(SUM(IF(INDIRECT("'Semaine "&amp;WEEKNUM(C27,1)&amp;"'!A$37:A$41")=Accueil!C27,INDIRECT("'Semaine "&amp;WEEKNUM(C27,1)&amp;"'!N$37:N$41"))),"")</f>
        <v>0.18055555555555552</v>
      </c>
      <c r="Q27" s="139">
        <f t="array" aca="1" ref="Q27" ca="1">IFERROR(SUM(IF(INDIRECT("'Semaine "&amp;WEEKNUM(C27,1)&amp;"'!A$37:A$41")=Accueil!C27,INDIRECT("'Semaine "&amp;WEEKNUM(C27,1)&amp;"'!O$37:O$41"))),"")</f>
        <v>0</v>
      </c>
      <c r="R27" s="156">
        <f t="array" aca="1" ref="R27" ca="1">IFERROR(SUM(IF(INDIRECT("'Semaine "&amp;WEEKNUM(C27,1)&amp;"'!A$37:A$41")=Accueil!C27,INDIRECT("'Semaine "&amp;WEEKNUM(C27,1)&amp;"'!F$37:F$41"))),"")</f>
        <v>0</v>
      </c>
      <c r="S27" s="163">
        <f t="array" aca="1" ref="S27" ca="1">IFERROR(SUM(IF(INDIRECT("'Semaine "&amp;WEEKNUM(C27,1)&amp;"'!A$37:A$41")=Accueil!C27,INDIRECT("'Semaine "&amp;WEEKNUM(C27,1)&amp;"'!G$37:G$41"))),"")</f>
        <v>0</v>
      </c>
      <c r="T27" s="148">
        <f t="array" aca="1" ref="T27" ca="1">IFERROR(SUM(IF(INDIRECT("'Semaine "&amp;WEEKNUM(C27,1)&amp;"'!A$27:A$31")=Accueil!C27,INDIRECT("'Semaine "&amp;WEEKNUM(C27,1)&amp;"'!N$27:N$31"))),"")</f>
        <v>0</v>
      </c>
      <c r="U27" s="149">
        <f t="array" aca="1" ref="U27" ca="1">IFERROR(SUM(IF(INDIRECT("'Semaine "&amp;WEEKNUM(C27,1)&amp;"'!A$27:A$31")=Accueil!C27,INDIRECT("'Semaine "&amp;WEEKNUM(C27,1)&amp;"'!O$27:O$31"))),"")</f>
        <v>0</v>
      </c>
      <c r="V27" s="156">
        <f t="array" aca="1" ref="V27" ca="1">IFERROR(SUM(IF(INDIRECT("'Semaine "&amp;WEEKNUM(C27,1)&amp;"'!A$46:A$50")=Accueil!C27,INDIRECT("'Semaine "&amp;WEEKNUM(C27,1)&amp;"'!N$46:N$50"))),"")</f>
        <v>0</v>
      </c>
      <c r="W27" s="163">
        <f t="array" aca="1" ref="W27" ca="1">IFERROR(SUM(IF(INDIRECT("'Semaine "&amp;WEEKNUM(C27,1)&amp;"'!A$46:A$50")=Accueil!C27,INDIRECT("'Semaine "&amp;WEEKNUM(C27,1)&amp;"'!O$46:O$50"))),"")</f>
        <v>0</v>
      </c>
      <c r="X27" s="156">
        <f t="array" aca="1" ref="X27" ca="1">IFERROR(SUM(IF(INDIRECT("'Semaine "&amp;WEEKNUM(C27,1)&amp;"'!A$46:A$50")=Accueil!C27,INDIRECT("'Semaine "&amp;WEEKNUM(C27,1)&amp;"'!F$46:F$50"))),"")</f>
        <v>0</v>
      </c>
      <c r="Y27" s="163">
        <f t="array" aca="1" ref="Y27" ca="1">IFERROR(SUM(IF(INDIRECT("'Semaine "&amp;WEEKNUM(C27,1)&amp;"'!A$46:A$50")=Accueil!C27,INDIRECT("'Semaine "&amp;WEEKNUM(C27,1)&amp;"'!g$46:g$50"))),"")</f>
        <v>0</v>
      </c>
      <c r="Z27"/>
      <c r="AA27" s="138">
        <f t="array" aca="1" ref="AA27" ca="1">IFERROR(SUM(IF(INDIRECT("'Semaine "&amp;WEEKNUM(C27,1)&amp;"'!A$7:A$50")=Accueil!C27,INDIRECT("'Semaine "&amp;WEEKNUM(C27,1)&amp;"'!F$7:F$50")+INDIRECT("'Semaine "&amp;WEEKNUM(C27,1)&amp;"'!N$7:N$50"),0)),"")</f>
        <v>1.0138888888888891</v>
      </c>
      <c r="AB27" s="139">
        <f t="array" aca="1" ref="AB27" ca="1">IFERROR(SUM(IF(INDIRECT("'Semaine "&amp;WEEKNUM(C27,1)&amp;"'!A$7:A$50")=Accueil!C27,INDIRECT("'Semaine "&amp;WEEKNUM(C27,1)&amp;"'!G$7:G$50")+INDIRECT("'Semaine "&amp;WEEKNUM(C27,1)&amp;"'!O$7:O$50"),0)),"")</f>
        <v>4</v>
      </c>
      <c r="AD27" s="189"/>
      <c r="AE27" s="189"/>
    </row>
    <row r="28" spans="1:31" s="83" customFormat="1" ht="20.100000000000001" customHeight="1" x14ac:dyDescent="0.3">
      <c r="A28" s="169">
        <f t="shared" si="0"/>
        <v>7</v>
      </c>
      <c r="B28" s="178" t="str">
        <f t="shared" si="1"/>
        <v/>
      </c>
      <c r="C28" s="194">
        <f>MAX($C$8:C27)+1</f>
        <v>40929</v>
      </c>
      <c r="D28" s="156">
        <f t="array" aca="1" ref="D28" ca="1">IFERROR(SUM(IF(INDIRECT("'Semaine "&amp;WEEKNUM(C28,1)&amp;"'!A$7:A$11")=Accueil!C28,INDIRECT("'Semaine "&amp;WEEKNUM(C28,1)&amp;"'!F$7:F$11"))),"")</f>
        <v>0</v>
      </c>
      <c r="E28" s="207">
        <f t="array" aca="1" ref="E28" ca="1">IFERROR(SUM(IF(INDIRECT("'Semaine "&amp;WEEKNUM(C28,1)&amp;"'!A$7:A$11")=Accueil!C28,INDIRECT("'Semaine "&amp;WEEKNUM(C28,1)&amp;"'!G$7:G$11"))),"")</f>
        <v>0</v>
      </c>
      <c r="F28" s="207"/>
      <c r="G28" s="228"/>
      <c r="H28" s="148">
        <f t="array" aca="1" ref="H28" ca="1">IFERROR(SUM(IF(INDIRECT("'Semaine "&amp;WEEKNUM($C28,1)&amp;"'!A$17:A$21")=Accueil!$C28,INDIRECT("'Semaine "&amp;WEEKNUM($C28,1)&amp;"'!F$17:F$21"))),"")</f>
        <v>0</v>
      </c>
      <c r="I28" s="139">
        <f t="array" aca="1" ref="I28" ca="1">IFERROR(SUM(IF(INDIRECT("'Semaine "&amp;WEEKNUM($C28,1)&amp;"'!A$17:A$21")=Accueil!$C28,INDIRECT("'Semaine "&amp;WEEKNUM($C28,1)&amp;"'!g$17:g$21"))),"")</f>
        <v>0</v>
      </c>
      <c r="J28" s="158">
        <f t="array" aca="1" ref="J28" ca="1">IFERROR(SUM(IF(INDIRECT("'Semaine "&amp;WEEKNUM($C28,1)&amp;"'!A$27:A$31")=Accueil!$C28,INDIRECT("'Semaine "&amp;WEEKNUM($C28,1)&amp;"'!F$27:F$31"))),"")</f>
        <v>0</v>
      </c>
      <c r="K28" s="163">
        <f t="array" aca="1" ref="K28" ca="1">IFERROR(SUM(IF(INDIRECT("'Semaine "&amp;WEEKNUM($C28,1)&amp;"'!A$27:A$31")=Accueil!$C28,INDIRECT("'Semaine "&amp;WEEKNUM($C28,1)&amp;"'!G$27:G$31"))),"")</f>
        <v>0</v>
      </c>
      <c r="L28" s="138">
        <f t="array" aca="1" ref="L28" ca="1">IFERROR(SUM(IF(INDIRECT("'Semaine "&amp;WEEKNUM(C28,1)&amp;"'!A$7:A$11")=Accueil!C28,INDIRECT("'Semaine "&amp;WEEKNUM(C28,1)&amp;"'!N$7:N$11"))),"")</f>
        <v>0</v>
      </c>
      <c r="M28" s="139">
        <f t="array" aca="1" ref="M28" ca="1">IFERROR(SUM(IF(INDIRECT("'Semaine "&amp;WEEKNUM(C28,1)&amp;"'!A$7:A$11")=Accueil!C28,INDIRECT("'Semaine "&amp;WEEKNUM(C28,1)&amp;"'!O$7:O$11"))),"")</f>
        <v>0</v>
      </c>
      <c r="N28" s="156">
        <f t="array" aca="1" ref="N28" ca="1">IFERROR(SUM(IF(INDIRECT("'Semaine "&amp;WEEKNUM(C28,1)&amp;"'!A$17:A$21")=Accueil!C28,INDIRECT("'Semaine "&amp;WEEKNUM(C28,1)&amp;"'!N$17:N$21"))),"")</f>
        <v>0</v>
      </c>
      <c r="O28" s="163">
        <f t="array" aca="1" ref="O28" ca="1">IFERROR(SUM(IF(INDIRECT("'Semaine "&amp;WEEKNUM(C28,1)&amp;"'!A$17:A$21")=Accueil!C28,INDIRECT("'Semaine "&amp;WEEKNUM(C28,1)&amp;"'!O$17:O$21"))),"")</f>
        <v>0</v>
      </c>
      <c r="P28" s="138">
        <f t="array" aca="1" ref="P28" ca="1">IFERROR(SUM(IF(INDIRECT("'Semaine "&amp;WEEKNUM(C28,1)&amp;"'!A$37:A$41")=Accueil!C28,INDIRECT("'Semaine "&amp;WEEKNUM(C28,1)&amp;"'!N$37:N$41"))),"")</f>
        <v>0</v>
      </c>
      <c r="Q28" s="139">
        <f t="array" aca="1" ref="Q28" ca="1">IFERROR(SUM(IF(INDIRECT("'Semaine "&amp;WEEKNUM(C28,1)&amp;"'!A$37:A$41")=Accueil!C28,INDIRECT("'Semaine "&amp;WEEKNUM(C28,1)&amp;"'!O$37:O$41"))),"")</f>
        <v>0</v>
      </c>
      <c r="R28" s="156">
        <f t="array" aca="1" ref="R28" ca="1">IFERROR(SUM(IF(INDIRECT("'Semaine "&amp;WEEKNUM(C28,1)&amp;"'!A$37:A$41")=Accueil!C28,INDIRECT("'Semaine "&amp;WEEKNUM(C28,1)&amp;"'!F$37:F$41"))),"")</f>
        <v>0</v>
      </c>
      <c r="S28" s="163">
        <f t="array" aca="1" ref="S28" ca="1">IFERROR(SUM(IF(INDIRECT("'Semaine "&amp;WEEKNUM(C28,1)&amp;"'!A$37:A$41")=Accueil!C28,INDIRECT("'Semaine "&amp;WEEKNUM(C28,1)&amp;"'!G$37:G$41"))),"")</f>
        <v>0</v>
      </c>
      <c r="T28" s="148">
        <f t="array" aca="1" ref="T28" ca="1">IFERROR(SUM(IF(INDIRECT("'Semaine "&amp;WEEKNUM(C28,1)&amp;"'!A$27:A$31")=Accueil!C28,INDIRECT("'Semaine "&amp;WEEKNUM(C28,1)&amp;"'!N$27:N$31"))),"")</f>
        <v>0</v>
      </c>
      <c r="U28" s="149">
        <f t="array" aca="1" ref="U28" ca="1">IFERROR(SUM(IF(INDIRECT("'Semaine "&amp;WEEKNUM(C28,1)&amp;"'!A$27:A$31")=Accueil!C28,INDIRECT("'Semaine "&amp;WEEKNUM(C28,1)&amp;"'!O$27:O$31"))),"")</f>
        <v>0</v>
      </c>
      <c r="V28" s="156">
        <f t="array" aca="1" ref="V28" ca="1">IFERROR(SUM(IF(INDIRECT("'Semaine "&amp;WEEKNUM(C28,1)&amp;"'!A$46:A$50")=Accueil!C28,INDIRECT("'Semaine "&amp;WEEKNUM(C28,1)&amp;"'!N$46:N$50"))),"")</f>
        <v>0</v>
      </c>
      <c r="W28" s="163">
        <f t="array" aca="1" ref="W28" ca="1">IFERROR(SUM(IF(INDIRECT("'Semaine "&amp;WEEKNUM(C28,1)&amp;"'!A$46:A$50")=Accueil!C28,INDIRECT("'Semaine "&amp;WEEKNUM(C28,1)&amp;"'!O$46:O$50"))),"")</f>
        <v>0</v>
      </c>
      <c r="X28" s="156">
        <f t="array" aca="1" ref="X28" ca="1">IFERROR(SUM(IF(INDIRECT("'Semaine "&amp;WEEKNUM(C28,1)&amp;"'!A$46:A$50")=Accueil!C28,INDIRECT("'Semaine "&amp;WEEKNUM(C28,1)&amp;"'!F$46:F$50"))),"")</f>
        <v>0</v>
      </c>
      <c r="Y28" s="163">
        <f t="array" aca="1" ref="Y28" ca="1">IFERROR(SUM(IF(INDIRECT("'Semaine "&amp;WEEKNUM(C28,1)&amp;"'!A$46:A$50")=Accueil!C28,INDIRECT("'Semaine "&amp;WEEKNUM(C28,1)&amp;"'!g$46:g$50"))),"")</f>
        <v>0</v>
      </c>
      <c r="Z28"/>
      <c r="AA28" s="138">
        <f t="array" aca="1" ref="AA28" ca="1">IFERROR(SUM(IF(INDIRECT("'Semaine "&amp;WEEKNUM(C28,1)&amp;"'!A$7:A$50")=Accueil!C28,INDIRECT("'Semaine "&amp;WEEKNUM(C28,1)&amp;"'!F$7:F$50")+INDIRECT("'Semaine "&amp;WEEKNUM(C28,1)&amp;"'!N$7:N$50"),0)),"")</f>
        <v>0</v>
      </c>
      <c r="AB28" s="139">
        <f t="array" aca="1" ref="AB28" ca="1">IFERROR(SUM(IF(INDIRECT("'Semaine "&amp;WEEKNUM(C28,1)&amp;"'!A$7:A$50")=Accueil!C28,INDIRECT("'Semaine "&amp;WEEKNUM(C28,1)&amp;"'!G$7:G$50")+INDIRECT("'Semaine "&amp;WEEKNUM(C28,1)&amp;"'!O$7:O$50"),0)),"")</f>
        <v>0</v>
      </c>
      <c r="AD28" s="189"/>
      <c r="AE28" s="189"/>
    </row>
    <row r="29" spans="1:31" s="90" customFormat="1" ht="20.100000000000001" customHeight="1" x14ac:dyDescent="0.3">
      <c r="A29" s="169">
        <f t="shared" si="0"/>
        <v>1</v>
      </c>
      <c r="B29" s="178" t="str">
        <f t="shared" si="1"/>
        <v/>
      </c>
      <c r="C29" s="194">
        <f>MAX($C$8:C28)+1</f>
        <v>40930</v>
      </c>
      <c r="D29" s="156">
        <f t="array" aca="1" ref="D29" ca="1">IFERROR(SUM(IF(INDIRECT("'Semaine "&amp;WEEKNUM(C29,1)&amp;"'!A$7:A$11")=Accueil!C29,INDIRECT("'Semaine "&amp;WEEKNUM(C29,1)&amp;"'!F$7:F$11"))),"")</f>
        <v>0</v>
      </c>
      <c r="E29" s="207">
        <f t="array" aca="1" ref="E29" ca="1">IFERROR(SUM(IF(INDIRECT("'Semaine "&amp;WEEKNUM(C29,1)&amp;"'!A$7:A$11")=Accueil!C29,INDIRECT("'Semaine "&amp;WEEKNUM(C29,1)&amp;"'!G$7:G$11"))),"")</f>
        <v>0</v>
      </c>
      <c r="F29" s="207"/>
      <c r="G29" s="228"/>
      <c r="H29" s="148">
        <f t="array" aca="1" ref="H29" ca="1">IFERROR(SUM(IF(INDIRECT("'Semaine "&amp;WEEKNUM($C29,1)&amp;"'!A$17:A$21")=Accueil!$C29,INDIRECT("'Semaine "&amp;WEEKNUM($C29,1)&amp;"'!F$17:F$21"))),"")</f>
        <v>0</v>
      </c>
      <c r="I29" s="139">
        <f t="array" aca="1" ref="I29" ca="1">IFERROR(SUM(IF(INDIRECT("'Semaine "&amp;WEEKNUM($C29,1)&amp;"'!A$17:A$21")=Accueil!$C29,INDIRECT("'Semaine "&amp;WEEKNUM($C29,1)&amp;"'!g$17:g$21"))),"")</f>
        <v>0</v>
      </c>
      <c r="J29" s="158">
        <f t="array" aca="1" ref="J29" ca="1">IFERROR(SUM(IF(INDIRECT("'Semaine "&amp;WEEKNUM($C29,1)&amp;"'!A$27:A$31")=Accueil!$C29,INDIRECT("'Semaine "&amp;WEEKNUM($C29,1)&amp;"'!F$27:F$31"))),"")</f>
        <v>0</v>
      </c>
      <c r="K29" s="163">
        <f t="array" aca="1" ref="K29" ca="1">IFERROR(SUM(IF(INDIRECT("'Semaine "&amp;WEEKNUM($C29,1)&amp;"'!A$27:A$31")=Accueil!$C29,INDIRECT("'Semaine "&amp;WEEKNUM($C29,1)&amp;"'!G$27:G$31"))),"")</f>
        <v>0</v>
      </c>
      <c r="L29" s="138">
        <f t="array" aca="1" ref="L29" ca="1">IFERROR(SUM(IF(INDIRECT("'Semaine "&amp;WEEKNUM(C29,1)&amp;"'!A$7:A$11")=Accueil!C29,INDIRECT("'Semaine "&amp;WEEKNUM(C29,1)&amp;"'!N$7:N$11"))),"")</f>
        <v>0</v>
      </c>
      <c r="M29" s="139">
        <f t="array" aca="1" ref="M29" ca="1">IFERROR(SUM(IF(INDIRECT("'Semaine "&amp;WEEKNUM(C29,1)&amp;"'!A$7:A$11")=Accueil!C29,INDIRECT("'Semaine "&amp;WEEKNUM(C29,1)&amp;"'!O$7:O$11"))),"")</f>
        <v>0</v>
      </c>
      <c r="N29" s="156">
        <f t="array" aca="1" ref="N29" ca="1">IFERROR(SUM(IF(INDIRECT("'Semaine "&amp;WEEKNUM(C29,1)&amp;"'!A$17:A$21")=Accueil!C29,INDIRECT("'Semaine "&amp;WEEKNUM(C29,1)&amp;"'!N$17:N$21"))),"")</f>
        <v>0</v>
      </c>
      <c r="O29" s="163">
        <f t="array" aca="1" ref="O29" ca="1">IFERROR(SUM(IF(INDIRECT("'Semaine "&amp;WEEKNUM(C29,1)&amp;"'!A$17:A$21")=Accueil!C29,INDIRECT("'Semaine "&amp;WEEKNUM(C29,1)&amp;"'!O$17:O$21"))),"")</f>
        <v>0</v>
      </c>
      <c r="P29" s="138">
        <f t="array" aca="1" ref="P29" ca="1">IFERROR(SUM(IF(INDIRECT("'Semaine "&amp;WEEKNUM(C29,1)&amp;"'!A$37:A$41")=Accueil!C29,INDIRECT("'Semaine "&amp;WEEKNUM(C29,1)&amp;"'!N$37:N$41"))),"")</f>
        <v>0</v>
      </c>
      <c r="Q29" s="139">
        <f t="array" aca="1" ref="Q29" ca="1">IFERROR(SUM(IF(INDIRECT("'Semaine "&amp;WEEKNUM(C29,1)&amp;"'!A$37:A$41")=Accueil!C29,INDIRECT("'Semaine "&amp;WEEKNUM(C29,1)&amp;"'!O$37:O$41"))),"")</f>
        <v>0</v>
      </c>
      <c r="R29" s="156">
        <f t="array" aca="1" ref="R29" ca="1">IFERROR(SUM(IF(INDIRECT("'Semaine "&amp;WEEKNUM(C29,1)&amp;"'!A$37:A$41")=Accueil!C29,INDIRECT("'Semaine "&amp;WEEKNUM(C29,1)&amp;"'!F$37:F$41"))),"")</f>
        <v>0</v>
      </c>
      <c r="S29" s="163">
        <f t="array" aca="1" ref="S29" ca="1">IFERROR(SUM(IF(INDIRECT("'Semaine "&amp;WEEKNUM(C29,1)&amp;"'!A$37:A$41")=Accueil!C29,INDIRECT("'Semaine "&amp;WEEKNUM(C29,1)&amp;"'!G$37:G$41"))),"")</f>
        <v>0</v>
      </c>
      <c r="T29" s="148">
        <f t="array" aca="1" ref="T29" ca="1">IFERROR(SUM(IF(INDIRECT("'Semaine "&amp;WEEKNUM(C29,1)&amp;"'!A$27:A$31")=Accueil!C29,INDIRECT("'Semaine "&amp;WEEKNUM(C29,1)&amp;"'!N$27:N$31"))),"")</f>
        <v>0</v>
      </c>
      <c r="U29" s="149">
        <f t="array" aca="1" ref="U29" ca="1">IFERROR(SUM(IF(INDIRECT("'Semaine "&amp;WEEKNUM(C29,1)&amp;"'!A$27:A$31")=Accueil!C29,INDIRECT("'Semaine "&amp;WEEKNUM(C29,1)&amp;"'!O$27:O$31"))),"")</f>
        <v>0</v>
      </c>
      <c r="V29" s="156">
        <f t="array" aca="1" ref="V29" ca="1">IFERROR(SUM(IF(INDIRECT("'Semaine "&amp;WEEKNUM(C29,1)&amp;"'!A$46:A$50")=Accueil!C29,INDIRECT("'Semaine "&amp;WEEKNUM(C29,1)&amp;"'!N$46:N$50"))),"")</f>
        <v>0</v>
      </c>
      <c r="W29" s="163">
        <f t="array" aca="1" ref="W29" ca="1">IFERROR(SUM(IF(INDIRECT("'Semaine "&amp;WEEKNUM(C29,1)&amp;"'!A$46:A$50")=Accueil!C29,INDIRECT("'Semaine "&amp;WEEKNUM(C29,1)&amp;"'!O$46:O$50"))),"")</f>
        <v>0</v>
      </c>
      <c r="X29" s="156">
        <f t="array" aca="1" ref="X29" ca="1">IFERROR(SUM(IF(INDIRECT("'Semaine "&amp;WEEKNUM(C29,1)&amp;"'!A$46:A$50")=Accueil!C29,INDIRECT("'Semaine "&amp;WEEKNUM(C29,1)&amp;"'!F$46:F$50"))),"")</f>
        <v>0</v>
      </c>
      <c r="Y29" s="163">
        <f t="array" aca="1" ref="Y29" ca="1">IFERROR(SUM(IF(INDIRECT("'Semaine "&amp;WEEKNUM(C29,1)&amp;"'!A$46:A$50")=Accueil!C29,INDIRECT("'Semaine "&amp;WEEKNUM(C29,1)&amp;"'!g$46:g$50"))),"")</f>
        <v>0</v>
      </c>
      <c r="Z29"/>
      <c r="AA29" s="138">
        <f t="array" aca="1" ref="AA29" ca="1">IFERROR(SUM(IF(INDIRECT("'Semaine "&amp;WEEKNUM(C29,1)&amp;"'!A$7:A$50")=Accueil!C29,INDIRECT("'Semaine "&amp;WEEKNUM(C29,1)&amp;"'!F$7:F$50")+INDIRECT("'Semaine "&amp;WEEKNUM(C29,1)&amp;"'!N$7:N$50"),0)),"")</f>
        <v>0</v>
      </c>
      <c r="AB29" s="139">
        <f t="array" aca="1" ref="AB29" ca="1">IFERROR(SUM(IF(INDIRECT("'Semaine "&amp;WEEKNUM(C29,1)&amp;"'!A$7:A$50")=Accueil!C29,INDIRECT("'Semaine "&amp;WEEKNUM(C29,1)&amp;"'!G$7:G$50")+INDIRECT("'Semaine "&amp;WEEKNUM(C29,1)&amp;"'!O$7:O$50"),0)),"")</f>
        <v>0</v>
      </c>
      <c r="AD29" s="190"/>
      <c r="AE29" s="190"/>
    </row>
    <row r="30" spans="1:31" s="83" customFormat="1" ht="20.100000000000001" customHeight="1" x14ac:dyDescent="0.3">
      <c r="A30" s="169">
        <f t="shared" si="0"/>
        <v>2</v>
      </c>
      <c r="B30" s="178" t="str">
        <f t="shared" si="1"/>
        <v/>
      </c>
      <c r="C30" s="194">
        <f>MAX($C$8:C29)+1</f>
        <v>40931</v>
      </c>
      <c r="D30" s="156">
        <f t="array" aca="1" ref="D30" ca="1">IFERROR(SUM(IF(INDIRECT("'Semaine "&amp;WEEKNUM(C30,1)&amp;"'!A$7:A$11")=Accueil!C30,INDIRECT("'Semaine "&amp;WEEKNUM(C30,1)&amp;"'!F$7:F$11"))),"")</f>
        <v>0.31250000000000011</v>
      </c>
      <c r="E30" s="207">
        <f t="array" aca="1" ref="E30" ca="1">IFERROR(SUM(IF(INDIRECT("'Semaine "&amp;WEEKNUM(C30,1)&amp;"'!A$7:A$11")=Accueil!C30,INDIRECT("'Semaine "&amp;WEEKNUM(C30,1)&amp;"'!G$7:G$11"))),"")</f>
        <v>1</v>
      </c>
      <c r="F30" s="207"/>
      <c r="G30" s="228"/>
      <c r="H30" s="148">
        <f t="array" aca="1" ref="H30" ca="1">IFERROR(SUM(IF(INDIRECT("'Semaine "&amp;WEEKNUM($C30,1)&amp;"'!A$17:A$21")=Accueil!$C30,INDIRECT("'Semaine "&amp;WEEKNUM($C30,1)&amp;"'!F$17:F$21"))),"")</f>
        <v>0.31250000000000011</v>
      </c>
      <c r="I30" s="139">
        <f t="array" aca="1" ref="I30" ca="1">IFERROR(SUM(IF(INDIRECT("'Semaine "&amp;WEEKNUM($C30,1)&amp;"'!A$17:A$21")=Accueil!$C30,INDIRECT("'Semaine "&amp;WEEKNUM($C30,1)&amp;"'!g$17:g$21"))),"")</f>
        <v>1</v>
      </c>
      <c r="J30" s="158">
        <f t="array" aca="1" ref="J30" ca="1">IFERROR(SUM(IF(INDIRECT("'Semaine "&amp;WEEKNUM($C30,1)&amp;"'!A$27:A$31")=Accueil!$C30,INDIRECT("'Semaine "&amp;WEEKNUM($C30,1)&amp;"'!F$27:F$31"))),"")</f>
        <v>0.31250000000000011</v>
      </c>
      <c r="K30" s="163">
        <f t="array" aca="1" ref="K30" ca="1">IFERROR(SUM(IF(INDIRECT("'Semaine "&amp;WEEKNUM($C30,1)&amp;"'!A$27:A$31")=Accueil!$C30,INDIRECT("'Semaine "&amp;WEEKNUM($C30,1)&amp;"'!G$27:G$31"))),"")</f>
        <v>1</v>
      </c>
      <c r="L30" s="138">
        <f t="array" aca="1" ref="L30" ca="1">IFERROR(SUM(IF(INDIRECT("'Semaine "&amp;WEEKNUM(C30,1)&amp;"'!A$7:A$11")=Accueil!C30,INDIRECT("'Semaine "&amp;WEEKNUM(C30,1)&amp;"'!N$7:N$11"))),"")</f>
        <v>0.31250000000000011</v>
      </c>
      <c r="M30" s="139">
        <f t="array" aca="1" ref="M30" ca="1">IFERROR(SUM(IF(INDIRECT("'Semaine "&amp;WEEKNUM(C30,1)&amp;"'!A$7:A$11")=Accueil!C30,INDIRECT("'Semaine "&amp;WEEKNUM(C30,1)&amp;"'!O$7:O$11"))),"")</f>
        <v>1</v>
      </c>
      <c r="N30" s="156">
        <f t="array" aca="1" ref="N30" ca="1">IFERROR(SUM(IF(INDIRECT("'Semaine "&amp;WEEKNUM(C30,1)&amp;"'!A$17:A$21")=Accueil!C30,INDIRECT("'Semaine "&amp;WEEKNUM(C30,1)&amp;"'!N$17:N$21"))),"")</f>
        <v>0.31250000000000011</v>
      </c>
      <c r="O30" s="163">
        <f t="array" aca="1" ref="O30" ca="1">IFERROR(SUM(IF(INDIRECT("'Semaine "&amp;WEEKNUM(C30,1)&amp;"'!A$17:A$21")=Accueil!C30,INDIRECT("'Semaine "&amp;WEEKNUM(C30,1)&amp;"'!O$17:O$21"))),"")</f>
        <v>1</v>
      </c>
      <c r="P30" s="138">
        <f t="array" aca="1" ref="P30" ca="1">IFERROR(SUM(IF(INDIRECT("'Semaine "&amp;WEEKNUM(C30,1)&amp;"'!A$37:A$41")=Accueil!C30,INDIRECT("'Semaine "&amp;WEEKNUM(C30,1)&amp;"'!N$37:N$41"))),"")</f>
        <v>0</v>
      </c>
      <c r="Q30" s="139">
        <f t="array" aca="1" ref="Q30" ca="1">IFERROR(SUM(IF(INDIRECT("'Semaine "&amp;WEEKNUM(C30,1)&amp;"'!A$37:A$41")=Accueil!C30,INDIRECT("'Semaine "&amp;WEEKNUM(C30,1)&amp;"'!O$37:O$41"))),"")</f>
        <v>0</v>
      </c>
      <c r="R30" s="156">
        <f t="array" aca="1" ref="R30" ca="1">IFERROR(SUM(IF(INDIRECT("'Semaine "&amp;WEEKNUM(C30,1)&amp;"'!A$37:A$41")=Accueil!C30,INDIRECT("'Semaine "&amp;WEEKNUM(C30,1)&amp;"'!F$37:F$41"))),"")</f>
        <v>0</v>
      </c>
      <c r="S30" s="163">
        <f t="array" aca="1" ref="S30" ca="1">IFERROR(SUM(IF(INDIRECT("'Semaine "&amp;WEEKNUM(C30,1)&amp;"'!A$37:A$41")=Accueil!C30,INDIRECT("'Semaine "&amp;WEEKNUM(C30,1)&amp;"'!G$37:G$41"))),"")</f>
        <v>0</v>
      </c>
      <c r="T30" s="148">
        <f t="array" aca="1" ref="T30" ca="1">IFERROR(SUM(IF(INDIRECT("'Semaine "&amp;WEEKNUM(C30,1)&amp;"'!A$27:A$31")=Accueil!C30,INDIRECT("'Semaine "&amp;WEEKNUM(C30,1)&amp;"'!N$27:N$31"))),"")</f>
        <v>0.31250000000000011</v>
      </c>
      <c r="U30" s="149">
        <f t="array" aca="1" ref="U30" ca="1">IFERROR(SUM(IF(INDIRECT("'Semaine "&amp;WEEKNUM(C30,1)&amp;"'!A$27:A$31")=Accueil!C30,INDIRECT("'Semaine "&amp;WEEKNUM(C30,1)&amp;"'!O$27:O$31"))),"")</f>
        <v>1</v>
      </c>
      <c r="V30" s="156">
        <f t="array" aca="1" ref="V30" ca="1">IFERROR(SUM(IF(INDIRECT("'Semaine "&amp;WEEKNUM(C30,1)&amp;"'!A$46:A$50")=Accueil!C30,INDIRECT("'Semaine "&amp;WEEKNUM(C30,1)&amp;"'!N$46:N$50"))),"")</f>
        <v>0</v>
      </c>
      <c r="W30" s="163">
        <f t="array" aca="1" ref="W30" ca="1">IFERROR(SUM(IF(INDIRECT("'Semaine "&amp;WEEKNUM(C30,1)&amp;"'!A$46:A$50")=Accueil!C30,INDIRECT("'Semaine "&amp;WEEKNUM(C30,1)&amp;"'!O$46:O$50"))),"")</f>
        <v>0</v>
      </c>
      <c r="X30" s="156">
        <f t="array" aca="1" ref="X30" ca="1">IFERROR(SUM(IF(INDIRECT("'Semaine "&amp;WEEKNUM(C30,1)&amp;"'!A$46:A$50")=Accueil!C30,INDIRECT("'Semaine "&amp;WEEKNUM(C30,1)&amp;"'!F$46:F$50"))),"")</f>
        <v>0</v>
      </c>
      <c r="Y30" s="163">
        <f t="array" aca="1" ref="Y30" ca="1">IFERROR(SUM(IF(INDIRECT("'Semaine "&amp;WEEKNUM(C30,1)&amp;"'!A$46:A$50")=Accueil!C30,INDIRECT("'Semaine "&amp;WEEKNUM(C30,1)&amp;"'!g$46:g$50"))),"")</f>
        <v>0</v>
      </c>
      <c r="Z30"/>
      <c r="AA30" s="138">
        <f t="array" aca="1" ref="AA30" ca="1">IFERROR(SUM(IF(INDIRECT("'Semaine "&amp;WEEKNUM(C30,1)&amp;"'!A$7:A$50")=Accueil!C30,INDIRECT("'Semaine "&amp;WEEKNUM(C30,1)&amp;"'!F$7:F$50")+INDIRECT("'Semaine "&amp;WEEKNUM(C30,1)&amp;"'!N$7:N$50"),0)),"")</f>
        <v>1.8750000000000007</v>
      </c>
      <c r="AB30" s="139">
        <f t="array" aca="1" ref="AB30" ca="1">IFERROR(SUM(IF(INDIRECT("'Semaine "&amp;WEEKNUM(C30,1)&amp;"'!A$7:A$50")=Accueil!C30,INDIRECT("'Semaine "&amp;WEEKNUM(C30,1)&amp;"'!G$7:G$50")+INDIRECT("'Semaine "&amp;WEEKNUM(C30,1)&amp;"'!O$7:O$50"),0)),"")</f>
        <v>6</v>
      </c>
      <c r="AD30" s="189"/>
      <c r="AE30" s="189"/>
    </row>
    <row r="31" spans="1:31" s="83" customFormat="1" ht="20.100000000000001" customHeight="1" x14ac:dyDescent="0.3">
      <c r="A31" s="169">
        <f t="shared" si="0"/>
        <v>3</v>
      </c>
      <c r="B31" s="178" t="str">
        <f t="shared" si="1"/>
        <v/>
      </c>
      <c r="C31" s="194">
        <f>MAX($C$8:C30)+1</f>
        <v>40932</v>
      </c>
      <c r="D31" s="156">
        <f t="array" aca="1" ref="D31" ca="1">IFERROR(SUM(IF(INDIRECT("'Semaine "&amp;WEEKNUM(C31,1)&amp;"'!A$7:A$11")=Accueil!C31,INDIRECT("'Semaine "&amp;WEEKNUM(C31,1)&amp;"'!F$7:F$11"))),"")</f>
        <v>0.31250000000000011</v>
      </c>
      <c r="E31" s="207">
        <f t="array" aca="1" ref="E31" ca="1">IFERROR(SUM(IF(INDIRECT("'Semaine "&amp;WEEKNUM(C31,1)&amp;"'!A$7:A$11")=Accueil!C31,INDIRECT("'Semaine "&amp;WEEKNUM(C31,1)&amp;"'!G$7:G$11"))),"")</f>
        <v>1</v>
      </c>
      <c r="F31" s="207"/>
      <c r="G31" s="228"/>
      <c r="H31" s="148">
        <f t="array" aca="1" ref="H31" ca="1">IFERROR(SUM(IF(INDIRECT("'Semaine "&amp;WEEKNUM($C31,1)&amp;"'!A$17:A$21")=Accueil!$C31,INDIRECT("'Semaine "&amp;WEEKNUM($C31,1)&amp;"'!F$17:F$21"))),"")</f>
        <v>0.31250000000000011</v>
      </c>
      <c r="I31" s="139">
        <f t="array" aca="1" ref="I31" ca="1">IFERROR(SUM(IF(INDIRECT("'Semaine "&amp;WEEKNUM($C31,1)&amp;"'!A$17:A$21")=Accueil!$C31,INDIRECT("'Semaine "&amp;WEEKNUM($C31,1)&amp;"'!g$17:g$21"))),"")</f>
        <v>1</v>
      </c>
      <c r="J31" s="158">
        <f t="array" aca="1" ref="J31" ca="1">IFERROR(SUM(IF(INDIRECT("'Semaine "&amp;WEEKNUM($C31,1)&amp;"'!A$27:A$31")=Accueil!$C31,INDIRECT("'Semaine "&amp;WEEKNUM($C31,1)&amp;"'!F$27:F$31"))),"")</f>
        <v>0.31250000000000011</v>
      </c>
      <c r="K31" s="163">
        <f t="array" aca="1" ref="K31" ca="1">IFERROR(SUM(IF(INDIRECT("'Semaine "&amp;WEEKNUM($C31,1)&amp;"'!A$27:A$31")=Accueil!$C31,INDIRECT("'Semaine "&amp;WEEKNUM($C31,1)&amp;"'!G$27:G$31"))),"")</f>
        <v>1</v>
      </c>
      <c r="L31" s="138">
        <f t="array" aca="1" ref="L31" ca="1">IFERROR(SUM(IF(INDIRECT("'Semaine "&amp;WEEKNUM(C31,1)&amp;"'!A$7:A$11")=Accueil!C31,INDIRECT("'Semaine "&amp;WEEKNUM(C31,1)&amp;"'!N$7:N$11"))),"")</f>
        <v>0.31250000000000011</v>
      </c>
      <c r="M31" s="139">
        <f t="array" aca="1" ref="M31" ca="1">IFERROR(SUM(IF(INDIRECT("'Semaine "&amp;WEEKNUM(C31,1)&amp;"'!A$7:A$11")=Accueil!C31,INDIRECT("'Semaine "&amp;WEEKNUM(C31,1)&amp;"'!O$7:O$11"))),"")</f>
        <v>1</v>
      </c>
      <c r="N31" s="156">
        <f t="array" aca="1" ref="N31" ca="1">IFERROR(SUM(IF(INDIRECT("'Semaine "&amp;WEEKNUM(C31,1)&amp;"'!A$17:A$21")=Accueil!C31,INDIRECT("'Semaine "&amp;WEEKNUM(C31,1)&amp;"'!N$17:N$21"))),"")</f>
        <v>0.31250000000000011</v>
      </c>
      <c r="O31" s="163">
        <f t="array" aca="1" ref="O31" ca="1">IFERROR(SUM(IF(INDIRECT("'Semaine "&amp;WEEKNUM(C31,1)&amp;"'!A$17:A$21")=Accueil!C31,INDIRECT("'Semaine "&amp;WEEKNUM(C31,1)&amp;"'!O$17:O$21"))),"")</f>
        <v>1</v>
      </c>
      <c r="P31" s="138">
        <f t="array" aca="1" ref="P31" ca="1">IFERROR(SUM(IF(INDIRECT("'Semaine "&amp;WEEKNUM(C31,1)&amp;"'!A$37:A$41")=Accueil!C31,INDIRECT("'Semaine "&amp;WEEKNUM(C31,1)&amp;"'!N$37:N$41"))),"")</f>
        <v>0</v>
      </c>
      <c r="Q31" s="139">
        <f t="array" aca="1" ref="Q31" ca="1">IFERROR(SUM(IF(INDIRECT("'Semaine "&amp;WEEKNUM(C31,1)&amp;"'!A$37:A$41")=Accueil!C31,INDIRECT("'Semaine "&amp;WEEKNUM(C31,1)&amp;"'!O$37:O$41"))),"")</f>
        <v>0</v>
      </c>
      <c r="R31" s="156">
        <f t="array" aca="1" ref="R31" ca="1">IFERROR(SUM(IF(INDIRECT("'Semaine "&amp;WEEKNUM(C31,1)&amp;"'!A$37:A$41")=Accueil!C31,INDIRECT("'Semaine "&amp;WEEKNUM(C31,1)&amp;"'!F$37:F$41"))),"")</f>
        <v>0</v>
      </c>
      <c r="S31" s="163">
        <f t="array" aca="1" ref="S31" ca="1">IFERROR(SUM(IF(INDIRECT("'Semaine "&amp;WEEKNUM(C31,1)&amp;"'!A$37:A$41")=Accueil!C31,INDIRECT("'Semaine "&amp;WEEKNUM(C31,1)&amp;"'!G$37:G$41"))),"")</f>
        <v>0</v>
      </c>
      <c r="T31" s="148">
        <f t="array" aca="1" ref="T31" ca="1">IFERROR(SUM(IF(INDIRECT("'Semaine "&amp;WEEKNUM(C31,1)&amp;"'!A$27:A$31")=Accueil!C31,INDIRECT("'Semaine "&amp;WEEKNUM(C31,1)&amp;"'!N$27:N$31"))),"")</f>
        <v>0.31250000000000011</v>
      </c>
      <c r="U31" s="149">
        <f t="array" aca="1" ref="U31" ca="1">IFERROR(SUM(IF(INDIRECT("'Semaine "&amp;WEEKNUM(C31,1)&amp;"'!A$27:A$31")=Accueil!C31,INDIRECT("'Semaine "&amp;WEEKNUM(C31,1)&amp;"'!O$27:O$31"))),"")</f>
        <v>1</v>
      </c>
      <c r="V31" s="156">
        <f t="array" aca="1" ref="V31" ca="1">IFERROR(SUM(IF(INDIRECT("'Semaine "&amp;WEEKNUM(C31,1)&amp;"'!A$46:A$50")=Accueil!C31,INDIRECT("'Semaine "&amp;WEEKNUM(C31,1)&amp;"'!N$46:N$50"))),"")</f>
        <v>0</v>
      </c>
      <c r="W31" s="163">
        <f t="array" aca="1" ref="W31" ca="1">IFERROR(SUM(IF(INDIRECT("'Semaine "&amp;WEEKNUM(C31,1)&amp;"'!A$46:A$50")=Accueil!C31,INDIRECT("'Semaine "&amp;WEEKNUM(C31,1)&amp;"'!O$46:O$50"))),"")</f>
        <v>0</v>
      </c>
      <c r="X31" s="156">
        <f t="array" aca="1" ref="X31" ca="1">IFERROR(SUM(IF(INDIRECT("'Semaine "&amp;WEEKNUM(C31,1)&amp;"'!A$46:A$50")=Accueil!C31,INDIRECT("'Semaine "&amp;WEEKNUM(C31,1)&amp;"'!F$46:F$50"))),"")</f>
        <v>0</v>
      </c>
      <c r="Y31" s="163">
        <f t="array" aca="1" ref="Y31" ca="1">IFERROR(SUM(IF(INDIRECT("'Semaine "&amp;WEEKNUM(C31,1)&amp;"'!A$46:A$50")=Accueil!C31,INDIRECT("'Semaine "&amp;WEEKNUM(C31,1)&amp;"'!g$46:g$50"))),"")</f>
        <v>0</v>
      </c>
      <c r="Z31"/>
      <c r="AA31" s="138">
        <f t="array" aca="1" ref="AA31" ca="1">IFERROR(SUM(IF(INDIRECT("'Semaine "&amp;WEEKNUM(C31,1)&amp;"'!A$7:A$50")=Accueil!C31,INDIRECT("'Semaine "&amp;WEEKNUM(C31,1)&amp;"'!F$7:F$50")+INDIRECT("'Semaine "&amp;WEEKNUM(C31,1)&amp;"'!N$7:N$50"),0)),"")</f>
        <v>1.8750000000000007</v>
      </c>
      <c r="AB31" s="139">
        <f t="array" aca="1" ref="AB31" ca="1">IFERROR(SUM(IF(INDIRECT("'Semaine "&amp;WEEKNUM(C31,1)&amp;"'!A$7:A$50")=Accueil!C31,INDIRECT("'Semaine "&amp;WEEKNUM(C31,1)&amp;"'!G$7:G$50")+INDIRECT("'Semaine "&amp;WEEKNUM(C31,1)&amp;"'!O$7:O$50"),0)),"")</f>
        <v>6</v>
      </c>
      <c r="AD31" s="189"/>
      <c r="AE31" s="189"/>
    </row>
    <row r="32" spans="1:31" s="83" customFormat="1" ht="20.100000000000001" customHeight="1" x14ac:dyDescent="0.3">
      <c r="A32" s="169">
        <f t="shared" si="0"/>
        <v>4</v>
      </c>
      <c r="B32" s="178">
        <f t="shared" si="1"/>
        <v>4</v>
      </c>
      <c r="C32" s="194">
        <f>MAX($C$8:C31)+1</f>
        <v>40933</v>
      </c>
      <c r="D32" s="156">
        <f t="array" aca="1" ref="D32" ca="1">IFERROR(SUM(IF(INDIRECT("'Semaine "&amp;WEEKNUM(C32,1)&amp;"'!A$7:A$11")=Accueil!C32,INDIRECT("'Semaine "&amp;WEEKNUM(C32,1)&amp;"'!F$7:F$11"))),"")</f>
        <v>0.31250000000000011</v>
      </c>
      <c r="E32" s="207">
        <f t="array" aca="1" ref="E32" ca="1">IFERROR(SUM(IF(INDIRECT("'Semaine "&amp;WEEKNUM(C32,1)&amp;"'!A$7:A$11")=Accueil!C32,INDIRECT("'Semaine "&amp;WEEKNUM(C32,1)&amp;"'!G$7:G$11"))),"")</f>
        <v>1</v>
      </c>
      <c r="F32" s="207"/>
      <c r="G32" s="228"/>
      <c r="H32" s="148">
        <f t="array" aca="1" ref="H32" ca="1">IFERROR(SUM(IF(INDIRECT("'Semaine "&amp;WEEKNUM($C32,1)&amp;"'!A$17:A$21")=Accueil!$C32,INDIRECT("'Semaine "&amp;WEEKNUM($C32,1)&amp;"'!F$17:F$21"))),"")</f>
        <v>0.31250000000000011</v>
      </c>
      <c r="I32" s="139">
        <f t="array" aca="1" ref="I32" ca="1">IFERROR(SUM(IF(INDIRECT("'Semaine "&amp;WEEKNUM($C32,1)&amp;"'!A$17:A$21")=Accueil!$C32,INDIRECT("'Semaine "&amp;WEEKNUM($C32,1)&amp;"'!g$17:g$21"))),"")</f>
        <v>1</v>
      </c>
      <c r="J32" s="158">
        <f t="array" aca="1" ref="J32" ca="1">IFERROR(SUM(IF(INDIRECT("'Semaine "&amp;WEEKNUM($C32,1)&amp;"'!A$27:A$31")=Accueil!$C32,INDIRECT("'Semaine "&amp;WEEKNUM($C32,1)&amp;"'!F$27:F$31"))),"")</f>
        <v>0.31250000000000011</v>
      </c>
      <c r="K32" s="163">
        <f t="array" aca="1" ref="K32" ca="1">IFERROR(SUM(IF(INDIRECT("'Semaine "&amp;WEEKNUM($C32,1)&amp;"'!A$27:A$31")=Accueil!$C32,INDIRECT("'Semaine "&amp;WEEKNUM($C32,1)&amp;"'!G$27:G$31"))),"")</f>
        <v>1</v>
      </c>
      <c r="L32" s="138">
        <f t="array" aca="1" ref="L32" ca="1">IFERROR(SUM(IF(INDIRECT("'Semaine "&amp;WEEKNUM(C32,1)&amp;"'!A$7:A$11")=Accueil!C32,INDIRECT("'Semaine "&amp;WEEKNUM(C32,1)&amp;"'!N$7:N$11"))),"")</f>
        <v>0.31250000000000011</v>
      </c>
      <c r="M32" s="139">
        <f t="array" aca="1" ref="M32" ca="1">IFERROR(SUM(IF(INDIRECT("'Semaine "&amp;WEEKNUM(C32,1)&amp;"'!A$7:A$11")=Accueil!C32,INDIRECT("'Semaine "&amp;WEEKNUM(C32,1)&amp;"'!O$7:O$11"))),"")</f>
        <v>1</v>
      </c>
      <c r="N32" s="156">
        <f t="array" aca="1" ref="N32" ca="1">IFERROR(SUM(IF(INDIRECT("'Semaine "&amp;WEEKNUM(C32,1)&amp;"'!A$17:A$21")=Accueil!C32,INDIRECT("'Semaine "&amp;WEEKNUM(C32,1)&amp;"'!N$17:N$21"))),"")</f>
        <v>0.31250000000000011</v>
      </c>
      <c r="O32" s="163">
        <f t="array" aca="1" ref="O32" ca="1">IFERROR(SUM(IF(INDIRECT("'Semaine "&amp;WEEKNUM(C32,1)&amp;"'!A$17:A$21")=Accueil!C32,INDIRECT("'Semaine "&amp;WEEKNUM(C32,1)&amp;"'!O$17:O$21"))),"")</f>
        <v>1</v>
      </c>
      <c r="P32" s="138">
        <f t="array" aca="1" ref="P32" ca="1">IFERROR(SUM(IF(INDIRECT("'Semaine "&amp;WEEKNUM(C32,1)&amp;"'!A$37:A$41")=Accueil!C32,INDIRECT("'Semaine "&amp;WEEKNUM(C32,1)&amp;"'!N$37:N$41"))),"")</f>
        <v>0</v>
      </c>
      <c r="Q32" s="139">
        <f t="array" aca="1" ref="Q32" ca="1">IFERROR(SUM(IF(INDIRECT("'Semaine "&amp;WEEKNUM(C32,1)&amp;"'!A$37:A$41")=Accueil!C32,INDIRECT("'Semaine "&amp;WEEKNUM(C32,1)&amp;"'!O$37:O$41"))),"")</f>
        <v>0</v>
      </c>
      <c r="R32" s="156">
        <f t="array" aca="1" ref="R32" ca="1">IFERROR(SUM(IF(INDIRECT("'Semaine "&amp;WEEKNUM(C32,1)&amp;"'!A$37:A$41")=Accueil!C32,INDIRECT("'Semaine "&amp;WEEKNUM(C32,1)&amp;"'!F$37:F$41"))),"")</f>
        <v>0</v>
      </c>
      <c r="S32" s="163">
        <f t="array" aca="1" ref="S32" ca="1">IFERROR(SUM(IF(INDIRECT("'Semaine "&amp;WEEKNUM(C32,1)&amp;"'!A$37:A$41")=Accueil!C32,INDIRECT("'Semaine "&amp;WEEKNUM(C32,1)&amp;"'!G$37:G$41"))),"")</f>
        <v>0</v>
      </c>
      <c r="T32" s="148">
        <f t="array" aca="1" ref="T32" ca="1">IFERROR(SUM(IF(INDIRECT("'Semaine "&amp;WEEKNUM(C32,1)&amp;"'!A$27:A$31")=Accueil!C32,INDIRECT("'Semaine "&amp;WEEKNUM(C32,1)&amp;"'!N$27:N$31"))),"")</f>
        <v>0.31250000000000011</v>
      </c>
      <c r="U32" s="149">
        <f t="array" aca="1" ref="U32" ca="1">IFERROR(SUM(IF(INDIRECT("'Semaine "&amp;WEEKNUM(C32,1)&amp;"'!A$27:A$31")=Accueil!C32,INDIRECT("'Semaine "&amp;WEEKNUM(C32,1)&amp;"'!O$27:O$31"))),"")</f>
        <v>1</v>
      </c>
      <c r="V32" s="156">
        <f t="array" aca="1" ref="V32" ca="1">IFERROR(SUM(IF(INDIRECT("'Semaine "&amp;WEEKNUM(C32,1)&amp;"'!A$46:A$50")=Accueil!C32,INDIRECT("'Semaine "&amp;WEEKNUM(C32,1)&amp;"'!N$46:N$50"))),"")</f>
        <v>0</v>
      </c>
      <c r="W32" s="163">
        <f t="array" aca="1" ref="W32" ca="1">IFERROR(SUM(IF(INDIRECT("'Semaine "&amp;WEEKNUM(C32,1)&amp;"'!A$46:A$50")=Accueil!C32,INDIRECT("'Semaine "&amp;WEEKNUM(C32,1)&amp;"'!O$46:O$50"))),"")</f>
        <v>0</v>
      </c>
      <c r="X32" s="156">
        <f t="array" aca="1" ref="X32" ca="1">IFERROR(SUM(IF(INDIRECT("'Semaine "&amp;WEEKNUM(C32,1)&amp;"'!A$46:A$50")=Accueil!C32,INDIRECT("'Semaine "&amp;WEEKNUM(C32,1)&amp;"'!F$46:F$50"))),"")</f>
        <v>0</v>
      </c>
      <c r="Y32" s="163">
        <f t="array" aca="1" ref="Y32" ca="1">IFERROR(SUM(IF(INDIRECT("'Semaine "&amp;WEEKNUM(C32,1)&amp;"'!A$46:A$50")=Accueil!C32,INDIRECT("'Semaine "&amp;WEEKNUM(C32,1)&amp;"'!g$46:g$50"))),"")</f>
        <v>0</v>
      </c>
      <c r="Z32"/>
      <c r="AA32" s="138">
        <f t="array" aca="1" ref="AA32" ca="1">IFERROR(SUM(IF(INDIRECT("'Semaine "&amp;WEEKNUM(C32,1)&amp;"'!A$7:A$50")=Accueil!C32,INDIRECT("'Semaine "&amp;WEEKNUM(C32,1)&amp;"'!F$7:F$50")+INDIRECT("'Semaine "&amp;WEEKNUM(C32,1)&amp;"'!N$7:N$50"),0)),"")</f>
        <v>1.8750000000000007</v>
      </c>
      <c r="AB32" s="139">
        <f t="array" aca="1" ref="AB32" ca="1">IFERROR(SUM(IF(INDIRECT("'Semaine "&amp;WEEKNUM(C32,1)&amp;"'!A$7:A$50")=Accueil!C32,INDIRECT("'Semaine "&amp;WEEKNUM(C32,1)&amp;"'!G$7:G$50")+INDIRECT("'Semaine "&amp;WEEKNUM(C32,1)&amp;"'!O$7:O$50"),0)),"")</f>
        <v>6</v>
      </c>
      <c r="AD32" s="189"/>
      <c r="AE32" s="189"/>
    </row>
    <row r="33" spans="1:32" s="83" customFormat="1" ht="20.100000000000001" customHeight="1" x14ac:dyDescent="0.3">
      <c r="A33" s="169">
        <f t="shared" si="0"/>
        <v>5</v>
      </c>
      <c r="B33" s="178" t="str">
        <f t="shared" si="1"/>
        <v/>
      </c>
      <c r="C33" s="194">
        <f>MAX($C$8:C32)+1</f>
        <v>40934</v>
      </c>
      <c r="D33" s="156">
        <f t="array" aca="1" ref="D33" ca="1">IFERROR(SUM(IF(INDIRECT("'Semaine "&amp;WEEKNUM(C33,1)&amp;"'!A$7:A$11")=Accueil!C33,INDIRECT("'Semaine "&amp;WEEKNUM(C33,1)&amp;"'!F$7:F$11"))),"")</f>
        <v>0.31250000000000011</v>
      </c>
      <c r="E33" s="207">
        <f t="array" aca="1" ref="E33" ca="1">IFERROR(SUM(IF(INDIRECT("'Semaine "&amp;WEEKNUM(C33,1)&amp;"'!A$7:A$11")=Accueil!C33,INDIRECT("'Semaine "&amp;WEEKNUM(C33,1)&amp;"'!G$7:G$11"))),"")</f>
        <v>1</v>
      </c>
      <c r="F33" s="207"/>
      <c r="G33" s="228"/>
      <c r="H33" s="148">
        <f t="array" aca="1" ref="H33" ca="1">IFERROR(SUM(IF(INDIRECT("'Semaine "&amp;WEEKNUM($C33,1)&amp;"'!A$17:A$21")=Accueil!$C33,INDIRECT("'Semaine "&amp;WEEKNUM($C33,1)&amp;"'!F$17:F$21"))),"")</f>
        <v>0.31250000000000011</v>
      </c>
      <c r="I33" s="139">
        <f t="array" aca="1" ref="I33" ca="1">IFERROR(SUM(IF(INDIRECT("'Semaine "&amp;WEEKNUM($C33,1)&amp;"'!A$17:A$21")=Accueil!$C33,INDIRECT("'Semaine "&amp;WEEKNUM($C33,1)&amp;"'!g$17:g$21"))),"")</f>
        <v>1</v>
      </c>
      <c r="J33" s="158">
        <f t="array" aca="1" ref="J33" ca="1">IFERROR(SUM(IF(INDIRECT("'Semaine "&amp;WEEKNUM($C33,1)&amp;"'!A$27:A$31")=Accueil!$C33,INDIRECT("'Semaine "&amp;WEEKNUM($C33,1)&amp;"'!F$27:F$31"))),"")</f>
        <v>0.31250000000000011</v>
      </c>
      <c r="K33" s="163">
        <f t="array" aca="1" ref="K33" ca="1">IFERROR(SUM(IF(INDIRECT("'Semaine "&amp;WEEKNUM($C33,1)&amp;"'!A$27:A$31")=Accueil!$C33,INDIRECT("'Semaine "&amp;WEEKNUM($C33,1)&amp;"'!G$27:G$31"))),"")</f>
        <v>1</v>
      </c>
      <c r="L33" s="138">
        <f t="array" aca="1" ref="L33" ca="1">IFERROR(SUM(IF(INDIRECT("'Semaine "&amp;WEEKNUM(C33,1)&amp;"'!A$7:A$11")=Accueil!C33,INDIRECT("'Semaine "&amp;WEEKNUM(C33,1)&amp;"'!N$7:N$11"))),"")</f>
        <v>0.31250000000000011</v>
      </c>
      <c r="M33" s="139">
        <f t="array" aca="1" ref="M33" ca="1">IFERROR(SUM(IF(INDIRECT("'Semaine "&amp;WEEKNUM(C33,1)&amp;"'!A$7:A$11")=Accueil!C33,INDIRECT("'Semaine "&amp;WEEKNUM(C33,1)&amp;"'!O$7:O$11"))),"")</f>
        <v>1</v>
      </c>
      <c r="N33" s="156">
        <f t="array" aca="1" ref="N33" ca="1">IFERROR(SUM(IF(INDIRECT("'Semaine "&amp;WEEKNUM(C33,1)&amp;"'!A$17:A$21")=Accueil!C33,INDIRECT("'Semaine "&amp;WEEKNUM(C33,1)&amp;"'!N$17:N$21"))),"")</f>
        <v>0.31250000000000011</v>
      </c>
      <c r="O33" s="163">
        <f t="array" aca="1" ref="O33" ca="1">IFERROR(SUM(IF(INDIRECT("'Semaine "&amp;WEEKNUM(C33,1)&amp;"'!A$17:A$21")=Accueil!C33,INDIRECT("'Semaine "&amp;WEEKNUM(C33,1)&amp;"'!O$17:O$21"))),"")</f>
        <v>1</v>
      </c>
      <c r="P33" s="138">
        <f t="array" aca="1" ref="P33" ca="1">IFERROR(SUM(IF(INDIRECT("'Semaine "&amp;WEEKNUM(C33,1)&amp;"'!A$37:A$41")=Accueil!C33,INDIRECT("'Semaine "&amp;WEEKNUM(C33,1)&amp;"'!N$37:N$41"))),"")</f>
        <v>0</v>
      </c>
      <c r="Q33" s="139">
        <f t="array" aca="1" ref="Q33" ca="1">IFERROR(SUM(IF(INDIRECT("'Semaine "&amp;WEEKNUM(C33,1)&amp;"'!A$37:A$41")=Accueil!C33,INDIRECT("'Semaine "&amp;WEEKNUM(C33,1)&amp;"'!O$37:O$41"))),"")</f>
        <v>0</v>
      </c>
      <c r="R33" s="156">
        <f t="array" aca="1" ref="R33" ca="1">IFERROR(SUM(IF(INDIRECT("'Semaine "&amp;WEEKNUM(C33,1)&amp;"'!A$37:A$41")=Accueil!C33,INDIRECT("'Semaine "&amp;WEEKNUM(C33,1)&amp;"'!F$37:F$41"))),"")</f>
        <v>0</v>
      </c>
      <c r="S33" s="163">
        <f t="array" aca="1" ref="S33" ca="1">IFERROR(SUM(IF(INDIRECT("'Semaine "&amp;WEEKNUM(C33,1)&amp;"'!A$37:A$41")=Accueil!C33,INDIRECT("'Semaine "&amp;WEEKNUM(C33,1)&amp;"'!G$37:G$41"))),"")</f>
        <v>0</v>
      </c>
      <c r="T33" s="148">
        <f t="array" aca="1" ref="T33" ca="1">IFERROR(SUM(IF(INDIRECT("'Semaine "&amp;WEEKNUM(C33,1)&amp;"'!A$27:A$31")=Accueil!C33,INDIRECT("'Semaine "&amp;WEEKNUM(C33,1)&amp;"'!N$27:N$31"))),"")</f>
        <v>0.31250000000000011</v>
      </c>
      <c r="U33" s="149">
        <f t="array" aca="1" ref="U33" ca="1">IFERROR(SUM(IF(INDIRECT("'Semaine "&amp;WEEKNUM(C33,1)&amp;"'!A$27:A$31")=Accueil!C33,INDIRECT("'Semaine "&amp;WEEKNUM(C33,1)&amp;"'!O$27:O$31"))),"")</f>
        <v>1</v>
      </c>
      <c r="V33" s="156">
        <f t="array" aca="1" ref="V33" ca="1">IFERROR(SUM(IF(INDIRECT("'Semaine "&amp;WEEKNUM(C33,1)&amp;"'!A$46:A$50")=Accueil!C33,INDIRECT("'Semaine "&amp;WEEKNUM(C33,1)&amp;"'!N$46:N$50"))),"")</f>
        <v>0</v>
      </c>
      <c r="W33" s="163">
        <f t="array" aca="1" ref="W33" ca="1">IFERROR(SUM(IF(INDIRECT("'Semaine "&amp;WEEKNUM(C33,1)&amp;"'!A$46:A$50")=Accueil!C33,INDIRECT("'Semaine "&amp;WEEKNUM(C33,1)&amp;"'!O$46:O$50"))),"")</f>
        <v>0</v>
      </c>
      <c r="X33" s="156">
        <f t="array" aca="1" ref="X33" ca="1">IFERROR(SUM(IF(INDIRECT("'Semaine "&amp;WEEKNUM(C33,1)&amp;"'!A$46:A$50")=Accueil!C33,INDIRECT("'Semaine "&amp;WEEKNUM(C33,1)&amp;"'!F$46:F$50"))),"")</f>
        <v>0</v>
      </c>
      <c r="Y33" s="163">
        <f t="array" aca="1" ref="Y33" ca="1">IFERROR(SUM(IF(INDIRECT("'Semaine "&amp;WEEKNUM(C33,1)&amp;"'!A$46:A$50")=Accueil!C33,INDIRECT("'Semaine "&amp;WEEKNUM(C33,1)&amp;"'!g$46:g$50"))),"")</f>
        <v>0</v>
      </c>
      <c r="Z33"/>
      <c r="AA33" s="138">
        <f t="array" aca="1" ref="AA33" ca="1">IFERROR(SUM(IF(INDIRECT("'Semaine "&amp;WEEKNUM(C33,1)&amp;"'!A$7:A$50")=Accueil!C33,INDIRECT("'Semaine "&amp;WEEKNUM(C33,1)&amp;"'!F$7:F$50")+INDIRECT("'Semaine "&amp;WEEKNUM(C33,1)&amp;"'!N$7:N$50"),0)),"")</f>
        <v>1.8750000000000007</v>
      </c>
      <c r="AB33" s="139">
        <f t="array" aca="1" ref="AB33" ca="1">IFERROR(SUM(IF(INDIRECT("'Semaine "&amp;WEEKNUM(C33,1)&amp;"'!A$7:A$50")=Accueil!C33,INDIRECT("'Semaine "&amp;WEEKNUM(C33,1)&amp;"'!G$7:G$50")+INDIRECT("'Semaine "&amp;WEEKNUM(C33,1)&amp;"'!O$7:O$50"),0)),"")</f>
        <v>6</v>
      </c>
      <c r="AD33" s="189"/>
      <c r="AE33" s="189"/>
    </row>
    <row r="34" spans="1:32" s="88" customFormat="1" ht="20.100000000000001" customHeight="1" x14ac:dyDescent="0.3">
      <c r="A34" s="169">
        <f t="shared" si="0"/>
        <v>6</v>
      </c>
      <c r="B34" s="178" t="str">
        <f t="shared" si="1"/>
        <v/>
      </c>
      <c r="C34" s="194">
        <f>MAX($C$8:C33)+1</f>
        <v>40935</v>
      </c>
      <c r="D34" s="156">
        <f t="array" aca="1" ref="D34" ca="1">IFERROR(SUM(IF(INDIRECT("'Semaine "&amp;WEEKNUM(C34,1)&amp;"'!A$7:A$11")=Accueil!C34,INDIRECT("'Semaine "&amp;WEEKNUM(C34,1)&amp;"'!F$7:F$11"))),"")</f>
        <v>0.16666666666666669</v>
      </c>
      <c r="E34" s="207">
        <f t="array" aca="1" ref="E34" ca="1">IFERROR(SUM(IF(INDIRECT("'Semaine "&amp;WEEKNUM(C34,1)&amp;"'!A$7:A$11")=Accueil!C34,INDIRECT("'Semaine "&amp;WEEKNUM(C34,1)&amp;"'!G$7:G$11"))),"")</f>
        <v>1</v>
      </c>
      <c r="F34" s="207"/>
      <c r="G34" s="228"/>
      <c r="H34" s="148">
        <f t="array" aca="1" ref="H34" ca="1">IFERROR(SUM(IF(INDIRECT("'Semaine "&amp;WEEKNUM($C34,1)&amp;"'!A$17:A$21")=Accueil!$C34,INDIRECT("'Semaine "&amp;WEEKNUM($C34,1)&amp;"'!F$17:F$21"))),"")</f>
        <v>0.16666666666666669</v>
      </c>
      <c r="I34" s="139">
        <f t="array" aca="1" ref="I34" ca="1">IFERROR(SUM(IF(INDIRECT("'Semaine "&amp;WEEKNUM($C34,1)&amp;"'!A$17:A$21")=Accueil!$C34,INDIRECT("'Semaine "&amp;WEEKNUM($C34,1)&amp;"'!g$17:g$21"))),"")</f>
        <v>1</v>
      </c>
      <c r="J34" s="158">
        <f t="array" aca="1" ref="J34" ca="1">IFERROR(SUM(IF(INDIRECT("'Semaine "&amp;WEEKNUM($C34,1)&amp;"'!A$27:A$31")=Accueil!$C34,INDIRECT("'Semaine "&amp;WEEKNUM($C34,1)&amp;"'!F$27:F$31"))),"")</f>
        <v>0.16666666666666669</v>
      </c>
      <c r="K34" s="163">
        <f t="array" aca="1" ref="K34" ca="1">IFERROR(SUM(IF(INDIRECT("'Semaine "&amp;WEEKNUM($C34,1)&amp;"'!A$27:A$31")=Accueil!$C34,INDIRECT("'Semaine "&amp;WEEKNUM($C34,1)&amp;"'!G$27:G$31"))),"")</f>
        <v>1</v>
      </c>
      <c r="L34" s="138">
        <f t="array" aca="1" ref="L34" ca="1">IFERROR(SUM(IF(INDIRECT("'Semaine "&amp;WEEKNUM(C34,1)&amp;"'!A$7:A$11")=Accueil!C34,INDIRECT("'Semaine "&amp;WEEKNUM(C34,1)&amp;"'!N$7:N$11"))),"")</f>
        <v>0.16666666666666669</v>
      </c>
      <c r="M34" s="139">
        <f t="array" aca="1" ref="M34" ca="1">IFERROR(SUM(IF(INDIRECT("'Semaine "&amp;WEEKNUM(C34,1)&amp;"'!A$7:A$11")=Accueil!C34,INDIRECT("'Semaine "&amp;WEEKNUM(C34,1)&amp;"'!O$7:O$11"))),"")</f>
        <v>1</v>
      </c>
      <c r="N34" s="156">
        <f t="array" aca="1" ref="N34" ca="1">IFERROR(SUM(IF(INDIRECT("'Semaine "&amp;WEEKNUM(C34,1)&amp;"'!A$17:A$21")=Accueil!C34,INDIRECT("'Semaine "&amp;WEEKNUM(C34,1)&amp;"'!N$17:N$21"))),"")</f>
        <v>0.16666666666666669</v>
      </c>
      <c r="O34" s="163">
        <f t="array" aca="1" ref="O34" ca="1">IFERROR(SUM(IF(INDIRECT("'Semaine "&amp;WEEKNUM(C34,1)&amp;"'!A$17:A$21")=Accueil!C34,INDIRECT("'Semaine "&amp;WEEKNUM(C34,1)&amp;"'!O$17:O$21"))),"")</f>
        <v>1</v>
      </c>
      <c r="P34" s="138">
        <f t="array" aca="1" ref="P34" ca="1">IFERROR(SUM(IF(INDIRECT("'Semaine "&amp;WEEKNUM(C34,1)&amp;"'!A$37:A$41")=Accueil!C34,INDIRECT("'Semaine "&amp;WEEKNUM(C34,1)&amp;"'!N$37:N$41"))),"")</f>
        <v>0</v>
      </c>
      <c r="Q34" s="139">
        <f t="array" aca="1" ref="Q34" ca="1">IFERROR(SUM(IF(INDIRECT("'Semaine "&amp;WEEKNUM(C34,1)&amp;"'!A$37:A$41")=Accueil!C34,INDIRECT("'Semaine "&amp;WEEKNUM(C34,1)&amp;"'!O$37:O$41"))),"")</f>
        <v>0</v>
      </c>
      <c r="R34" s="156">
        <f t="array" aca="1" ref="R34" ca="1">IFERROR(SUM(IF(INDIRECT("'Semaine "&amp;WEEKNUM(C34,1)&amp;"'!A$37:A$41")=Accueil!C34,INDIRECT("'Semaine "&amp;WEEKNUM(C34,1)&amp;"'!F$37:F$41"))),"")</f>
        <v>0</v>
      </c>
      <c r="S34" s="163">
        <f t="array" aca="1" ref="S34" ca="1">IFERROR(SUM(IF(INDIRECT("'Semaine "&amp;WEEKNUM(C34,1)&amp;"'!A$37:A$41")=Accueil!C34,INDIRECT("'Semaine "&amp;WEEKNUM(C34,1)&amp;"'!G$37:G$41"))),"")</f>
        <v>0</v>
      </c>
      <c r="T34" s="148">
        <f t="array" aca="1" ref="T34" ca="1">IFERROR(SUM(IF(INDIRECT("'Semaine "&amp;WEEKNUM(C34,1)&amp;"'!A$27:A$31")=Accueil!C34,INDIRECT("'Semaine "&amp;WEEKNUM(C34,1)&amp;"'!N$27:N$31"))),"")</f>
        <v>0.16666666666666669</v>
      </c>
      <c r="U34" s="149">
        <f t="array" aca="1" ref="U34" ca="1">IFERROR(SUM(IF(INDIRECT("'Semaine "&amp;WEEKNUM(C34,1)&amp;"'!A$27:A$31")=Accueil!C34,INDIRECT("'Semaine "&amp;WEEKNUM(C34,1)&amp;"'!O$27:O$31"))),"")</f>
        <v>1</v>
      </c>
      <c r="V34" s="156">
        <f t="array" aca="1" ref="V34" ca="1">IFERROR(SUM(IF(INDIRECT("'Semaine "&amp;WEEKNUM(C34,1)&amp;"'!A$46:A$50")=Accueil!C34,INDIRECT("'Semaine "&amp;WEEKNUM(C34,1)&amp;"'!N$46:N$50"))),"")</f>
        <v>0</v>
      </c>
      <c r="W34" s="163">
        <f t="array" aca="1" ref="W34" ca="1">IFERROR(SUM(IF(INDIRECT("'Semaine "&amp;WEEKNUM(C34,1)&amp;"'!A$46:A$50")=Accueil!C34,INDIRECT("'Semaine "&amp;WEEKNUM(C34,1)&amp;"'!O$46:O$50"))),"")</f>
        <v>0</v>
      </c>
      <c r="X34" s="156">
        <f t="array" aca="1" ref="X34" ca="1">IFERROR(SUM(IF(INDIRECT("'Semaine "&amp;WEEKNUM(C34,1)&amp;"'!A$46:A$50")=Accueil!C34,INDIRECT("'Semaine "&amp;WEEKNUM(C34,1)&amp;"'!F$46:F$50"))),"")</f>
        <v>0</v>
      </c>
      <c r="Y34" s="163">
        <f t="array" aca="1" ref="Y34" ca="1">IFERROR(SUM(IF(INDIRECT("'Semaine "&amp;WEEKNUM(C34,1)&amp;"'!A$46:A$50")=Accueil!C34,INDIRECT("'Semaine "&amp;WEEKNUM(C34,1)&amp;"'!g$46:g$50"))),"")</f>
        <v>0</v>
      </c>
      <c r="Z34"/>
      <c r="AA34" s="138">
        <f t="array" aca="1" ref="AA34" ca="1">IFERROR(SUM(IF(INDIRECT("'Semaine "&amp;WEEKNUM(C34,1)&amp;"'!A$7:A$50")=Accueil!C34,INDIRECT("'Semaine "&amp;WEEKNUM(C34,1)&amp;"'!F$7:F$50")+INDIRECT("'Semaine "&amp;WEEKNUM(C34,1)&amp;"'!N$7:N$50"),0)),"")</f>
        <v>1</v>
      </c>
      <c r="AB34" s="139">
        <f t="array" aca="1" ref="AB34" ca="1">IFERROR(SUM(IF(INDIRECT("'Semaine "&amp;WEEKNUM(C34,1)&amp;"'!A$7:A$50")=Accueil!C34,INDIRECT("'Semaine "&amp;WEEKNUM(C34,1)&amp;"'!G$7:G$50")+INDIRECT("'Semaine "&amp;WEEKNUM(C34,1)&amp;"'!O$7:O$50"),0)),"")</f>
        <v>6</v>
      </c>
      <c r="AD34" s="191"/>
      <c r="AE34" s="191"/>
    </row>
    <row r="35" spans="1:32" s="88" customFormat="1" ht="20.100000000000001" customHeight="1" x14ac:dyDescent="0.3">
      <c r="A35" s="169">
        <f t="shared" si="0"/>
        <v>7</v>
      </c>
      <c r="B35" s="178" t="str">
        <f t="shared" si="1"/>
        <v/>
      </c>
      <c r="C35" s="194">
        <f>MAX($C$8:C34)+1</f>
        <v>40936</v>
      </c>
      <c r="D35" s="156">
        <f t="array" aca="1" ref="D35" ca="1">IFERROR(SUM(IF(INDIRECT("'Semaine "&amp;WEEKNUM(C35,1)&amp;"'!A$7:A$11")=Accueil!C35,INDIRECT("'Semaine "&amp;WEEKNUM(C35,1)&amp;"'!F$7:F$11"))),"")</f>
        <v>0</v>
      </c>
      <c r="E35" s="207">
        <f t="array" aca="1" ref="E35" ca="1">IFERROR(SUM(IF(INDIRECT("'Semaine "&amp;WEEKNUM(C35,1)&amp;"'!A$7:A$11")=Accueil!C35,INDIRECT("'Semaine "&amp;WEEKNUM(C35,1)&amp;"'!G$7:G$11"))),"")</f>
        <v>0</v>
      </c>
      <c r="F35" s="207"/>
      <c r="G35" s="228"/>
      <c r="H35" s="148">
        <f t="array" aca="1" ref="H35" ca="1">IFERROR(SUM(IF(INDIRECT("'Semaine "&amp;WEEKNUM($C35,1)&amp;"'!A$17:A$21")=Accueil!$C35,INDIRECT("'Semaine "&amp;WEEKNUM($C35,1)&amp;"'!F$17:F$21"))),"")</f>
        <v>0</v>
      </c>
      <c r="I35" s="139">
        <f t="array" aca="1" ref="I35" ca="1">IFERROR(SUM(IF(INDIRECT("'Semaine "&amp;WEEKNUM($C35,1)&amp;"'!A$17:A$21")=Accueil!$C35,INDIRECT("'Semaine "&amp;WEEKNUM($C35,1)&amp;"'!g$17:g$21"))),"")</f>
        <v>0</v>
      </c>
      <c r="J35" s="158">
        <f t="array" aca="1" ref="J35" ca="1">IFERROR(SUM(IF(INDIRECT("'Semaine "&amp;WEEKNUM($C35,1)&amp;"'!A$27:A$31")=Accueil!$C35,INDIRECT("'Semaine "&amp;WEEKNUM($C35,1)&amp;"'!F$27:F$31"))),"")</f>
        <v>0</v>
      </c>
      <c r="K35" s="163">
        <f t="array" aca="1" ref="K35" ca="1">IFERROR(SUM(IF(INDIRECT("'Semaine "&amp;WEEKNUM($C35,1)&amp;"'!A$27:A$31")=Accueil!$C35,INDIRECT("'Semaine "&amp;WEEKNUM($C35,1)&amp;"'!G$27:G$31"))),"")</f>
        <v>0</v>
      </c>
      <c r="L35" s="138">
        <f t="array" aca="1" ref="L35" ca="1">IFERROR(SUM(IF(INDIRECT("'Semaine "&amp;WEEKNUM(C35,1)&amp;"'!A$7:A$11")=Accueil!C35,INDIRECT("'Semaine "&amp;WEEKNUM(C35,1)&amp;"'!N$7:N$11"))),"")</f>
        <v>0</v>
      </c>
      <c r="M35" s="139">
        <f t="array" aca="1" ref="M35" ca="1">IFERROR(SUM(IF(INDIRECT("'Semaine "&amp;WEEKNUM(C35,1)&amp;"'!A$7:A$11")=Accueil!C35,INDIRECT("'Semaine "&amp;WEEKNUM(C35,1)&amp;"'!O$7:O$11"))),"")</f>
        <v>0</v>
      </c>
      <c r="N35" s="156">
        <f t="array" aca="1" ref="N35" ca="1">IFERROR(SUM(IF(INDIRECT("'Semaine "&amp;WEEKNUM(C35,1)&amp;"'!A$17:A$21")=Accueil!C35,INDIRECT("'Semaine "&amp;WEEKNUM(C35,1)&amp;"'!N$17:N$21"))),"")</f>
        <v>0</v>
      </c>
      <c r="O35" s="163">
        <f t="array" aca="1" ref="O35" ca="1">IFERROR(SUM(IF(INDIRECT("'Semaine "&amp;WEEKNUM(C35,1)&amp;"'!A$17:A$21")=Accueil!C35,INDIRECT("'Semaine "&amp;WEEKNUM(C35,1)&amp;"'!O$17:O$21"))),"")</f>
        <v>0</v>
      </c>
      <c r="P35" s="138">
        <f t="array" aca="1" ref="P35" ca="1">IFERROR(SUM(IF(INDIRECT("'Semaine "&amp;WEEKNUM(C35,1)&amp;"'!A$37:A$41")=Accueil!C35,INDIRECT("'Semaine "&amp;WEEKNUM(C35,1)&amp;"'!N$37:N$41"))),"")</f>
        <v>0</v>
      </c>
      <c r="Q35" s="139">
        <f t="array" aca="1" ref="Q35" ca="1">IFERROR(SUM(IF(INDIRECT("'Semaine "&amp;WEEKNUM(C35,1)&amp;"'!A$37:A$41")=Accueil!C35,INDIRECT("'Semaine "&amp;WEEKNUM(C35,1)&amp;"'!O$37:O$41"))),"")</f>
        <v>0</v>
      </c>
      <c r="R35" s="156">
        <f t="array" aca="1" ref="R35" ca="1">IFERROR(SUM(IF(INDIRECT("'Semaine "&amp;WEEKNUM(C35,1)&amp;"'!A$37:A$41")=Accueil!C35,INDIRECT("'Semaine "&amp;WEEKNUM(C35,1)&amp;"'!F$37:F$41"))),"")</f>
        <v>0</v>
      </c>
      <c r="S35" s="163">
        <f t="array" aca="1" ref="S35" ca="1">IFERROR(SUM(IF(INDIRECT("'Semaine "&amp;WEEKNUM(C35,1)&amp;"'!A$37:A$41")=Accueil!C35,INDIRECT("'Semaine "&amp;WEEKNUM(C35,1)&amp;"'!G$37:G$41"))),"")</f>
        <v>0</v>
      </c>
      <c r="T35" s="148">
        <f t="array" aca="1" ref="T35" ca="1">IFERROR(SUM(IF(INDIRECT("'Semaine "&amp;WEEKNUM(C35,1)&amp;"'!A$27:A$31")=Accueil!C35,INDIRECT("'Semaine "&amp;WEEKNUM(C35,1)&amp;"'!N$27:N$31"))),"")</f>
        <v>0</v>
      </c>
      <c r="U35" s="149">
        <f t="array" aca="1" ref="U35" ca="1">IFERROR(SUM(IF(INDIRECT("'Semaine "&amp;WEEKNUM(C35,1)&amp;"'!A$27:A$31")=Accueil!C35,INDIRECT("'Semaine "&amp;WEEKNUM(C35,1)&amp;"'!O$27:O$31"))),"")</f>
        <v>0</v>
      </c>
      <c r="V35" s="156">
        <f t="array" aca="1" ref="V35" ca="1">IFERROR(SUM(IF(INDIRECT("'Semaine "&amp;WEEKNUM(C35,1)&amp;"'!A$46:A$50")=Accueil!C35,INDIRECT("'Semaine "&amp;WEEKNUM(C35,1)&amp;"'!N$46:N$50"))),"")</f>
        <v>0</v>
      </c>
      <c r="W35" s="163">
        <f t="array" aca="1" ref="W35" ca="1">IFERROR(SUM(IF(INDIRECT("'Semaine "&amp;WEEKNUM(C35,1)&amp;"'!A$46:A$50")=Accueil!C35,INDIRECT("'Semaine "&amp;WEEKNUM(C35,1)&amp;"'!O$46:O$50"))),"")</f>
        <v>0</v>
      </c>
      <c r="X35" s="156">
        <f t="array" aca="1" ref="X35" ca="1">IFERROR(SUM(IF(INDIRECT("'Semaine "&amp;WEEKNUM(C35,1)&amp;"'!A$46:A$50")=Accueil!C35,INDIRECT("'Semaine "&amp;WEEKNUM(C35,1)&amp;"'!F$46:F$50"))),"")</f>
        <v>0</v>
      </c>
      <c r="Y35" s="163">
        <f t="array" aca="1" ref="Y35" ca="1">IFERROR(SUM(IF(INDIRECT("'Semaine "&amp;WEEKNUM(C35,1)&amp;"'!A$46:A$50")=Accueil!C35,INDIRECT("'Semaine "&amp;WEEKNUM(C35,1)&amp;"'!g$46:g$50"))),"")</f>
        <v>0</v>
      </c>
      <c r="Z35"/>
      <c r="AA35" s="138">
        <f t="array" aca="1" ref="AA35" ca="1">IFERROR(SUM(IF(INDIRECT("'Semaine "&amp;WEEKNUM(C35,1)&amp;"'!A$7:A$50")=Accueil!C35,INDIRECT("'Semaine "&amp;WEEKNUM(C35,1)&amp;"'!F$7:F$50")+INDIRECT("'Semaine "&amp;WEEKNUM(C35,1)&amp;"'!N$7:N$50"),0)),"")</f>
        <v>0</v>
      </c>
      <c r="AB35" s="139">
        <f t="array" aca="1" ref="AB35" ca="1">IFERROR(SUM(IF(INDIRECT("'Semaine "&amp;WEEKNUM(C35,1)&amp;"'!A$7:A$50")=Accueil!C35,INDIRECT("'Semaine "&amp;WEEKNUM(C35,1)&amp;"'!G$7:G$50")+INDIRECT("'Semaine "&amp;WEEKNUM(C35,1)&amp;"'!O$7:O$50"),0)),"")</f>
        <v>0</v>
      </c>
      <c r="AD35" s="191"/>
      <c r="AE35" s="191"/>
    </row>
    <row r="36" spans="1:32" s="88" customFormat="1" ht="20.100000000000001" customHeight="1" x14ac:dyDescent="0.3">
      <c r="A36" s="169">
        <f t="shared" si="0"/>
        <v>1</v>
      </c>
      <c r="B36" s="178" t="str">
        <f t="shared" si="1"/>
        <v/>
      </c>
      <c r="C36" s="194">
        <f>IF(MONTH(MAX($C$8:$C$35)+1)=MONTH($C$35),MAX($C$8:$C$35)+1,"")</f>
        <v>40937</v>
      </c>
      <c r="D36" s="156">
        <f t="array" aca="1" ref="D36" ca="1">IFERROR(SUM(IF(INDIRECT("'Semaine "&amp;WEEKNUM(C36,1)&amp;"'!A$7:A$11")=Accueil!C36,INDIRECT("'Semaine "&amp;WEEKNUM(C36,1)&amp;"'!F$7:F$11"))),"")</f>
        <v>0</v>
      </c>
      <c r="E36" s="207">
        <f t="array" aca="1" ref="E36" ca="1">IFERROR(SUM(IF(INDIRECT("'Semaine "&amp;WEEKNUM(C36,1)&amp;"'!A$7:A$11")=Accueil!C36,INDIRECT("'Semaine "&amp;WEEKNUM(C36,1)&amp;"'!G$7:G$11"))),"")</f>
        <v>0</v>
      </c>
      <c r="F36" s="207"/>
      <c r="G36" s="228"/>
      <c r="H36" s="148">
        <f t="array" aca="1" ref="H36" ca="1">IFERROR(SUM(IF(INDIRECT("'Semaine "&amp;WEEKNUM($C36,1)&amp;"'!A$17:A$21")=Accueil!$C36,INDIRECT("'Semaine "&amp;WEEKNUM($C36,1)&amp;"'!F$17:F$21"))),"")</f>
        <v>0</v>
      </c>
      <c r="I36" s="139">
        <f t="array" aca="1" ref="I36" ca="1">IFERROR(SUM(IF(INDIRECT("'Semaine "&amp;WEEKNUM($C36,1)&amp;"'!A$17:A$21")=Accueil!$C36,INDIRECT("'Semaine "&amp;WEEKNUM($C36,1)&amp;"'!g$17:g$21"))),"")</f>
        <v>0</v>
      </c>
      <c r="J36" s="158">
        <f t="array" aca="1" ref="J36" ca="1">IFERROR(SUM(IF(INDIRECT("'Semaine "&amp;WEEKNUM($C36,1)&amp;"'!A$27:A$31")=Accueil!$C36,INDIRECT("'Semaine "&amp;WEEKNUM($C36,1)&amp;"'!F$27:F$31"))),"")</f>
        <v>0</v>
      </c>
      <c r="K36" s="163">
        <f t="array" aca="1" ref="K36" ca="1">IFERROR(SUM(IF(INDIRECT("'Semaine "&amp;WEEKNUM($C36,1)&amp;"'!A$27:A$31")=Accueil!$C36,INDIRECT("'Semaine "&amp;WEEKNUM($C36,1)&amp;"'!G$27:G$31"))),"")</f>
        <v>0</v>
      </c>
      <c r="L36" s="138">
        <f t="array" aca="1" ref="L36" ca="1">IFERROR(SUM(IF(INDIRECT("'Semaine "&amp;WEEKNUM(C36,1)&amp;"'!A$7:A$11")=Accueil!C36,INDIRECT("'Semaine "&amp;WEEKNUM(C36,1)&amp;"'!N$7:N$11"))),"")</f>
        <v>0</v>
      </c>
      <c r="M36" s="139">
        <f t="array" aca="1" ref="M36" ca="1">IFERROR(SUM(IF(INDIRECT("'Semaine "&amp;WEEKNUM(C36,1)&amp;"'!A$7:A$11")=Accueil!C36,INDIRECT("'Semaine "&amp;WEEKNUM(C36,1)&amp;"'!O$7:O$11"))),"")</f>
        <v>0</v>
      </c>
      <c r="N36" s="156">
        <f t="array" aca="1" ref="N36" ca="1">IFERROR(SUM(IF(INDIRECT("'Semaine "&amp;WEEKNUM(C36,1)&amp;"'!A$17:A$21")=Accueil!C36,INDIRECT("'Semaine "&amp;WEEKNUM(C36,1)&amp;"'!N$17:N$21"))),"")</f>
        <v>0</v>
      </c>
      <c r="O36" s="163">
        <f t="array" aca="1" ref="O36" ca="1">IFERROR(SUM(IF(INDIRECT("'Semaine "&amp;WEEKNUM(C36,1)&amp;"'!A$17:A$21")=Accueil!C36,INDIRECT("'Semaine "&amp;WEEKNUM(C36,1)&amp;"'!O$17:O$21"))),"")</f>
        <v>0</v>
      </c>
      <c r="P36" s="138">
        <f t="array" aca="1" ref="P36" ca="1">IFERROR(SUM(IF(INDIRECT("'Semaine "&amp;WEEKNUM(C36,1)&amp;"'!A$37:A$41")=Accueil!C36,INDIRECT("'Semaine "&amp;WEEKNUM(C36,1)&amp;"'!N$37:N$41"))),"")</f>
        <v>0</v>
      </c>
      <c r="Q36" s="139">
        <f t="array" aca="1" ref="Q36" ca="1">IFERROR(SUM(IF(INDIRECT("'Semaine "&amp;WEEKNUM(C36,1)&amp;"'!A$37:A$41")=Accueil!C36,INDIRECT("'Semaine "&amp;WEEKNUM(C36,1)&amp;"'!O$37:O$41"))),"")</f>
        <v>0</v>
      </c>
      <c r="R36" s="156">
        <f t="array" aca="1" ref="R36" ca="1">IFERROR(SUM(IF(INDIRECT("'Semaine "&amp;WEEKNUM(C36,1)&amp;"'!A$37:A$41")=Accueil!C36,INDIRECT("'Semaine "&amp;WEEKNUM(C36,1)&amp;"'!F$37:F$41"))),"")</f>
        <v>0</v>
      </c>
      <c r="S36" s="163">
        <f t="array" aca="1" ref="S36" ca="1">IFERROR(SUM(IF(INDIRECT("'Semaine "&amp;WEEKNUM(C36,1)&amp;"'!A$37:A$41")=Accueil!C36,INDIRECT("'Semaine "&amp;WEEKNUM(C36,1)&amp;"'!G$37:G$41"))),"")</f>
        <v>0</v>
      </c>
      <c r="T36" s="148">
        <f t="array" aca="1" ref="T36" ca="1">IFERROR(SUM(IF(INDIRECT("'Semaine "&amp;WEEKNUM(C36,1)&amp;"'!A$27:A$31")=Accueil!C36,INDIRECT("'Semaine "&amp;WEEKNUM(C36,1)&amp;"'!N$27:N$31"))),"")</f>
        <v>0</v>
      </c>
      <c r="U36" s="149">
        <f t="array" aca="1" ref="U36" ca="1">IFERROR(SUM(IF(INDIRECT("'Semaine "&amp;WEEKNUM(C36,1)&amp;"'!A$27:A$31")=Accueil!C36,INDIRECT("'Semaine "&amp;WEEKNUM(C36,1)&amp;"'!O$27:O$31"))),"")</f>
        <v>0</v>
      </c>
      <c r="V36" s="156">
        <f t="array" aca="1" ref="V36" ca="1">IFERROR(SUM(IF(INDIRECT("'Semaine "&amp;WEEKNUM(C36,1)&amp;"'!A$46:A$50")=Accueil!C36,INDIRECT("'Semaine "&amp;WEEKNUM(C36,1)&amp;"'!N$46:N$50"))),"")</f>
        <v>0</v>
      </c>
      <c r="W36" s="163">
        <f t="array" aca="1" ref="W36" ca="1">IFERROR(SUM(IF(INDIRECT("'Semaine "&amp;WEEKNUM(C36,1)&amp;"'!A$46:A$50")=Accueil!C36,INDIRECT("'Semaine "&amp;WEEKNUM(C36,1)&amp;"'!O$46:O$50"))),"")</f>
        <v>0</v>
      </c>
      <c r="X36" s="156">
        <f t="array" aca="1" ref="X36" ca="1">IFERROR(SUM(IF(INDIRECT("'Semaine "&amp;WEEKNUM(C36,1)&amp;"'!A$46:A$50")=Accueil!C36,INDIRECT("'Semaine "&amp;WEEKNUM(C36,1)&amp;"'!F$46:F$50"))),"")</f>
        <v>0</v>
      </c>
      <c r="Y36" s="163">
        <f t="array" aca="1" ref="Y36" ca="1">IFERROR(SUM(IF(INDIRECT("'Semaine "&amp;WEEKNUM(C36,1)&amp;"'!A$46:A$50")=Accueil!C36,INDIRECT("'Semaine "&amp;WEEKNUM(C36,1)&amp;"'!g$46:g$50"))),"")</f>
        <v>0</v>
      </c>
      <c r="Z36"/>
      <c r="AA36" s="138">
        <f t="array" aca="1" ref="AA36" ca="1">IFERROR(SUM(IF(INDIRECT("'Semaine "&amp;WEEKNUM(C36,1)&amp;"'!A$7:A$50")=Accueil!C36,INDIRECT("'Semaine "&amp;WEEKNUM(C36,1)&amp;"'!F$7:F$50")+INDIRECT("'Semaine "&amp;WEEKNUM(C36,1)&amp;"'!N$7:N$50"),0)),"")</f>
        <v>0</v>
      </c>
      <c r="AB36" s="139">
        <f t="array" aca="1" ref="AB36" ca="1">IFERROR(SUM(IF(INDIRECT("'Semaine "&amp;WEEKNUM(C36,1)&amp;"'!A$7:A$50")=Accueil!C36,INDIRECT("'Semaine "&amp;WEEKNUM(C36,1)&amp;"'!G$7:G$50")+INDIRECT("'Semaine "&amp;WEEKNUM(C36,1)&amp;"'!O$7:O$50"),0)),"")</f>
        <v>0</v>
      </c>
      <c r="AD36" s="191"/>
      <c r="AE36" s="191"/>
    </row>
    <row r="37" spans="1:32" s="88" customFormat="1" ht="20.100000000000001" customHeight="1" x14ac:dyDescent="0.3">
      <c r="A37" s="169" t="b">
        <f>IF(ISNA(WEEKDAY(C37)),"")</f>
        <v>0</v>
      </c>
      <c r="B37" s="178" t="str">
        <f t="shared" si="1"/>
        <v/>
      </c>
      <c r="C37" s="194">
        <f>IF(MONTH(MAX($C$8:$C$35)+2)=MONTH($C$35),MAX($C$8:$C$35)+2,"")</f>
        <v>40938</v>
      </c>
      <c r="D37" s="156">
        <f t="array" aca="1" ref="D37" ca="1">IFERROR(SUM(IF(INDIRECT("'Semaine "&amp;WEEKNUM(C37,1)&amp;"'!A$7:A$11")=Accueil!C37,INDIRECT("'Semaine "&amp;WEEKNUM(C37,1)&amp;"'!F$7:F$11"))),"")</f>
        <v>0.31250000000000011</v>
      </c>
      <c r="E37" s="207">
        <f t="array" aca="1" ref="E37" ca="1">IFERROR(SUM(IF(INDIRECT("'Semaine "&amp;WEEKNUM(C37,1)&amp;"'!A$7:A$11")=Accueil!C37,INDIRECT("'Semaine "&amp;WEEKNUM(C37,1)&amp;"'!G$7:G$11"))),"")</f>
        <v>1</v>
      </c>
      <c r="F37" s="207"/>
      <c r="G37" s="228"/>
      <c r="H37" s="148">
        <f t="array" aca="1" ref="H37" ca="1">IFERROR(SUM(IF(INDIRECT("'Semaine "&amp;WEEKNUM($C37,1)&amp;"'!A$17:A$21")=Accueil!$C37,INDIRECT("'Semaine "&amp;WEEKNUM($C37,1)&amp;"'!F$17:F$21"))),"")</f>
        <v>0.31250000000000011</v>
      </c>
      <c r="I37" s="139">
        <f t="array" aca="1" ref="I37" ca="1">IFERROR(SUM(IF(INDIRECT("'Semaine "&amp;WEEKNUM($C37,1)&amp;"'!A$17:A$21")=Accueil!$C37,INDIRECT("'Semaine "&amp;WEEKNUM($C37,1)&amp;"'!g$17:g$21"))),"")</f>
        <v>1</v>
      </c>
      <c r="J37" s="158">
        <f t="array" aca="1" ref="J37" ca="1">IFERROR(SUM(IF(INDIRECT("'Semaine "&amp;WEEKNUM($C37,1)&amp;"'!A$27:A$31")=Accueil!$C37,INDIRECT("'Semaine "&amp;WEEKNUM($C37,1)&amp;"'!F$27:F$31"))),"")</f>
        <v>0.31250000000000011</v>
      </c>
      <c r="K37" s="163">
        <f t="array" aca="1" ref="K37" ca="1">IFERROR(SUM(IF(INDIRECT("'Semaine "&amp;WEEKNUM($C37,1)&amp;"'!A$27:A$31")=Accueil!$C37,INDIRECT("'Semaine "&amp;WEEKNUM($C37,1)&amp;"'!G$27:G$31"))),"")</f>
        <v>1</v>
      </c>
      <c r="L37" s="138">
        <f t="array" aca="1" ref="L37" ca="1">IFERROR(SUM(IF(INDIRECT("'Semaine "&amp;WEEKNUM(C37,1)&amp;"'!A$7:A$11")=Accueil!C37,INDIRECT("'Semaine "&amp;WEEKNUM(C37,1)&amp;"'!N$7:N$11"))),"")</f>
        <v>0.31250000000000011</v>
      </c>
      <c r="M37" s="139">
        <f t="array" aca="1" ref="M37" ca="1">IFERROR(SUM(IF(INDIRECT("'Semaine "&amp;WEEKNUM(C37,1)&amp;"'!A$7:A$11")=Accueil!C37,INDIRECT("'Semaine "&amp;WEEKNUM(C37,1)&amp;"'!O$7:O$11"))),"")</f>
        <v>1</v>
      </c>
      <c r="N37" s="156">
        <f t="array" aca="1" ref="N37" ca="1">IFERROR(SUM(IF(INDIRECT("'Semaine "&amp;WEEKNUM(C37,1)&amp;"'!A$17:A$21")=Accueil!C37,INDIRECT("'Semaine "&amp;WEEKNUM(C37,1)&amp;"'!N$17:N$21"))),"")</f>
        <v>0.31250000000000011</v>
      </c>
      <c r="O37" s="163">
        <f t="array" aca="1" ref="O37" ca="1">IFERROR(SUM(IF(INDIRECT("'Semaine "&amp;WEEKNUM(C37,1)&amp;"'!A$17:A$21")=Accueil!C37,INDIRECT("'Semaine "&amp;WEEKNUM(C37,1)&amp;"'!O$17:O$21"))),"")</f>
        <v>1</v>
      </c>
      <c r="P37" s="138">
        <f t="array" aca="1" ref="P37" ca="1">IFERROR(SUM(IF(INDIRECT("'Semaine "&amp;WEEKNUM(C37,1)&amp;"'!A$37:A$41")=Accueil!C37,INDIRECT("'Semaine "&amp;WEEKNUM(C37,1)&amp;"'!N$37:N$41"))),"")</f>
        <v>0</v>
      </c>
      <c r="Q37" s="139">
        <f t="array" aca="1" ref="Q37" ca="1">IFERROR(SUM(IF(INDIRECT("'Semaine "&amp;WEEKNUM(C37,1)&amp;"'!A$37:A$41")=Accueil!C37,INDIRECT("'Semaine "&amp;WEEKNUM(C37,1)&amp;"'!O$37:O$41"))),"")</f>
        <v>0</v>
      </c>
      <c r="R37" s="156">
        <f t="array" aca="1" ref="R37" ca="1">IFERROR(SUM(IF(INDIRECT("'Semaine "&amp;WEEKNUM(C37,1)&amp;"'!A$37:A$41")=Accueil!C37,INDIRECT("'Semaine "&amp;WEEKNUM(C37,1)&amp;"'!F$37:F$41"))),"")</f>
        <v>0.31250000000000011</v>
      </c>
      <c r="S37" s="163">
        <f t="array" aca="1" ref="S37" ca="1">IFERROR(SUM(IF(INDIRECT("'Semaine "&amp;WEEKNUM(C37,1)&amp;"'!A$37:A$41")=Accueil!C37,INDIRECT("'Semaine "&amp;WEEKNUM(C37,1)&amp;"'!G$37:G$41"))),"")</f>
        <v>1</v>
      </c>
      <c r="T37" s="148">
        <f t="array" aca="1" ref="T37" ca="1">IFERROR(SUM(IF(INDIRECT("'Semaine "&amp;WEEKNUM(C37,1)&amp;"'!A$27:A$31")=Accueil!C37,INDIRECT("'Semaine "&amp;WEEKNUM(C37,1)&amp;"'!N$27:N$31"))),"")</f>
        <v>0.31250000000000011</v>
      </c>
      <c r="U37" s="149">
        <f t="array" aca="1" ref="U37" ca="1">IFERROR(SUM(IF(INDIRECT("'Semaine "&amp;WEEKNUM(C37,1)&amp;"'!A$27:A$31")=Accueil!C37,INDIRECT("'Semaine "&amp;WEEKNUM(C37,1)&amp;"'!O$27:O$31"))),"")</f>
        <v>1</v>
      </c>
      <c r="V37" s="156">
        <f t="array" aca="1" ref="V37" ca="1">IFERROR(SUM(IF(INDIRECT("'Semaine "&amp;WEEKNUM(C37,1)&amp;"'!A$46:A$50")=Accueil!C37,INDIRECT("'Semaine "&amp;WEEKNUM(C37,1)&amp;"'!N$46:N$50"))),"")</f>
        <v>0</v>
      </c>
      <c r="W37" s="163">
        <f t="array" aca="1" ref="W37" ca="1">IFERROR(SUM(IF(INDIRECT("'Semaine "&amp;WEEKNUM(C37,1)&amp;"'!A$46:A$50")=Accueil!C37,INDIRECT("'Semaine "&amp;WEEKNUM(C37,1)&amp;"'!O$46:O$50"))),"")</f>
        <v>0</v>
      </c>
      <c r="X37" s="156">
        <f t="array" aca="1" ref="X37" ca="1">IFERROR(SUM(IF(INDIRECT("'Semaine "&amp;WEEKNUM(C37,1)&amp;"'!A$46:A$50")=Accueil!C37,INDIRECT("'Semaine "&amp;WEEKNUM(C37,1)&amp;"'!F$46:F$50"))),"")</f>
        <v>0</v>
      </c>
      <c r="Y37" s="163">
        <f t="array" aca="1" ref="Y37" ca="1">IFERROR(SUM(IF(INDIRECT("'Semaine "&amp;WEEKNUM(C37,1)&amp;"'!A$46:A$50")=Accueil!C37,INDIRECT("'Semaine "&amp;WEEKNUM(C37,1)&amp;"'!g$46:g$50"))),"")</f>
        <v>0</v>
      </c>
      <c r="Z37"/>
      <c r="AA37" s="138">
        <f t="array" aca="1" ref="AA37" ca="1">IFERROR(SUM(IF(INDIRECT("'Semaine "&amp;WEEKNUM(C37,1)&amp;"'!A$7:A$50")=Accueil!C37,INDIRECT("'Semaine "&amp;WEEKNUM(C37,1)&amp;"'!F$7:F$50")+INDIRECT("'Semaine "&amp;WEEKNUM(C37,1)&amp;"'!N$7:N$50"),0)),"")</f>
        <v>2.1875000000000009</v>
      </c>
      <c r="AB37" s="139">
        <f t="array" aca="1" ref="AB37" ca="1">IFERROR(SUM(IF(INDIRECT("'Semaine "&amp;WEEKNUM(C37,1)&amp;"'!A$7:A$50")=Accueil!C37,INDIRECT("'Semaine "&amp;WEEKNUM(C37,1)&amp;"'!G$7:G$50")+INDIRECT("'Semaine "&amp;WEEKNUM(C37,1)&amp;"'!O$7:O$50"),0)),"")</f>
        <v>7</v>
      </c>
      <c r="AD37" s="191"/>
      <c r="AE37" s="191"/>
    </row>
    <row r="38" spans="1:32" s="83" customFormat="1" ht="20.100000000000001" customHeight="1" thickBot="1" x14ac:dyDescent="0.35">
      <c r="A38" s="169" t="b">
        <f>IF(ISNA(WEEKDAY(C38)),"")</f>
        <v>0</v>
      </c>
      <c r="B38" s="178" t="str">
        <f t="shared" si="1"/>
        <v/>
      </c>
      <c r="C38" s="194">
        <f>IF(MONTH(MAX($C$8:$C$35)+3)=MONTH($C$35),MAX($C$8:$C$35)+3,"")</f>
        <v>40939</v>
      </c>
      <c r="D38" s="164">
        <f t="array" aca="1" ref="D38" ca="1">IFERROR(SUM(IF(INDIRECT("'Semaine "&amp;WEEKNUM(C38,1)&amp;"'!A$7:A$11")=Accueil!C38,INDIRECT("'Semaine "&amp;WEEKNUM(C38,1)&amp;"'!F$7:F$11"))),"")</f>
        <v>0.16666666666666669</v>
      </c>
      <c r="E38" s="208">
        <f t="array" aca="1" ref="E38" ca="1">IFERROR(SUM(IF(INDIRECT("'Semaine "&amp;WEEKNUM(C38,1)&amp;"'!A$7:A$11")=Accueil!C38,INDIRECT("'Semaine "&amp;WEEKNUM(C38,1)&amp;"'!G$7:G$11"))),"")</f>
        <v>1</v>
      </c>
      <c r="F38" s="208"/>
      <c r="G38" s="229"/>
      <c r="H38" s="209">
        <f t="array" aca="1" ref="H38" ca="1">IFERROR(SUM(IF(INDIRECT("'Semaine "&amp;WEEKNUM($C38,1)&amp;"'!A$17:A$21")=Accueil!$C38,INDIRECT("'Semaine "&amp;WEEKNUM($C38,1)&amp;"'!F$17:F$21"))),"")</f>
        <v>0.16666666666666669</v>
      </c>
      <c r="I38" s="198">
        <f t="array" aca="1" ref="I38" ca="1">IFERROR(SUM(IF(INDIRECT("'Semaine "&amp;WEEKNUM($C38,1)&amp;"'!A$17:A$21")=Accueil!$C38,INDIRECT("'Semaine "&amp;WEEKNUM($C38,1)&amp;"'!g$17:g$21"))),"")</f>
        <v>1</v>
      </c>
      <c r="J38" s="200">
        <f t="array" aca="1" ref="J38" ca="1">IFERROR(SUM(IF(INDIRECT("'Semaine "&amp;WEEKNUM($C38,1)&amp;"'!A$27:A$31")=Accueil!$C38,INDIRECT("'Semaine "&amp;WEEKNUM($C38,1)&amp;"'!F$27:F$31"))),"")</f>
        <v>0.16666666666666669</v>
      </c>
      <c r="K38" s="165">
        <f t="array" aca="1" ref="K38" ca="1">IFERROR(SUM(IF(INDIRECT("'Semaine "&amp;WEEKNUM($C38,1)&amp;"'!A$27:A$31")=Accueil!$C38,INDIRECT("'Semaine "&amp;WEEKNUM($C38,1)&amp;"'!G$27:G$31"))),"")</f>
        <v>1</v>
      </c>
      <c r="L38" s="197">
        <f t="array" aca="1" ref="L38" ca="1">IFERROR(SUM(IF(INDIRECT("'Semaine "&amp;WEEKNUM(C38,1)&amp;"'!A$7:A$11")=Accueil!C38,INDIRECT("'Semaine "&amp;WEEKNUM(C38,1)&amp;"'!N$7:N$11"))),"")</f>
        <v>0.16666666666666669</v>
      </c>
      <c r="M38" s="198">
        <f t="array" aca="1" ref="M38" ca="1">IFERROR(SUM(IF(INDIRECT("'Semaine "&amp;WEEKNUM(C38,1)&amp;"'!A$7:A$11")=Accueil!C38,INDIRECT("'Semaine "&amp;WEEKNUM(C38,1)&amp;"'!O$7:O$11"))),"")</f>
        <v>1</v>
      </c>
      <c r="N38" s="164">
        <f t="array" aca="1" ref="N38" ca="1">IFERROR(SUM(IF(INDIRECT("'Semaine "&amp;WEEKNUM(C38,1)&amp;"'!A$17:A$21")=Accueil!C38,INDIRECT("'Semaine "&amp;WEEKNUM(C38,1)&amp;"'!N$17:N$21"))),"")</f>
        <v>0.16666666666666669</v>
      </c>
      <c r="O38" s="165">
        <f t="array" aca="1" ref="O38" ca="1">IFERROR(SUM(IF(INDIRECT("'Semaine "&amp;WEEKNUM(C38,1)&amp;"'!A$17:A$21")=Accueil!C38,INDIRECT("'Semaine "&amp;WEEKNUM(C38,1)&amp;"'!O$17:O$21"))),"")</f>
        <v>1</v>
      </c>
      <c r="P38" s="197">
        <f t="array" aca="1" ref="P38" ca="1">IFERROR(SUM(IF(INDIRECT("'Semaine "&amp;WEEKNUM(C38,1)&amp;"'!A$37:A$41")=Accueil!C38,INDIRECT("'Semaine "&amp;WEEKNUM(C38,1)&amp;"'!N$37:N$41"))),"")</f>
        <v>0</v>
      </c>
      <c r="Q38" s="198">
        <f t="array" aca="1" ref="Q38" ca="1">IFERROR(SUM(IF(INDIRECT("'Semaine "&amp;WEEKNUM(C38,1)&amp;"'!A$37:A$41")=Accueil!C38,INDIRECT("'Semaine "&amp;WEEKNUM(C38,1)&amp;"'!O$37:O$41"))),"")</f>
        <v>0</v>
      </c>
      <c r="R38" s="164">
        <f t="array" aca="1" ref="R38" ca="1">IFERROR(SUM(IF(INDIRECT("'Semaine "&amp;WEEKNUM(C38,1)&amp;"'!A$37:A$41")=Accueil!C38,INDIRECT("'Semaine "&amp;WEEKNUM(C38,1)&amp;"'!F$37:F$41"))),"")</f>
        <v>0.16666666666666669</v>
      </c>
      <c r="S38" s="165">
        <f t="array" aca="1" ref="S38" ca="1">IFERROR(SUM(IF(INDIRECT("'Semaine "&amp;WEEKNUM(C38,1)&amp;"'!A$37:A$41")=Accueil!C38,INDIRECT("'Semaine "&amp;WEEKNUM(C38,1)&amp;"'!G$37:G$41"))),"")</f>
        <v>1</v>
      </c>
      <c r="T38" s="148">
        <f t="array" aca="1" ref="T38" ca="1">IFERROR(SUM(IF(INDIRECT("'Semaine "&amp;WEEKNUM(C38,1)&amp;"'!A$27:A$31")=Accueil!C38,INDIRECT("'Semaine "&amp;WEEKNUM(C38,1)&amp;"'!N$27:N$31"))),"")</f>
        <v>0.16666666666666669</v>
      </c>
      <c r="U38" s="149">
        <f t="array" aca="1" ref="U38" ca="1">IFERROR(SUM(IF(INDIRECT("'Semaine "&amp;WEEKNUM(C38,1)&amp;"'!A$27:A$31")=Accueil!C38,INDIRECT("'Semaine "&amp;WEEKNUM(C38,1)&amp;"'!O$27:O$31"))),"")</f>
        <v>1</v>
      </c>
      <c r="V38" s="164">
        <f t="array" aca="1" ref="V38" ca="1">IFERROR(SUM(IF(INDIRECT("'Semaine "&amp;WEEKNUM(C38,1)&amp;"'!A$46:A$50")=Accueil!C38,INDIRECT("'Semaine "&amp;WEEKNUM(C38,1)&amp;"'!N$46:N$50"))),"")</f>
        <v>0</v>
      </c>
      <c r="W38" s="165">
        <f t="array" aca="1" ref="W38" ca="1">IFERROR(SUM(IF(INDIRECT("'Semaine "&amp;WEEKNUM(C38,1)&amp;"'!A$46:A$50")=Accueil!C38,INDIRECT("'Semaine "&amp;WEEKNUM(C38,1)&amp;"'!O$46:O$50"))),"")</f>
        <v>0</v>
      </c>
      <c r="X38" s="164">
        <f t="array" aca="1" ref="X38" ca="1">IFERROR(SUM(IF(INDIRECT("'Semaine "&amp;WEEKNUM(C38,1)&amp;"'!A$46:A$50")=Accueil!C38,INDIRECT("'Semaine "&amp;WEEKNUM(C38,1)&amp;"'!F$46:F$50"))),"")</f>
        <v>0</v>
      </c>
      <c r="Y38" s="165">
        <f t="array" aca="1" ref="Y38" ca="1">IFERROR(SUM(IF(INDIRECT("'Semaine "&amp;WEEKNUM(C38,1)&amp;"'!A$46:A$50")=Accueil!C38,INDIRECT("'Semaine "&amp;WEEKNUM(C38,1)&amp;"'!g$46:g$50"))),"")</f>
        <v>0</v>
      </c>
      <c r="Z38"/>
      <c r="AA38" s="138">
        <f t="array" aca="1" ref="AA38" ca="1">IFERROR(SUM(IF(INDIRECT("'Semaine "&amp;WEEKNUM(C38,1)&amp;"'!A$7:A$50")=Accueil!C38,INDIRECT("'Semaine "&amp;WEEKNUM(C38,1)&amp;"'!F$7:F$50")+INDIRECT("'Semaine "&amp;WEEKNUM(C38,1)&amp;"'!N$7:N$50"),0)),"")</f>
        <v>1.1666666666666667</v>
      </c>
      <c r="AB38" s="139">
        <f t="array" aca="1" ref="AB38" ca="1">IFERROR(SUM(IF(INDIRECT("'Semaine "&amp;WEEKNUM(C38,1)&amp;"'!A$7:A$50")=Accueil!C38,INDIRECT("'Semaine "&amp;WEEKNUM(C38,1)&amp;"'!G$7:G$50")+INDIRECT("'Semaine "&amp;WEEKNUM(C38,1)&amp;"'!O$7:O$50"),0)),"")</f>
        <v>7</v>
      </c>
      <c r="AD38" s="189"/>
      <c r="AE38" s="189"/>
    </row>
    <row r="39" spans="1:32" s="83" customFormat="1" ht="20.100000000000001" customHeight="1" thickBot="1" x14ac:dyDescent="0.3">
      <c r="A39" s="171"/>
      <c r="B39" s="177"/>
      <c r="C39" s="213" t="s">
        <v>35</v>
      </c>
      <c r="D39" s="212">
        <f ca="1">SUM(D8:D38)</f>
        <v>5.1319444444444464</v>
      </c>
      <c r="E39" s="215">
        <f t="shared" ref="E39:W39" ca="1" si="2">SUM(E8:E38)</f>
        <v>18</v>
      </c>
      <c r="F39" s="215"/>
      <c r="G39" s="157"/>
      <c r="H39" s="214">
        <f t="shared" ca="1" si="2"/>
        <v>4.8125000000000018</v>
      </c>
      <c r="I39" s="196">
        <f t="shared" ca="1" si="2"/>
        <v>17</v>
      </c>
      <c r="J39" s="166">
        <f t="shared" ca="1" si="2"/>
        <v>3.354166666666667</v>
      </c>
      <c r="K39" s="167">
        <f t="shared" ca="1" si="2"/>
        <v>12</v>
      </c>
      <c r="L39" s="195">
        <f t="shared" ca="1" si="2"/>
        <v>4.8125000000000018</v>
      </c>
      <c r="M39" s="196">
        <f t="shared" ca="1" si="2"/>
        <v>21</v>
      </c>
      <c r="N39" s="166">
        <f t="shared" ca="1" si="2"/>
        <v>4.1875000000000009</v>
      </c>
      <c r="O39" s="167">
        <f t="shared" ca="1" si="2"/>
        <v>15</v>
      </c>
      <c r="P39" s="141">
        <f t="shared" ca="1" si="2"/>
        <v>2.2847222222222219</v>
      </c>
      <c r="Q39" s="142">
        <f t="shared" ca="1" si="2"/>
        <v>8</v>
      </c>
      <c r="R39" s="166">
        <f t="shared" ca="1" si="2"/>
        <v>1.9375000000000007</v>
      </c>
      <c r="S39" s="167">
        <f t="shared" ca="1" si="2"/>
        <v>7</v>
      </c>
      <c r="T39" s="141">
        <f t="shared" ca="1" si="2"/>
        <v>3.354166666666667</v>
      </c>
      <c r="U39" s="142">
        <f t="shared" ca="1" si="2"/>
        <v>12</v>
      </c>
      <c r="V39" s="166">
        <f t="shared" ca="1" si="2"/>
        <v>0</v>
      </c>
      <c r="W39" s="167">
        <f t="shared" ca="1" si="2"/>
        <v>0</v>
      </c>
      <c r="X39" s="193"/>
      <c r="Y39" s="157"/>
      <c r="Z39" s="153"/>
      <c r="AA39" s="143">
        <f ca="1">SUM(AA8:AA38)</f>
        <v>29.875000000000007</v>
      </c>
      <c r="AB39" s="144">
        <f ca="1">SUM(AB8:AB38)</f>
        <v>110</v>
      </c>
      <c r="AD39" s="189"/>
      <c r="AE39" s="189"/>
    </row>
    <row r="40" spans="1:32" s="83" customFormat="1" ht="20.100000000000001" customHeight="1" x14ac:dyDescent="0.25">
      <c r="I40" s="80"/>
      <c r="J40"/>
      <c r="K40"/>
      <c r="L40" s="174"/>
      <c r="M40"/>
      <c r="N40"/>
      <c r="O40"/>
      <c r="P40"/>
      <c r="Q40"/>
      <c r="R40"/>
      <c r="V40" s="82"/>
      <c r="W40" s="85"/>
      <c r="X40" s="85"/>
      <c r="Y40" s="85"/>
      <c r="Z40" s="86"/>
      <c r="AA40" s="174">
        <f ca="1">V39+T39+R39+P39+N39+L39+J39+H39+D39</f>
        <v>29.875000000000011</v>
      </c>
      <c r="AB40" s="175">
        <f ca="1">W39+U39+S39+Q39+O39+M39+K39+I39+E39</f>
        <v>110</v>
      </c>
      <c r="AD40" s="189"/>
      <c r="AE40" s="188"/>
      <c r="AF40"/>
    </row>
    <row r="41" spans="1:32" s="83" customFormat="1" ht="20.100000000000001" customHeight="1" x14ac:dyDescent="0.25">
      <c r="AD41" s="189"/>
      <c r="AE41" s="189"/>
    </row>
    <row r="42" spans="1:32" s="83" customFormat="1" ht="20.100000000000001" customHeight="1" thickBot="1" x14ac:dyDescent="0.3">
      <c r="AD42" s="189"/>
      <c r="AE42" s="189"/>
    </row>
    <row r="43" spans="1:32" s="83" customFormat="1" ht="20.100000000000001" customHeight="1" x14ac:dyDescent="0.25">
      <c r="B43" s="236"/>
      <c r="C43" s="245" t="s">
        <v>48</v>
      </c>
      <c r="D43" s="247" t="str">
        <f>D6</f>
        <v>Pierre</v>
      </c>
      <c r="E43" s="248"/>
      <c r="F43" s="232"/>
      <c r="G43" s="247" t="str">
        <f>H6</f>
        <v>Jacques</v>
      </c>
      <c r="H43" s="250"/>
      <c r="I43" s="247" t="str">
        <f>J6</f>
        <v>Dudu</v>
      </c>
      <c r="J43" s="250"/>
      <c r="K43" s="247" t="str">
        <f>L6</f>
        <v>Paul</v>
      </c>
      <c r="L43" s="250"/>
      <c r="M43" s="247" t="str">
        <f>N6</f>
        <v>Momo</v>
      </c>
      <c r="N43" s="250"/>
      <c r="O43" s="247" t="str">
        <f>P6</f>
        <v>Jean</v>
      </c>
      <c r="P43" s="250"/>
      <c r="Q43" s="247" t="str">
        <f>R6</f>
        <v>David</v>
      </c>
      <c r="R43" s="250"/>
      <c r="S43" s="247" t="str">
        <f>T6</f>
        <v>Doudou</v>
      </c>
      <c r="T43" s="250"/>
      <c r="U43" s="247" t="str">
        <f>V6</f>
        <v>Alain</v>
      </c>
      <c r="V43" s="250"/>
      <c r="W43" s="247" t="str">
        <f>X6</f>
        <v>Alfred</v>
      </c>
      <c r="X43" s="250"/>
      <c r="Y43" s="230"/>
      <c r="Z43" s="172"/>
      <c r="AA43" s="236"/>
      <c r="AB43" s="237"/>
      <c r="AD43" s="189"/>
      <c r="AE43" s="189"/>
    </row>
    <row r="44" spans="1:32" s="83" customFormat="1" ht="20.100000000000001" customHeight="1" thickBot="1" x14ac:dyDescent="0.3">
      <c r="B44" s="244"/>
      <c r="C44" s="246"/>
      <c r="D44" s="231" t="s">
        <v>18</v>
      </c>
      <c r="E44" s="223" t="s">
        <v>3</v>
      </c>
      <c r="F44" s="233"/>
      <c r="G44" s="231" t="s">
        <v>18</v>
      </c>
      <c r="H44" s="223" t="s">
        <v>3</v>
      </c>
      <c r="I44" s="231" t="s">
        <v>18</v>
      </c>
      <c r="J44" s="223" t="s">
        <v>3</v>
      </c>
      <c r="K44" s="231" t="s">
        <v>18</v>
      </c>
      <c r="L44" s="223" t="s">
        <v>3</v>
      </c>
      <c r="M44" s="231" t="s">
        <v>18</v>
      </c>
      <c r="N44" s="223" t="s">
        <v>3</v>
      </c>
      <c r="O44" s="231" t="s">
        <v>18</v>
      </c>
      <c r="P44" s="223" t="s">
        <v>3</v>
      </c>
      <c r="Q44" s="231" t="s">
        <v>18</v>
      </c>
      <c r="R44" s="223" t="s">
        <v>3</v>
      </c>
      <c r="S44" s="231" t="s">
        <v>18</v>
      </c>
      <c r="T44" s="223" t="s">
        <v>3</v>
      </c>
      <c r="U44" s="231" t="s">
        <v>18</v>
      </c>
      <c r="V44" s="223" t="s">
        <v>3</v>
      </c>
      <c r="W44" s="231" t="s">
        <v>18</v>
      </c>
      <c r="X44" s="223" t="s">
        <v>3</v>
      </c>
      <c r="AA44" s="210"/>
      <c r="AB44" s="210"/>
      <c r="AD44" s="189"/>
      <c r="AE44" s="189"/>
    </row>
    <row r="45" spans="1:32" s="83" customFormat="1" ht="20.100000000000001" customHeight="1" x14ac:dyDescent="0.25">
      <c r="C45" s="217" t="str">
        <f>C73</f>
        <v>Janvier</v>
      </c>
      <c r="D45" s="235" t="s">
        <v>47</v>
      </c>
      <c r="E45" s="224"/>
      <c r="F45" s="234"/>
      <c r="G45" s="225"/>
      <c r="H45" s="218"/>
      <c r="I45" s="225"/>
      <c r="J45" s="218"/>
      <c r="K45" s="225"/>
      <c r="L45" s="218"/>
      <c r="M45" s="225"/>
      <c r="N45" s="218"/>
      <c r="O45" s="225"/>
      <c r="P45" s="218"/>
      <c r="Q45" s="225"/>
      <c r="R45" s="218"/>
      <c r="S45" s="225"/>
      <c r="T45" s="218"/>
      <c r="U45" s="225"/>
      <c r="V45" s="218"/>
      <c r="W45" s="86"/>
      <c r="X45" s="218"/>
      <c r="AD45" s="189"/>
      <c r="AE45" s="189"/>
    </row>
    <row r="46" spans="1:32" s="83" customFormat="1" ht="20.100000000000001" customHeight="1" x14ac:dyDescent="0.25">
      <c r="C46" s="217" t="str">
        <f t="shared" ref="C46:C56" si="3">C74</f>
        <v>Février</v>
      </c>
      <c r="D46" s="225"/>
      <c r="E46" s="218"/>
      <c r="F46" s="86"/>
      <c r="G46" s="225"/>
      <c r="H46" s="218"/>
      <c r="I46" s="225"/>
      <c r="J46" s="218"/>
      <c r="K46" s="225"/>
      <c r="L46" s="218"/>
      <c r="M46" s="225"/>
      <c r="N46" s="218"/>
      <c r="O46" s="225"/>
      <c r="P46" s="218"/>
      <c r="Q46" s="225"/>
      <c r="R46" s="218"/>
      <c r="S46" s="225"/>
      <c r="T46" s="218"/>
      <c r="U46" s="225"/>
      <c r="V46" s="218"/>
      <c r="W46" s="86"/>
      <c r="X46" s="218"/>
      <c r="AD46" s="189"/>
      <c r="AE46" s="189"/>
    </row>
    <row r="47" spans="1:32" s="83" customFormat="1" ht="20.100000000000001" customHeight="1" x14ac:dyDescent="0.25">
      <c r="C47" s="217" t="str">
        <f t="shared" si="3"/>
        <v>Mars</v>
      </c>
      <c r="D47" s="225"/>
      <c r="E47" s="218"/>
      <c r="F47" s="86"/>
      <c r="G47" s="225"/>
      <c r="H47" s="218"/>
      <c r="I47" s="225"/>
      <c r="J47" s="218"/>
      <c r="K47" s="225"/>
      <c r="L47" s="218"/>
      <c r="M47" s="225"/>
      <c r="N47" s="218"/>
      <c r="O47" s="225"/>
      <c r="P47" s="218"/>
      <c r="Q47" s="225"/>
      <c r="R47" s="218"/>
      <c r="S47" s="225"/>
      <c r="T47" s="218"/>
      <c r="U47" s="225"/>
      <c r="V47" s="218"/>
      <c r="W47" s="86"/>
      <c r="X47" s="218"/>
      <c r="AD47" s="189"/>
      <c r="AE47" s="189"/>
    </row>
    <row r="48" spans="1:32" s="83" customFormat="1" ht="20.100000000000001" customHeight="1" x14ac:dyDescent="0.25">
      <c r="C48" s="217" t="str">
        <f t="shared" si="3"/>
        <v>Avril</v>
      </c>
      <c r="D48" s="225"/>
      <c r="E48" s="218"/>
      <c r="F48" s="86"/>
      <c r="G48" s="225"/>
      <c r="H48" s="218"/>
      <c r="I48" s="225"/>
      <c r="J48" s="218"/>
      <c r="K48" s="225"/>
      <c r="L48" s="218"/>
      <c r="M48" s="225"/>
      <c r="N48" s="218"/>
      <c r="O48" s="225"/>
      <c r="P48" s="218"/>
      <c r="Q48" s="225"/>
      <c r="R48" s="218"/>
      <c r="S48" s="225"/>
      <c r="T48" s="218"/>
      <c r="U48" s="225"/>
      <c r="V48" s="218"/>
      <c r="W48" s="86"/>
      <c r="X48" s="218"/>
      <c r="AD48" s="189"/>
      <c r="AE48" s="189"/>
    </row>
    <row r="49" spans="3:31" s="83" customFormat="1" ht="20.100000000000001" customHeight="1" x14ac:dyDescent="0.25">
      <c r="C49" s="217" t="str">
        <f t="shared" si="3"/>
        <v>Mai</v>
      </c>
      <c r="D49" s="225"/>
      <c r="E49" s="218"/>
      <c r="F49" s="86"/>
      <c r="G49" s="225"/>
      <c r="H49" s="218"/>
      <c r="I49" s="225"/>
      <c r="J49" s="218"/>
      <c r="K49" s="225"/>
      <c r="L49" s="218"/>
      <c r="M49" s="225"/>
      <c r="N49" s="218"/>
      <c r="O49" s="225"/>
      <c r="P49" s="218"/>
      <c r="Q49" s="225"/>
      <c r="R49" s="218"/>
      <c r="S49" s="225"/>
      <c r="T49" s="218"/>
      <c r="U49" s="225"/>
      <c r="V49" s="218"/>
      <c r="W49" s="86"/>
      <c r="X49" s="218"/>
      <c r="AD49" s="189"/>
      <c r="AE49" s="189"/>
    </row>
    <row r="50" spans="3:31" ht="20.100000000000001" customHeight="1" x14ac:dyDescent="0.25">
      <c r="C50" s="217" t="str">
        <f t="shared" si="3"/>
        <v>Juin</v>
      </c>
      <c r="D50" s="226"/>
      <c r="E50" s="219"/>
      <c r="F50" s="1"/>
      <c r="G50" s="226"/>
      <c r="H50" s="219"/>
      <c r="I50" s="226"/>
      <c r="J50" s="219"/>
      <c r="K50" s="226"/>
      <c r="L50" s="219"/>
      <c r="M50" s="226"/>
      <c r="N50" s="219"/>
      <c r="O50" s="226"/>
      <c r="P50" s="219"/>
      <c r="Q50" s="226"/>
      <c r="R50" s="219"/>
      <c r="S50" s="226"/>
      <c r="T50" s="219"/>
      <c r="U50" s="226"/>
      <c r="V50" s="219"/>
      <c r="W50" s="1"/>
      <c r="X50" s="219"/>
    </row>
    <row r="51" spans="3:31" ht="20.100000000000001" customHeight="1" x14ac:dyDescent="0.25">
      <c r="C51" s="217" t="str">
        <f t="shared" si="3"/>
        <v>Juillet</v>
      </c>
      <c r="D51" s="226"/>
      <c r="E51" s="219"/>
      <c r="F51" s="1"/>
      <c r="G51" s="226"/>
      <c r="H51" s="219"/>
      <c r="I51" s="226"/>
      <c r="J51" s="219"/>
      <c r="K51" s="226"/>
      <c r="L51" s="219"/>
      <c r="M51" s="226"/>
      <c r="N51" s="219"/>
      <c r="O51" s="226"/>
      <c r="P51" s="219"/>
      <c r="Q51" s="226"/>
      <c r="R51" s="219"/>
      <c r="S51" s="226"/>
      <c r="T51" s="219"/>
      <c r="U51" s="226"/>
      <c r="V51" s="219"/>
      <c r="W51" s="1"/>
      <c r="X51" s="219"/>
    </row>
    <row r="52" spans="3:31" ht="20.100000000000001" customHeight="1" x14ac:dyDescent="0.25">
      <c r="C52" s="217" t="str">
        <f t="shared" si="3"/>
        <v>Août</v>
      </c>
      <c r="D52" s="226"/>
      <c r="E52" s="219"/>
      <c r="F52" s="1"/>
      <c r="G52" s="226"/>
      <c r="H52" s="219"/>
      <c r="I52" s="226"/>
      <c r="J52" s="219"/>
      <c r="K52" s="226"/>
      <c r="L52" s="219"/>
      <c r="M52" s="226"/>
      <c r="N52" s="219"/>
      <c r="O52" s="226"/>
      <c r="P52" s="219"/>
      <c r="Q52" s="226"/>
      <c r="R52" s="219"/>
      <c r="S52" s="226"/>
      <c r="T52" s="219"/>
      <c r="U52" s="226"/>
      <c r="V52" s="219"/>
      <c r="W52" s="1"/>
      <c r="X52" s="219"/>
    </row>
    <row r="53" spans="3:31" ht="20.100000000000001" customHeight="1" x14ac:dyDescent="0.25">
      <c r="C53" s="217" t="str">
        <f t="shared" si="3"/>
        <v>Septembre</v>
      </c>
      <c r="D53" s="226"/>
      <c r="E53" s="219"/>
      <c r="F53" s="1"/>
      <c r="G53" s="226"/>
      <c r="H53" s="219"/>
      <c r="I53" s="226"/>
      <c r="J53" s="219"/>
      <c r="K53" s="226"/>
      <c r="L53" s="219"/>
      <c r="M53" s="226"/>
      <c r="N53" s="219"/>
      <c r="O53" s="226"/>
      <c r="P53" s="219"/>
      <c r="Q53" s="226"/>
      <c r="R53" s="219"/>
      <c r="S53" s="226"/>
      <c r="T53" s="219"/>
      <c r="U53" s="226"/>
      <c r="V53" s="219"/>
      <c r="W53" s="1"/>
      <c r="X53" s="219"/>
    </row>
    <row r="54" spans="3:31" ht="20.100000000000001" customHeight="1" x14ac:dyDescent="0.25">
      <c r="C54" s="217" t="str">
        <f t="shared" si="3"/>
        <v>Octobre</v>
      </c>
      <c r="D54" s="226"/>
      <c r="E54" s="219"/>
      <c r="F54" s="1"/>
      <c r="G54" s="226"/>
      <c r="H54" s="219"/>
      <c r="I54" s="226"/>
      <c r="J54" s="219"/>
      <c r="K54" s="226"/>
      <c r="L54" s="219"/>
      <c r="M54" s="226"/>
      <c r="N54" s="219"/>
      <c r="O54" s="226"/>
      <c r="P54" s="219"/>
      <c r="Q54" s="226"/>
      <c r="R54" s="219"/>
      <c r="S54" s="226"/>
      <c r="T54" s="219"/>
      <c r="U54" s="226"/>
      <c r="V54" s="219"/>
      <c r="W54" s="1"/>
      <c r="X54" s="219"/>
    </row>
    <row r="55" spans="3:31" ht="20.100000000000001" customHeight="1" x14ac:dyDescent="0.25">
      <c r="C55" s="217" t="str">
        <f t="shared" si="3"/>
        <v>Novembre</v>
      </c>
      <c r="D55" s="226"/>
      <c r="E55" s="219"/>
      <c r="F55" s="1"/>
      <c r="G55" s="226"/>
      <c r="H55" s="219"/>
      <c r="I55" s="226"/>
      <c r="J55" s="219"/>
      <c r="K55" s="226"/>
      <c r="L55" s="219"/>
      <c r="M55" s="226"/>
      <c r="N55" s="219"/>
      <c r="O55" s="226"/>
      <c r="P55" s="219"/>
      <c r="Q55" s="226"/>
      <c r="R55" s="219"/>
      <c r="S55" s="226"/>
      <c r="T55" s="219"/>
      <c r="U55" s="226"/>
      <c r="V55" s="219"/>
      <c r="W55" s="1"/>
      <c r="X55" s="219"/>
    </row>
    <row r="56" spans="3:31" ht="20.100000000000001" customHeight="1" thickBot="1" x14ac:dyDescent="0.3">
      <c r="C56" s="220" t="str">
        <f t="shared" si="3"/>
        <v>Décembre</v>
      </c>
      <c r="D56" s="227"/>
      <c r="E56" s="222"/>
      <c r="F56" s="221"/>
      <c r="G56" s="227"/>
      <c r="H56" s="222"/>
      <c r="I56" s="227"/>
      <c r="J56" s="222"/>
      <c r="K56" s="227"/>
      <c r="L56" s="222"/>
      <c r="M56" s="227"/>
      <c r="N56" s="222"/>
      <c r="O56" s="227"/>
      <c r="P56" s="222"/>
      <c r="Q56" s="227"/>
      <c r="R56" s="222"/>
      <c r="S56" s="227"/>
      <c r="T56" s="222"/>
      <c r="U56" s="227"/>
      <c r="V56" s="222"/>
      <c r="W56" s="221"/>
      <c r="X56" s="222"/>
    </row>
    <row r="57" spans="3:31" ht="20.100000000000001" customHeight="1" x14ac:dyDescent="0.25">
      <c r="C57" s="180"/>
    </row>
    <row r="71" spans="1:31" s="140" customFormat="1" x14ac:dyDescent="0.25">
      <c r="AD71" s="192"/>
      <c r="AE71" s="192"/>
    </row>
    <row r="73" spans="1:31" x14ac:dyDescent="0.25">
      <c r="B73" s="203">
        <v>1</v>
      </c>
      <c r="C73" s="203" t="s">
        <v>16</v>
      </c>
      <c r="D73" s="201" t="s">
        <v>37</v>
      </c>
    </row>
    <row r="74" spans="1:31" x14ac:dyDescent="0.25">
      <c r="A74" s="83"/>
      <c r="B74" s="203">
        <v>2</v>
      </c>
      <c r="C74" s="203" t="s">
        <v>5</v>
      </c>
      <c r="D74" s="201" t="s">
        <v>38</v>
      </c>
    </row>
    <row r="75" spans="1:31" x14ac:dyDescent="0.25">
      <c r="A75" s="83"/>
      <c r="B75" s="203">
        <v>3</v>
      </c>
      <c r="C75" s="203" t="s">
        <v>6</v>
      </c>
      <c r="D75" s="201" t="s">
        <v>39</v>
      </c>
    </row>
    <row r="76" spans="1:31" x14ac:dyDescent="0.25">
      <c r="A76" s="83"/>
      <c r="B76" s="203">
        <v>4</v>
      </c>
      <c r="C76" s="203" t="s">
        <v>7</v>
      </c>
      <c r="D76" s="201" t="s">
        <v>40</v>
      </c>
    </row>
    <row r="77" spans="1:31" x14ac:dyDescent="0.25">
      <c r="A77" s="83"/>
      <c r="B77" s="203">
        <v>5</v>
      </c>
      <c r="C77" s="203" t="s">
        <v>8</v>
      </c>
      <c r="D77" s="201" t="s">
        <v>41</v>
      </c>
    </row>
    <row r="78" spans="1:31" x14ac:dyDescent="0.25">
      <c r="A78" s="83"/>
      <c r="B78" s="203">
        <v>6</v>
      </c>
      <c r="C78" s="203" t="s">
        <v>9</v>
      </c>
      <c r="D78" s="201" t="s">
        <v>42</v>
      </c>
    </row>
    <row r="79" spans="1:31" x14ac:dyDescent="0.25">
      <c r="A79" s="83"/>
      <c r="B79" s="203">
        <v>7</v>
      </c>
      <c r="C79" s="203" t="s">
        <v>10</v>
      </c>
      <c r="D79" s="201" t="s">
        <v>43</v>
      </c>
    </row>
    <row r="80" spans="1:31" x14ac:dyDescent="0.25">
      <c r="A80" s="83"/>
      <c r="B80" s="203">
        <v>8</v>
      </c>
      <c r="C80" s="203" t="s">
        <v>15</v>
      </c>
      <c r="D80" s="201" t="s">
        <v>44</v>
      </c>
    </row>
    <row r="81" spans="1:4" x14ac:dyDescent="0.25">
      <c r="A81" s="83"/>
      <c r="B81" s="203">
        <v>9</v>
      </c>
      <c r="C81" s="203" t="s">
        <v>11</v>
      </c>
      <c r="D81" s="201" t="s">
        <v>45</v>
      </c>
    </row>
    <row r="82" spans="1:4" x14ac:dyDescent="0.25">
      <c r="A82" s="83"/>
      <c r="B82" s="203">
        <v>10</v>
      </c>
      <c r="C82" s="203" t="s">
        <v>12</v>
      </c>
      <c r="D82" s="202" t="s">
        <v>46</v>
      </c>
    </row>
    <row r="83" spans="1:4" x14ac:dyDescent="0.25">
      <c r="A83" s="83"/>
      <c r="B83" s="203">
        <v>11</v>
      </c>
      <c r="C83" s="203" t="s">
        <v>13</v>
      </c>
    </row>
    <row r="84" spans="1:4" x14ac:dyDescent="0.25">
      <c r="B84" s="203">
        <v>12</v>
      </c>
      <c r="C84" s="203" t="s">
        <v>14</v>
      </c>
    </row>
  </sheetData>
  <mergeCells count="26">
    <mergeCell ref="W43:X43"/>
    <mergeCell ref="AA6:AB6"/>
    <mergeCell ref="H6:I6"/>
    <mergeCell ref="J6:K6"/>
    <mergeCell ref="L6:M6"/>
    <mergeCell ref="N6:O6"/>
    <mergeCell ref="P6:Q6"/>
    <mergeCell ref="R6:S6"/>
    <mergeCell ref="T6:U6"/>
    <mergeCell ref="V6:W6"/>
    <mergeCell ref="AA43:AB43"/>
    <mergeCell ref="C6:C7"/>
    <mergeCell ref="B6:B7"/>
    <mergeCell ref="X6:Y6"/>
    <mergeCell ref="B43:B44"/>
    <mergeCell ref="C43:C44"/>
    <mergeCell ref="D43:E43"/>
    <mergeCell ref="D6:G6"/>
    <mergeCell ref="G43:H43"/>
    <mergeCell ref="I43:J43"/>
    <mergeCell ref="K43:L43"/>
    <mergeCell ref="M43:N43"/>
    <mergeCell ref="O43:P43"/>
    <mergeCell ref="Q43:R43"/>
    <mergeCell ref="S43:T43"/>
    <mergeCell ref="U43:V43"/>
  </mergeCells>
  <phoneticPr fontId="0" type="noConversion"/>
  <conditionalFormatting sqref="C9:C38">
    <cfRule type="expression" dxfId="12" priority="7" stopIfTrue="1">
      <formula>COUNTIF(fériés,C9)&gt;0</formula>
    </cfRule>
  </conditionalFormatting>
  <conditionalFormatting sqref="AA39">
    <cfRule type="expression" dxfId="11" priority="6">
      <formula>0</formula>
    </cfRule>
  </conditionalFormatting>
  <conditionalFormatting sqref="AA8:AB38 B8:Y38">
    <cfRule type="expression" dxfId="10" priority="54">
      <formula>WEEKDAY($C8,2)&gt;=6</formula>
    </cfRule>
  </conditionalFormatting>
  <hyperlinks>
    <hyperlink ref="AD3" location="'Accueil'!A1" display="Accueil"/>
    <hyperlink ref="AD4" location="'Semaine 1'!A1" display="Semaine 1"/>
    <hyperlink ref="AD5" location="'Semaine 2'!A1" display="Semaine 2"/>
    <hyperlink ref="AD6" location="'Semaine 3'!A1" display="Semaine 3"/>
    <hyperlink ref="AD7" location="'Semaine 4'!A1" display="Semaine 4"/>
    <hyperlink ref="AD8" location="'Semaine 5'!A1" display="Semaine 5"/>
    <hyperlink ref="AD9" location="'Semaine 6'!A1" display="Semaine 6"/>
    <hyperlink ref="AD10" location="'Semaine 7'!A1" display="Semaine 7"/>
    <hyperlink ref="AD11" location="'Semaine 8'!A1" display="Semaine 8"/>
    <hyperlink ref="AD12" location="'Semaine 9'!A1" display="Semaine 9"/>
  </hyperlinks>
  <printOptions horizontalCentered="1"/>
  <pageMargins left="0.59055118110236227" right="0.39370078740157483" top="0.59055118110236227" bottom="0.59055118110236227" header="0.51181102362204722" footer="0.51181102362204722"/>
  <pageSetup paperSize="9" scale="85" orientation="landscape" cellComments="asDisplayed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98" r:id="rId4" name="Button 94">
              <controlPr defaultSize="0" print="0" autoFill="0" autoPict="0" macro="[0]!test">
                <anchor moveWithCells="1" sizeWithCells="1">
                  <from>
                    <xdr:col>4</xdr:col>
                    <xdr:colOff>0</xdr:colOff>
                    <xdr:row>39</xdr:row>
                    <xdr:rowOff>114300</xdr:rowOff>
                  </from>
                  <to>
                    <xdr:col>8</xdr:col>
                    <xdr:colOff>95250</xdr:colOff>
                    <xdr:row>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9" r:id="rId5" name="Button 95">
              <controlPr defaultSize="0" print="0" autoFill="0" autoPict="0" macro="[0]!ajoutsemaine">
                <anchor moveWithCells="1" sizeWithCells="1">
                  <from>
                    <xdr:col>14</xdr:col>
                    <xdr:colOff>161925</xdr:colOff>
                    <xdr:row>39</xdr:row>
                    <xdr:rowOff>95250</xdr:rowOff>
                  </from>
                  <to>
                    <xdr:col>16</xdr:col>
                    <xdr:colOff>257175</xdr:colOff>
                    <xdr:row>40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1" r:id="rId6" name="Button 97">
              <controlPr defaultSize="0" print="0" autoFill="0" autoPict="0" macro="[0]!sauvegarde">
                <anchor moveWithCells="1" sizeWithCells="1">
                  <from>
                    <xdr:col>8</xdr:col>
                    <xdr:colOff>295275</xdr:colOff>
                    <xdr:row>39</xdr:row>
                    <xdr:rowOff>104775</xdr:rowOff>
                  </from>
                  <to>
                    <xdr:col>10</xdr:col>
                    <xdr:colOff>390525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2" r:id="rId7" name="Button 98">
              <controlPr defaultSize="0" print="0" autoFill="0" autoPict="0" macro="[0]!quitte">
                <anchor moveWithCells="1" sizeWithCells="1">
                  <from>
                    <xdr:col>11</xdr:col>
                    <xdr:colOff>276225</xdr:colOff>
                    <xdr:row>39</xdr:row>
                    <xdr:rowOff>114300</xdr:rowOff>
                  </from>
                  <to>
                    <xdr:col>13</xdr:col>
                    <xdr:colOff>361950</xdr:colOff>
                    <xdr:row>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8" r:id="rId8" name="Spinner 104">
              <controlPr defaultSize="0" autoPict="0">
                <anchor moveWithCells="1" sizeWithCells="1">
                  <from>
                    <xdr:col>8</xdr:col>
                    <xdr:colOff>438150</xdr:colOff>
                    <xdr:row>1</xdr:row>
                    <xdr:rowOff>0</xdr:rowOff>
                  </from>
                  <to>
                    <xdr:col>10</xdr:col>
                    <xdr:colOff>209550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/>
    <pageSetUpPr fitToPage="1"/>
  </sheetPr>
  <dimension ref="A1:T60"/>
  <sheetViews>
    <sheetView showGridLines="0" workbookViewId="0">
      <selection activeCell="U11" sqref="U11"/>
    </sheetView>
  </sheetViews>
  <sheetFormatPr baseColWidth="10" defaultRowHeight="15" x14ac:dyDescent="0.25"/>
  <cols>
    <col min="1" max="1" width="15.7109375" style="105" customWidth="1"/>
    <col min="2" max="2" width="6.42578125" bestFit="1" customWidth="1"/>
    <col min="3" max="5" width="5.7109375" customWidth="1"/>
    <col min="6" max="6" width="8.85546875" bestFit="1" customWidth="1"/>
    <col min="7" max="7" width="5.7109375" customWidth="1"/>
    <col min="8" max="8" width="10.7109375" style="40" customWidth="1"/>
    <col min="9" max="9" width="3.7109375" customWidth="1"/>
    <col min="10" max="15" width="5.7109375" customWidth="1"/>
    <col min="16" max="16" width="10.7109375" style="40" customWidth="1"/>
    <col min="17" max="17" width="4.42578125" customWidth="1"/>
    <col min="18" max="18" width="12.5703125" style="19" customWidth="1"/>
    <col min="19" max="19" width="12.5703125" customWidth="1"/>
  </cols>
  <sheetData>
    <row r="1" spans="1:20" s="1" customFormat="1" ht="24.95" customHeight="1" thickBot="1" x14ac:dyDescent="0.3">
      <c r="A1" s="107">
        <v>2012</v>
      </c>
      <c r="B1" s="2"/>
      <c r="C1" s="2"/>
      <c r="D1" s="2"/>
      <c r="E1" s="3" t="s">
        <v>2</v>
      </c>
      <c r="F1" s="2"/>
      <c r="G1" s="2"/>
      <c r="H1" s="39"/>
      <c r="I1" s="4"/>
      <c r="J1" s="4"/>
      <c r="K1" s="4"/>
      <c r="L1" s="261" t="s">
        <v>17</v>
      </c>
      <c r="M1" s="262"/>
      <c r="N1" s="262"/>
      <c r="O1" s="27">
        <v>1</v>
      </c>
      <c r="P1" s="41"/>
      <c r="R1" s="20"/>
      <c r="S1" s="37"/>
    </row>
    <row r="2" spans="1:20" ht="5.0999999999999996" customHeight="1" x14ac:dyDescent="0.25">
      <c r="A2" s="104"/>
      <c r="B2" s="5"/>
      <c r="C2" s="5"/>
      <c r="D2" s="5"/>
      <c r="E2" s="5"/>
      <c r="F2" s="6"/>
      <c r="G2" s="6"/>
      <c r="H2" s="30"/>
      <c r="I2" s="7"/>
      <c r="J2" s="5"/>
      <c r="K2" s="5"/>
      <c r="L2" s="5"/>
      <c r="M2" s="5"/>
      <c r="N2" s="5"/>
      <c r="O2" s="5"/>
      <c r="P2" s="42"/>
    </row>
    <row r="3" spans="1:20" ht="15" customHeight="1" thickBot="1" x14ac:dyDescent="0.3">
      <c r="B3" s="5"/>
      <c r="C3" s="5"/>
      <c r="D3" s="5"/>
      <c r="E3" s="5"/>
      <c r="F3" s="6"/>
      <c r="G3" s="6"/>
      <c r="H3" s="30"/>
      <c r="I3" s="7"/>
      <c r="J3" s="5"/>
      <c r="K3" s="5"/>
      <c r="L3" s="5"/>
      <c r="M3" s="5"/>
      <c r="N3" s="5"/>
      <c r="O3" s="5"/>
      <c r="P3" s="42"/>
      <c r="Q3" s="1"/>
      <c r="R3" s="20" t="s">
        <v>20</v>
      </c>
      <c r="S3" s="33"/>
    </row>
    <row r="4" spans="1:20" ht="15" customHeight="1" x14ac:dyDescent="0.25">
      <c r="A4" s="102"/>
      <c r="B4" s="255" t="str">
        <f>Accueil!D73</f>
        <v>Pierre</v>
      </c>
      <c r="C4" s="263"/>
      <c r="D4" s="263"/>
      <c r="E4" s="263"/>
      <c r="F4" s="263"/>
      <c r="G4" s="263"/>
      <c r="H4" s="264"/>
      <c r="I4" s="45"/>
      <c r="J4" s="255" t="str">
        <f>Accueil!D74</f>
        <v>Paul</v>
      </c>
      <c r="K4" s="256"/>
      <c r="L4" s="256"/>
      <c r="M4" s="256"/>
      <c r="N4" s="256"/>
      <c r="O4" s="256"/>
      <c r="P4" s="257"/>
      <c r="Q4" s="1"/>
      <c r="R4" s="20" t="s">
        <v>21</v>
      </c>
      <c r="S4" s="33"/>
    </row>
    <row r="5" spans="1:20" ht="15" customHeight="1" thickBot="1" x14ac:dyDescent="0.3">
      <c r="A5" s="102"/>
      <c r="B5" s="265"/>
      <c r="C5" s="266"/>
      <c r="D5" s="266"/>
      <c r="E5" s="266"/>
      <c r="F5" s="266"/>
      <c r="G5" s="266"/>
      <c r="H5" s="267"/>
      <c r="I5" s="45"/>
      <c r="J5" s="258"/>
      <c r="K5" s="259"/>
      <c r="L5" s="259"/>
      <c r="M5" s="259"/>
      <c r="N5" s="259"/>
      <c r="O5" s="259"/>
      <c r="P5" s="260"/>
      <c r="Q5" s="1"/>
      <c r="R5" s="20" t="s">
        <v>23</v>
      </c>
      <c r="S5" s="33"/>
    </row>
    <row r="6" spans="1:20" s="11" customFormat="1" ht="15" customHeight="1" x14ac:dyDescent="0.25">
      <c r="A6" s="106"/>
      <c r="B6" s="96" t="s">
        <v>4</v>
      </c>
      <c r="C6" s="97" t="s">
        <v>0</v>
      </c>
      <c r="D6" s="97" t="s">
        <v>4</v>
      </c>
      <c r="E6" s="97" t="s">
        <v>0</v>
      </c>
      <c r="F6" s="97" t="s">
        <v>1</v>
      </c>
      <c r="G6" s="97" t="s">
        <v>3</v>
      </c>
      <c r="H6" s="123" t="s">
        <v>19</v>
      </c>
      <c r="I6" s="46"/>
      <c r="J6" s="96" t="s">
        <v>4</v>
      </c>
      <c r="K6" s="97" t="s">
        <v>0</v>
      </c>
      <c r="L6" s="97" t="s">
        <v>4</v>
      </c>
      <c r="M6" s="97" t="s">
        <v>0</v>
      </c>
      <c r="N6" s="97" t="s">
        <v>1</v>
      </c>
      <c r="O6" s="97" t="s">
        <v>3</v>
      </c>
      <c r="P6" s="123" t="s">
        <v>19</v>
      </c>
      <c r="Q6" s="1"/>
      <c r="R6" s="20" t="s">
        <v>24</v>
      </c>
      <c r="S6" s="33"/>
      <c r="T6"/>
    </row>
    <row r="7" spans="1:20" s="11" customFormat="1" ht="15" customHeight="1" x14ac:dyDescent="0.25">
      <c r="A7" s="100">
        <f>SUM(MOD(("1/"&amp;$A$1)-{0;6},{1E+99;7})*{1;-1})+$O$1*7-4</f>
        <v>40910</v>
      </c>
      <c r="B7" s="92">
        <v>0.3263888888888889</v>
      </c>
      <c r="C7" s="91">
        <v>0.5</v>
      </c>
      <c r="D7" s="91">
        <v>0.54166666666666663</v>
      </c>
      <c r="E7" s="91">
        <v>0.6875</v>
      </c>
      <c r="F7" s="8">
        <f>C7-B7+E7-D7</f>
        <v>0.31944444444444453</v>
      </c>
      <c r="G7" s="16">
        <v>1</v>
      </c>
      <c r="H7" s="121"/>
      <c r="I7" s="206"/>
      <c r="J7" s="92"/>
      <c r="K7" s="91"/>
      <c r="L7" s="91"/>
      <c r="M7" s="91"/>
      <c r="N7" s="8">
        <f>K7-J7+M7-L7</f>
        <v>0</v>
      </c>
      <c r="O7" s="16">
        <v>1</v>
      </c>
      <c r="P7" s="121"/>
      <c r="Q7" s="1"/>
      <c r="R7" s="20" t="s">
        <v>25</v>
      </c>
      <c r="S7" s="33"/>
      <c r="T7"/>
    </row>
    <row r="8" spans="1:20" ht="15" customHeight="1" x14ac:dyDescent="0.25">
      <c r="A8" s="100">
        <f>SUM(MOD(("1/"&amp;$A$1)-{0;6},{1E+99;7})*{1;-1})+$O$1*7-3</f>
        <v>40911</v>
      </c>
      <c r="B8" s="92"/>
      <c r="C8" s="91"/>
      <c r="D8" s="91"/>
      <c r="E8" s="91"/>
      <c r="F8" s="8">
        <f>C8-B8+E8-D8</f>
        <v>0</v>
      </c>
      <c r="G8" s="16"/>
      <c r="H8" s="121"/>
      <c r="I8" s="44"/>
      <c r="J8" s="92"/>
      <c r="K8" s="91"/>
      <c r="L8" s="91"/>
      <c r="M8" s="91"/>
      <c r="N8" s="8">
        <f>K8-J8+M8-L8</f>
        <v>0</v>
      </c>
      <c r="O8" s="16">
        <v>1</v>
      </c>
      <c r="P8" s="121"/>
      <c r="Q8" s="1"/>
      <c r="R8" s="20" t="s">
        <v>27</v>
      </c>
      <c r="S8" s="33"/>
    </row>
    <row r="9" spans="1:20" ht="15" customHeight="1" x14ac:dyDescent="0.25">
      <c r="A9" s="100">
        <f>SUM(MOD(("1/"&amp;$A$1)-{0;6},{1E+99;7})*{1;-1})+$O$1*7-2</f>
        <v>40912</v>
      </c>
      <c r="B9" s="92"/>
      <c r="C9" s="91"/>
      <c r="D9" s="91"/>
      <c r="E9" s="91"/>
      <c r="F9" s="8">
        <f>C9-B9+E9-D9</f>
        <v>0</v>
      </c>
      <c r="G9" s="16"/>
      <c r="H9" s="121"/>
      <c r="I9" s="206"/>
      <c r="J9" s="92"/>
      <c r="K9" s="91"/>
      <c r="L9" s="91"/>
      <c r="M9" s="91"/>
      <c r="N9" s="8">
        <f>K9-J9+M9-L9</f>
        <v>0</v>
      </c>
      <c r="O9" s="16">
        <v>1</v>
      </c>
      <c r="P9" s="121"/>
      <c r="Q9" s="1"/>
      <c r="R9" s="20" t="s">
        <v>28</v>
      </c>
      <c r="S9" s="33"/>
    </row>
    <row r="10" spans="1:20" ht="15" customHeight="1" x14ac:dyDescent="0.25">
      <c r="A10" s="100">
        <f>SUM(MOD(("1/"&amp;$A$1)-{0;6},{1E+99;7})*{1;-1})+$O$1*7-1</f>
        <v>40913</v>
      </c>
      <c r="B10" s="92"/>
      <c r="C10" s="91"/>
      <c r="D10" s="91"/>
      <c r="E10" s="91"/>
      <c r="F10" s="8">
        <f t="shared" ref="F10:F11" si="0">C10-B10+E10-D10</f>
        <v>0</v>
      </c>
      <c r="G10" s="16"/>
      <c r="H10" s="121"/>
      <c r="I10" s="206"/>
      <c r="J10" s="92"/>
      <c r="K10" s="91"/>
      <c r="L10" s="91"/>
      <c r="M10" s="91"/>
      <c r="N10" s="8">
        <f t="shared" ref="N10:N11" si="1">K10-J10+M10-L10</f>
        <v>0</v>
      </c>
      <c r="O10" s="16">
        <v>1</v>
      </c>
      <c r="P10" s="121"/>
      <c r="Q10" s="1"/>
      <c r="R10" s="20" t="s">
        <v>29</v>
      </c>
      <c r="S10" s="33"/>
    </row>
    <row r="11" spans="1:20" ht="15" customHeight="1" thickBot="1" x14ac:dyDescent="0.3">
      <c r="A11" s="100">
        <f>SUM(MOD(("1/"&amp;$A$1)-{0;6},{1E+99;7})*{1;-1})+$O$1*7</f>
        <v>40914</v>
      </c>
      <c r="B11" s="93"/>
      <c r="C11" s="94"/>
      <c r="D11" s="94"/>
      <c r="E11" s="94"/>
      <c r="F11" s="47">
        <f t="shared" si="0"/>
        <v>0</v>
      </c>
      <c r="G11" s="48"/>
      <c r="H11" s="122"/>
      <c r="I11" s="206"/>
      <c r="J11" s="93"/>
      <c r="K11" s="94"/>
      <c r="L11" s="94"/>
      <c r="M11" s="94"/>
      <c r="N11" s="47">
        <f t="shared" si="1"/>
        <v>0</v>
      </c>
      <c r="O11" s="48"/>
      <c r="P11" s="122"/>
      <c r="Q11" s="1"/>
      <c r="R11" s="20" t="s">
        <v>30</v>
      </c>
      <c r="S11" s="33"/>
    </row>
    <row r="12" spans="1:20" ht="15" customHeight="1" x14ac:dyDescent="0.25">
      <c r="A12" s="101"/>
      <c r="B12" s="10"/>
      <c r="C12" s="10"/>
      <c r="D12" s="10"/>
      <c r="E12" s="10"/>
      <c r="F12" s="10">
        <f>SUM(F7:F11)</f>
        <v>0.31944444444444453</v>
      </c>
      <c r="G12" s="46">
        <f>SUM(G7:G11)</f>
        <v>1</v>
      </c>
      <c r="H12" s="46"/>
      <c r="I12" s="46"/>
      <c r="J12" s="46"/>
      <c r="K12" s="46"/>
      <c r="L12" s="46"/>
      <c r="M12" s="46"/>
      <c r="N12" s="10">
        <f>SUM(N7:N11)</f>
        <v>0</v>
      </c>
      <c r="O12" s="46">
        <f>SUM(O7:O11)</f>
        <v>4</v>
      </c>
      <c r="P12" s="46"/>
      <c r="Q12" s="1"/>
      <c r="R12" s="20" t="s">
        <v>31</v>
      </c>
      <c r="S12" s="33"/>
    </row>
    <row r="13" spans="1:20" ht="15" customHeight="1" thickBot="1" x14ac:dyDescent="0.3">
      <c r="A13" s="102"/>
      <c r="B13" s="12"/>
      <c r="C13" s="12"/>
      <c r="D13" s="12"/>
      <c r="E13" s="12"/>
      <c r="F13" s="13"/>
      <c r="G13" s="13"/>
      <c r="H13" s="14"/>
      <c r="I13" s="14"/>
      <c r="J13" s="12"/>
      <c r="K13" s="12"/>
      <c r="L13" s="12"/>
      <c r="M13" s="12"/>
      <c r="N13" s="12"/>
      <c r="O13" s="12"/>
      <c r="P13" s="12"/>
      <c r="Q13" s="1"/>
      <c r="R13" s="20"/>
      <c r="S13" s="33"/>
    </row>
    <row r="14" spans="1:20" ht="15" customHeight="1" x14ac:dyDescent="0.25">
      <c r="A14" s="102"/>
      <c r="B14" s="255" t="str">
        <f>Accueil!D75</f>
        <v>Jacques</v>
      </c>
      <c r="C14" s="256"/>
      <c r="D14" s="256"/>
      <c r="E14" s="256"/>
      <c r="F14" s="256"/>
      <c r="G14" s="256"/>
      <c r="H14" s="257"/>
      <c r="I14" s="15"/>
      <c r="J14" s="255" t="str">
        <f>Accueil!D76</f>
        <v>Momo</v>
      </c>
      <c r="K14" s="256"/>
      <c r="L14" s="256"/>
      <c r="M14" s="256"/>
      <c r="N14" s="256"/>
      <c r="O14" s="256"/>
      <c r="P14" s="257"/>
      <c r="Q14" s="1"/>
      <c r="R14" s="20"/>
      <c r="S14" s="33"/>
    </row>
    <row r="15" spans="1:20" ht="15" customHeight="1" thickBot="1" x14ac:dyDescent="0.3">
      <c r="A15" s="102"/>
      <c r="B15" s="258"/>
      <c r="C15" s="259"/>
      <c r="D15" s="259"/>
      <c r="E15" s="259"/>
      <c r="F15" s="259"/>
      <c r="G15" s="259"/>
      <c r="H15" s="260"/>
      <c r="I15" s="15"/>
      <c r="J15" s="258"/>
      <c r="K15" s="259"/>
      <c r="L15" s="259"/>
      <c r="M15" s="259"/>
      <c r="N15" s="259"/>
      <c r="O15" s="259"/>
      <c r="P15" s="260"/>
      <c r="R15" s="20"/>
      <c r="S15" s="33"/>
    </row>
    <row r="16" spans="1:20" ht="15" customHeight="1" x14ac:dyDescent="0.25">
      <c r="A16" s="101"/>
      <c r="B16" s="96" t="s">
        <v>4</v>
      </c>
      <c r="C16" s="97" t="s">
        <v>0</v>
      </c>
      <c r="D16" s="97" t="s">
        <v>4</v>
      </c>
      <c r="E16" s="97" t="s">
        <v>0</v>
      </c>
      <c r="F16" s="97" t="s">
        <v>1</v>
      </c>
      <c r="G16" s="97" t="s">
        <v>3</v>
      </c>
      <c r="H16" s="123" t="s">
        <v>19</v>
      </c>
      <c r="I16" s="58"/>
      <c r="J16" s="96" t="s">
        <v>4</v>
      </c>
      <c r="K16" s="97" t="s">
        <v>0</v>
      </c>
      <c r="L16" s="97" t="s">
        <v>4</v>
      </c>
      <c r="M16" s="97" t="s">
        <v>0</v>
      </c>
      <c r="N16" s="97" t="s">
        <v>1</v>
      </c>
      <c r="O16" s="97" t="s">
        <v>3</v>
      </c>
      <c r="P16" s="123" t="s">
        <v>19</v>
      </c>
      <c r="R16" s="20"/>
      <c r="S16" s="33"/>
    </row>
    <row r="17" spans="1:20" s="28" customFormat="1" ht="15" customHeight="1" x14ac:dyDescent="0.2">
      <c r="A17" s="100">
        <f>SUM(MOD(("1/"&amp;$A$1)-{0;6},{1E+99;7})*{1;-1})+$O$1*7-4</f>
        <v>40910</v>
      </c>
      <c r="B17" s="92"/>
      <c r="C17" s="91"/>
      <c r="D17" s="91"/>
      <c r="E17" s="91"/>
      <c r="F17" s="8">
        <f>C17-B17+E17-D17</f>
        <v>0</v>
      </c>
      <c r="G17" s="16"/>
      <c r="H17" s="121"/>
      <c r="I17" s="51"/>
      <c r="J17" s="92"/>
      <c r="K17" s="91"/>
      <c r="L17" s="91"/>
      <c r="M17" s="91"/>
      <c r="N17" s="8">
        <f>K17-J17+M17-L17</f>
        <v>0</v>
      </c>
      <c r="O17" s="16"/>
      <c r="P17" s="121"/>
      <c r="R17" s="20"/>
      <c r="S17" s="33"/>
    </row>
    <row r="18" spans="1:20" ht="15" customHeight="1" x14ac:dyDescent="0.25">
      <c r="A18" s="100">
        <f>SUM(MOD(("1/"&amp;$A$1)-{0;6},{1E+99;7})*{1;-1})+$O$1*7-3</f>
        <v>40911</v>
      </c>
      <c r="B18" s="92"/>
      <c r="C18" s="91"/>
      <c r="D18" s="91"/>
      <c r="E18" s="91"/>
      <c r="F18" s="8">
        <f>C18-B18+E18-D18</f>
        <v>0</v>
      </c>
      <c r="G18" s="16"/>
      <c r="H18" s="121"/>
      <c r="I18" s="51"/>
      <c r="J18" s="92"/>
      <c r="K18" s="91"/>
      <c r="L18" s="91"/>
      <c r="M18" s="91"/>
      <c r="N18" s="8">
        <f>K18-J18+M18-L18</f>
        <v>0</v>
      </c>
      <c r="O18" s="16"/>
      <c r="P18" s="121"/>
      <c r="R18" s="20"/>
      <c r="S18" s="33"/>
    </row>
    <row r="19" spans="1:20" ht="15" customHeight="1" x14ac:dyDescent="0.25">
      <c r="A19" s="100">
        <f>SUM(MOD(("1/"&amp;$A$1)-{0;6},{1E+99;7})*{1;-1})+$O$1*7-2</f>
        <v>40912</v>
      </c>
      <c r="B19" s="92"/>
      <c r="C19" s="91"/>
      <c r="D19" s="91"/>
      <c r="E19" s="91"/>
      <c r="F19" s="8">
        <f>C19-B19+E19-D19</f>
        <v>0</v>
      </c>
      <c r="G19" s="16"/>
      <c r="H19" s="121"/>
      <c r="I19" s="51"/>
      <c r="J19" s="92"/>
      <c r="K19" s="91"/>
      <c r="L19" s="91"/>
      <c r="M19" s="91"/>
      <c r="N19" s="8">
        <f>K19-J19+M19-L19</f>
        <v>0</v>
      </c>
      <c r="O19" s="16"/>
      <c r="P19" s="121"/>
      <c r="R19" s="20"/>
      <c r="S19" s="33"/>
    </row>
    <row r="20" spans="1:20" ht="15" customHeight="1" x14ac:dyDescent="0.25">
      <c r="A20" s="100">
        <f>SUM(MOD(("1/"&amp;$A$1)-{0;6},{1E+99;7})*{1;-1})+$O$1*7-1</f>
        <v>40913</v>
      </c>
      <c r="B20" s="92"/>
      <c r="C20" s="91"/>
      <c r="D20" s="91"/>
      <c r="E20" s="91"/>
      <c r="F20" s="8">
        <f t="shared" ref="F20:F21" si="2">C20-B20+E20-D20</f>
        <v>0</v>
      </c>
      <c r="G20" s="16"/>
      <c r="H20" s="121" t="s">
        <v>32</v>
      </c>
      <c r="I20" s="51"/>
      <c r="J20" s="92"/>
      <c r="K20" s="91"/>
      <c r="L20" s="91"/>
      <c r="M20" s="91"/>
      <c r="N20" s="8">
        <f t="shared" ref="N20:N21" si="3">K20-J20+M20-L20</f>
        <v>0</v>
      </c>
      <c r="O20" s="16"/>
      <c r="P20" s="121"/>
      <c r="R20" s="20"/>
      <c r="S20" s="33"/>
    </row>
    <row r="21" spans="1:20" ht="15" customHeight="1" thickBot="1" x14ac:dyDescent="0.3">
      <c r="A21" s="100">
        <f>SUM(MOD(("1/"&amp;$A$1)-{0;6},{1E+99;7})*{1;-1})+$O$1*7</f>
        <v>40914</v>
      </c>
      <c r="B21" s="93"/>
      <c r="C21" s="94"/>
      <c r="D21" s="94"/>
      <c r="E21" s="94"/>
      <c r="F21" s="47">
        <f t="shared" si="2"/>
        <v>0</v>
      </c>
      <c r="G21" s="48"/>
      <c r="H21" s="122"/>
      <c r="I21" s="51"/>
      <c r="J21" s="93"/>
      <c r="K21" s="94"/>
      <c r="L21" s="94"/>
      <c r="M21" s="94"/>
      <c r="N21" s="47">
        <f t="shared" si="3"/>
        <v>0</v>
      </c>
      <c r="O21" s="48"/>
      <c r="P21" s="122"/>
      <c r="R21" s="20"/>
      <c r="S21" s="33"/>
    </row>
    <row r="22" spans="1:20" ht="15" customHeight="1" x14ac:dyDescent="0.25">
      <c r="A22" s="101"/>
      <c r="B22" s="10"/>
      <c r="C22" s="10"/>
      <c r="D22" s="10"/>
      <c r="E22" s="10"/>
      <c r="F22" s="10">
        <f>SUM(F17:F21)</f>
        <v>0</v>
      </c>
      <c r="G22" s="46">
        <f>SUM(G17:G21)</f>
        <v>0</v>
      </c>
      <c r="H22" s="62"/>
      <c r="I22" s="10"/>
      <c r="J22" s="10"/>
      <c r="K22" s="10"/>
      <c r="L22" s="10"/>
      <c r="M22" s="10"/>
      <c r="N22" s="10">
        <f>SUM(N17:N21)</f>
        <v>0</v>
      </c>
      <c r="O22" s="46">
        <f>SUM(O17:O21)</f>
        <v>0</v>
      </c>
      <c r="P22" s="62"/>
      <c r="R22" s="20"/>
      <c r="S22" s="33"/>
    </row>
    <row r="23" spans="1:20" ht="15" customHeight="1" thickBot="1" x14ac:dyDescent="0.3">
      <c r="A23" s="102"/>
      <c r="B23" s="12"/>
      <c r="C23" s="12"/>
      <c r="D23" s="12"/>
      <c r="E23" s="12"/>
      <c r="F23" s="13"/>
      <c r="G23" s="13"/>
      <c r="H23" s="14"/>
      <c r="I23" s="14"/>
      <c r="J23" s="12"/>
      <c r="K23" s="12"/>
      <c r="L23" s="12"/>
      <c r="M23" s="12"/>
      <c r="N23" s="12"/>
      <c r="O23" s="12"/>
      <c r="P23" s="12"/>
      <c r="R23" s="20"/>
      <c r="S23" s="33"/>
    </row>
    <row r="24" spans="1:20" ht="15" customHeight="1" x14ac:dyDescent="0.25">
      <c r="A24" s="102"/>
      <c r="B24" s="255" t="str">
        <f>Accueil!D77</f>
        <v>Dudu</v>
      </c>
      <c r="C24" s="256"/>
      <c r="D24" s="256"/>
      <c r="E24" s="256"/>
      <c r="F24" s="256"/>
      <c r="G24" s="256"/>
      <c r="H24" s="257"/>
      <c r="I24" s="14"/>
      <c r="J24" s="255" t="str">
        <f>Accueil!D78</f>
        <v>Doudou</v>
      </c>
      <c r="K24" s="256"/>
      <c r="L24" s="256"/>
      <c r="M24" s="256"/>
      <c r="N24" s="256"/>
      <c r="O24" s="256"/>
      <c r="P24" s="257"/>
      <c r="S24" s="33"/>
    </row>
    <row r="25" spans="1:20" ht="15" customHeight="1" thickBot="1" x14ac:dyDescent="0.3">
      <c r="A25" s="102"/>
      <c r="B25" s="258"/>
      <c r="C25" s="259"/>
      <c r="D25" s="259"/>
      <c r="E25" s="259"/>
      <c r="F25" s="259"/>
      <c r="G25" s="259"/>
      <c r="H25" s="260"/>
      <c r="I25" s="14"/>
      <c r="J25" s="258"/>
      <c r="K25" s="259"/>
      <c r="L25" s="259"/>
      <c r="M25" s="259"/>
      <c r="N25" s="259"/>
      <c r="O25" s="259"/>
      <c r="P25" s="260"/>
      <c r="S25" s="33"/>
    </row>
    <row r="26" spans="1:20" ht="15" customHeight="1" x14ac:dyDescent="0.25">
      <c r="A26" s="102"/>
      <c r="B26" s="96" t="s">
        <v>4</v>
      </c>
      <c r="C26" s="97" t="s">
        <v>0</v>
      </c>
      <c r="D26" s="97" t="s">
        <v>4</v>
      </c>
      <c r="E26" s="97" t="s">
        <v>0</v>
      </c>
      <c r="F26" s="97" t="s">
        <v>1</v>
      </c>
      <c r="G26" s="97" t="s">
        <v>3</v>
      </c>
      <c r="H26" s="123" t="s">
        <v>19</v>
      </c>
      <c r="I26" s="14"/>
      <c r="J26" s="96" t="s">
        <v>4</v>
      </c>
      <c r="K26" s="97" t="s">
        <v>0</v>
      </c>
      <c r="L26" s="97" t="s">
        <v>4</v>
      </c>
      <c r="M26" s="97" t="s">
        <v>0</v>
      </c>
      <c r="N26" s="97" t="s">
        <v>1</v>
      </c>
      <c r="O26" s="97" t="s">
        <v>3</v>
      </c>
      <c r="P26" s="123" t="s">
        <v>19</v>
      </c>
      <c r="S26" s="33"/>
    </row>
    <row r="27" spans="1:20" s="28" customFormat="1" ht="15" customHeight="1" x14ac:dyDescent="0.2">
      <c r="A27" s="100">
        <f>SUM(MOD(("1/"&amp;$A$1)-{0;6},{1E+99;7})*{1;-1})+$O$1*7-4</f>
        <v>40910</v>
      </c>
      <c r="B27" s="92"/>
      <c r="C27" s="91"/>
      <c r="D27" s="91"/>
      <c r="E27" s="91"/>
      <c r="F27" s="8">
        <f>C27-B27+E27-D27</f>
        <v>0</v>
      </c>
      <c r="G27" s="16"/>
      <c r="H27" s="121" t="s">
        <v>32</v>
      </c>
      <c r="I27" s="14"/>
      <c r="J27" s="92"/>
      <c r="K27" s="91"/>
      <c r="L27" s="91"/>
      <c r="M27" s="91"/>
      <c r="N27" s="8">
        <f>K27-J27+M27-L27</f>
        <v>0</v>
      </c>
      <c r="O27" s="16"/>
      <c r="P27" s="121"/>
      <c r="R27" s="29"/>
      <c r="S27" s="33"/>
    </row>
    <row r="28" spans="1:20" ht="15" customHeight="1" x14ac:dyDescent="0.25">
      <c r="A28" s="100">
        <f>SUM(MOD(("1/"&amp;$A$1)-{0;6},{1E+99;7})*{1;-1})+$O$1*7-3</f>
        <v>40911</v>
      </c>
      <c r="B28" s="92"/>
      <c r="C28" s="91"/>
      <c r="D28" s="91"/>
      <c r="E28" s="91"/>
      <c r="F28" s="8">
        <f>C28-B28+E28-D28</f>
        <v>0</v>
      </c>
      <c r="G28" s="16"/>
      <c r="H28" s="121"/>
      <c r="I28" s="14"/>
      <c r="J28" s="92"/>
      <c r="K28" s="91"/>
      <c r="L28" s="91"/>
      <c r="M28" s="91"/>
      <c r="N28" s="8">
        <f>K28-J28+M28-L28</f>
        <v>0</v>
      </c>
      <c r="O28" s="16"/>
      <c r="P28" s="121"/>
      <c r="S28" s="33"/>
    </row>
    <row r="29" spans="1:20" ht="15" customHeight="1" x14ac:dyDescent="0.25">
      <c r="A29" s="100">
        <f>SUM(MOD(("1/"&amp;$A$1)-{0;6},{1E+99;7})*{1;-1})+$O$1*7-2</f>
        <v>40912</v>
      </c>
      <c r="B29" s="92"/>
      <c r="C29" s="91"/>
      <c r="D29" s="91"/>
      <c r="E29" s="91"/>
      <c r="F29" s="8">
        <f>C29-B29+E29-D29</f>
        <v>0</v>
      </c>
      <c r="G29" s="16"/>
      <c r="H29" s="121"/>
      <c r="I29" s="14"/>
      <c r="J29" s="92"/>
      <c r="K29" s="91"/>
      <c r="L29" s="91"/>
      <c r="M29" s="91"/>
      <c r="N29" s="8">
        <f>K29-J29+M29-L29</f>
        <v>0</v>
      </c>
      <c r="O29" s="16"/>
      <c r="P29" s="121"/>
      <c r="S29" s="33"/>
    </row>
    <row r="30" spans="1:20" ht="15" customHeight="1" x14ac:dyDescent="0.25">
      <c r="A30" s="100">
        <f>SUM(MOD(("1/"&amp;$A$1)-{0;6},{1E+99;7})*{1;-1})+$O$1*7-1</f>
        <v>40913</v>
      </c>
      <c r="B30" s="92"/>
      <c r="C30" s="91"/>
      <c r="D30" s="91"/>
      <c r="E30" s="91"/>
      <c r="F30" s="8">
        <f t="shared" ref="F30:F31" si="4">C30-B30+E30-D30</f>
        <v>0</v>
      </c>
      <c r="G30" s="16"/>
      <c r="H30" s="121"/>
      <c r="I30" s="14"/>
      <c r="J30" s="92"/>
      <c r="K30" s="91"/>
      <c r="L30" s="91"/>
      <c r="M30" s="91"/>
      <c r="N30" s="8">
        <f t="shared" ref="N30:N31" si="5">K30-J30+M30-L30</f>
        <v>0</v>
      </c>
      <c r="O30" s="16"/>
      <c r="P30" s="121"/>
      <c r="S30" s="33"/>
    </row>
    <row r="31" spans="1:20" ht="15" customHeight="1" thickBot="1" x14ac:dyDescent="0.3">
      <c r="A31" s="100">
        <f>SUM(MOD(("1/"&amp;$A$1)-{0;6},{1E+99;7})*{1;-1})+$O$1*7</f>
        <v>40914</v>
      </c>
      <c r="B31" s="93"/>
      <c r="C31" s="94"/>
      <c r="D31" s="94"/>
      <c r="E31" s="94"/>
      <c r="F31" s="47">
        <f t="shared" si="4"/>
        <v>0</v>
      </c>
      <c r="G31" s="48"/>
      <c r="H31" s="122"/>
      <c r="I31" s="14"/>
      <c r="J31" s="93"/>
      <c r="K31" s="94"/>
      <c r="L31" s="94"/>
      <c r="M31" s="94"/>
      <c r="N31" s="47">
        <f t="shared" si="5"/>
        <v>0</v>
      </c>
      <c r="O31" s="48"/>
      <c r="P31" s="122"/>
      <c r="S31" s="33"/>
      <c r="T31" s="11"/>
    </row>
    <row r="32" spans="1:20" ht="15" customHeight="1" x14ac:dyDescent="0.25">
      <c r="A32" s="102"/>
      <c r="B32" s="10"/>
      <c r="C32" s="10"/>
      <c r="D32" s="10"/>
      <c r="E32" s="10"/>
      <c r="F32" s="10">
        <f>SUM(F27:F31)</f>
        <v>0</v>
      </c>
      <c r="G32" s="49">
        <f>SUM(G27:G31)</f>
        <v>0</v>
      </c>
      <c r="H32" s="62"/>
      <c r="I32" s="14"/>
      <c r="J32" s="10"/>
      <c r="K32" s="10"/>
      <c r="L32" s="10"/>
      <c r="M32" s="10"/>
      <c r="N32" s="10">
        <f>SUM(N27:N31)</f>
        <v>0</v>
      </c>
      <c r="O32" s="46">
        <f>SUM(O27:O31)</f>
        <v>0</v>
      </c>
      <c r="P32" s="62"/>
      <c r="S32" s="33"/>
      <c r="T32" s="11"/>
    </row>
    <row r="33" spans="1:20" ht="15" customHeight="1" thickBot="1" x14ac:dyDescent="0.3">
      <c r="A33" s="102"/>
      <c r="B33" s="12"/>
      <c r="C33" s="12"/>
      <c r="D33" s="12"/>
      <c r="E33" s="12"/>
      <c r="F33" s="13"/>
      <c r="G33" s="13"/>
      <c r="H33" s="14"/>
      <c r="I33" s="14"/>
      <c r="J33" s="12"/>
      <c r="K33" s="12"/>
      <c r="L33" s="12"/>
      <c r="M33" s="12"/>
      <c r="N33" s="12"/>
      <c r="O33" s="12"/>
      <c r="P33" s="12"/>
      <c r="S33" s="33"/>
    </row>
    <row r="34" spans="1:20" ht="15" customHeight="1" x14ac:dyDescent="0.25">
      <c r="A34" s="102"/>
      <c r="B34" s="270" t="str">
        <f>Accueil!D79</f>
        <v>David</v>
      </c>
      <c r="C34" s="271"/>
      <c r="D34" s="271"/>
      <c r="E34" s="271"/>
      <c r="F34" s="271"/>
      <c r="G34" s="271"/>
      <c r="H34" s="272"/>
      <c r="I34" s="14"/>
      <c r="J34" s="276" t="str">
        <f>Accueil!D80</f>
        <v>Jean</v>
      </c>
      <c r="K34" s="277"/>
      <c r="L34" s="277"/>
      <c r="M34" s="277"/>
      <c r="N34" s="277"/>
      <c r="O34" s="277"/>
      <c r="P34" s="278"/>
      <c r="R34" s="22"/>
      <c r="S34" s="38"/>
    </row>
    <row r="35" spans="1:20" ht="15" customHeight="1" x14ac:dyDescent="0.25">
      <c r="A35" s="102"/>
      <c r="B35" s="273"/>
      <c r="C35" s="274"/>
      <c r="D35" s="274"/>
      <c r="E35" s="274"/>
      <c r="F35" s="274"/>
      <c r="G35" s="274"/>
      <c r="H35" s="275"/>
      <c r="I35" s="14"/>
      <c r="J35" s="279"/>
      <c r="K35" s="280"/>
      <c r="L35" s="280"/>
      <c r="M35" s="280"/>
      <c r="N35" s="280"/>
      <c r="O35" s="280"/>
      <c r="P35" s="281"/>
      <c r="S35" s="33"/>
    </row>
    <row r="36" spans="1:20" ht="15" customHeight="1" x14ac:dyDescent="0.25">
      <c r="A36" s="102"/>
      <c r="B36" s="53" t="s">
        <v>4</v>
      </c>
      <c r="C36" s="54" t="s">
        <v>0</v>
      </c>
      <c r="D36" s="54" t="s">
        <v>4</v>
      </c>
      <c r="E36" s="54" t="s">
        <v>0</v>
      </c>
      <c r="F36" s="54" t="s">
        <v>1</v>
      </c>
      <c r="G36" s="57" t="s">
        <v>3</v>
      </c>
      <c r="H36" s="55" t="s">
        <v>19</v>
      </c>
      <c r="I36" s="14"/>
      <c r="J36" s="53" t="s">
        <v>4</v>
      </c>
      <c r="K36" s="54" t="s">
        <v>0</v>
      </c>
      <c r="L36" s="54" t="s">
        <v>4</v>
      </c>
      <c r="M36" s="54" t="s">
        <v>0</v>
      </c>
      <c r="N36" s="54" t="s">
        <v>1</v>
      </c>
      <c r="O36" s="57" t="s">
        <v>3</v>
      </c>
      <c r="P36" s="55" t="s">
        <v>19</v>
      </c>
      <c r="S36" s="33"/>
      <c r="T36" s="11"/>
    </row>
    <row r="37" spans="1:20" s="28" customFormat="1" ht="15" customHeight="1" x14ac:dyDescent="0.2">
      <c r="A37" s="100">
        <f>SUM(MOD(("1/"&amp;$A$1)-{0;6},{1E+99;7})*{1;-1})+$O$1*7-4</f>
        <v>40910</v>
      </c>
      <c r="B37" s="92"/>
      <c r="C37" s="91"/>
      <c r="D37" s="91"/>
      <c r="E37" s="91"/>
      <c r="F37" s="8">
        <f>C37-B37+E37-D37</f>
        <v>0</v>
      </c>
      <c r="G37" s="16"/>
      <c r="H37" s="121" t="s">
        <v>32</v>
      </c>
      <c r="I37" s="14"/>
      <c r="J37" s="92"/>
      <c r="K37" s="91"/>
      <c r="L37" s="91"/>
      <c r="M37" s="91"/>
      <c r="N37" s="8">
        <f>K37-J37+M37-L37</f>
        <v>0</v>
      </c>
      <c r="O37" s="16"/>
      <c r="P37" s="121" t="s">
        <v>32</v>
      </c>
      <c r="R37" s="31"/>
      <c r="S37" s="38"/>
      <c r="T37" s="32"/>
    </row>
    <row r="38" spans="1:20" ht="15" customHeight="1" x14ac:dyDescent="0.25">
      <c r="A38" s="100">
        <f>SUM(MOD(("1/"&amp;$A$1)-{0;6},{1E+99;7})*{1;-1})+$O$1*7-3</f>
        <v>40911</v>
      </c>
      <c r="B38" s="92"/>
      <c r="C38" s="91"/>
      <c r="D38" s="91"/>
      <c r="E38" s="91"/>
      <c r="F38" s="8">
        <f>C38-B38+E38-D38</f>
        <v>0</v>
      </c>
      <c r="G38" s="16"/>
      <c r="H38" s="121"/>
      <c r="I38" s="14"/>
      <c r="J38" s="92"/>
      <c r="K38" s="91"/>
      <c r="L38" s="91"/>
      <c r="M38" s="91"/>
      <c r="N38" s="8">
        <f>K38-J38+M38-L38</f>
        <v>0</v>
      </c>
      <c r="O38" s="16"/>
      <c r="P38" s="121"/>
      <c r="S38" s="33"/>
    </row>
    <row r="39" spans="1:20" ht="15" customHeight="1" x14ac:dyDescent="0.25">
      <c r="A39" s="100">
        <f>SUM(MOD(("1/"&amp;$A$1)-{0;6},{1E+99;7})*{1;-1})+$O$1*7-2</f>
        <v>40912</v>
      </c>
      <c r="B39" s="92"/>
      <c r="C39" s="91"/>
      <c r="D39" s="91"/>
      <c r="E39" s="91"/>
      <c r="F39" s="8">
        <f>C39-B39+E39-D39</f>
        <v>0</v>
      </c>
      <c r="G39" s="16"/>
      <c r="H39" s="121"/>
      <c r="I39" s="14"/>
      <c r="J39" s="92"/>
      <c r="K39" s="91"/>
      <c r="L39" s="91"/>
      <c r="M39" s="91"/>
      <c r="N39" s="8">
        <f>K39-J39+M39-L39</f>
        <v>0</v>
      </c>
      <c r="O39" s="16"/>
      <c r="P39" s="121"/>
      <c r="S39" s="33"/>
    </row>
    <row r="40" spans="1:20" ht="15" customHeight="1" x14ac:dyDescent="0.25">
      <c r="A40" s="100">
        <f>SUM(MOD(("1/"&amp;$A$1)-{0;6},{1E+99;7})*{1;-1})+$O$1*7-1</f>
        <v>40913</v>
      </c>
      <c r="B40" s="92"/>
      <c r="C40" s="91"/>
      <c r="D40" s="91"/>
      <c r="E40" s="91"/>
      <c r="F40" s="8">
        <f t="shared" ref="F40:F41" si="6">C40-B40+E40-D40</f>
        <v>0</v>
      </c>
      <c r="G40" s="16"/>
      <c r="H40" s="121"/>
      <c r="I40" s="14"/>
      <c r="J40" s="92"/>
      <c r="K40" s="91"/>
      <c r="L40" s="91"/>
      <c r="M40" s="91"/>
      <c r="N40" s="8">
        <f t="shared" ref="N40:N41" si="7">K40-J40+M40-L40</f>
        <v>0</v>
      </c>
      <c r="O40" s="16"/>
      <c r="P40" s="121"/>
      <c r="S40" s="33"/>
    </row>
    <row r="41" spans="1:20" ht="15" customHeight="1" thickBot="1" x14ac:dyDescent="0.3">
      <c r="A41" s="100">
        <f>SUM(MOD(("1/"&amp;$A$1)-{0;6},{1E+99;7})*{1;-1})+$O$1*7</f>
        <v>40914</v>
      </c>
      <c r="B41" s="93"/>
      <c r="C41" s="94"/>
      <c r="D41" s="94"/>
      <c r="E41" s="94"/>
      <c r="F41" s="47">
        <f t="shared" si="6"/>
        <v>0</v>
      </c>
      <c r="G41" s="48"/>
      <c r="H41" s="122"/>
      <c r="I41" s="14"/>
      <c r="J41" s="93"/>
      <c r="K41" s="94"/>
      <c r="L41" s="94"/>
      <c r="M41" s="94"/>
      <c r="N41" s="47">
        <f t="shared" si="7"/>
        <v>0</v>
      </c>
      <c r="O41" s="48"/>
      <c r="P41" s="122"/>
      <c r="R41" s="22"/>
      <c r="S41" s="38"/>
      <c r="T41" s="11"/>
    </row>
    <row r="42" spans="1:20" ht="15" customHeight="1" x14ac:dyDescent="0.25">
      <c r="A42" s="102"/>
      <c r="B42" s="10"/>
      <c r="C42" s="10"/>
      <c r="D42" s="10"/>
      <c r="E42" s="10"/>
      <c r="F42" s="10">
        <f>SUM(F37:F41)</f>
        <v>0</v>
      </c>
      <c r="G42" s="46">
        <f>SUM(G37:G41)</f>
        <v>0</v>
      </c>
      <c r="H42" s="62"/>
      <c r="I42" s="14"/>
      <c r="J42" s="10"/>
      <c r="K42" s="10"/>
      <c r="L42" s="10"/>
      <c r="M42" s="10"/>
      <c r="N42" s="10">
        <f>SUM(N37:N41)</f>
        <v>0</v>
      </c>
      <c r="O42" s="46">
        <f>SUM(O37:O41)</f>
        <v>0</v>
      </c>
      <c r="P42" s="63"/>
      <c r="R42" s="22"/>
      <c r="S42" s="38"/>
      <c r="T42" s="11"/>
    </row>
    <row r="43" spans="1:20" ht="15" customHeight="1" thickBot="1" x14ac:dyDescent="0.3">
      <c r="A43" s="102"/>
      <c r="B43" s="12"/>
      <c r="C43" s="12"/>
      <c r="D43" s="12"/>
      <c r="E43" s="12"/>
      <c r="F43" s="13"/>
      <c r="G43" s="13"/>
      <c r="H43" s="14"/>
      <c r="I43" s="14"/>
      <c r="J43" s="12"/>
      <c r="K43" s="12"/>
      <c r="L43" s="12"/>
      <c r="M43" s="12"/>
      <c r="N43" s="12"/>
      <c r="O43" s="12"/>
      <c r="P43" s="12"/>
      <c r="S43" s="33"/>
    </row>
    <row r="44" spans="1:20" ht="15" customHeight="1" x14ac:dyDescent="0.25">
      <c r="A44" s="102"/>
      <c r="B44" s="276" t="str">
        <f>Accueil!D82</f>
        <v>Alfred</v>
      </c>
      <c r="C44" s="277"/>
      <c r="D44" s="277"/>
      <c r="E44" s="277"/>
      <c r="F44" s="277"/>
      <c r="G44" s="277"/>
      <c r="H44" s="278"/>
      <c r="I44" s="56"/>
      <c r="J44" s="282" t="str">
        <f>Accueil!D81</f>
        <v>Alain</v>
      </c>
      <c r="K44" s="283"/>
      <c r="L44" s="283"/>
      <c r="M44" s="283"/>
      <c r="N44" s="283"/>
      <c r="O44" s="283"/>
      <c r="P44" s="284"/>
      <c r="S44" s="33"/>
    </row>
    <row r="45" spans="1:20" ht="15" customHeight="1" x14ac:dyDescent="0.25">
      <c r="A45" s="100"/>
      <c r="B45" s="279"/>
      <c r="C45" s="280"/>
      <c r="D45" s="280"/>
      <c r="E45" s="280"/>
      <c r="F45" s="280"/>
      <c r="G45" s="280"/>
      <c r="H45" s="281"/>
      <c r="I45" s="56"/>
      <c r="J45" s="285"/>
      <c r="K45" s="286"/>
      <c r="L45" s="286"/>
      <c r="M45" s="286"/>
      <c r="N45" s="286"/>
      <c r="O45" s="286"/>
      <c r="P45" s="287"/>
      <c r="S45" s="33"/>
    </row>
    <row r="46" spans="1:20" ht="15" customHeight="1" x14ac:dyDescent="0.25">
      <c r="A46" s="100">
        <f>SUM(MOD(("1/"&amp;$A$1)-{0;6},{1E+99;7})*{1;-1})+$O$1*7-4</f>
        <v>40910</v>
      </c>
      <c r="B46" s="92"/>
      <c r="C46" s="91"/>
      <c r="D46" s="91"/>
      <c r="E46" s="91"/>
      <c r="F46" s="8">
        <f>C46-B46+E46-D46</f>
        <v>0</v>
      </c>
      <c r="G46" s="16"/>
      <c r="H46" s="99"/>
      <c r="I46" s="64"/>
      <c r="J46" s="92"/>
      <c r="K46" s="91"/>
      <c r="L46" s="91"/>
      <c r="M46" s="91"/>
      <c r="N46" s="8">
        <f>K46-J46+M46-L46</f>
        <v>0</v>
      </c>
      <c r="O46" s="16"/>
      <c r="P46" s="99"/>
      <c r="R46" s="22"/>
      <c r="S46" s="38"/>
      <c r="T46" s="11"/>
    </row>
    <row r="47" spans="1:20" s="17" customFormat="1" ht="15" customHeight="1" x14ac:dyDescent="0.25">
      <c r="A47" s="100">
        <f>SUM(MOD(("1/"&amp;$A$1)-{0;6},{1E+99;7})*{1;-1})+$O$1*7-3</f>
        <v>40911</v>
      </c>
      <c r="B47" s="92"/>
      <c r="C47" s="91"/>
      <c r="D47" s="91"/>
      <c r="E47" s="91"/>
      <c r="F47" s="8">
        <f>C47-B47+E47-D47</f>
        <v>0</v>
      </c>
      <c r="G47" s="16"/>
      <c r="H47" s="99"/>
      <c r="I47" s="64"/>
      <c r="J47" s="92"/>
      <c r="K47" s="91"/>
      <c r="L47" s="91"/>
      <c r="M47" s="91"/>
      <c r="N47" s="8">
        <f>K47-J47+M47-L47</f>
        <v>0</v>
      </c>
      <c r="O47" s="16"/>
      <c r="P47" s="99"/>
      <c r="R47" s="22"/>
      <c r="S47" s="43"/>
      <c r="T47" s="18"/>
    </row>
    <row r="48" spans="1:20" s="17" customFormat="1" ht="15" customHeight="1" x14ac:dyDescent="0.25">
      <c r="A48" s="100">
        <f>SUM(MOD(("1/"&amp;$A$1)-{0;6},{1E+99;7})*{1;-1})+$O$1*7-2</f>
        <v>40912</v>
      </c>
      <c r="B48" s="92"/>
      <c r="C48" s="91"/>
      <c r="D48" s="91"/>
      <c r="E48" s="91"/>
      <c r="F48" s="8">
        <f>C48-B48+E48-D48</f>
        <v>0</v>
      </c>
      <c r="G48" s="16"/>
      <c r="H48" s="99"/>
      <c r="I48" s="64"/>
      <c r="J48" s="92"/>
      <c r="K48" s="91"/>
      <c r="L48" s="91"/>
      <c r="M48" s="91"/>
      <c r="N48" s="8">
        <f>K48-J48+M48-L48</f>
        <v>0</v>
      </c>
      <c r="O48" s="16"/>
      <c r="P48" s="99"/>
      <c r="R48" s="22"/>
      <c r="S48" s="43"/>
      <c r="T48" s="18"/>
    </row>
    <row r="49" spans="1:20" s="17" customFormat="1" ht="15" customHeight="1" x14ac:dyDescent="0.25">
      <c r="A49" s="100">
        <f>SUM(MOD(("1/"&amp;$A$1)-{0;6},{1E+99;7})*{1;-1})+$O$1*7-1</f>
        <v>40913</v>
      </c>
      <c r="B49" s="92"/>
      <c r="C49" s="91"/>
      <c r="D49" s="91"/>
      <c r="E49" s="91"/>
      <c r="F49" s="8">
        <f>C49-B49+E49-D49</f>
        <v>0</v>
      </c>
      <c r="G49" s="16"/>
      <c r="H49" s="99"/>
      <c r="I49" s="64"/>
      <c r="J49" s="92"/>
      <c r="K49" s="91"/>
      <c r="L49" s="91"/>
      <c r="M49" s="91"/>
      <c r="N49" s="8">
        <f>K49-J49+M49-L49</f>
        <v>0</v>
      </c>
      <c r="O49" s="16"/>
      <c r="P49" s="99"/>
      <c r="R49" s="22"/>
      <c r="S49" s="43"/>
      <c r="T49" s="18"/>
    </row>
    <row r="50" spans="1:20" s="17" customFormat="1" ht="15" customHeight="1" thickBot="1" x14ac:dyDescent="0.3">
      <c r="A50" s="100">
        <f>SUM(MOD(("1/"&amp;$A$1)-{0;6},{1E+99;7})*{1;-1})+$O$1*7</f>
        <v>40914</v>
      </c>
      <c r="B50" s="93"/>
      <c r="C50" s="94"/>
      <c r="D50" s="94"/>
      <c r="E50" s="94"/>
      <c r="F50" s="47">
        <f>C50-B50+E50-D50</f>
        <v>0</v>
      </c>
      <c r="G50" s="48"/>
      <c r="H50" s="95"/>
      <c r="I50" s="65"/>
      <c r="J50" s="93"/>
      <c r="K50" s="94"/>
      <c r="L50" s="94"/>
      <c r="M50" s="94"/>
      <c r="N50" s="47">
        <f>K50-J50+M50-L50</f>
        <v>0</v>
      </c>
      <c r="O50" s="48"/>
      <c r="P50" s="95"/>
      <c r="R50" s="22"/>
      <c r="S50" s="43"/>
      <c r="T50" s="18"/>
    </row>
    <row r="51" spans="1:20" s="1" customFormat="1" ht="15" customHeight="1" x14ac:dyDescent="0.25">
      <c r="A51" s="103"/>
      <c r="B51" s="268"/>
      <c r="C51" s="269"/>
      <c r="D51" s="269"/>
      <c r="E51" s="269"/>
      <c r="F51" s="72">
        <f>SUM(F46:F50)</f>
        <v>0</v>
      </c>
      <c r="G51" s="72"/>
      <c r="H51" s="66"/>
      <c r="I51" s="67"/>
      <c r="J51" s="179"/>
      <c r="K51" s="179"/>
      <c r="L51" s="179"/>
      <c r="M51" s="179"/>
      <c r="N51" s="52"/>
      <c r="O51" s="68">
        <f>SUM(O46:O50)</f>
        <v>0</v>
      </c>
      <c r="P51" s="66"/>
      <c r="R51" s="19"/>
      <c r="S51" s="81"/>
    </row>
    <row r="52" spans="1:20" ht="15" customHeight="1" x14ac:dyDescent="0.25">
      <c r="S52" s="33"/>
    </row>
    <row r="53" spans="1:20" ht="15" customHeight="1" x14ac:dyDescent="0.25">
      <c r="H53" s="109">
        <f>SUM(F51+F42+N42+N32+F32+N22+F22+F12+N12)</f>
        <v>0.31944444444444453</v>
      </c>
      <c r="J53" s="110">
        <f>SUM(O51+O42+G42+O32+G32+G22+O22+O12+G12)</f>
        <v>5</v>
      </c>
      <c r="S53" s="33"/>
    </row>
    <row r="54" spans="1:20" ht="15" customHeight="1" x14ac:dyDescent="0.25">
      <c r="S54" s="33"/>
    </row>
    <row r="55" spans="1:20" ht="15" customHeight="1" x14ac:dyDescent="0.25">
      <c r="S55" s="33"/>
    </row>
    <row r="56" spans="1:20" ht="15" customHeight="1" x14ac:dyDescent="0.25">
      <c r="S56" s="33"/>
    </row>
    <row r="57" spans="1:20" ht="15" customHeight="1" x14ac:dyDescent="0.25">
      <c r="S57" s="33"/>
    </row>
    <row r="58" spans="1:20" ht="15" customHeight="1" x14ac:dyDescent="0.25">
      <c r="S58" s="33"/>
    </row>
    <row r="59" spans="1:20" ht="15" customHeight="1" x14ac:dyDescent="0.25">
      <c r="S59" s="33"/>
    </row>
    <row r="60" spans="1:20" ht="15" customHeight="1" x14ac:dyDescent="0.25"/>
  </sheetData>
  <mergeCells count="12">
    <mergeCell ref="B51:E51"/>
    <mergeCell ref="B34:H35"/>
    <mergeCell ref="J34:P35"/>
    <mergeCell ref="B44:H45"/>
    <mergeCell ref="J44:P45"/>
    <mergeCell ref="B24:H25"/>
    <mergeCell ref="J24:P25"/>
    <mergeCell ref="L1:N1"/>
    <mergeCell ref="B4:H5"/>
    <mergeCell ref="J4:P5"/>
    <mergeCell ref="B14:H15"/>
    <mergeCell ref="J14:P15"/>
  </mergeCells>
  <conditionalFormatting sqref="B7:P11 B17:P21 B27:P31">
    <cfRule type="expression" dxfId="9" priority="3">
      <formula>MOD(ROW(),2)=1</formula>
    </cfRule>
  </conditionalFormatting>
  <conditionalFormatting sqref="B37:H41">
    <cfRule type="expression" dxfId="8" priority="2">
      <formula>MOD(ROW(),2)=1</formula>
    </cfRule>
  </conditionalFormatting>
  <conditionalFormatting sqref="J37:P41">
    <cfRule type="expression" dxfId="7" priority="1">
      <formula>MOD(ROW(),2)=1</formula>
    </cfRule>
  </conditionalFormatting>
  <hyperlinks>
    <hyperlink ref="R3" location="'Accueil'!A1" display="Accueil"/>
    <hyperlink ref="R4" location="'Semaine 1'!A1" display="Semaine 1"/>
    <hyperlink ref="R5" location="'Semaine 2'!A1" display="Semaine 2"/>
    <hyperlink ref="R6" location="'Semaine 3'!A1" display="Semaine 3"/>
    <hyperlink ref="R7" location="'Semaine 4'!A1" display="Semaine 4"/>
    <hyperlink ref="R8" location="'Semaine 5'!A1" display="Semaine 5"/>
    <hyperlink ref="R9" location="'Semaine 6'!A1" display="Semaine 6"/>
    <hyperlink ref="R10" location="'Semaine 7'!A1" display="Semaine 7"/>
    <hyperlink ref="R11" location="'Semaine 8'!A1" display="Semaine 8"/>
    <hyperlink ref="R12" location="'Semaine 9'!A1" display="Semaine 9"/>
  </hyperlinks>
  <printOptions horizontalCentered="1"/>
  <pageMargins left="0.59055118110236227" right="0.39370078740157483" top="0.59055118110236227" bottom="0.59055118110236227" header="0.51181102362204722" footer="0.51181102362204722"/>
  <pageSetup paperSize="9" scale="81" orientation="portrait" cellComments="asDisplayed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/>
    <pageSetUpPr fitToPage="1"/>
  </sheetPr>
  <dimension ref="A1:T60"/>
  <sheetViews>
    <sheetView showGridLines="0" workbookViewId="0">
      <selection activeCell="R9" sqref="R9"/>
    </sheetView>
  </sheetViews>
  <sheetFormatPr baseColWidth="10" defaultRowHeight="15" x14ac:dyDescent="0.25"/>
  <cols>
    <col min="1" max="1" width="15.7109375" style="105" customWidth="1"/>
    <col min="2" max="2" width="6.42578125" bestFit="1" customWidth="1"/>
    <col min="3" max="5" width="5.7109375" customWidth="1"/>
    <col min="6" max="6" width="8.85546875" bestFit="1" customWidth="1"/>
    <col min="7" max="7" width="5.7109375" customWidth="1"/>
    <col min="8" max="8" width="10.7109375" style="40" customWidth="1"/>
    <col min="9" max="9" width="3.7109375" customWidth="1"/>
    <col min="10" max="15" width="5.7109375" customWidth="1"/>
    <col min="16" max="16" width="10.7109375" style="40" customWidth="1"/>
    <col min="17" max="17" width="4.28515625" customWidth="1"/>
    <col min="18" max="18" width="12.140625" style="19" customWidth="1"/>
    <col min="19" max="19" width="10" bestFit="1" customWidth="1"/>
  </cols>
  <sheetData>
    <row r="1" spans="1:20" s="1" customFormat="1" ht="24.95" customHeight="1" thickBot="1" x14ac:dyDescent="0.3">
      <c r="A1" s="107">
        <v>2012</v>
      </c>
      <c r="B1" s="2"/>
      <c r="C1" s="2"/>
      <c r="D1" s="2"/>
      <c r="E1" s="3" t="s">
        <v>2</v>
      </c>
      <c r="F1" s="2"/>
      <c r="G1" s="2"/>
      <c r="H1" s="39"/>
      <c r="I1" s="4"/>
      <c r="J1" s="4"/>
      <c r="K1" s="4"/>
      <c r="L1" s="261" t="s">
        <v>17</v>
      </c>
      <c r="M1" s="262"/>
      <c r="N1" s="262"/>
      <c r="O1" s="27">
        <v>2</v>
      </c>
      <c r="P1" s="41"/>
      <c r="R1" s="20"/>
      <c r="S1" s="37"/>
    </row>
    <row r="2" spans="1:20" ht="5.0999999999999996" customHeight="1" x14ac:dyDescent="0.25">
      <c r="A2" s="104"/>
      <c r="B2" s="5"/>
      <c r="C2" s="5"/>
      <c r="D2" s="5"/>
      <c r="E2" s="5"/>
      <c r="F2" s="6"/>
      <c r="G2" s="6"/>
      <c r="H2" s="30"/>
      <c r="I2" s="7"/>
      <c r="J2" s="5"/>
      <c r="K2" s="5"/>
      <c r="L2" s="5"/>
      <c r="M2" s="5"/>
      <c r="N2" s="5"/>
      <c r="O2" s="5"/>
      <c r="P2" s="42"/>
    </row>
    <row r="3" spans="1:20" ht="15" customHeight="1" thickBot="1" x14ac:dyDescent="0.3">
      <c r="B3" s="5"/>
      <c r="C3" s="5"/>
      <c r="D3" s="5"/>
      <c r="E3" s="5"/>
      <c r="F3" s="6"/>
      <c r="G3" s="6"/>
      <c r="H3" s="30"/>
      <c r="I3" s="7"/>
      <c r="J3" s="5"/>
      <c r="K3" s="5"/>
      <c r="L3" s="5"/>
      <c r="M3" s="5"/>
      <c r="N3" s="5"/>
      <c r="O3" s="5"/>
      <c r="P3" s="42"/>
      <c r="Q3" s="1"/>
      <c r="R3" s="20" t="s">
        <v>20</v>
      </c>
      <c r="S3" s="33"/>
    </row>
    <row r="4" spans="1:20" ht="15" customHeight="1" x14ac:dyDescent="0.25">
      <c r="A4" s="102"/>
      <c r="B4" s="255" t="str">
        <f>Accueil!D73</f>
        <v>Pierre</v>
      </c>
      <c r="C4" s="263"/>
      <c r="D4" s="263"/>
      <c r="E4" s="263"/>
      <c r="F4" s="263"/>
      <c r="G4" s="263"/>
      <c r="H4" s="264"/>
      <c r="I4" s="45"/>
      <c r="J4" s="255" t="str">
        <f>Accueil!D74</f>
        <v>Paul</v>
      </c>
      <c r="K4" s="256"/>
      <c r="L4" s="256"/>
      <c r="M4" s="256"/>
      <c r="N4" s="256"/>
      <c r="O4" s="256"/>
      <c r="P4" s="257"/>
      <c r="Q4" s="1"/>
      <c r="R4" s="20" t="s">
        <v>21</v>
      </c>
      <c r="S4" s="33"/>
    </row>
    <row r="5" spans="1:20" ht="15" customHeight="1" thickBot="1" x14ac:dyDescent="0.3">
      <c r="A5" s="102"/>
      <c r="B5" s="265"/>
      <c r="C5" s="266"/>
      <c r="D5" s="266"/>
      <c r="E5" s="266"/>
      <c r="F5" s="266"/>
      <c r="G5" s="266"/>
      <c r="H5" s="267"/>
      <c r="I5" s="45"/>
      <c r="J5" s="258"/>
      <c r="K5" s="259"/>
      <c r="L5" s="259"/>
      <c r="M5" s="259"/>
      <c r="N5" s="259"/>
      <c r="O5" s="259"/>
      <c r="P5" s="260"/>
      <c r="Q5" s="1"/>
      <c r="R5" s="20" t="s">
        <v>23</v>
      </c>
      <c r="S5" s="33"/>
    </row>
    <row r="6" spans="1:20" s="11" customFormat="1" ht="15" customHeight="1" x14ac:dyDescent="0.25">
      <c r="A6" s="106"/>
      <c r="B6" s="96" t="s">
        <v>4</v>
      </c>
      <c r="C6" s="97" t="s">
        <v>0</v>
      </c>
      <c r="D6" s="97" t="s">
        <v>4</v>
      </c>
      <c r="E6" s="97" t="s">
        <v>0</v>
      </c>
      <c r="F6" s="97" t="s">
        <v>1</v>
      </c>
      <c r="G6" s="97" t="s">
        <v>3</v>
      </c>
      <c r="H6" s="98" t="s">
        <v>19</v>
      </c>
      <c r="I6" s="46"/>
      <c r="J6" s="53" t="s">
        <v>4</v>
      </c>
      <c r="K6" s="54" t="s">
        <v>0</v>
      </c>
      <c r="L6" s="54" t="s">
        <v>4</v>
      </c>
      <c r="M6" s="54" t="s">
        <v>0</v>
      </c>
      <c r="N6" s="54" t="s">
        <v>1</v>
      </c>
      <c r="O6" s="54" t="s">
        <v>3</v>
      </c>
      <c r="P6" s="55" t="s">
        <v>19</v>
      </c>
      <c r="Q6" s="1"/>
      <c r="R6" s="20" t="s">
        <v>24</v>
      </c>
      <c r="S6" s="33"/>
      <c r="T6"/>
    </row>
    <row r="7" spans="1:20" s="11" customFormat="1" ht="15" customHeight="1" x14ac:dyDescent="0.25">
      <c r="A7" s="100">
        <f>SUM(MOD(("1/"&amp;$A$1)-{0;6},{1E+99;7})*{1;-1})+$O$1*7-4</f>
        <v>40917</v>
      </c>
      <c r="B7" s="92">
        <v>0.33333333333333331</v>
      </c>
      <c r="C7" s="91">
        <v>0.5</v>
      </c>
      <c r="D7" s="91">
        <v>0.54166666666666663</v>
      </c>
      <c r="E7" s="91">
        <v>0.6875</v>
      </c>
      <c r="F7" s="8">
        <f>C7-B7+E7-D7</f>
        <v>0.31250000000000011</v>
      </c>
      <c r="G7" s="16">
        <v>1</v>
      </c>
      <c r="H7" s="121"/>
      <c r="I7" s="206"/>
      <c r="J7" s="92">
        <v>0.33333333333333331</v>
      </c>
      <c r="K7" s="91">
        <v>0.5</v>
      </c>
      <c r="L7" s="91">
        <v>0.54166666666666663</v>
      </c>
      <c r="M7" s="91">
        <v>0.6875</v>
      </c>
      <c r="N7" s="8">
        <f>K7-J7+M7-L7</f>
        <v>0.31250000000000011</v>
      </c>
      <c r="O7" s="16">
        <v>1</v>
      </c>
      <c r="P7" s="121"/>
      <c r="Q7" s="1"/>
      <c r="R7" s="20" t="s">
        <v>25</v>
      </c>
      <c r="S7" s="33"/>
      <c r="T7"/>
    </row>
    <row r="8" spans="1:20" ht="15" customHeight="1" x14ac:dyDescent="0.25">
      <c r="A8" s="100">
        <f>SUM(MOD(("1/"&amp;$A$1)-{0;6},{1E+99;7})*{1;-1})+$O$1*7-3</f>
        <v>40918</v>
      </c>
      <c r="B8" s="92">
        <v>0.33333333333333331</v>
      </c>
      <c r="C8" s="91">
        <v>0.5</v>
      </c>
      <c r="D8" s="91">
        <v>0.54166666666666663</v>
      </c>
      <c r="E8" s="91">
        <v>0.6875</v>
      </c>
      <c r="F8" s="8">
        <f>C8-B8+E8-D8</f>
        <v>0.31250000000000011</v>
      </c>
      <c r="G8" s="16">
        <v>1</v>
      </c>
      <c r="H8" s="121"/>
      <c r="I8" s="44"/>
      <c r="J8" s="92">
        <v>0.33333333333333331</v>
      </c>
      <c r="K8" s="91">
        <v>0.5</v>
      </c>
      <c r="L8" s="91">
        <v>0.54166666666666663</v>
      </c>
      <c r="M8" s="91">
        <v>0.6875</v>
      </c>
      <c r="N8" s="8">
        <f>K8-J8+M8-L8</f>
        <v>0.31250000000000011</v>
      </c>
      <c r="O8" s="16">
        <v>1</v>
      </c>
      <c r="P8" s="121"/>
      <c r="Q8" s="1"/>
      <c r="R8" s="20" t="s">
        <v>27</v>
      </c>
      <c r="S8" s="33"/>
    </row>
    <row r="9" spans="1:20" ht="15" customHeight="1" x14ac:dyDescent="0.25">
      <c r="A9" s="100">
        <f>SUM(MOD(("1/"&amp;$A$1)-{0;6},{1E+99;7})*{1;-1})+$O$1*7-2</f>
        <v>40919</v>
      </c>
      <c r="B9" s="92">
        <v>0.33333333333333331</v>
      </c>
      <c r="C9" s="91">
        <v>0.5</v>
      </c>
      <c r="D9" s="91">
        <v>0.54166666666666663</v>
      </c>
      <c r="E9" s="91">
        <v>0.6875</v>
      </c>
      <c r="F9" s="8">
        <f>C9-B9+E9-D9</f>
        <v>0.31250000000000011</v>
      </c>
      <c r="G9" s="16">
        <v>1</v>
      </c>
      <c r="H9" s="121"/>
      <c r="I9" s="206"/>
      <c r="J9" s="92">
        <v>0.33333333333333331</v>
      </c>
      <c r="K9" s="91">
        <v>0.5</v>
      </c>
      <c r="L9" s="91">
        <v>0.54166666666666663</v>
      </c>
      <c r="M9" s="91">
        <v>0.6875</v>
      </c>
      <c r="N9" s="8">
        <f>K9-J9+M9-L9</f>
        <v>0.31250000000000011</v>
      </c>
      <c r="O9" s="16">
        <v>1</v>
      </c>
      <c r="P9" s="121"/>
      <c r="Q9" s="1"/>
      <c r="R9" s="20"/>
      <c r="S9" s="33"/>
    </row>
    <row r="10" spans="1:20" ht="15" customHeight="1" x14ac:dyDescent="0.25">
      <c r="A10" s="100">
        <f>SUM(MOD(("1/"&amp;$A$1)-{0;6},{1E+99;7})*{1;-1})+$O$1*7-1</f>
        <v>40920</v>
      </c>
      <c r="B10" s="92">
        <v>0.33333333333333331</v>
      </c>
      <c r="C10" s="91">
        <v>0.5</v>
      </c>
      <c r="D10" s="91">
        <v>0.54166666666666663</v>
      </c>
      <c r="E10" s="91">
        <v>0.6875</v>
      </c>
      <c r="F10" s="8">
        <f t="shared" ref="F10:F11" si="0">C10-B10+E10-D10</f>
        <v>0.31250000000000011</v>
      </c>
      <c r="G10" s="16">
        <v>1</v>
      </c>
      <c r="H10" s="121"/>
      <c r="I10" s="206"/>
      <c r="J10" s="92">
        <v>0.33333333333333331</v>
      </c>
      <c r="K10" s="91">
        <v>0.5</v>
      </c>
      <c r="L10" s="91">
        <v>0.54166666666666663</v>
      </c>
      <c r="M10" s="91">
        <v>0.6875</v>
      </c>
      <c r="N10" s="8">
        <f t="shared" ref="N10:N11" si="1">K10-J10+M10-L10</f>
        <v>0.31250000000000011</v>
      </c>
      <c r="O10" s="16">
        <v>1</v>
      </c>
      <c r="P10" s="121"/>
      <c r="Q10" s="1"/>
      <c r="R10" s="20"/>
      <c r="S10" s="33"/>
    </row>
    <row r="11" spans="1:20" ht="15" customHeight="1" thickBot="1" x14ac:dyDescent="0.3">
      <c r="A11" s="100">
        <f>SUM(MOD(("1/"&amp;$A$1)-{0;6},{1E+99;7})*{1;-1})+$O$1*7</f>
        <v>40921</v>
      </c>
      <c r="B11" s="93">
        <v>0.33333333333333331</v>
      </c>
      <c r="C11" s="94">
        <v>0.5</v>
      </c>
      <c r="D11" s="94">
        <v>0.54166666666666663</v>
      </c>
      <c r="E11" s="94">
        <v>0.58333333333333337</v>
      </c>
      <c r="F11" s="47">
        <f t="shared" si="0"/>
        <v>0.20833333333333337</v>
      </c>
      <c r="G11" s="48">
        <v>1</v>
      </c>
      <c r="H11" s="122"/>
      <c r="I11" s="206"/>
      <c r="J11" s="93">
        <v>0.33333333333333331</v>
      </c>
      <c r="K11" s="94">
        <v>0.5</v>
      </c>
      <c r="L11" s="94">
        <v>0.54166666666666663</v>
      </c>
      <c r="M11" s="94">
        <v>0.58333333333333337</v>
      </c>
      <c r="N11" s="47">
        <f t="shared" si="1"/>
        <v>0.20833333333333337</v>
      </c>
      <c r="O11" s="48">
        <v>1</v>
      </c>
      <c r="P11" s="122"/>
      <c r="Q11" s="1"/>
      <c r="R11" s="20"/>
      <c r="S11" s="33"/>
    </row>
    <row r="12" spans="1:20" ht="15" customHeight="1" x14ac:dyDescent="0.25">
      <c r="A12" s="101"/>
      <c r="B12" s="10"/>
      <c r="C12" s="10"/>
      <c r="D12" s="10"/>
      <c r="E12" s="10"/>
      <c r="F12" s="10">
        <f>SUM(F7:F11)</f>
        <v>1.4583333333333339</v>
      </c>
      <c r="G12" s="46">
        <f>SUM(G7:G11)</f>
        <v>5</v>
      </c>
      <c r="H12" s="46"/>
      <c r="I12" s="46"/>
      <c r="J12" s="46"/>
      <c r="K12" s="46"/>
      <c r="L12" s="46"/>
      <c r="M12" s="46"/>
      <c r="N12" s="10">
        <f>SUM(N7:N11)</f>
        <v>1.4583333333333339</v>
      </c>
      <c r="O12" s="46">
        <f>SUM(O7:O11)</f>
        <v>5</v>
      </c>
      <c r="P12" s="46"/>
      <c r="Q12" s="1"/>
      <c r="R12" s="20"/>
      <c r="S12" s="33"/>
    </row>
    <row r="13" spans="1:20" ht="15" customHeight="1" thickBot="1" x14ac:dyDescent="0.3">
      <c r="A13" s="102"/>
      <c r="B13" s="12"/>
      <c r="C13" s="12"/>
      <c r="D13" s="12"/>
      <c r="E13" s="12"/>
      <c r="F13" s="13"/>
      <c r="G13" s="13"/>
      <c r="H13" s="14"/>
      <c r="I13" s="14"/>
      <c r="J13" s="12"/>
      <c r="K13" s="12"/>
      <c r="L13" s="12"/>
      <c r="M13" s="12"/>
      <c r="N13" s="12"/>
      <c r="O13" s="12"/>
      <c r="P13" s="12"/>
      <c r="Q13" s="1"/>
      <c r="R13" s="20"/>
      <c r="S13" s="33"/>
    </row>
    <row r="14" spans="1:20" ht="15" customHeight="1" x14ac:dyDescent="0.25">
      <c r="A14" s="102"/>
      <c r="B14" s="255" t="str">
        <f>Accueil!D75</f>
        <v>Jacques</v>
      </c>
      <c r="C14" s="256"/>
      <c r="D14" s="256"/>
      <c r="E14" s="256"/>
      <c r="F14" s="256"/>
      <c r="G14" s="256"/>
      <c r="H14" s="257"/>
      <c r="I14" s="15"/>
      <c r="J14" s="255" t="str">
        <f>Accueil!D76</f>
        <v>Momo</v>
      </c>
      <c r="K14" s="256"/>
      <c r="L14" s="256"/>
      <c r="M14" s="256"/>
      <c r="N14" s="256"/>
      <c r="O14" s="256"/>
      <c r="P14" s="257"/>
      <c r="Q14" s="1"/>
      <c r="R14" s="20"/>
      <c r="S14" s="33"/>
    </row>
    <row r="15" spans="1:20" ht="15" customHeight="1" thickBot="1" x14ac:dyDescent="0.3">
      <c r="A15" s="102"/>
      <c r="B15" s="258"/>
      <c r="C15" s="259"/>
      <c r="D15" s="259"/>
      <c r="E15" s="259"/>
      <c r="F15" s="259"/>
      <c r="G15" s="259"/>
      <c r="H15" s="260"/>
      <c r="I15" s="15"/>
      <c r="J15" s="258"/>
      <c r="K15" s="259"/>
      <c r="L15" s="259"/>
      <c r="M15" s="259"/>
      <c r="N15" s="259"/>
      <c r="O15" s="259"/>
      <c r="P15" s="260"/>
      <c r="R15" s="20"/>
      <c r="S15" s="33"/>
    </row>
    <row r="16" spans="1:20" ht="15" customHeight="1" x14ac:dyDescent="0.25">
      <c r="A16" s="101"/>
      <c r="B16" s="96" t="s">
        <v>4</v>
      </c>
      <c r="C16" s="97" t="s">
        <v>0</v>
      </c>
      <c r="D16" s="97" t="s">
        <v>4</v>
      </c>
      <c r="E16" s="97" t="s">
        <v>0</v>
      </c>
      <c r="F16" s="97" t="s">
        <v>1</v>
      </c>
      <c r="G16" s="97" t="s">
        <v>3</v>
      </c>
      <c r="H16" s="123" t="s">
        <v>19</v>
      </c>
      <c r="I16" s="58"/>
      <c r="J16" s="96" t="s">
        <v>4</v>
      </c>
      <c r="K16" s="97" t="s">
        <v>0</v>
      </c>
      <c r="L16" s="97" t="s">
        <v>4</v>
      </c>
      <c r="M16" s="97" t="s">
        <v>0</v>
      </c>
      <c r="N16" s="97" t="s">
        <v>1</v>
      </c>
      <c r="O16" s="97" t="s">
        <v>3</v>
      </c>
      <c r="P16" s="123" t="s">
        <v>19</v>
      </c>
      <c r="R16" s="20"/>
      <c r="S16" s="33"/>
    </row>
    <row r="17" spans="1:20" s="28" customFormat="1" ht="15" customHeight="1" x14ac:dyDescent="0.2">
      <c r="A17" s="100">
        <f>SUM(MOD(("1/"&amp;$A$1)-{0;6},{1E+99;7})*{1;-1})+$O$1*7-4</f>
        <v>40917</v>
      </c>
      <c r="B17" s="92">
        <v>0.33333333333333331</v>
      </c>
      <c r="C17" s="91">
        <v>0.5</v>
      </c>
      <c r="D17" s="91">
        <v>0.54166666666666663</v>
      </c>
      <c r="E17" s="91">
        <v>0.6875</v>
      </c>
      <c r="F17" s="8">
        <f>C17-B17+E17-D17</f>
        <v>0.31250000000000011</v>
      </c>
      <c r="G17" s="16">
        <v>1</v>
      </c>
      <c r="H17" s="121"/>
      <c r="I17" s="51"/>
      <c r="J17" s="92">
        <v>0.33333333333333331</v>
      </c>
      <c r="K17" s="91">
        <v>0.5</v>
      </c>
      <c r="L17" s="91">
        <v>0.54166666666666663</v>
      </c>
      <c r="M17" s="91">
        <v>0.6875</v>
      </c>
      <c r="N17" s="8">
        <f>K17-J17+M17-L17</f>
        <v>0.31250000000000011</v>
      </c>
      <c r="O17" s="16">
        <v>1</v>
      </c>
      <c r="P17" s="121"/>
      <c r="R17" s="20"/>
      <c r="S17" s="33"/>
    </row>
    <row r="18" spans="1:20" ht="15" customHeight="1" x14ac:dyDescent="0.25">
      <c r="A18" s="100">
        <f>SUM(MOD(("1/"&amp;$A$1)-{0;6},{1E+99;7})*{1;-1})+$O$1*7-3</f>
        <v>40918</v>
      </c>
      <c r="B18" s="92">
        <v>0.33333333333333331</v>
      </c>
      <c r="C18" s="91">
        <v>0.5</v>
      </c>
      <c r="D18" s="91">
        <v>0.54166666666666663</v>
      </c>
      <c r="E18" s="91">
        <v>0.6875</v>
      </c>
      <c r="F18" s="8">
        <f>C18-B18+E18-D18</f>
        <v>0.31250000000000011</v>
      </c>
      <c r="G18" s="16">
        <v>1</v>
      </c>
      <c r="H18" s="121"/>
      <c r="I18" s="51"/>
      <c r="J18" s="92">
        <v>0.33333333333333331</v>
      </c>
      <c r="K18" s="91">
        <v>0.5</v>
      </c>
      <c r="L18" s="91">
        <v>0.54166666666666663</v>
      </c>
      <c r="M18" s="91">
        <v>0.6875</v>
      </c>
      <c r="N18" s="8">
        <f>K18-J18+M18-L18</f>
        <v>0.31250000000000011</v>
      </c>
      <c r="O18" s="16">
        <v>1</v>
      </c>
      <c r="P18" s="121"/>
      <c r="R18" s="20"/>
      <c r="S18" s="33"/>
    </row>
    <row r="19" spans="1:20" ht="15" customHeight="1" x14ac:dyDescent="0.25">
      <c r="A19" s="100">
        <f>SUM(MOD(("1/"&amp;$A$1)-{0;6},{1E+99;7})*{1;-1})+$O$1*7-2</f>
        <v>40919</v>
      </c>
      <c r="B19" s="92">
        <v>0.33333333333333331</v>
      </c>
      <c r="C19" s="91">
        <v>0.5</v>
      </c>
      <c r="D19" s="91">
        <v>0.54166666666666663</v>
      </c>
      <c r="E19" s="91">
        <v>0.6875</v>
      </c>
      <c r="F19" s="8">
        <f>C19-B19+E19-D19</f>
        <v>0.31250000000000011</v>
      </c>
      <c r="G19" s="16">
        <v>1</v>
      </c>
      <c r="H19" s="121"/>
      <c r="I19" s="51"/>
      <c r="J19" s="92">
        <v>0.33333333333333331</v>
      </c>
      <c r="K19" s="91">
        <v>0.5</v>
      </c>
      <c r="L19" s="91">
        <v>0.54166666666666663</v>
      </c>
      <c r="M19" s="91">
        <v>0.6875</v>
      </c>
      <c r="N19" s="8">
        <f>K19-J19+M19-L19</f>
        <v>0.31250000000000011</v>
      </c>
      <c r="O19" s="16">
        <v>1</v>
      </c>
      <c r="P19" s="121"/>
      <c r="R19" s="20"/>
      <c r="S19" s="33"/>
    </row>
    <row r="20" spans="1:20" ht="15" customHeight="1" x14ac:dyDescent="0.25">
      <c r="A20" s="100">
        <f>SUM(MOD(("1/"&amp;$A$1)-{0;6},{1E+99;7})*{1;-1})+$O$1*7-1</f>
        <v>40920</v>
      </c>
      <c r="B20" s="92">
        <v>0.33333333333333331</v>
      </c>
      <c r="C20" s="91">
        <v>0.5</v>
      </c>
      <c r="D20" s="91">
        <v>0.54166666666666663</v>
      </c>
      <c r="E20" s="91">
        <v>0.6875</v>
      </c>
      <c r="F20" s="8">
        <f t="shared" ref="F20:F21" si="2">C20-B20+E20-D20</f>
        <v>0.31250000000000011</v>
      </c>
      <c r="G20" s="16">
        <v>1</v>
      </c>
      <c r="H20" s="121"/>
      <c r="I20" s="51"/>
      <c r="J20" s="92"/>
      <c r="K20" s="91"/>
      <c r="L20" s="91"/>
      <c r="M20" s="91"/>
      <c r="N20" s="8">
        <f t="shared" ref="N20:N21" si="3">K20-J20+M20-L20</f>
        <v>0</v>
      </c>
      <c r="O20" s="16"/>
      <c r="P20" s="121" t="s">
        <v>32</v>
      </c>
      <c r="R20" s="20"/>
      <c r="S20" s="33"/>
    </row>
    <row r="21" spans="1:20" ht="15" customHeight="1" thickBot="1" x14ac:dyDescent="0.3">
      <c r="A21" s="100">
        <f>SUM(MOD(("1/"&amp;$A$1)-{0;6},{1E+99;7})*{1;-1})+$O$1*7</f>
        <v>40921</v>
      </c>
      <c r="B21" s="93">
        <v>0.33333333333333331</v>
      </c>
      <c r="C21" s="94">
        <v>0.5</v>
      </c>
      <c r="D21" s="94">
        <v>0.54166666666666663</v>
      </c>
      <c r="E21" s="94">
        <v>0.58333333333333337</v>
      </c>
      <c r="F21" s="47">
        <f t="shared" si="2"/>
        <v>0.20833333333333337</v>
      </c>
      <c r="G21" s="48">
        <v>1</v>
      </c>
      <c r="H21" s="122"/>
      <c r="I21" s="51"/>
      <c r="J21" s="93">
        <v>0.33333333333333331</v>
      </c>
      <c r="K21" s="94">
        <v>0.5</v>
      </c>
      <c r="L21" s="94">
        <v>0.54166666666666663</v>
      </c>
      <c r="M21" s="94">
        <v>0.58333333333333337</v>
      </c>
      <c r="N21" s="47">
        <f t="shared" si="3"/>
        <v>0.20833333333333337</v>
      </c>
      <c r="O21" s="48">
        <v>1</v>
      </c>
      <c r="P21" s="122"/>
      <c r="R21" s="20"/>
      <c r="S21" s="33"/>
    </row>
    <row r="22" spans="1:20" ht="15" customHeight="1" x14ac:dyDescent="0.25">
      <c r="A22" s="101"/>
      <c r="B22" s="10"/>
      <c r="C22" s="10"/>
      <c r="D22" s="10"/>
      <c r="E22" s="10"/>
      <c r="F22" s="10">
        <f>SUM(F17:F21)</f>
        <v>1.4583333333333339</v>
      </c>
      <c r="G22" s="46">
        <f>SUM(G17:G21)</f>
        <v>5</v>
      </c>
      <c r="H22" s="62"/>
      <c r="I22" s="10"/>
      <c r="J22" s="10"/>
      <c r="K22" s="10"/>
      <c r="L22" s="10"/>
      <c r="M22" s="10"/>
      <c r="N22" s="10">
        <f>SUM(N17:N21)</f>
        <v>1.1458333333333337</v>
      </c>
      <c r="O22" s="46">
        <f>SUM(O17:O21)</f>
        <v>4</v>
      </c>
      <c r="P22" s="62"/>
      <c r="R22" s="20"/>
      <c r="S22" s="33"/>
    </row>
    <row r="23" spans="1:20" ht="15" customHeight="1" thickBot="1" x14ac:dyDescent="0.3">
      <c r="A23" s="102"/>
      <c r="B23" s="12"/>
      <c r="C23" s="12"/>
      <c r="D23" s="12"/>
      <c r="E23" s="12"/>
      <c r="F23" s="13"/>
      <c r="G23" s="13"/>
      <c r="H23" s="14"/>
      <c r="I23" s="14"/>
      <c r="J23" s="12"/>
      <c r="K23" s="12"/>
      <c r="L23" s="12"/>
      <c r="M23" s="12"/>
      <c r="N23" s="12"/>
      <c r="O23" s="12"/>
      <c r="P23" s="12"/>
      <c r="R23" s="20"/>
      <c r="S23" s="33"/>
    </row>
    <row r="24" spans="1:20" ht="15" customHeight="1" x14ac:dyDescent="0.25">
      <c r="A24" s="102"/>
      <c r="B24" s="255" t="str">
        <f>Accueil!D77</f>
        <v>Dudu</v>
      </c>
      <c r="C24" s="256"/>
      <c r="D24" s="256"/>
      <c r="E24" s="256"/>
      <c r="F24" s="256"/>
      <c r="G24" s="256"/>
      <c r="H24" s="257"/>
      <c r="I24" s="14"/>
      <c r="J24" s="255" t="str">
        <f>Accueil!D78</f>
        <v>Doudou</v>
      </c>
      <c r="K24" s="256"/>
      <c r="L24" s="256"/>
      <c r="M24" s="256"/>
      <c r="N24" s="256"/>
      <c r="O24" s="256"/>
      <c r="P24" s="257"/>
      <c r="S24" s="33"/>
    </row>
    <row r="25" spans="1:20" ht="15" customHeight="1" x14ac:dyDescent="0.25">
      <c r="A25" s="102"/>
      <c r="B25" s="258"/>
      <c r="C25" s="259"/>
      <c r="D25" s="259"/>
      <c r="E25" s="259"/>
      <c r="F25" s="259"/>
      <c r="G25" s="259"/>
      <c r="H25" s="260"/>
      <c r="I25" s="14"/>
      <c r="J25" s="258"/>
      <c r="K25" s="259"/>
      <c r="L25" s="259"/>
      <c r="M25" s="259"/>
      <c r="N25" s="259"/>
      <c r="O25" s="259"/>
      <c r="P25" s="260"/>
      <c r="S25" s="33"/>
    </row>
    <row r="26" spans="1:20" ht="15" customHeight="1" x14ac:dyDescent="0.25">
      <c r="A26" s="102"/>
      <c r="B26" s="53" t="s">
        <v>4</v>
      </c>
      <c r="C26" s="54" t="s">
        <v>0</v>
      </c>
      <c r="D26" s="54" t="s">
        <v>4</v>
      </c>
      <c r="E26" s="54" t="s">
        <v>0</v>
      </c>
      <c r="F26" s="54" t="s">
        <v>1</v>
      </c>
      <c r="G26" s="57" t="s">
        <v>3</v>
      </c>
      <c r="H26" s="55" t="s">
        <v>19</v>
      </c>
      <c r="I26" s="14"/>
      <c r="J26" s="53" t="s">
        <v>4</v>
      </c>
      <c r="K26" s="54" t="s">
        <v>0</v>
      </c>
      <c r="L26" s="54" t="s">
        <v>4</v>
      </c>
      <c r="M26" s="54" t="s">
        <v>0</v>
      </c>
      <c r="N26" s="54" t="s">
        <v>1</v>
      </c>
      <c r="O26" s="57" t="s">
        <v>3</v>
      </c>
      <c r="P26" s="55" t="s">
        <v>19</v>
      </c>
      <c r="S26" s="33"/>
    </row>
    <row r="27" spans="1:20" s="28" customFormat="1" ht="15" customHeight="1" x14ac:dyDescent="0.2">
      <c r="A27" s="100">
        <f>SUM(MOD(("1/"&amp;$A$1)-{0;6},{1E+99;7})*{1;-1})+$O$1*7-4</f>
        <v>40917</v>
      </c>
      <c r="B27" s="92">
        <v>0.33333333333333331</v>
      </c>
      <c r="C27" s="91">
        <v>0.5</v>
      </c>
      <c r="D27" s="91">
        <v>0.54166666666666663</v>
      </c>
      <c r="E27" s="91">
        <v>0.6875</v>
      </c>
      <c r="F27" s="8">
        <f>C27-B27+E27-D27</f>
        <v>0.31250000000000011</v>
      </c>
      <c r="G27" s="16">
        <v>1</v>
      </c>
      <c r="H27" s="121"/>
      <c r="I27" s="206"/>
      <c r="J27" s="92">
        <v>0.33333333333333331</v>
      </c>
      <c r="K27" s="91">
        <v>0.5</v>
      </c>
      <c r="L27" s="91">
        <v>0.54166666666666663</v>
      </c>
      <c r="M27" s="91">
        <v>0.6875</v>
      </c>
      <c r="N27" s="8">
        <f>K27-J27+M27-L27</f>
        <v>0.31250000000000011</v>
      </c>
      <c r="O27" s="16">
        <v>1</v>
      </c>
      <c r="P27" s="121"/>
      <c r="R27" s="29"/>
      <c r="S27" s="33"/>
    </row>
    <row r="28" spans="1:20" ht="15" customHeight="1" x14ac:dyDescent="0.25">
      <c r="A28" s="100">
        <f>SUM(MOD(("1/"&amp;$A$1)-{0;6},{1E+99;7})*{1;-1})+$O$1*7-3</f>
        <v>40918</v>
      </c>
      <c r="B28" s="92">
        <v>0.33333333333333331</v>
      </c>
      <c r="C28" s="91">
        <v>0.5</v>
      </c>
      <c r="D28" s="91">
        <v>0.54166666666666663</v>
      </c>
      <c r="E28" s="91">
        <v>0.6875</v>
      </c>
      <c r="F28" s="8">
        <f>C28-B28+E28-D28</f>
        <v>0.31250000000000011</v>
      </c>
      <c r="G28" s="16">
        <v>1</v>
      </c>
      <c r="H28" s="121"/>
      <c r="I28" s="44"/>
      <c r="J28" s="92">
        <v>0.33333333333333331</v>
      </c>
      <c r="K28" s="91">
        <v>0.5</v>
      </c>
      <c r="L28" s="91">
        <v>0.54166666666666663</v>
      </c>
      <c r="M28" s="91">
        <v>0.6875</v>
      </c>
      <c r="N28" s="8">
        <f>K28-J28+M28-L28</f>
        <v>0.31250000000000011</v>
      </c>
      <c r="O28" s="16">
        <v>1</v>
      </c>
      <c r="P28" s="121"/>
      <c r="S28" s="33"/>
    </row>
    <row r="29" spans="1:20" ht="15" customHeight="1" x14ac:dyDescent="0.25">
      <c r="A29" s="100">
        <f>SUM(MOD(("1/"&amp;$A$1)-{0;6},{1E+99;7})*{1;-1})+$O$1*7-2</f>
        <v>40919</v>
      </c>
      <c r="B29" s="92">
        <v>0.33333333333333331</v>
      </c>
      <c r="C29" s="91">
        <v>0.5</v>
      </c>
      <c r="D29" s="91">
        <v>0.54166666666666663</v>
      </c>
      <c r="E29" s="91">
        <v>0.6875</v>
      </c>
      <c r="F29" s="8">
        <f>C29-B29+E29-D29</f>
        <v>0.31250000000000011</v>
      </c>
      <c r="G29" s="16">
        <v>1</v>
      </c>
      <c r="H29" s="121"/>
      <c r="I29" s="206"/>
      <c r="J29" s="92">
        <v>0.33333333333333331</v>
      </c>
      <c r="K29" s="91">
        <v>0.5</v>
      </c>
      <c r="L29" s="91">
        <v>0.54166666666666663</v>
      </c>
      <c r="M29" s="91">
        <v>0.6875</v>
      </c>
      <c r="N29" s="8">
        <f>K29-J29+M29-L29</f>
        <v>0.31250000000000011</v>
      </c>
      <c r="O29" s="16">
        <v>1</v>
      </c>
      <c r="P29" s="121"/>
      <c r="S29" s="33"/>
    </row>
    <row r="30" spans="1:20" ht="15" customHeight="1" x14ac:dyDescent="0.25">
      <c r="A30" s="100">
        <f>SUM(MOD(("1/"&amp;$A$1)-{0;6},{1E+99;7})*{1;-1})+$O$1*7-1</f>
        <v>40920</v>
      </c>
      <c r="B30" s="92">
        <v>0.33333333333333331</v>
      </c>
      <c r="C30" s="91">
        <v>0.5</v>
      </c>
      <c r="D30" s="91">
        <v>0.54166666666666663</v>
      </c>
      <c r="E30" s="91">
        <v>0.6875</v>
      </c>
      <c r="F30" s="8">
        <f t="shared" ref="F30:F31" si="4">C30-B30+E30-D30</f>
        <v>0.31250000000000011</v>
      </c>
      <c r="G30" s="16">
        <v>1</v>
      </c>
      <c r="H30" s="121"/>
      <c r="I30" s="206"/>
      <c r="J30" s="92">
        <v>0.33333333333333331</v>
      </c>
      <c r="K30" s="91">
        <v>0.5</v>
      </c>
      <c r="L30" s="91">
        <v>0.54166666666666663</v>
      </c>
      <c r="M30" s="91">
        <v>0.6875</v>
      </c>
      <c r="N30" s="8">
        <f t="shared" ref="N30:N31" si="5">K30-J30+M30-L30</f>
        <v>0.31250000000000011</v>
      </c>
      <c r="O30" s="16">
        <v>1</v>
      </c>
      <c r="P30" s="121"/>
      <c r="S30" s="33"/>
    </row>
    <row r="31" spans="1:20" ht="15" customHeight="1" thickBot="1" x14ac:dyDescent="0.3">
      <c r="A31" s="100">
        <f>SUM(MOD(("1/"&amp;$A$1)-{0;6},{1E+99;7})*{1;-1})+$O$1*7</f>
        <v>40921</v>
      </c>
      <c r="B31" s="93">
        <v>0.33333333333333331</v>
      </c>
      <c r="C31" s="94">
        <v>0.5</v>
      </c>
      <c r="D31" s="94">
        <v>0.54166666666666663</v>
      </c>
      <c r="E31" s="94">
        <v>0.58333333333333337</v>
      </c>
      <c r="F31" s="47">
        <f t="shared" si="4"/>
        <v>0.20833333333333337</v>
      </c>
      <c r="G31" s="48">
        <v>1</v>
      </c>
      <c r="H31" s="122"/>
      <c r="I31" s="206"/>
      <c r="J31" s="93">
        <v>0.33333333333333331</v>
      </c>
      <c r="K31" s="94">
        <v>0.5</v>
      </c>
      <c r="L31" s="94">
        <v>0.54166666666666663</v>
      </c>
      <c r="M31" s="94">
        <v>0.58333333333333337</v>
      </c>
      <c r="N31" s="47">
        <f t="shared" si="5"/>
        <v>0.20833333333333337</v>
      </c>
      <c r="O31" s="48">
        <v>1</v>
      </c>
      <c r="P31" s="122"/>
      <c r="S31" s="33"/>
      <c r="T31" s="11"/>
    </row>
    <row r="32" spans="1:20" ht="15" customHeight="1" x14ac:dyDescent="0.25">
      <c r="A32" s="102"/>
      <c r="B32" s="10"/>
      <c r="C32" s="10"/>
      <c r="D32" s="10"/>
      <c r="E32" s="10"/>
      <c r="F32" s="10">
        <f>SUM(F27:F31)</f>
        <v>1.4583333333333339</v>
      </c>
      <c r="G32" s="46">
        <f>SUM(G27:G31)</f>
        <v>5</v>
      </c>
      <c r="H32" s="46"/>
      <c r="I32" s="46"/>
      <c r="J32" s="46"/>
      <c r="K32" s="46"/>
      <c r="L32" s="46"/>
      <c r="M32" s="46"/>
      <c r="N32" s="10">
        <f>SUM(N27:N31)</f>
        <v>1.4583333333333339</v>
      </c>
      <c r="O32" s="46">
        <f>SUM(O27:O31)</f>
        <v>5</v>
      </c>
      <c r="P32" s="46"/>
      <c r="S32" s="33"/>
      <c r="T32" s="11"/>
    </row>
    <row r="33" spans="1:20" ht="15" customHeight="1" thickBot="1" x14ac:dyDescent="0.3">
      <c r="A33" s="102"/>
      <c r="B33" s="12"/>
      <c r="C33" s="12"/>
      <c r="D33" s="12"/>
      <c r="E33" s="12"/>
      <c r="F33" s="13"/>
      <c r="G33" s="13"/>
      <c r="H33" s="14"/>
      <c r="I33" s="14"/>
      <c r="J33" s="12"/>
      <c r="K33" s="12"/>
      <c r="L33" s="12"/>
      <c r="M33" s="12"/>
      <c r="N33" s="12"/>
      <c r="O33" s="12"/>
      <c r="P33" s="12"/>
      <c r="S33" s="33"/>
    </row>
    <row r="34" spans="1:20" ht="15" customHeight="1" x14ac:dyDescent="0.25">
      <c r="A34" s="102"/>
      <c r="B34" s="255">
        <f>Accueil!D95</f>
        <v>0</v>
      </c>
      <c r="C34" s="256"/>
      <c r="D34" s="256"/>
      <c r="E34" s="256"/>
      <c r="F34" s="256"/>
      <c r="G34" s="256"/>
      <c r="H34" s="257"/>
      <c r="I34" s="15"/>
      <c r="J34" s="255">
        <f>Accueil!D96</f>
        <v>0</v>
      </c>
      <c r="K34" s="256"/>
      <c r="L34" s="256"/>
      <c r="M34" s="256"/>
      <c r="N34" s="256"/>
      <c r="O34" s="256"/>
      <c r="P34" s="257"/>
      <c r="R34" s="22"/>
      <c r="S34" s="38"/>
    </row>
    <row r="35" spans="1:20" ht="15" customHeight="1" thickBot="1" x14ac:dyDescent="0.3">
      <c r="A35" s="102"/>
      <c r="B35" s="258"/>
      <c r="C35" s="259"/>
      <c r="D35" s="259"/>
      <c r="E35" s="259"/>
      <c r="F35" s="259"/>
      <c r="G35" s="259"/>
      <c r="H35" s="260"/>
      <c r="I35" s="15"/>
      <c r="J35" s="258"/>
      <c r="K35" s="259"/>
      <c r="L35" s="259"/>
      <c r="M35" s="259"/>
      <c r="N35" s="259"/>
      <c r="O35" s="259"/>
      <c r="P35" s="260"/>
      <c r="S35" s="33"/>
    </row>
    <row r="36" spans="1:20" ht="15" customHeight="1" x14ac:dyDescent="0.25">
      <c r="A36" s="102"/>
      <c r="B36" s="96" t="s">
        <v>4</v>
      </c>
      <c r="C36" s="97" t="s">
        <v>0</v>
      </c>
      <c r="D36" s="97" t="s">
        <v>4</v>
      </c>
      <c r="E36" s="97" t="s">
        <v>0</v>
      </c>
      <c r="F36" s="97" t="s">
        <v>1</v>
      </c>
      <c r="G36" s="97" t="s">
        <v>3</v>
      </c>
      <c r="H36" s="123" t="s">
        <v>19</v>
      </c>
      <c r="I36" s="58"/>
      <c r="J36" s="96" t="s">
        <v>4</v>
      </c>
      <c r="K36" s="97" t="s">
        <v>0</v>
      </c>
      <c r="L36" s="97" t="s">
        <v>4</v>
      </c>
      <c r="M36" s="97" t="s">
        <v>0</v>
      </c>
      <c r="N36" s="97" t="s">
        <v>1</v>
      </c>
      <c r="O36" s="97" t="s">
        <v>3</v>
      </c>
      <c r="P36" s="123" t="s">
        <v>19</v>
      </c>
      <c r="S36" s="33"/>
      <c r="T36" s="11"/>
    </row>
    <row r="37" spans="1:20" s="28" customFormat="1" ht="15" customHeight="1" x14ac:dyDescent="0.2">
      <c r="A37" s="100">
        <f>SUM(MOD(("1/"&amp;$A$1)-{0;6},{1E+99;7})*{1;-1})+$O$1*7-4</f>
        <v>40917</v>
      </c>
      <c r="B37" s="92">
        <v>0.33333333333333331</v>
      </c>
      <c r="C37" s="91">
        <v>0.5</v>
      </c>
      <c r="D37" s="91">
        <v>0.54166666666666663</v>
      </c>
      <c r="E37" s="91">
        <v>0.6875</v>
      </c>
      <c r="F37" s="8">
        <f>C37-B37+E37-D37</f>
        <v>0.31250000000000011</v>
      </c>
      <c r="G37" s="16">
        <v>1</v>
      </c>
      <c r="H37" s="121"/>
      <c r="I37" s="51"/>
      <c r="J37" s="92">
        <v>0.33333333333333331</v>
      </c>
      <c r="K37" s="91">
        <v>0.5</v>
      </c>
      <c r="L37" s="91">
        <v>0.54166666666666663</v>
      </c>
      <c r="M37" s="91">
        <v>0.6875</v>
      </c>
      <c r="N37" s="8">
        <f>K37-J37+M37-L37</f>
        <v>0.31250000000000011</v>
      </c>
      <c r="O37" s="16">
        <v>1</v>
      </c>
      <c r="P37" s="121"/>
      <c r="R37" s="31"/>
      <c r="S37" s="38"/>
      <c r="T37" s="32"/>
    </row>
    <row r="38" spans="1:20" ht="15" customHeight="1" x14ac:dyDescent="0.25">
      <c r="A38" s="100">
        <f>SUM(MOD(("1/"&amp;$A$1)-{0;6},{1E+99;7})*{1;-1})+$O$1*7-3</f>
        <v>40918</v>
      </c>
      <c r="B38" s="92">
        <v>0.33333333333333331</v>
      </c>
      <c r="C38" s="91">
        <v>0.5</v>
      </c>
      <c r="D38" s="91">
        <v>0.54166666666666663</v>
      </c>
      <c r="E38" s="91">
        <v>0.6875</v>
      </c>
      <c r="F38" s="8">
        <f>C38-B38+E38-D38</f>
        <v>0.31250000000000011</v>
      </c>
      <c r="G38" s="16">
        <v>1</v>
      </c>
      <c r="H38" s="121"/>
      <c r="I38" s="51"/>
      <c r="J38" s="92">
        <v>0.33333333333333331</v>
      </c>
      <c r="K38" s="91">
        <v>0.5</v>
      </c>
      <c r="L38" s="91">
        <v>0.54166666666666663</v>
      </c>
      <c r="M38" s="91">
        <v>0.6875</v>
      </c>
      <c r="N38" s="8">
        <f>K38-J38+M38-L38</f>
        <v>0.31250000000000011</v>
      </c>
      <c r="O38" s="16">
        <v>1</v>
      </c>
      <c r="P38" s="121"/>
      <c r="S38" s="33"/>
    </row>
    <row r="39" spans="1:20" ht="15" customHeight="1" x14ac:dyDescent="0.25">
      <c r="A39" s="100">
        <f>SUM(MOD(("1/"&amp;$A$1)-{0;6},{1E+99;7})*{1;-1})+$O$1*7-2</f>
        <v>40919</v>
      </c>
      <c r="B39" s="92">
        <v>0.33333333333333331</v>
      </c>
      <c r="C39" s="91">
        <v>0.5</v>
      </c>
      <c r="D39" s="91">
        <v>0.54166666666666663</v>
      </c>
      <c r="E39" s="91">
        <v>0.6875</v>
      </c>
      <c r="F39" s="8">
        <f>C39-B39+E39-D39</f>
        <v>0.31250000000000011</v>
      </c>
      <c r="G39" s="16">
        <v>1</v>
      </c>
      <c r="H39" s="121"/>
      <c r="I39" s="51"/>
      <c r="J39" s="92">
        <v>0.33333333333333331</v>
      </c>
      <c r="K39" s="91">
        <v>0.5</v>
      </c>
      <c r="L39" s="91">
        <v>0.54166666666666663</v>
      </c>
      <c r="M39" s="91">
        <v>0.6875</v>
      </c>
      <c r="N39" s="8">
        <f>K39-J39+M39-L39</f>
        <v>0.31250000000000011</v>
      </c>
      <c r="O39" s="16">
        <v>1</v>
      </c>
      <c r="P39" s="121"/>
      <c r="S39" s="33"/>
    </row>
    <row r="40" spans="1:20" ht="15" customHeight="1" x14ac:dyDescent="0.25">
      <c r="A40" s="100">
        <f>SUM(MOD(("1/"&amp;$A$1)-{0;6},{1E+99;7})*{1;-1})+$O$1*7-1</f>
        <v>40920</v>
      </c>
      <c r="B40" s="92">
        <v>0.33333333333333331</v>
      </c>
      <c r="C40" s="91">
        <v>0.5</v>
      </c>
      <c r="D40" s="91">
        <v>0.54166666666666663</v>
      </c>
      <c r="E40" s="91">
        <v>0.6875</v>
      </c>
      <c r="F40" s="8">
        <f t="shared" ref="F40:F41" si="6">C40-B40+E40-D40</f>
        <v>0.31250000000000011</v>
      </c>
      <c r="G40" s="16">
        <v>1</v>
      </c>
      <c r="H40" s="121"/>
      <c r="I40" s="51"/>
      <c r="J40" s="92"/>
      <c r="K40" s="91"/>
      <c r="L40" s="91"/>
      <c r="M40" s="91"/>
      <c r="N40" s="8">
        <f t="shared" ref="N40:N41" si="7">K40-J40+M40-L40</f>
        <v>0</v>
      </c>
      <c r="O40" s="16"/>
      <c r="P40" s="121" t="s">
        <v>32</v>
      </c>
      <c r="S40" s="33"/>
    </row>
    <row r="41" spans="1:20" ht="15" customHeight="1" thickBot="1" x14ac:dyDescent="0.3">
      <c r="A41" s="100">
        <f>SUM(MOD(("1/"&amp;$A$1)-{0;6},{1E+99;7})*{1;-1})+$O$1*7</f>
        <v>40921</v>
      </c>
      <c r="B41" s="93">
        <v>0.33333333333333331</v>
      </c>
      <c r="C41" s="94">
        <v>0.5</v>
      </c>
      <c r="D41" s="94">
        <v>0.54166666666666663</v>
      </c>
      <c r="E41" s="94">
        <v>0.58333333333333337</v>
      </c>
      <c r="F41" s="47">
        <f t="shared" si="6"/>
        <v>0.20833333333333337</v>
      </c>
      <c r="G41" s="48">
        <v>1</v>
      </c>
      <c r="H41" s="122"/>
      <c r="I41" s="51"/>
      <c r="J41" s="93">
        <v>0.33333333333333331</v>
      </c>
      <c r="K41" s="94">
        <v>0.5</v>
      </c>
      <c r="L41" s="94">
        <v>0.54166666666666663</v>
      </c>
      <c r="M41" s="94">
        <v>0.58333333333333337</v>
      </c>
      <c r="N41" s="47">
        <f t="shared" si="7"/>
        <v>0.20833333333333337</v>
      </c>
      <c r="O41" s="48">
        <v>1</v>
      </c>
      <c r="P41" s="122"/>
      <c r="R41" s="22"/>
      <c r="S41" s="38"/>
      <c r="T41" s="11"/>
    </row>
    <row r="42" spans="1:20" ht="15" customHeight="1" x14ac:dyDescent="0.25">
      <c r="A42" s="102"/>
      <c r="B42" s="10"/>
      <c r="C42" s="10"/>
      <c r="D42" s="10"/>
      <c r="E42" s="10"/>
      <c r="F42" s="10">
        <f>SUM(F37:F41)</f>
        <v>1.4583333333333339</v>
      </c>
      <c r="G42" s="46">
        <f>SUM(G37:G41)</f>
        <v>5</v>
      </c>
      <c r="H42" s="62"/>
      <c r="I42" s="14"/>
      <c r="J42" s="10"/>
      <c r="K42" s="10"/>
      <c r="L42" s="10"/>
      <c r="M42" s="10"/>
      <c r="N42" s="10">
        <f>SUM(N37:N41)</f>
        <v>1.1458333333333337</v>
      </c>
      <c r="O42" s="46">
        <f>SUM(O37:O41)</f>
        <v>4</v>
      </c>
      <c r="P42" s="63"/>
      <c r="R42" s="22"/>
      <c r="S42" s="38"/>
      <c r="T42" s="11"/>
    </row>
    <row r="43" spans="1:20" ht="15" customHeight="1" thickBot="1" x14ac:dyDescent="0.3">
      <c r="A43" s="102"/>
      <c r="B43" s="12"/>
      <c r="C43" s="12"/>
      <c r="D43" s="12"/>
      <c r="E43" s="12"/>
      <c r="F43" s="13"/>
      <c r="G43" s="13"/>
      <c r="H43" s="14"/>
      <c r="I43" s="14"/>
      <c r="J43" s="12"/>
      <c r="K43" s="12"/>
      <c r="L43" s="12"/>
      <c r="M43" s="12"/>
      <c r="N43" s="12"/>
      <c r="O43" s="12"/>
      <c r="P43" s="12"/>
      <c r="S43" s="33"/>
    </row>
    <row r="44" spans="1:20" ht="15" customHeight="1" x14ac:dyDescent="0.25">
      <c r="A44" s="102"/>
      <c r="B44" s="276" t="str">
        <f>Accueil!D82</f>
        <v>Alfred</v>
      </c>
      <c r="C44" s="277"/>
      <c r="D44" s="277"/>
      <c r="E44" s="277"/>
      <c r="F44" s="277"/>
      <c r="G44" s="277"/>
      <c r="H44" s="278"/>
      <c r="I44" s="56"/>
      <c r="J44" s="276" t="str">
        <f>Accueil!D81</f>
        <v>Alain</v>
      </c>
      <c r="K44" s="277"/>
      <c r="L44" s="277"/>
      <c r="M44" s="277"/>
      <c r="N44" s="277"/>
      <c r="O44" s="277"/>
      <c r="P44" s="278"/>
      <c r="S44" s="33"/>
    </row>
    <row r="45" spans="1:20" ht="15" customHeight="1" x14ac:dyDescent="0.25">
      <c r="A45" s="100"/>
      <c r="B45" s="279"/>
      <c r="C45" s="280"/>
      <c r="D45" s="280"/>
      <c r="E45" s="280"/>
      <c r="F45" s="280"/>
      <c r="G45" s="280"/>
      <c r="H45" s="281"/>
      <c r="I45" s="56"/>
      <c r="J45" s="279"/>
      <c r="K45" s="280"/>
      <c r="L45" s="280"/>
      <c r="M45" s="280"/>
      <c r="N45" s="280"/>
      <c r="O45" s="280"/>
      <c r="P45" s="281"/>
      <c r="S45" s="33"/>
    </row>
    <row r="46" spans="1:20" ht="15" customHeight="1" x14ac:dyDescent="0.25">
      <c r="A46" s="100">
        <f>SUM(MOD(("1/"&amp;$A$1)-{0;6},{1E+99;7})*{1;-1})+$O$1*7-4</f>
        <v>40917</v>
      </c>
      <c r="B46" s="111"/>
      <c r="C46" s="74"/>
      <c r="D46" s="74"/>
      <c r="E46" s="75"/>
      <c r="F46" s="78">
        <v>0</v>
      </c>
      <c r="G46" s="69"/>
      <c r="H46" s="55"/>
      <c r="I46" s="64"/>
      <c r="J46" s="294"/>
      <c r="K46" s="289"/>
      <c r="L46" s="289"/>
      <c r="M46" s="290"/>
      <c r="N46" s="54"/>
      <c r="O46" s="73"/>
      <c r="P46" s="55"/>
      <c r="R46" s="22"/>
      <c r="S46" s="38"/>
      <c r="T46" s="11"/>
    </row>
    <row r="47" spans="1:20" s="17" customFormat="1" ht="15" customHeight="1" x14ac:dyDescent="0.25">
      <c r="A47" s="100">
        <f>SUM(MOD(("1/"&amp;$A$1)-{0;6},{1E+99;7})*{1;-1})+$O$1*7-3</f>
        <v>40918</v>
      </c>
      <c r="B47" s="111"/>
      <c r="C47" s="74"/>
      <c r="D47" s="74"/>
      <c r="E47" s="75"/>
      <c r="F47" s="78">
        <v>0</v>
      </c>
      <c r="G47" s="70"/>
      <c r="H47" s="60"/>
      <c r="I47" s="64"/>
      <c r="J47" s="288"/>
      <c r="K47" s="289"/>
      <c r="L47" s="289"/>
      <c r="M47" s="290"/>
      <c r="N47" s="8"/>
      <c r="O47" s="9"/>
      <c r="P47" s="60"/>
      <c r="R47" s="22"/>
      <c r="S47" s="43"/>
      <c r="T47" s="18"/>
    </row>
    <row r="48" spans="1:20" s="17" customFormat="1" ht="15" customHeight="1" x14ac:dyDescent="0.25">
      <c r="A48" s="100">
        <f>SUM(MOD(("1/"&amp;$A$1)-{0;6},{1E+99;7})*{1;-1})+$O$1*7-2</f>
        <v>40919</v>
      </c>
      <c r="B48" s="111"/>
      <c r="C48" s="74"/>
      <c r="D48" s="74"/>
      <c r="E48" s="75"/>
      <c r="F48" s="78">
        <v>0</v>
      </c>
      <c r="G48" s="70"/>
      <c r="H48" s="60"/>
      <c r="I48" s="64"/>
      <c r="J48" s="288"/>
      <c r="K48" s="289"/>
      <c r="L48" s="289"/>
      <c r="M48" s="290"/>
      <c r="N48" s="8"/>
      <c r="O48" s="9"/>
      <c r="P48" s="60"/>
      <c r="R48" s="22"/>
      <c r="S48" s="43"/>
      <c r="T48" s="18"/>
    </row>
    <row r="49" spans="1:20" s="17" customFormat="1" ht="15" customHeight="1" x14ac:dyDescent="0.25">
      <c r="A49" s="100">
        <f>SUM(MOD(("1/"&amp;$A$1)-{0;6},{1E+99;7})*{1;-1})+$O$1*7-1</f>
        <v>40920</v>
      </c>
      <c r="B49" s="111"/>
      <c r="C49" s="74"/>
      <c r="D49" s="74"/>
      <c r="E49" s="75"/>
      <c r="F49" s="78">
        <v>0</v>
      </c>
      <c r="G49" s="70"/>
      <c r="H49" s="59"/>
      <c r="I49" s="64"/>
      <c r="J49" s="288"/>
      <c r="K49" s="289"/>
      <c r="L49" s="289"/>
      <c r="M49" s="290"/>
      <c r="N49" s="8"/>
      <c r="O49" s="9"/>
      <c r="P49" s="59"/>
      <c r="R49" s="22"/>
      <c r="S49" s="43"/>
      <c r="T49" s="18"/>
    </row>
    <row r="50" spans="1:20" s="17" customFormat="1" ht="15" customHeight="1" thickBot="1" x14ac:dyDescent="0.3">
      <c r="A50" s="100">
        <f>SUM(MOD(("1/"&amp;$A$1)-{0;6},{1E+99;7})*{1;-1})+$O$1*7</f>
        <v>40921</v>
      </c>
      <c r="B50" s="112"/>
      <c r="C50" s="76"/>
      <c r="D50" s="76"/>
      <c r="E50" s="77"/>
      <c r="F50" s="79">
        <v>0</v>
      </c>
      <c r="G50" s="71"/>
      <c r="H50" s="61"/>
      <c r="I50" s="65"/>
      <c r="J50" s="291"/>
      <c r="K50" s="292"/>
      <c r="L50" s="292"/>
      <c r="M50" s="293"/>
      <c r="N50" s="47"/>
      <c r="O50" s="50"/>
      <c r="P50" s="61"/>
      <c r="R50" s="22"/>
      <c r="S50" s="43"/>
      <c r="T50" s="18"/>
    </row>
    <row r="51" spans="1:20" s="1" customFormat="1" ht="15" customHeight="1" x14ac:dyDescent="0.25">
      <c r="A51" s="103"/>
      <c r="B51" s="268"/>
      <c r="C51" s="269"/>
      <c r="D51" s="269"/>
      <c r="E51" s="269"/>
      <c r="F51" s="72">
        <f>SUM(F46:F50)</f>
        <v>0</v>
      </c>
      <c r="G51" s="72"/>
      <c r="H51" s="66"/>
      <c r="I51" s="67"/>
      <c r="J51" s="113"/>
      <c r="K51" s="113"/>
      <c r="L51" s="113"/>
      <c r="M51" s="113"/>
      <c r="N51" s="52"/>
      <c r="O51" s="68">
        <f>SUM(O46:O50)</f>
        <v>0</v>
      </c>
      <c r="P51" s="66"/>
      <c r="R51" s="19"/>
      <c r="S51" s="81"/>
    </row>
    <row r="52" spans="1:20" ht="15" customHeight="1" x14ac:dyDescent="0.25">
      <c r="S52" s="33"/>
    </row>
    <row r="53" spans="1:20" ht="15" customHeight="1" x14ac:dyDescent="0.25">
      <c r="H53" s="109">
        <f>SUM(F51+F42+N42+N32+F32+N22+F22+F12+N12)</f>
        <v>11.041666666666671</v>
      </c>
      <c r="J53" s="110">
        <f>SUM(O51+O42+G42+O32+G32+G22+O22+O12+G12)</f>
        <v>38</v>
      </c>
      <c r="S53" s="33"/>
    </row>
    <row r="54" spans="1:20" ht="15" customHeight="1" x14ac:dyDescent="0.25">
      <c r="S54" s="33"/>
    </row>
    <row r="55" spans="1:20" ht="15" customHeight="1" x14ac:dyDescent="0.25">
      <c r="S55" s="33"/>
    </row>
    <row r="56" spans="1:20" ht="15" customHeight="1" x14ac:dyDescent="0.25">
      <c r="S56" s="33"/>
    </row>
    <row r="57" spans="1:20" ht="15" customHeight="1" x14ac:dyDescent="0.25">
      <c r="S57" s="33"/>
    </row>
    <row r="58" spans="1:20" ht="15" customHeight="1" x14ac:dyDescent="0.25">
      <c r="S58" s="33"/>
    </row>
    <row r="59" spans="1:20" ht="15" customHeight="1" x14ac:dyDescent="0.25">
      <c r="S59" s="33"/>
    </row>
    <row r="60" spans="1:20" ht="15" customHeight="1" x14ac:dyDescent="0.25"/>
  </sheetData>
  <mergeCells count="17">
    <mergeCell ref="J48:M48"/>
    <mergeCell ref="J49:M49"/>
    <mergeCell ref="J50:M50"/>
    <mergeCell ref="B51:E51"/>
    <mergeCell ref="B34:H35"/>
    <mergeCell ref="J34:P35"/>
    <mergeCell ref="B44:H45"/>
    <mergeCell ref="J44:P45"/>
    <mergeCell ref="J46:M46"/>
    <mergeCell ref="J47:M47"/>
    <mergeCell ref="B24:H25"/>
    <mergeCell ref="J24:P25"/>
    <mergeCell ref="L1:N1"/>
    <mergeCell ref="B4:H5"/>
    <mergeCell ref="J4:P5"/>
    <mergeCell ref="B14:H15"/>
    <mergeCell ref="J14:P15"/>
  </mergeCells>
  <conditionalFormatting sqref="B17:P21 B7:P10 H11:P11">
    <cfRule type="expression" dxfId="6" priority="4">
      <formula>MOD(ROW(),2)=1</formula>
    </cfRule>
  </conditionalFormatting>
  <conditionalFormatting sqref="B11:G11">
    <cfRule type="expression" dxfId="5" priority="3">
      <formula>MOD(ROW(),2)=1</formula>
    </cfRule>
  </conditionalFormatting>
  <conditionalFormatting sqref="B37:P41 B27:P30 H31:P31">
    <cfRule type="expression" dxfId="4" priority="2">
      <formula>MOD(ROW(),2)=1</formula>
    </cfRule>
  </conditionalFormatting>
  <conditionalFormatting sqref="B31:G31">
    <cfRule type="expression" dxfId="3" priority="1">
      <formula>MOD(ROW(),2)=1</formula>
    </cfRule>
  </conditionalFormatting>
  <hyperlinks>
    <hyperlink ref="R3" location="'Accueil'!A1" display="Accueil"/>
    <hyperlink ref="R4" location="'Semaine 1'!A1" display="Semaine 1"/>
    <hyperlink ref="R5" location="'Semaine 2'!A1" display="Semaine 2"/>
    <hyperlink ref="R6" location="'Semaine 3'!A1" display="Semaine 3"/>
    <hyperlink ref="R7" location="'Semaine 4'!A1" display="Semaine 4"/>
    <hyperlink ref="R8" location="'Semaine 5'!A1" display="Semaine 5"/>
  </hyperlinks>
  <printOptions horizontalCentered="1"/>
  <pageMargins left="0.59055118110236227" right="0.39370078740157483" top="0.59055118110236227" bottom="0.59055118110236227" header="0.51181102362204722" footer="0.51181102362204722"/>
  <pageSetup paperSize="9" scale="81" orientation="portrait" cellComments="asDisplayed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/>
    <pageSetUpPr fitToPage="1"/>
  </sheetPr>
  <dimension ref="A1:T60"/>
  <sheetViews>
    <sheetView showGridLines="0" workbookViewId="0">
      <selection activeCell="R9" sqref="R9"/>
    </sheetView>
  </sheetViews>
  <sheetFormatPr baseColWidth="10" defaultRowHeight="15" x14ac:dyDescent="0.25"/>
  <cols>
    <col min="1" max="1" width="15.7109375" style="105" customWidth="1"/>
    <col min="2" max="2" width="6.42578125" bestFit="1" customWidth="1"/>
    <col min="3" max="5" width="5.7109375" customWidth="1"/>
    <col min="6" max="6" width="8.85546875" bestFit="1" customWidth="1"/>
    <col min="7" max="7" width="5.7109375" customWidth="1"/>
    <col min="8" max="8" width="10.7109375" style="40" customWidth="1"/>
    <col min="9" max="9" width="3.7109375" customWidth="1"/>
    <col min="10" max="15" width="5.7109375" customWidth="1"/>
    <col min="16" max="16" width="10.7109375" style="40" customWidth="1"/>
    <col min="17" max="17" width="2.28515625" customWidth="1"/>
    <col min="18" max="18" width="2.28515625" style="19" customWidth="1"/>
    <col min="19" max="19" width="2.28515625" customWidth="1"/>
  </cols>
  <sheetData>
    <row r="1" spans="1:20" s="1" customFormat="1" ht="24.95" customHeight="1" thickBot="1" x14ac:dyDescent="0.3">
      <c r="A1" s="107">
        <v>2012</v>
      </c>
      <c r="B1" s="2"/>
      <c r="C1" s="2"/>
      <c r="D1" s="2"/>
      <c r="E1" s="3" t="s">
        <v>2</v>
      </c>
      <c r="F1" s="2"/>
      <c r="G1" s="2"/>
      <c r="H1" s="39"/>
      <c r="I1" s="4"/>
      <c r="J1" s="4"/>
      <c r="K1" s="4"/>
      <c r="L1" s="261" t="s">
        <v>17</v>
      </c>
      <c r="M1" s="262"/>
      <c r="N1" s="262"/>
      <c r="O1" s="27">
        <v>3</v>
      </c>
      <c r="P1" s="41"/>
      <c r="R1" s="20"/>
      <c r="S1" s="37"/>
    </row>
    <row r="2" spans="1:20" ht="5.0999999999999996" customHeight="1" x14ac:dyDescent="0.25">
      <c r="A2" s="104"/>
      <c r="B2" s="5"/>
      <c r="C2" s="5"/>
      <c r="D2" s="5"/>
      <c r="E2" s="5"/>
      <c r="F2" s="6"/>
      <c r="G2" s="6"/>
      <c r="H2" s="30"/>
      <c r="I2" s="7"/>
      <c r="J2" s="5"/>
      <c r="K2" s="5"/>
      <c r="L2" s="5"/>
      <c r="M2" s="5"/>
      <c r="N2" s="5"/>
      <c r="O2" s="5"/>
      <c r="P2" s="42"/>
    </row>
    <row r="3" spans="1:20" ht="15" customHeight="1" thickBot="1" x14ac:dyDescent="0.3">
      <c r="B3" s="5"/>
      <c r="C3" s="5"/>
      <c r="D3" s="5"/>
      <c r="E3" s="5"/>
      <c r="F3" s="6"/>
      <c r="G3" s="6"/>
      <c r="H3" s="30"/>
      <c r="I3" s="7"/>
      <c r="J3" s="5"/>
      <c r="K3" s="5"/>
      <c r="L3" s="5"/>
      <c r="M3" s="5"/>
      <c r="N3" s="5"/>
      <c r="O3" s="5"/>
      <c r="P3" s="42"/>
      <c r="Q3" s="1"/>
      <c r="R3" s="20" t="s">
        <v>20</v>
      </c>
      <c r="S3" s="33"/>
    </row>
    <row r="4" spans="1:20" ht="15" customHeight="1" x14ac:dyDescent="0.25">
      <c r="A4" s="102"/>
      <c r="B4" s="255" t="str">
        <f>Accueil!D73</f>
        <v>Pierre</v>
      </c>
      <c r="C4" s="263"/>
      <c r="D4" s="263"/>
      <c r="E4" s="263"/>
      <c r="F4" s="263"/>
      <c r="G4" s="263"/>
      <c r="H4" s="264"/>
      <c r="I4" s="45"/>
      <c r="J4" s="255" t="str">
        <f>Accueil!D74</f>
        <v>Paul</v>
      </c>
      <c r="K4" s="256"/>
      <c r="L4" s="256"/>
      <c r="M4" s="256"/>
      <c r="N4" s="256"/>
      <c r="O4" s="256"/>
      <c r="P4" s="257"/>
      <c r="Q4" s="1"/>
      <c r="R4" s="20" t="s">
        <v>21</v>
      </c>
      <c r="S4" s="33"/>
    </row>
    <row r="5" spans="1:20" ht="15" customHeight="1" thickBot="1" x14ac:dyDescent="0.3">
      <c r="A5" s="102"/>
      <c r="B5" s="265"/>
      <c r="C5" s="266"/>
      <c r="D5" s="266"/>
      <c r="E5" s="266"/>
      <c r="F5" s="266"/>
      <c r="G5" s="266"/>
      <c r="H5" s="267"/>
      <c r="I5" s="45"/>
      <c r="J5" s="258"/>
      <c r="K5" s="259"/>
      <c r="L5" s="259"/>
      <c r="M5" s="259"/>
      <c r="N5" s="259"/>
      <c r="O5" s="259"/>
      <c r="P5" s="260"/>
      <c r="Q5" s="1"/>
      <c r="R5" s="20" t="s">
        <v>23</v>
      </c>
      <c r="S5" s="33"/>
    </row>
    <row r="6" spans="1:20" s="11" customFormat="1" ht="15" customHeight="1" x14ac:dyDescent="0.25">
      <c r="A6" s="106"/>
      <c r="B6" s="96" t="s">
        <v>4</v>
      </c>
      <c r="C6" s="97" t="s">
        <v>0</v>
      </c>
      <c r="D6" s="97" t="s">
        <v>4</v>
      </c>
      <c r="E6" s="97" t="s">
        <v>0</v>
      </c>
      <c r="F6" s="97" t="s">
        <v>1</v>
      </c>
      <c r="G6" s="97" t="s">
        <v>3</v>
      </c>
      <c r="H6" s="98" t="s">
        <v>19</v>
      </c>
      <c r="I6" s="46"/>
      <c r="J6" s="53" t="s">
        <v>4</v>
      </c>
      <c r="K6" s="54" t="s">
        <v>0</v>
      </c>
      <c r="L6" s="54" t="s">
        <v>4</v>
      </c>
      <c r="M6" s="54" t="s">
        <v>0</v>
      </c>
      <c r="N6" s="54" t="s">
        <v>1</v>
      </c>
      <c r="O6" s="54" t="s">
        <v>3</v>
      </c>
      <c r="P6" s="55" t="s">
        <v>19</v>
      </c>
      <c r="Q6" s="1"/>
      <c r="R6" s="20" t="s">
        <v>24</v>
      </c>
      <c r="S6" s="33"/>
      <c r="T6"/>
    </row>
    <row r="7" spans="1:20" s="11" customFormat="1" ht="15" customHeight="1" x14ac:dyDescent="0.25">
      <c r="A7" s="100">
        <f>SUM(MOD(("1/"&amp;$A$1)-{0;6},{1E+99;7})*{1;-1})+$O$1*7-4</f>
        <v>40924</v>
      </c>
      <c r="B7" s="92">
        <v>0.33333333333333331</v>
      </c>
      <c r="C7" s="91">
        <v>0.5</v>
      </c>
      <c r="D7" s="91">
        <v>0.54166666666666663</v>
      </c>
      <c r="E7" s="91">
        <v>0.6875</v>
      </c>
      <c r="F7" s="8">
        <f>C7-B7+E7-D7</f>
        <v>0.31250000000000011</v>
      </c>
      <c r="G7" s="16">
        <v>1</v>
      </c>
      <c r="H7" s="121"/>
      <c r="I7" s="206"/>
      <c r="J7" s="92">
        <v>0.33333333333333331</v>
      </c>
      <c r="K7" s="91">
        <v>0.5</v>
      </c>
      <c r="L7" s="91">
        <v>0.54166666666666663</v>
      </c>
      <c r="M7" s="91">
        <v>0.6875</v>
      </c>
      <c r="N7" s="8">
        <f>K7-J7+M7-L7</f>
        <v>0.31250000000000011</v>
      </c>
      <c r="O7" s="16">
        <v>1</v>
      </c>
      <c r="P7" s="121"/>
      <c r="Q7" s="1"/>
      <c r="R7" s="20" t="s">
        <v>25</v>
      </c>
      <c r="S7" s="33"/>
      <c r="T7"/>
    </row>
    <row r="8" spans="1:20" ht="15" customHeight="1" x14ac:dyDescent="0.25">
      <c r="A8" s="100">
        <f>SUM(MOD(("1/"&amp;$A$1)-{0;6},{1E+99;7})*{1;-1})+$O$1*7-3</f>
        <v>40925</v>
      </c>
      <c r="B8" s="92">
        <v>0.33333333333333331</v>
      </c>
      <c r="C8" s="91">
        <v>0.5</v>
      </c>
      <c r="D8" s="91">
        <v>0.54166666666666663</v>
      </c>
      <c r="E8" s="91">
        <v>0.6875</v>
      </c>
      <c r="F8" s="8">
        <f>C8-B8+E8-D8</f>
        <v>0.31250000000000011</v>
      </c>
      <c r="G8" s="16">
        <v>1</v>
      </c>
      <c r="H8" s="121"/>
      <c r="I8" s="44"/>
      <c r="J8" s="92">
        <v>0.33333333333333331</v>
      </c>
      <c r="K8" s="91">
        <v>0.5</v>
      </c>
      <c r="L8" s="91">
        <v>0.54166666666666663</v>
      </c>
      <c r="M8" s="91">
        <v>0.6875</v>
      </c>
      <c r="N8" s="8">
        <f>K8-J8+M8-L8</f>
        <v>0.31250000000000011</v>
      </c>
      <c r="O8" s="16">
        <v>1</v>
      </c>
      <c r="P8" s="121"/>
      <c r="Q8" s="1"/>
      <c r="R8" s="20" t="s">
        <v>27</v>
      </c>
      <c r="S8" s="33"/>
    </row>
    <row r="9" spans="1:20" ht="15" customHeight="1" x14ac:dyDescent="0.25">
      <c r="A9" s="100">
        <f>SUM(MOD(("1/"&amp;$A$1)-{0;6},{1E+99;7})*{1;-1})+$O$1*7-2</f>
        <v>40926</v>
      </c>
      <c r="B9" s="92">
        <v>0.33333333333333331</v>
      </c>
      <c r="C9" s="91">
        <v>0.5</v>
      </c>
      <c r="D9" s="91">
        <v>0.54166666666666663</v>
      </c>
      <c r="E9" s="91">
        <v>0.6875</v>
      </c>
      <c r="F9" s="8">
        <f>C9-B9+E9-D9</f>
        <v>0.31250000000000011</v>
      </c>
      <c r="G9" s="16">
        <v>1</v>
      </c>
      <c r="H9" s="121"/>
      <c r="I9" s="206"/>
      <c r="J9" s="92">
        <v>0.33333333333333331</v>
      </c>
      <c r="K9" s="91">
        <v>0.5</v>
      </c>
      <c r="L9" s="91">
        <v>0.54166666666666663</v>
      </c>
      <c r="M9" s="91">
        <v>0.6875</v>
      </c>
      <c r="N9" s="8">
        <f>K9-J9+M9-L9</f>
        <v>0.31250000000000011</v>
      </c>
      <c r="O9" s="16">
        <v>1</v>
      </c>
      <c r="P9" s="121"/>
      <c r="Q9" s="1"/>
      <c r="R9" s="20"/>
      <c r="S9" s="33"/>
    </row>
    <row r="10" spans="1:20" ht="15" customHeight="1" x14ac:dyDescent="0.25">
      <c r="A10" s="100">
        <f>SUM(MOD(("1/"&amp;$A$1)-{0;6},{1E+99;7})*{1;-1})+$O$1*7-1</f>
        <v>40927</v>
      </c>
      <c r="B10" s="92">
        <v>0.33333333333333331</v>
      </c>
      <c r="C10" s="91">
        <v>0.5</v>
      </c>
      <c r="D10" s="91">
        <v>0.54166666666666663</v>
      </c>
      <c r="E10" s="91">
        <v>0.6875</v>
      </c>
      <c r="F10" s="8">
        <f t="shared" ref="F10:F11" si="0">C10-B10+E10-D10</f>
        <v>0.31250000000000011</v>
      </c>
      <c r="G10" s="16">
        <v>1</v>
      </c>
      <c r="H10" s="121"/>
      <c r="I10" s="206"/>
      <c r="J10" s="92">
        <v>0.33333333333333331</v>
      </c>
      <c r="K10" s="91">
        <v>0.5</v>
      </c>
      <c r="L10" s="91">
        <v>0.54166666666666663</v>
      </c>
      <c r="M10" s="91">
        <v>0.6875</v>
      </c>
      <c r="N10" s="8">
        <f t="shared" ref="N10:N11" si="1">K10-J10+M10-L10</f>
        <v>0.31250000000000011</v>
      </c>
      <c r="O10" s="16">
        <v>1</v>
      </c>
      <c r="P10" s="121"/>
      <c r="Q10" s="1"/>
      <c r="R10" s="20"/>
      <c r="S10" s="33"/>
    </row>
    <row r="11" spans="1:20" ht="15" customHeight="1" thickBot="1" x14ac:dyDescent="0.3">
      <c r="A11" s="100">
        <f>SUM(MOD(("1/"&amp;$A$1)-{0;6},{1E+99;7})*{1;-1})+$O$1*7</f>
        <v>40928</v>
      </c>
      <c r="B11" s="93">
        <v>0.33333333333333331</v>
      </c>
      <c r="C11" s="94">
        <v>0.5</v>
      </c>
      <c r="D11" s="94">
        <v>0.54166666666666663</v>
      </c>
      <c r="E11" s="94">
        <v>0.58333333333333337</v>
      </c>
      <c r="F11" s="47">
        <f t="shared" si="0"/>
        <v>0.20833333333333337</v>
      </c>
      <c r="G11" s="48">
        <v>1</v>
      </c>
      <c r="H11" s="122"/>
      <c r="I11" s="206"/>
      <c r="J11" s="93">
        <v>0.33333333333333331</v>
      </c>
      <c r="K11" s="94">
        <v>0.5</v>
      </c>
      <c r="L11" s="94">
        <v>0.54166666666666663</v>
      </c>
      <c r="M11" s="94">
        <v>0.58333333333333337</v>
      </c>
      <c r="N11" s="47">
        <f t="shared" si="1"/>
        <v>0.20833333333333337</v>
      </c>
      <c r="O11" s="48">
        <v>1</v>
      </c>
      <c r="P11" s="122"/>
      <c r="Q11" s="1"/>
      <c r="R11" s="20"/>
      <c r="S11" s="33"/>
    </row>
    <row r="12" spans="1:20" ht="15" customHeight="1" x14ac:dyDescent="0.25">
      <c r="A12" s="101"/>
      <c r="B12" s="10"/>
      <c r="C12" s="10"/>
      <c r="D12" s="10"/>
      <c r="E12" s="10"/>
      <c r="F12" s="10">
        <f>SUM(F7:F11)</f>
        <v>1.4583333333333339</v>
      </c>
      <c r="G12" s="46">
        <f>SUM(G7:G11)</f>
        <v>5</v>
      </c>
      <c r="H12" s="46"/>
      <c r="I12" s="46"/>
      <c r="J12" s="46"/>
      <c r="K12" s="46"/>
      <c r="L12" s="46"/>
      <c r="M12" s="46"/>
      <c r="N12" s="10">
        <f>SUM(N7:N11)</f>
        <v>1.4583333333333339</v>
      </c>
      <c r="O12" s="46">
        <f>SUM(O7:O11)</f>
        <v>5</v>
      </c>
      <c r="P12" s="46"/>
      <c r="Q12" s="1"/>
      <c r="R12" s="20"/>
      <c r="S12" s="33"/>
    </row>
    <row r="13" spans="1:20" ht="15" customHeight="1" thickBot="1" x14ac:dyDescent="0.3">
      <c r="A13" s="102"/>
      <c r="B13" s="12"/>
      <c r="C13" s="12"/>
      <c r="D13" s="12"/>
      <c r="E13" s="12"/>
      <c r="F13" s="13"/>
      <c r="G13" s="13"/>
      <c r="H13" s="14"/>
      <c r="I13" s="14"/>
      <c r="J13" s="12"/>
      <c r="K13" s="12"/>
      <c r="L13" s="12"/>
      <c r="M13" s="12"/>
      <c r="N13" s="12"/>
      <c r="O13" s="12"/>
      <c r="P13" s="12"/>
      <c r="Q13" s="1"/>
      <c r="R13" s="20"/>
      <c r="S13" s="33"/>
    </row>
    <row r="14" spans="1:20" ht="15" customHeight="1" x14ac:dyDescent="0.25">
      <c r="A14" s="102"/>
      <c r="B14" s="255" t="str">
        <f>Accueil!D75</f>
        <v>Jacques</v>
      </c>
      <c r="C14" s="256"/>
      <c r="D14" s="256"/>
      <c r="E14" s="256"/>
      <c r="F14" s="256"/>
      <c r="G14" s="256"/>
      <c r="H14" s="257"/>
      <c r="I14" s="15"/>
      <c r="J14" s="255" t="str">
        <f>Accueil!D76</f>
        <v>Momo</v>
      </c>
      <c r="K14" s="256"/>
      <c r="L14" s="256"/>
      <c r="M14" s="256"/>
      <c r="N14" s="256"/>
      <c r="O14" s="256"/>
      <c r="P14" s="257"/>
      <c r="Q14" s="1"/>
      <c r="R14" s="20"/>
      <c r="S14" s="33"/>
    </row>
    <row r="15" spans="1:20" ht="15" customHeight="1" thickBot="1" x14ac:dyDescent="0.3">
      <c r="A15" s="102"/>
      <c r="B15" s="258"/>
      <c r="C15" s="259"/>
      <c r="D15" s="259"/>
      <c r="E15" s="259"/>
      <c r="F15" s="259"/>
      <c r="G15" s="259"/>
      <c r="H15" s="260"/>
      <c r="I15" s="15"/>
      <c r="J15" s="258"/>
      <c r="K15" s="259"/>
      <c r="L15" s="259"/>
      <c r="M15" s="259"/>
      <c r="N15" s="259"/>
      <c r="O15" s="259"/>
      <c r="P15" s="260"/>
      <c r="R15" s="20"/>
      <c r="S15" s="33"/>
    </row>
    <row r="16" spans="1:20" ht="15" customHeight="1" x14ac:dyDescent="0.25">
      <c r="A16" s="101"/>
      <c r="B16" s="96" t="s">
        <v>4</v>
      </c>
      <c r="C16" s="97" t="s">
        <v>0</v>
      </c>
      <c r="D16" s="97" t="s">
        <v>4</v>
      </c>
      <c r="E16" s="97" t="s">
        <v>0</v>
      </c>
      <c r="F16" s="97" t="s">
        <v>1</v>
      </c>
      <c r="G16" s="97" t="s">
        <v>3</v>
      </c>
      <c r="H16" s="123" t="s">
        <v>19</v>
      </c>
      <c r="I16" s="58"/>
      <c r="J16" s="96" t="s">
        <v>4</v>
      </c>
      <c r="K16" s="97" t="s">
        <v>0</v>
      </c>
      <c r="L16" s="97" t="s">
        <v>4</v>
      </c>
      <c r="M16" s="97" t="s">
        <v>0</v>
      </c>
      <c r="N16" s="97" t="s">
        <v>1</v>
      </c>
      <c r="O16" s="97" t="s">
        <v>3</v>
      </c>
      <c r="P16" s="123" t="s">
        <v>19</v>
      </c>
      <c r="R16" s="20"/>
      <c r="S16" s="33"/>
    </row>
    <row r="17" spans="1:20" s="28" customFormat="1" ht="15" customHeight="1" x14ac:dyDescent="0.2">
      <c r="A17" s="100">
        <f>SUM(MOD(("1/"&amp;$A$1)-{0;6},{1E+99;7})*{1;-1})+$O$1*7-4</f>
        <v>40924</v>
      </c>
      <c r="B17" s="92">
        <v>0.33333333333333331</v>
      </c>
      <c r="C17" s="91">
        <v>0.5</v>
      </c>
      <c r="D17" s="91">
        <v>0.54166666666666663</v>
      </c>
      <c r="E17" s="91">
        <v>0.6875</v>
      </c>
      <c r="F17" s="8">
        <f>C17-B17+E17-D17</f>
        <v>0.31250000000000011</v>
      </c>
      <c r="G17" s="16">
        <v>1</v>
      </c>
      <c r="H17" s="121"/>
      <c r="I17" s="51"/>
      <c r="J17" s="92">
        <v>0.33333333333333331</v>
      </c>
      <c r="K17" s="91">
        <v>0.5</v>
      </c>
      <c r="L17" s="91">
        <v>0.54166666666666663</v>
      </c>
      <c r="M17" s="91">
        <v>0.6875</v>
      </c>
      <c r="N17" s="8">
        <f>K17-J17+M17-L17</f>
        <v>0.31250000000000011</v>
      </c>
      <c r="O17" s="16">
        <v>1</v>
      </c>
      <c r="P17" s="121"/>
      <c r="R17" s="20"/>
      <c r="S17" s="33"/>
    </row>
    <row r="18" spans="1:20" ht="15" customHeight="1" x14ac:dyDescent="0.25">
      <c r="A18" s="100">
        <f>SUM(MOD(("1/"&amp;$A$1)-{0;6},{1E+99;7})*{1;-1})+$O$1*7-3</f>
        <v>40925</v>
      </c>
      <c r="B18" s="92">
        <v>0.33333333333333331</v>
      </c>
      <c r="C18" s="91">
        <v>0.5</v>
      </c>
      <c r="D18" s="91">
        <v>0.54166666666666663</v>
      </c>
      <c r="E18" s="91">
        <v>0.6875</v>
      </c>
      <c r="F18" s="8">
        <f>C18-B18+E18-D18</f>
        <v>0.31250000000000011</v>
      </c>
      <c r="G18" s="16">
        <v>1</v>
      </c>
      <c r="H18" s="121"/>
      <c r="I18" s="51"/>
      <c r="J18" s="92">
        <v>0.33333333333333331</v>
      </c>
      <c r="K18" s="91">
        <v>0.5</v>
      </c>
      <c r="L18" s="91">
        <v>0.54166666666666663</v>
      </c>
      <c r="M18" s="91">
        <v>0.6875</v>
      </c>
      <c r="N18" s="8">
        <f>K18-J18+M18-L18</f>
        <v>0.31250000000000011</v>
      </c>
      <c r="O18" s="16">
        <v>1</v>
      </c>
      <c r="P18" s="121"/>
      <c r="R18" s="20"/>
      <c r="S18" s="33"/>
    </row>
    <row r="19" spans="1:20" ht="15" customHeight="1" x14ac:dyDescent="0.25">
      <c r="A19" s="100">
        <f>SUM(MOD(("1/"&amp;$A$1)-{0;6},{1E+99;7})*{1;-1})+$O$1*7-2</f>
        <v>40926</v>
      </c>
      <c r="B19" s="92">
        <v>0.33333333333333331</v>
      </c>
      <c r="C19" s="91">
        <v>0.5</v>
      </c>
      <c r="D19" s="91">
        <v>0.54166666666666663</v>
      </c>
      <c r="E19" s="91">
        <v>0.6875</v>
      </c>
      <c r="F19" s="8">
        <f>C19-B19+E19-D19</f>
        <v>0.31250000000000011</v>
      </c>
      <c r="G19" s="16">
        <v>1</v>
      </c>
      <c r="H19" s="121"/>
      <c r="I19" s="51"/>
      <c r="J19" s="92">
        <v>0.33333333333333331</v>
      </c>
      <c r="K19" s="91">
        <v>0.5</v>
      </c>
      <c r="L19" s="91">
        <v>0.54166666666666663</v>
      </c>
      <c r="M19" s="91">
        <v>0.6875</v>
      </c>
      <c r="N19" s="8">
        <f>K19-J19+M19-L19</f>
        <v>0.31250000000000011</v>
      </c>
      <c r="O19" s="16">
        <v>1</v>
      </c>
      <c r="P19" s="121"/>
      <c r="R19" s="20"/>
      <c r="S19" s="33"/>
    </row>
    <row r="20" spans="1:20" ht="15" customHeight="1" x14ac:dyDescent="0.25">
      <c r="A20" s="100">
        <f>SUM(MOD(("1/"&amp;$A$1)-{0;6},{1E+99;7})*{1;-1})+$O$1*7-1</f>
        <v>40927</v>
      </c>
      <c r="B20" s="92">
        <v>0.33333333333333331</v>
      </c>
      <c r="C20" s="91">
        <v>0.5</v>
      </c>
      <c r="D20" s="91">
        <v>0.54166666666666663</v>
      </c>
      <c r="E20" s="91">
        <v>0.6875</v>
      </c>
      <c r="F20" s="8">
        <f t="shared" ref="F20:F21" si="2">C20-B20+E20-D20</f>
        <v>0.31250000000000011</v>
      </c>
      <c r="G20" s="16">
        <v>1</v>
      </c>
      <c r="H20" s="121"/>
      <c r="I20" s="51"/>
      <c r="J20" s="92"/>
      <c r="K20" s="91"/>
      <c r="L20" s="91"/>
      <c r="M20" s="91"/>
      <c r="N20" s="8">
        <f t="shared" ref="N20:N21" si="3">K20-J20+M20-L20</f>
        <v>0</v>
      </c>
      <c r="O20" s="16"/>
      <c r="P20" s="121" t="s">
        <v>32</v>
      </c>
      <c r="R20" s="20"/>
      <c r="S20" s="33"/>
    </row>
    <row r="21" spans="1:20" ht="15" customHeight="1" thickBot="1" x14ac:dyDescent="0.3">
      <c r="A21" s="100">
        <f>SUM(MOD(("1/"&amp;$A$1)-{0;6},{1E+99;7})*{1;-1})+$O$1*7</f>
        <v>40928</v>
      </c>
      <c r="B21" s="93">
        <v>0.33333333333333331</v>
      </c>
      <c r="C21" s="94">
        <v>0.5</v>
      </c>
      <c r="D21" s="94">
        <v>0.54166666666666663</v>
      </c>
      <c r="E21" s="94">
        <v>0.58333333333333337</v>
      </c>
      <c r="F21" s="47">
        <f t="shared" si="2"/>
        <v>0.20833333333333337</v>
      </c>
      <c r="G21" s="48">
        <v>1</v>
      </c>
      <c r="H21" s="122"/>
      <c r="I21" s="51"/>
      <c r="J21" s="93">
        <v>0.33333333333333331</v>
      </c>
      <c r="K21" s="94">
        <v>0.5</v>
      </c>
      <c r="L21" s="94">
        <v>0.54166666666666663</v>
      </c>
      <c r="M21" s="94">
        <v>0.58333333333333337</v>
      </c>
      <c r="N21" s="47">
        <f t="shared" si="3"/>
        <v>0.20833333333333337</v>
      </c>
      <c r="O21" s="48">
        <v>1</v>
      </c>
      <c r="P21" s="122"/>
      <c r="R21" s="20"/>
      <c r="S21" s="33"/>
    </row>
    <row r="22" spans="1:20" ht="15" customHeight="1" x14ac:dyDescent="0.25">
      <c r="A22" s="101"/>
      <c r="B22" s="10"/>
      <c r="C22" s="10"/>
      <c r="D22" s="10"/>
      <c r="E22" s="10"/>
      <c r="F22" s="10">
        <f>SUM(F17:F21)</f>
        <v>1.4583333333333339</v>
      </c>
      <c r="G22" s="46">
        <f>SUM(G17:G21)</f>
        <v>5</v>
      </c>
      <c r="H22" s="62"/>
      <c r="I22" s="10"/>
      <c r="J22" s="10"/>
      <c r="K22" s="10"/>
      <c r="L22" s="10"/>
      <c r="M22" s="10"/>
      <c r="N22" s="10">
        <f>SUM(N17:N21)</f>
        <v>1.1458333333333337</v>
      </c>
      <c r="O22" s="46">
        <f>SUM(O17:O21)</f>
        <v>4</v>
      </c>
      <c r="P22" s="62"/>
      <c r="R22" s="20"/>
      <c r="S22" s="33"/>
    </row>
    <row r="23" spans="1:20" ht="15" customHeight="1" thickBot="1" x14ac:dyDescent="0.3">
      <c r="A23" s="102"/>
      <c r="B23" s="12"/>
      <c r="C23" s="12"/>
      <c r="D23" s="12"/>
      <c r="E23" s="12"/>
      <c r="F23" s="13"/>
      <c r="G23" s="13"/>
      <c r="H23" s="14"/>
      <c r="I23" s="14"/>
      <c r="J23" s="12"/>
      <c r="K23" s="12"/>
      <c r="L23" s="12"/>
      <c r="M23" s="12"/>
      <c r="N23" s="12"/>
      <c r="O23" s="12"/>
      <c r="P23" s="12"/>
      <c r="R23" s="20"/>
      <c r="S23" s="33"/>
    </row>
    <row r="24" spans="1:20" ht="15" customHeight="1" x14ac:dyDescent="0.25">
      <c r="A24" s="102"/>
      <c r="B24" s="255" t="str">
        <f>Accueil!D77</f>
        <v>Dudu</v>
      </c>
      <c r="C24" s="256"/>
      <c r="D24" s="256"/>
      <c r="E24" s="256"/>
      <c r="F24" s="256"/>
      <c r="G24" s="256"/>
      <c r="H24" s="257"/>
      <c r="I24" s="14"/>
      <c r="J24" s="255" t="str">
        <f>Accueil!D78</f>
        <v>Doudou</v>
      </c>
      <c r="K24" s="256"/>
      <c r="L24" s="256"/>
      <c r="M24" s="256"/>
      <c r="N24" s="256"/>
      <c r="O24" s="256"/>
      <c r="P24" s="257"/>
      <c r="S24" s="33"/>
    </row>
    <row r="25" spans="1:20" ht="15" customHeight="1" x14ac:dyDescent="0.25">
      <c r="A25" s="102"/>
      <c r="B25" s="258"/>
      <c r="C25" s="259"/>
      <c r="D25" s="259"/>
      <c r="E25" s="259"/>
      <c r="F25" s="259"/>
      <c r="G25" s="259"/>
      <c r="H25" s="260"/>
      <c r="I25" s="14"/>
      <c r="J25" s="258"/>
      <c r="K25" s="259"/>
      <c r="L25" s="259"/>
      <c r="M25" s="259"/>
      <c r="N25" s="259"/>
      <c r="O25" s="259"/>
      <c r="P25" s="260"/>
      <c r="S25" s="33"/>
    </row>
    <row r="26" spans="1:20" ht="15" customHeight="1" x14ac:dyDescent="0.25">
      <c r="A26" s="102"/>
      <c r="B26" s="53" t="s">
        <v>4</v>
      </c>
      <c r="C26" s="54" t="s">
        <v>0</v>
      </c>
      <c r="D26" s="54" t="s">
        <v>4</v>
      </c>
      <c r="E26" s="54" t="s">
        <v>0</v>
      </c>
      <c r="F26" s="54" t="s">
        <v>1</v>
      </c>
      <c r="G26" s="57" t="s">
        <v>3</v>
      </c>
      <c r="H26" s="55" t="s">
        <v>19</v>
      </c>
      <c r="I26" s="14"/>
      <c r="J26" s="53" t="s">
        <v>4</v>
      </c>
      <c r="K26" s="54" t="s">
        <v>0</v>
      </c>
      <c r="L26" s="54" t="s">
        <v>4</v>
      </c>
      <c r="M26" s="54" t="s">
        <v>0</v>
      </c>
      <c r="N26" s="54" t="s">
        <v>1</v>
      </c>
      <c r="O26" s="57" t="s">
        <v>3</v>
      </c>
      <c r="P26" s="55" t="s">
        <v>19</v>
      </c>
      <c r="S26" s="33"/>
    </row>
    <row r="27" spans="1:20" s="28" customFormat="1" ht="15" customHeight="1" x14ac:dyDescent="0.2">
      <c r="A27" s="100">
        <f>SUM(MOD(("1/"&amp;$A$1)-{0;6},{1E+99;7})*{1;-1})+$O$1*7-4</f>
        <v>40924</v>
      </c>
      <c r="B27" s="92"/>
      <c r="C27" s="91"/>
      <c r="D27" s="91"/>
      <c r="E27" s="91"/>
      <c r="F27" s="8">
        <f>C27-B27+E27-D27</f>
        <v>0</v>
      </c>
      <c r="G27" s="16"/>
      <c r="H27" s="99"/>
      <c r="I27" s="14"/>
      <c r="J27" s="92"/>
      <c r="K27" s="91"/>
      <c r="L27" s="91"/>
      <c r="M27" s="91"/>
      <c r="N27" s="8">
        <f>K27-J27+M27-L27</f>
        <v>0</v>
      </c>
      <c r="O27" s="16"/>
      <c r="P27" s="99"/>
      <c r="R27" s="29"/>
      <c r="S27" s="33"/>
    </row>
    <row r="28" spans="1:20" ht="15" customHeight="1" x14ac:dyDescent="0.25">
      <c r="A28" s="100">
        <f>SUM(MOD(("1/"&amp;$A$1)-{0;6},{1E+99;7})*{1;-1})+$O$1*7-3</f>
        <v>40925</v>
      </c>
      <c r="B28" s="92"/>
      <c r="C28" s="91"/>
      <c r="D28" s="91"/>
      <c r="E28" s="91"/>
      <c r="F28" s="8">
        <f>C28-B28+E28-D28</f>
        <v>0</v>
      </c>
      <c r="G28" s="16"/>
      <c r="H28" s="99"/>
      <c r="I28" s="14"/>
      <c r="J28" s="92"/>
      <c r="K28" s="91"/>
      <c r="L28" s="91"/>
      <c r="M28" s="91"/>
      <c r="N28" s="8">
        <f>K28-J28+M28-L28</f>
        <v>0</v>
      </c>
      <c r="O28" s="16"/>
      <c r="P28" s="99"/>
      <c r="S28" s="33"/>
    </row>
    <row r="29" spans="1:20" ht="15" customHeight="1" x14ac:dyDescent="0.25">
      <c r="A29" s="100">
        <f>SUM(MOD(("1/"&amp;$A$1)-{0;6},{1E+99;7})*{1;-1})+$O$1*7-2</f>
        <v>40926</v>
      </c>
      <c r="B29" s="92"/>
      <c r="C29" s="91"/>
      <c r="D29" s="91"/>
      <c r="E29" s="91"/>
      <c r="F29" s="8">
        <f>C29-B29+E29-D29</f>
        <v>0</v>
      </c>
      <c r="G29" s="16"/>
      <c r="H29" s="99"/>
      <c r="I29" s="14"/>
      <c r="J29" s="92"/>
      <c r="K29" s="91"/>
      <c r="L29" s="91"/>
      <c r="M29" s="91"/>
      <c r="N29" s="8">
        <f>K29-J29+M29-L29</f>
        <v>0</v>
      </c>
      <c r="O29" s="16"/>
      <c r="P29" s="99"/>
      <c r="S29" s="33"/>
    </row>
    <row r="30" spans="1:20" ht="15" customHeight="1" x14ac:dyDescent="0.25">
      <c r="A30" s="100">
        <f>SUM(MOD(("1/"&amp;$A$1)-{0;6},{1E+99;7})*{1;-1})+$O$1*7-1</f>
        <v>40927</v>
      </c>
      <c r="B30" s="92"/>
      <c r="C30" s="91"/>
      <c r="D30" s="91"/>
      <c r="E30" s="91"/>
      <c r="F30" s="8">
        <f>C30-B30+E30-D30</f>
        <v>0</v>
      </c>
      <c r="G30" s="16"/>
      <c r="H30" s="99"/>
      <c r="I30" s="14"/>
      <c r="J30" s="92"/>
      <c r="K30" s="91"/>
      <c r="L30" s="91"/>
      <c r="M30" s="91"/>
      <c r="N30" s="8">
        <f>K30-J30+M30-L30</f>
        <v>0</v>
      </c>
      <c r="O30" s="16"/>
      <c r="P30" s="99"/>
      <c r="S30" s="33"/>
    </row>
    <row r="31" spans="1:20" ht="15" customHeight="1" thickBot="1" x14ac:dyDescent="0.3">
      <c r="A31" s="100">
        <f>SUM(MOD(("1/"&amp;$A$1)-{0;6},{1E+99;7})*{1;-1})+$O$1*7</f>
        <v>40928</v>
      </c>
      <c r="B31" s="93"/>
      <c r="C31" s="94"/>
      <c r="D31" s="94"/>
      <c r="E31" s="94"/>
      <c r="F31" s="47">
        <f>C31-B31+E31-D31</f>
        <v>0</v>
      </c>
      <c r="G31" s="48"/>
      <c r="H31" s="95"/>
      <c r="I31" s="14"/>
      <c r="J31" s="93"/>
      <c r="K31" s="94"/>
      <c r="L31" s="94"/>
      <c r="M31" s="94"/>
      <c r="N31" s="47">
        <f>K31-J31+M31-L31</f>
        <v>0</v>
      </c>
      <c r="O31" s="48"/>
      <c r="P31" s="95"/>
      <c r="S31" s="33"/>
      <c r="T31" s="11"/>
    </row>
    <row r="32" spans="1:20" ht="15" customHeight="1" x14ac:dyDescent="0.25">
      <c r="A32" s="102"/>
      <c r="B32" s="10"/>
      <c r="C32" s="10"/>
      <c r="D32" s="10"/>
      <c r="E32" s="10"/>
      <c r="F32" s="10">
        <f>SUM(F27:F31)</f>
        <v>0</v>
      </c>
      <c r="G32" s="49">
        <f>SUM(G27:G31)</f>
        <v>0</v>
      </c>
      <c r="H32" s="62"/>
      <c r="I32" s="14"/>
      <c r="J32" s="10"/>
      <c r="K32" s="10"/>
      <c r="L32" s="10"/>
      <c r="M32" s="10"/>
      <c r="N32" s="10">
        <f>SUM(N27:N31)</f>
        <v>0</v>
      </c>
      <c r="O32" s="46">
        <f>SUM(O27:O31)</f>
        <v>0</v>
      </c>
      <c r="P32" s="62"/>
      <c r="S32" s="33"/>
      <c r="T32" s="11"/>
    </row>
    <row r="33" spans="1:20" ht="15" customHeight="1" thickBot="1" x14ac:dyDescent="0.3">
      <c r="A33" s="102"/>
      <c r="B33" s="12"/>
      <c r="C33" s="12"/>
      <c r="D33" s="12"/>
      <c r="E33" s="12"/>
      <c r="F33" s="13"/>
      <c r="G33" s="13"/>
      <c r="H33" s="14"/>
      <c r="I33" s="14"/>
      <c r="J33" s="12"/>
      <c r="K33" s="12"/>
      <c r="L33" s="12"/>
      <c r="M33" s="12"/>
      <c r="N33" s="12"/>
      <c r="O33" s="12"/>
      <c r="P33" s="12"/>
      <c r="S33" s="33"/>
    </row>
    <row r="34" spans="1:20" ht="15" customHeight="1" x14ac:dyDescent="0.25">
      <c r="A34" s="102"/>
      <c r="B34" s="270" t="str">
        <f>Accueil!D79</f>
        <v>David</v>
      </c>
      <c r="C34" s="271"/>
      <c r="D34" s="271"/>
      <c r="E34" s="271"/>
      <c r="F34" s="271"/>
      <c r="G34" s="271"/>
      <c r="H34" s="272"/>
      <c r="I34" s="14"/>
      <c r="J34" s="276" t="str">
        <f>Accueil!D80</f>
        <v>Jean</v>
      </c>
      <c r="K34" s="277"/>
      <c r="L34" s="277"/>
      <c r="M34" s="277"/>
      <c r="N34" s="277"/>
      <c r="O34" s="277"/>
      <c r="P34" s="278"/>
      <c r="R34" s="22"/>
      <c r="S34" s="38"/>
    </row>
    <row r="35" spans="1:20" ht="15" customHeight="1" x14ac:dyDescent="0.25">
      <c r="A35" s="102"/>
      <c r="B35" s="273"/>
      <c r="C35" s="274"/>
      <c r="D35" s="274"/>
      <c r="E35" s="274"/>
      <c r="F35" s="274"/>
      <c r="G35" s="274"/>
      <c r="H35" s="275"/>
      <c r="I35" s="14"/>
      <c r="J35" s="279"/>
      <c r="K35" s="280"/>
      <c r="L35" s="280"/>
      <c r="M35" s="280"/>
      <c r="N35" s="280"/>
      <c r="O35" s="280"/>
      <c r="P35" s="281"/>
      <c r="S35" s="33"/>
    </row>
    <row r="36" spans="1:20" ht="15" customHeight="1" x14ac:dyDescent="0.25">
      <c r="A36" s="102"/>
      <c r="B36" s="53" t="s">
        <v>4</v>
      </c>
      <c r="C36" s="54" t="s">
        <v>0</v>
      </c>
      <c r="D36" s="54" t="s">
        <v>4</v>
      </c>
      <c r="E36" s="54" t="s">
        <v>0</v>
      </c>
      <c r="F36" s="54" t="s">
        <v>1</v>
      </c>
      <c r="G36" s="57" t="s">
        <v>3</v>
      </c>
      <c r="H36" s="55" t="s">
        <v>19</v>
      </c>
      <c r="I36" s="14"/>
      <c r="J36" s="53" t="s">
        <v>4</v>
      </c>
      <c r="K36" s="54" t="s">
        <v>0</v>
      </c>
      <c r="L36" s="54" t="s">
        <v>4</v>
      </c>
      <c r="M36" s="54" t="s">
        <v>0</v>
      </c>
      <c r="N36" s="54" t="s">
        <v>1</v>
      </c>
      <c r="O36" s="57" t="s">
        <v>3</v>
      </c>
      <c r="P36" s="55" t="s">
        <v>19</v>
      </c>
      <c r="S36" s="33"/>
      <c r="T36" s="11"/>
    </row>
    <row r="37" spans="1:20" s="28" customFormat="1" ht="15" customHeight="1" x14ac:dyDescent="0.2">
      <c r="A37" s="100">
        <f>SUM(MOD(("1/"&amp;$A$1)-{0;6},{1E+99;7})*{1;-1})+$O$1*7-4</f>
        <v>40924</v>
      </c>
      <c r="B37" s="92"/>
      <c r="C37" s="91"/>
      <c r="D37" s="91"/>
      <c r="E37" s="91"/>
      <c r="F37" s="8">
        <f>C37-B37+E37-D37</f>
        <v>0</v>
      </c>
      <c r="G37" s="16"/>
      <c r="H37" s="99"/>
      <c r="I37" s="14"/>
      <c r="J37" s="92"/>
      <c r="K37" s="91"/>
      <c r="L37" s="91"/>
      <c r="M37" s="91"/>
      <c r="N37" s="8">
        <f>K37-J37+M37-L37</f>
        <v>0</v>
      </c>
      <c r="O37" s="16">
        <v>1</v>
      </c>
      <c r="P37" s="121" t="s">
        <v>32</v>
      </c>
      <c r="R37" s="31"/>
      <c r="S37" s="38"/>
      <c r="T37" s="32"/>
    </row>
    <row r="38" spans="1:20" ht="15" customHeight="1" x14ac:dyDescent="0.25">
      <c r="A38" s="100">
        <f>SUM(MOD(("1/"&amp;$A$1)-{0;6},{1E+99;7})*{1;-1})+$O$1*7-3</f>
        <v>40925</v>
      </c>
      <c r="B38" s="92"/>
      <c r="C38" s="91"/>
      <c r="D38" s="91"/>
      <c r="E38" s="91"/>
      <c r="F38" s="8">
        <f>C38-B38+E38-D38</f>
        <v>0</v>
      </c>
      <c r="G38" s="16"/>
      <c r="H38" s="99"/>
      <c r="I38" s="14"/>
      <c r="J38" s="92">
        <v>0.3263888888888889</v>
      </c>
      <c r="K38" s="91">
        <v>0.5</v>
      </c>
      <c r="L38" s="91">
        <v>0.54166666666666663</v>
      </c>
      <c r="M38" s="91">
        <v>0.6875</v>
      </c>
      <c r="N38" s="8">
        <f>K38-J38+M38-L38</f>
        <v>0.31944444444444453</v>
      </c>
      <c r="O38" s="16">
        <v>1</v>
      </c>
      <c r="P38" s="121"/>
      <c r="S38" s="33"/>
    </row>
    <row r="39" spans="1:20" ht="15" customHeight="1" x14ac:dyDescent="0.25">
      <c r="A39" s="100">
        <f>SUM(MOD(("1/"&amp;$A$1)-{0;6},{1E+99;7})*{1;-1})+$O$1*7-2</f>
        <v>40926</v>
      </c>
      <c r="B39" s="92"/>
      <c r="C39" s="91"/>
      <c r="D39" s="91"/>
      <c r="E39" s="91"/>
      <c r="F39" s="8">
        <f>C39-B39+E39-D39</f>
        <v>0</v>
      </c>
      <c r="G39" s="16"/>
      <c r="H39" s="99"/>
      <c r="I39" s="14"/>
      <c r="J39" s="92">
        <v>0.32638888888888901</v>
      </c>
      <c r="K39" s="91">
        <v>0.5</v>
      </c>
      <c r="L39" s="91">
        <v>0.54166666666666663</v>
      </c>
      <c r="M39" s="91">
        <v>0.6875</v>
      </c>
      <c r="N39" s="8">
        <f>K39-J39+M39-L39</f>
        <v>0.31944444444444431</v>
      </c>
      <c r="O39" s="16">
        <v>1</v>
      </c>
      <c r="P39" s="121"/>
      <c r="S39" s="33"/>
    </row>
    <row r="40" spans="1:20" ht="15" customHeight="1" x14ac:dyDescent="0.25">
      <c r="A40" s="100">
        <f>SUM(MOD(("1/"&amp;$A$1)-{0;6},{1E+99;7})*{1;-1})+$O$1*7-1</f>
        <v>40927</v>
      </c>
      <c r="B40" s="92"/>
      <c r="C40" s="91"/>
      <c r="D40" s="91"/>
      <c r="E40" s="91"/>
      <c r="F40" s="8">
        <f>C40-B40+E40-D40</f>
        <v>0</v>
      </c>
      <c r="G40" s="16"/>
      <c r="H40" s="99"/>
      <c r="I40" s="14"/>
      <c r="J40" s="92">
        <v>0.32638888888888901</v>
      </c>
      <c r="K40" s="91">
        <v>0.5</v>
      </c>
      <c r="L40" s="91">
        <v>0.54166666666666663</v>
      </c>
      <c r="M40" s="91">
        <v>0.6875</v>
      </c>
      <c r="N40" s="8">
        <f t="shared" ref="N40:N41" si="4">K40-J40+M40-L40</f>
        <v>0.31944444444444431</v>
      </c>
      <c r="O40" s="16">
        <v>1</v>
      </c>
      <c r="P40" s="121"/>
      <c r="S40" s="33"/>
    </row>
    <row r="41" spans="1:20" ht="15" customHeight="1" thickBot="1" x14ac:dyDescent="0.3">
      <c r="A41" s="100">
        <f>SUM(MOD(("1/"&amp;$A$1)-{0;6},{1E+99;7})*{1;-1})+$O$1*7</f>
        <v>40928</v>
      </c>
      <c r="B41" s="93"/>
      <c r="C41" s="94"/>
      <c r="D41" s="94"/>
      <c r="E41" s="94"/>
      <c r="F41" s="47">
        <f>C41-B41+E41-D41</f>
        <v>0</v>
      </c>
      <c r="G41" s="48"/>
      <c r="H41" s="95"/>
      <c r="I41" s="14"/>
      <c r="J41" s="93">
        <v>0.3263888888888889</v>
      </c>
      <c r="K41" s="94">
        <v>0.50694444444444442</v>
      </c>
      <c r="L41" s="94"/>
      <c r="M41" s="94"/>
      <c r="N41" s="47">
        <f t="shared" si="4"/>
        <v>0.18055555555555552</v>
      </c>
      <c r="O41" s="48"/>
      <c r="P41" s="122"/>
      <c r="R41" s="22"/>
      <c r="S41" s="38"/>
      <c r="T41" s="11"/>
    </row>
    <row r="42" spans="1:20" ht="15" customHeight="1" x14ac:dyDescent="0.25">
      <c r="A42" s="102"/>
      <c r="B42" s="10"/>
      <c r="C42" s="10"/>
      <c r="D42" s="10"/>
      <c r="E42" s="10"/>
      <c r="F42" s="10">
        <f>SUM(F37:F41)</f>
        <v>0</v>
      </c>
      <c r="G42" s="46">
        <f>SUM(G37:G41)</f>
        <v>0</v>
      </c>
      <c r="H42" s="62"/>
      <c r="I42" s="14"/>
      <c r="J42" s="10"/>
      <c r="K42" s="10"/>
      <c r="L42" s="10"/>
      <c r="M42" s="10"/>
      <c r="N42" s="10">
        <f>SUM(N37:N41)</f>
        <v>1.1388888888888886</v>
      </c>
      <c r="O42" s="46">
        <f>SUM(O37:O41)</f>
        <v>4</v>
      </c>
      <c r="P42" s="63"/>
      <c r="R42" s="22"/>
      <c r="S42" s="38"/>
      <c r="T42" s="11"/>
    </row>
    <row r="43" spans="1:20" ht="15" customHeight="1" thickBot="1" x14ac:dyDescent="0.3">
      <c r="A43" s="102"/>
      <c r="B43" s="12"/>
      <c r="C43" s="12"/>
      <c r="D43" s="12"/>
      <c r="E43" s="12"/>
      <c r="F43" s="13"/>
      <c r="G43" s="13"/>
      <c r="H43" s="14"/>
      <c r="I43" s="14"/>
      <c r="J43" s="12"/>
      <c r="K43" s="12"/>
      <c r="L43" s="12"/>
      <c r="M43" s="12"/>
      <c r="N43" s="12"/>
      <c r="O43" s="12"/>
      <c r="P43" s="12"/>
      <c r="S43" s="33"/>
    </row>
    <row r="44" spans="1:20" ht="15" customHeight="1" x14ac:dyDescent="0.25">
      <c r="A44" s="102"/>
      <c r="B44" s="276" t="str">
        <f>Accueil!D82</f>
        <v>Alfred</v>
      </c>
      <c r="C44" s="277"/>
      <c r="D44" s="277"/>
      <c r="E44" s="277"/>
      <c r="F44" s="277"/>
      <c r="G44" s="277"/>
      <c r="H44" s="278"/>
      <c r="I44" s="56"/>
      <c r="J44" s="276" t="str">
        <f>Accueil!D81</f>
        <v>Alain</v>
      </c>
      <c r="K44" s="277"/>
      <c r="L44" s="277"/>
      <c r="M44" s="277"/>
      <c r="N44" s="277"/>
      <c r="O44" s="277"/>
      <c r="P44" s="278"/>
      <c r="S44" s="33"/>
    </row>
    <row r="45" spans="1:20" ht="15" customHeight="1" x14ac:dyDescent="0.25">
      <c r="A45" s="100"/>
      <c r="B45" s="279"/>
      <c r="C45" s="280"/>
      <c r="D45" s="280"/>
      <c r="E45" s="280"/>
      <c r="F45" s="280"/>
      <c r="G45" s="280"/>
      <c r="H45" s="281"/>
      <c r="I45" s="56"/>
      <c r="J45" s="279"/>
      <c r="K45" s="280"/>
      <c r="L45" s="280"/>
      <c r="M45" s="280"/>
      <c r="N45" s="280"/>
      <c r="O45" s="280"/>
      <c r="P45" s="281"/>
      <c r="S45" s="33"/>
    </row>
    <row r="46" spans="1:20" ht="15" customHeight="1" x14ac:dyDescent="0.25">
      <c r="A46" s="100">
        <f>SUM(MOD(("1/"&amp;$A$1)-{0;6},{1E+99;7})*{1;-1})+$O$1*7-4</f>
        <v>40924</v>
      </c>
      <c r="B46" s="111"/>
      <c r="C46" s="74"/>
      <c r="D46" s="74"/>
      <c r="E46" s="75"/>
      <c r="F46" s="78">
        <v>0</v>
      </c>
      <c r="G46" s="69"/>
      <c r="H46" s="55"/>
      <c r="I46" s="64"/>
      <c r="J46" s="294"/>
      <c r="K46" s="289"/>
      <c r="L46" s="289"/>
      <c r="M46" s="290"/>
      <c r="N46" s="54"/>
      <c r="O46" s="73"/>
      <c r="P46" s="55"/>
      <c r="R46" s="22"/>
      <c r="S46" s="38"/>
      <c r="T46" s="11"/>
    </row>
    <row r="47" spans="1:20" s="17" customFormat="1" ht="15" customHeight="1" x14ac:dyDescent="0.25">
      <c r="A47" s="100">
        <f>SUM(MOD(("1/"&amp;$A$1)-{0;6},{1E+99;7})*{1;-1})+$O$1*7-3</f>
        <v>40925</v>
      </c>
      <c r="B47" s="111"/>
      <c r="C47" s="74"/>
      <c r="D47" s="74"/>
      <c r="E47" s="75"/>
      <c r="F47" s="78">
        <v>0</v>
      </c>
      <c r="G47" s="70"/>
      <c r="H47" s="60"/>
      <c r="I47" s="64"/>
      <c r="J47" s="288"/>
      <c r="K47" s="289"/>
      <c r="L47" s="289"/>
      <c r="M47" s="290"/>
      <c r="N47" s="8"/>
      <c r="O47" s="9"/>
      <c r="P47" s="60"/>
      <c r="R47" s="22"/>
      <c r="S47" s="43"/>
      <c r="T47" s="18"/>
    </row>
    <row r="48" spans="1:20" s="17" customFormat="1" ht="15" customHeight="1" x14ac:dyDescent="0.25">
      <c r="A48" s="100">
        <f>SUM(MOD(("1/"&amp;$A$1)-{0;6},{1E+99;7})*{1;-1})+$O$1*7-2</f>
        <v>40926</v>
      </c>
      <c r="B48" s="111"/>
      <c r="C48" s="74"/>
      <c r="D48" s="74"/>
      <c r="E48" s="75"/>
      <c r="F48" s="78">
        <v>0</v>
      </c>
      <c r="G48" s="70"/>
      <c r="H48" s="60"/>
      <c r="I48" s="64"/>
      <c r="J48" s="288"/>
      <c r="K48" s="289"/>
      <c r="L48" s="289"/>
      <c r="M48" s="290"/>
      <c r="N48" s="8"/>
      <c r="O48" s="9"/>
      <c r="P48" s="60"/>
      <c r="R48" s="22"/>
      <c r="S48" s="43"/>
      <c r="T48" s="18"/>
    </row>
    <row r="49" spans="1:20" s="17" customFormat="1" ht="15" customHeight="1" x14ac:dyDescent="0.25">
      <c r="A49" s="100">
        <f>SUM(MOD(("1/"&amp;$A$1)-{0;6},{1E+99;7})*{1;-1})+$O$1*7-1</f>
        <v>40927</v>
      </c>
      <c r="B49" s="111"/>
      <c r="C49" s="74"/>
      <c r="D49" s="74"/>
      <c r="E49" s="75"/>
      <c r="F49" s="78">
        <v>0</v>
      </c>
      <c r="G49" s="70"/>
      <c r="H49" s="59"/>
      <c r="I49" s="64"/>
      <c r="J49" s="288"/>
      <c r="K49" s="289"/>
      <c r="L49" s="289"/>
      <c r="M49" s="290"/>
      <c r="N49" s="8"/>
      <c r="O49" s="9"/>
      <c r="P49" s="59"/>
      <c r="R49" s="22"/>
      <c r="S49" s="43"/>
      <c r="T49" s="18"/>
    </row>
    <row r="50" spans="1:20" s="17" customFormat="1" ht="15" customHeight="1" thickBot="1" x14ac:dyDescent="0.3">
      <c r="A50" s="100">
        <f>SUM(MOD(("1/"&amp;$A$1)-{0;6},{1E+99;7})*{1;-1})+$O$1*7</f>
        <v>40928</v>
      </c>
      <c r="B50" s="112"/>
      <c r="C50" s="76"/>
      <c r="D50" s="76"/>
      <c r="E50" s="77"/>
      <c r="F50" s="79">
        <v>0</v>
      </c>
      <c r="G50" s="71"/>
      <c r="H50" s="61"/>
      <c r="I50" s="65"/>
      <c r="J50" s="291"/>
      <c r="K50" s="292"/>
      <c r="L50" s="292"/>
      <c r="M50" s="293"/>
      <c r="N50" s="47"/>
      <c r="O50" s="50"/>
      <c r="P50" s="61"/>
      <c r="R50" s="22"/>
      <c r="S50" s="43"/>
      <c r="T50" s="18"/>
    </row>
    <row r="51" spans="1:20" s="1" customFormat="1" ht="15" customHeight="1" x14ac:dyDescent="0.25">
      <c r="A51" s="103"/>
      <c r="B51" s="268"/>
      <c r="C51" s="269"/>
      <c r="D51" s="269"/>
      <c r="E51" s="269"/>
      <c r="F51" s="72">
        <f>SUM(F46:F50)</f>
        <v>0</v>
      </c>
      <c r="G51" s="72"/>
      <c r="H51" s="66"/>
      <c r="I51" s="67"/>
      <c r="J51" s="113"/>
      <c r="K51" s="113"/>
      <c r="L51" s="113"/>
      <c r="M51" s="113"/>
      <c r="N51" s="52"/>
      <c r="O51" s="68">
        <f>SUM(O46:O50)</f>
        <v>0</v>
      </c>
      <c r="P51" s="66"/>
      <c r="R51" s="19"/>
      <c r="S51" s="81"/>
    </row>
    <row r="52" spans="1:20" ht="15" customHeight="1" x14ac:dyDescent="0.25">
      <c r="S52" s="33"/>
    </row>
    <row r="53" spans="1:20" ht="15" customHeight="1" x14ac:dyDescent="0.25">
      <c r="H53" s="109">
        <f>SUM(F51+F42+N42+N32+F32+N22+F22+F12+N12)</f>
        <v>6.6597222222222241</v>
      </c>
      <c r="J53" s="110">
        <f>SUM(O51+O42+G42+O32+G32+G22+O22+O12+G12)</f>
        <v>23</v>
      </c>
      <c r="S53" s="33"/>
    </row>
    <row r="54" spans="1:20" ht="15" customHeight="1" x14ac:dyDescent="0.25">
      <c r="S54" s="33"/>
    </row>
    <row r="55" spans="1:20" ht="15" customHeight="1" x14ac:dyDescent="0.25">
      <c r="S55" s="33"/>
    </row>
    <row r="56" spans="1:20" ht="15" customHeight="1" x14ac:dyDescent="0.25">
      <c r="S56" s="33"/>
    </row>
    <row r="57" spans="1:20" ht="15" customHeight="1" x14ac:dyDescent="0.25">
      <c r="S57" s="33"/>
    </row>
    <row r="58" spans="1:20" ht="15" customHeight="1" x14ac:dyDescent="0.25">
      <c r="S58" s="33"/>
    </row>
    <row r="59" spans="1:20" ht="15" customHeight="1" x14ac:dyDescent="0.25">
      <c r="S59" s="33"/>
    </row>
    <row r="60" spans="1:20" ht="15" customHeight="1" x14ac:dyDescent="0.25"/>
  </sheetData>
  <mergeCells count="17">
    <mergeCell ref="J48:M48"/>
    <mergeCell ref="J49:M49"/>
    <mergeCell ref="J50:M50"/>
    <mergeCell ref="B51:E51"/>
    <mergeCell ref="B34:H35"/>
    <mergeCell ref="J34:P35"/>
    <mergeCell ref="B44:H45"/>
    <mergeCell ref="J44:P45"/>
    <mergeCell ref="J46:M46"/>
    <mergeCell ref="J47:M47"/>
    <mergeCell ref="B24:H25"/>
    <mergeCell ref="J24:P25"/>
    <mergeCell ref="L1:N1"/>
    <mergeCell ref="B4:H5"/>
    <mergeCell ref="J4:P5"/>
    <mergeCell ref="B14:H15"/>
    <mergeCell ref="J14:P15"/>
  </mergeCells>
  <conditionalFormatting sqref="J37:P41">
    <cfRule type="expression" dxfId="2" priority="4">
      <formula>MOD(ROW(),2)=1</formula>
    </cfRule>
  </conditionalFormatting>
  <conditionalFormatting sqref="B11:G11">
    <cfRule type="expression" dxfId="1" priority="1">
      <formula>MOD(ROW(),2)=1</formula>
    </cfRule>
  </conditionalFormatting>
  <conditionalFormatting sqref="B17:P21 B7:P10 H11:P11">
    <cfRule type="expression" dxfId="0" priority="2">
      <formula>MOD(ROW(),2)=1</formula>
    </cfRule>
  </conditionalFormatting>
  <hyperlinks>
    <hyperlink ref="R3" location="'Accueil'!A1" display="Accueil"/>
    <hyperlink ref="R4" location="'Semaine 1'!A1" display="Semaine 1"/>
    <hyperlink ref="R5" location="'Semaine 2'!A1" display="Semaine 2"/>
    <hyperlink ref="R6" location="'Semaine 3'!A1" display="Semaine 3"/>
    <hyperlink ref="R7" location="'Semaine 4'!A1" display="Semaine 4"/>
    <hyperlink ref="R8" location="'Semaine 5'!A1" display="Semaine 5"/>
  </hyperlinks>
  <printOptions horizontalCentered="1"/>
  <pageMargins left="0.59055118110236227" right="0.39370078740157483" top="0.59055118110236227" bottom="0.59055118110236227" header="0.51181102362204722" footer="0.51181102362204722"/>
  <pageSetup paperSize="9" scale="81" orientation="portrait" cellComments="asDisplayed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5"/>
    <pageSetUpPr fitToPage="1"/>
  </sheetPr>
  <dimension ref="A1:T60"/>
  <sheetViews>
    <sheetView showGridLines="0" workbookViewId="0">
      <selection activeCell="R9" sqref="R9"/>
    </sheetView>
  </sheetViews>
  <sheetFormatPr baseColWidth="10" defaultRowHeight="15" x14ac:dyDescent="0.25"/>
  <cols>
    <col min="1" max="1" width="15.7109375" style="105" customWidth="1"/>
    <col min="2" max="2" width="6.42578125" bestFit="1" customWidth="1"/>
    <col min="3" max="5" width="5.7109375" customWidth="1"/>
    <col min="6" max="6" width="8.85546875" bestFit="1" customWidth="1"/>
    <col min="7" max="7" width="5.7109375" customWidth="1"/>
    <col min="8" max="8" width="10.7109375" style="40" customWidth="1"/>
    <col min="9" max="9" width="3.7109375" customWidth="1"/>
    <col min="10" max="15" width="5.7109375" customWidth="1"/>
    <col min="16" max="16" width="10.7109375" style="40" customWidth="1"/>
    <col min="17" max="17" width="2.5703125" customWidth="1"/>
    <col min="18" max="18" width="2.5703125" style="19" customWidth="1"/>
    <col min="19" max="19" width="2.5703125" customWidth="1"/>
  </cols>
  <sheetData>
    <row r="1" spans="1:20" s="1" customFormat="1" ht="24.95" customHeight="1" thickBot="1" x14ac:dyDescent="0.3">
      <c r="A1" s="107">
        <v>2012</v>
      </c>
      <c r="B1" s="2"/>
      <c r="C1" s="2"/>
      <c r="D1" s="2"/>
      <c r="E1" s="3" t="s">
        <v>2</v>
      </c>
      <c r="F1" s="2"/>
      <c r="G1" s="2"/>
      <c r="H1" s="39"/>
      <c r="I1" s="4"/>
      <c r="J1" s="4"/>
      <c r="K1" s="4"/>
      <c r="L1" s="261" t="s">
        <v>17</v>
      </c>
      <c r="M1" s="262"/>
      <c r="N1" s="262"/>
      <c r="O1" s="27">
        <v>4</v>
      </c>
      <c r="P1" s="41"/>
      <c r="R1" s="20"/>
      <c r="S1" s="37"/>
    </row>
    <row r="2" spans="1:20" ht="5.0999999999999996" customHeight="1" x14ac:dyDescent="0.25">
      <c r="A2" s="104"/>
      <c r="B2" s="5"/>
      <c r="C2" s="5"/>
      <c r="D2" s="5"/>
      <c r="E2" s="5"/>
      <c r="F2" s="6"/>
      <c r="G2" s="6"/>
      <c r="H2" s="30"/>
      <c r="I2" s="7"/>
      <c r="J2" s="5"/>
      <c r="K2" s="5"/>
      <c r="L2" s="5"/>
      <c r="M2" s="5"/>
      <c r="N2" s="5"/>
      <c r="O2" s="5"/>
      <c r="P2" s="42"/>
    </row>
    <row r="3" spans="1:20" ht="15" customHeight="1" thickBot="1" x14ac:dyDescent="0.3">
      <c r="B3" s="5"/>
      <c r="C3" s="5"/>
      <c r="D3" s="5"/>
      <c r="E3" s="5"/>
      <c r="F3" s="6"/>
      <c r="G3" s="6"/>
      <c r="H3" s="30"/>
      <c r="I3" s="7"/>
      <c r="J3" s="5"/>
      <c r="K3" s="5"/>
      <c r="L3" s="5"/>
      <c r="M3" s="5"/>
      <c r="N3" s="5"/>
      <c r="O3" s="5"/>
      <c r="P3" s="42"/>
      <c r="Q3" s="1"/>
      <c r="R3" s="20" t="s">
        <v>20</v>
      </c>
      <c r="S3" s="33"/>
    </row>
    <row r="4" spans="1:20" ht="15" customHeight="1" x14ac:dyDescent="0.25">
      <c r="A4" s="102"/>
      <c r="B4" s="255" t="str">
        <f>Accueil!D73</f>
        <v>Pierre</v>
      </c>
      <c r="C4" s="263"/>
      <c r="D4" s="263"/>
      <c r="E4" s="263"/>
      <c r="F4" s="263"/>
      <c r="G4" s="263"/>
      <c r="H4" s="264"/>
      <c r="I4" s="45"/>
      <c r="J4" s="255" t="str">
        <f>Accueil!D74</f>
        <v>Paul</v>
      </c>
      <c r="K4" s="256"/>
      <c r="L4" s="256"/>
      <c r="M4" s="256"/>
      <c r="N4" s="256"/>
      <c r="O4" s="256"/>
      <c r="P4" s="257"/>
      <c r="Q4" s="1"/>
      <c r="R4" s="20" t="s">
        <v>21</v>
      </c>
      <c r="S4" s="33"/>
    </row>
    <row r="5" spans="1:20" ht="15" customHeight="1" thickBot="1" x14ac:dyDescent="0.3">
      <c r="A5" s="102"/>
      <c r="B5" s="265"/>
      <c r="C5" s="266"/>
      <c r="D5" s="266"/>
      <c r="E5" s="266"/>
      <c r="F5" s="266"/>
      <c r="G5" s="266"/>
      <c r="H5" s="267"/>
      <c r="I5" s="45"/>
      <c r="J5" s="258"/>
      <c r="K5" s="259"/>
      <c r="L5" s="259"/>
      <c r="M5" s="259"/>
      <c r="N5" s="259"/>
      <c r="O5" s="259"/>
      <c r="P5" s="260"/>
      <c r="Q5" s="1"/>
      <c r="R5" s="20" t="s">
        <v>23</v>
      </c>
      <c r="S5" s="33"/>
    </row>
    <row r="6" spans="1:20" s="11" customFormat="1" ht="15" customHeight="1" x14ac:dyDescent="0.25">
      <c r="A6" s="106"/>
      <c r="B6" s="96" t="s">
        <v>4</v>
      </c>
      <c r="C6" s="97" t="s">
        <v>0</v>
      </c>
      <c r="D6" s="97" t="s">
        <v>4</v>
      </c>
      <c r="E6" s="97" t="s">
        <v>0</v>
      </c>
      <c r="F6" s="97" t="s">
        <v>1</v>
      </c>
      <c r="G6" s="97" t="s">
        <v>3</v>
      </c>
      <c r="H6" s="98" t="s">
        <v>19</v>
      </c>
      <c r="I6" s="46"/>
      <c r="J6" s="53" t="s">
        <v>4</v>
      </c>
      <c r="K6" s="54" t="s">
        <v>0</v>
      </c>
      <c r="L6" s="54" t="s">
        <v>4</v>
      </c>
      <c r="M6" s="54" t="s">
        <v>0</v>
      </c>
      <c r="N6" s="54" t="s">
        <v>1</v>
      </c>
      <c r="O6" s="54" t="s">
        <v>3</v>
      </c>
      <c r="P6" s="55" t="s">
        <v>19</v>
      </c>
      <c r="Q6" s="1"/>
      <c r="R6" s="20" t="s">
        <v>24</v>
      </c>
      <c r="S6" s="33"/>
      <c r="T6"/>
    </row>
    <row r="7" spans="1:20" s="11" customFormat="1" ht="15" customHeight="1" x14ac:dyDescent="0.25">
      <c r="A7" s="100">
        <f>SUM(MOD(("1/"&amp;$A$1)-{0;6},{1E+99;7})*{1;-1})+$O$1*7-4</f>
        <v>40931</v>
      </c>
      <c r="B7" s="92">
        <v>0.33333333333333331</v>
      </c>
      <c r="C7" s="91">
        <v>0.5</v>
      </c>
      <c r="D7" s="91">
        <v>0.54166666666666663</v>
      </c>
      <c r="E7" s="91">
        <v>0.6875</v>
      </c>
      <c r="F7" s="8">
        <f>C7-B7+E7-D7</f>
        <v>0.31250000000000011</v>
      </c>
      <c r="G7" s="16">
        <v>1</v>
      </c>
      <c r="H7" s="99"/>
      <c r="I7" s="113"/>
      <c r="J7" s="92">
        <v>0.33333333333333331</v>
      </c>
      <c r="K7" s="91">
        <v>0.5</v>
      </c>
      <c r="L7" s="91">
        <v>0.54166666666666663</v>
      </c>
      <c r="M7" s="91">
        <v>0.6875</v>
      </c>
      <c r="N7" s="8">
        <f>K7-J7+M7-L7</f>
        <v>0.31250000000000011</v>
      </c>
      <c r="O7" s="16">
        <v>1</v>
      </c>
      <c r="P7" s="99"/>
      <c r="Q7" s="1"/>
      <c r="R7" s="20" t="s">
        <v>25</v>
      </c>
      <c r="S7" s="33"/>
      <c r="T7"/>
    </row>
    <row r="8" spans="1:20" ht="15" customHeight="1" x14ac:dyDescent="0.25">
      <c r="A8" s="100">
        <f>SUM(MOD(("1/"&amp;$A$1)-{0;6},{1E+99;7})*{1;-1})+$O$1*7-3</f>
        <v>40932</v>
      </c>
      <c r="B8" s="92">
        <v>0.33333333333333331</v>
      </c>
      <c r="C8" s="91">
        <v>0.5</v>
      </c>
      <c r="D8" s="91">
        <v>0.54166666666666663</v>
      </c>
      <c r="E8" s="91">
        <v>0.6875</v>
      </c>
      <c r="F8" s="8">
        <f>C8-B8+E8-D8</f>
        <v>0.31250000000000011</v>
      </c>
      <c r="G8" s="16">
        <v>1</v>
      </c>
      <c r="H8" s="99"/>
      <c r="I8" s="44"/>
      <c r="J8" s="92">
        <v>0.33333333333333331</v>
      </c>
      <c r="K8" s="91">
        <v>0.5</v>
      </c>
      <c r="L8" s="91">
        <v>0.54166666666666663</v>
      </c>
      <c r="M8" s="91">
        <v>0.6875</v>
      </c>
      <c r="N8" s="8">
        <f>K8-J8+M8-L8</f>
        <v>0.31250000000000011</v>
      </c>
      <c r="O8" s="16">
        <v>1</v>
      </c>
      <c r="P8" s="99"/>
      <c r="Q8" s="1"/>
      <c r="R8" s="20" t="s">
        <v>27</v>
      </c>
      <c r="S8" s="33"/>
    </row>
    <row r="9" spans="1:20" ht="15" customHeight="1" x14ac:dyDescent="0.25">
      <c r="A9" s="100">
        <f>SUM(MOD(("1/"&amp;$A$1)-{0;6},{1E+99;7})*{1;-1})+$O$1*7-2</f>
        <v>40933</v>
      </c>
      <c r="B9" s="92">
        <v>0.33333333333333331</v>
      </c>
      <c r="C9" s="91">
        <v>0.5</v>
      </c>
      <c r="D9" s="91">
        <v>0.54166666666666663</v>
      </c>
      <c r="E9" s="91">
        <v>0.6875</v>
      </c>
      <c r="F9" s="8">
        <f>C9-B9+E9-D9</f>
        <v>0.31250000000000011</v>
      </c>
      <c r="G9" s="16">
        <v>1</v>
      </c>
      <c r="H9" s="99"/>
      <c r="I9" s="113"/>
      <c r="J9" s="92">
        <v>0.33333333333333331</v>
      </c>
      <c r="K9" s="91">
        <v>0.5</v>
      </c>
      <c r="L9" s="91">
        <v>0.54166666666666663</v>
      </c>
      <c r="M9" s="91">
        <v>0.6875</v>
      </c>
      <c r="N9" s="8">
        <f>K9-J9+M9-L9</f>
        <v>0.31250000000000011</v>
      </c>
      <c r="O9" s="16">
        <v>1</v>
      </c>
      <c r="P9" s="99"/>
      <c r="Q9" s="1"/>
      <c r="R9" s="20"/>
      <c r="S9" s="33"/>
    </row>
    <row r="10" spans="1:20" ht="15" customHeight="1" x14ac:dyDescent="0.25">
      <c r="A10" s="100">
        <f>SUM(MOD(("1/"&amp;$A$1)-{0;6},{1E+99;7})*{1;-1})+$O$1*7-1</f>
        <v>40934</v>
      </c>
      <c r="B10" s="92">
        <v>0.33333333333333331</v>
      </c>
      <c r="C10" s="91">
        <v>0.5</v>
      </c>
      <c r="D10" s="91">
        <v>0.54166666666666663</v>
      </c>
      <c r="E10" s="91">
        <v>0.6875</v>
      </c>
      <c r="F10" s="8">
        <f>C10-B10+E10-D10</f>
        <v>0.31250000000000011</v>
      </c>
      <c r="G10" s="16">
        <v>1</v>
      </c>
      <c r="H10" s="99"/>
      <c r="I10" s="113"/>
      <c r="J10" s="92">
        <v>0.33333333333333331</v>
      </c>
      <c r="K10" s="91">
        <v>0.5</v>
      </c>
      <c r="L10" s="91">
        <v>0.54166666666666663</v>
      </c>
      <c r="M10" s="91">
        <v>0.6875</v>
      </c>
      <c r="N10" s="8">
        <f>K10-J10+M10-L10</f>
        <v>0.31250000000000011</v>
      </c>
      <c r="O10" s="16">
        <v>1</v>
      </c>
      <c r="P10" s="99"/>
      <c r="Q10" s="1"/>
      <c r="R10" s="20"/>
      <c r="S10" s="33"/>
    </row>
    <row r="11" spans="1:20" ht="15" customHeight="1" thickBot="1" x14ac:dyDescent="0.3">
      <c r="A11" s="100">
        <f>SUM(MOD(("1/"&amp;$A$1)-{0;6},{1E+99;7})*{1;-1})+$O$1*7</f>
        <v>40935</v>
      </c>
      <c r="B11" s="93">
        <v>0.33333333333333331</v>
      </c>
      <c r="C11" s="94">
        <v>0.5</v>
      </c>
      <c r="D11" s="94"/>
      <c r="E11" s="94"/>
      <c r="F11" s="47">
        <f>C11-B11+E11-D11</f>
        <v>0.16666666666666669</v>
      </c>
      <c r="G11" s="48">
        <v>1</v>
      </c>
      <c r="H11" s="95"/>
      <c r="I11" s="113"/>
      <c r="J11" s="93">
        <v>0.33333333333333331</v>
      </c>
      <c r="K11" s="94">
        <v>0.5</v>
      </c>
      <c r="L11" s="94"/>
      <c r="M11" s="94"/>
      <c r="N11" s="47">
        <f>K11-J11+M11-L11</f>
        <v>0.16666666666666669</v>
      </c>
      <c r="O11" s="48">
        <v>1</v>
      </c>
      <c r="P11" s="95"/>
      <c r="Q11" s="1"/>
      <c r="R11" s="20"/>
      <c r="S11" s="33"/>
    </row>
    <row r="12" spans="1:20" ht="15" customHeight="1" x14ac:dyDescent="0.25">
      <c r="A12" s="101"/>
      <c r="B12" s="10"/>
      <c r="C12" s="10"/>
      <c r="D12" s="10"/>
      <c r="E12" s="10"/>
      <c r="F12" s="10">
        <f>SUM(F7:F11)</f>
        <v>1.4166666666666672</v>
      </c>
      <c r="G12" s="46">
        <f>SUM(G7:G11)</f>
        <v>5</v>
      </c>
      <c r="H12" s="46"/>
      <c r="I12" s="46"/>
      <c r="J12" s="46"/>
      <c r="K12" s="46"/>
      <c r="L12" s="46"/>
      <c r="M12" s="46"/>
      <c r="N12" s="10">
        <f>SUM(N7:N11)</f>
        <v>1.4166666666666672</v>
      </c>
      <c r="O12" s="46">
        <f>SUM(O7:O11)</f>
        <v>5</v>
      </c>
      <c r="P12" s="46"/>
      <c r="Q12" s="1"/>
      <c r="R12" s="20"/>
      <c r="S12" s="33"/>
    </row>
    <row r="13" spans="1:20" ht="15" customHeight="1" thickBot="1" x14ac:dyDescent="0.3">
      <c r="A13" s="102"/>
      <c r="B13" s="12"/>
      <c r="C13" s="12"/>
      <c r="D13" s="12"/>
      <c r="E13" s="12"/>
      <c r="F13" s="13"/>
      <c r="G13" s="13"/>
      <c r="H13" s="14"/>
      <c r="I13" s="14"/>
      <c r="J13" s="12"/>
      <c r="K13" s="12"/>
      <c r="L13" s="12"/>
      <c r="M13" s="12"/>
      <c r="N13" s="12"/>
      <c r="O13" s="12"/>
      <c r="P13" s="12"/>
      <c r="Q13" s="1"/>
      <c r="R13" s="20"/>
      <c r="S13" s="33"/>
    </row>
    <row r="14" spans="1:20" ht="15" customHeight="1" x14ac:dyDescent="0.25">
      <c r="A14" s="102"/>
      <c r="B14" s="255" t="str">
        <f>Accueil!D75</f>
        <v>Jacques</v>
      </c>
      <c r="C14" s="256"/>
      <c r="D14" s="256"/>
      <c r="E14" s="256"/>
      <c r="F14" s="256"/>
      <c r="G14" s="256"/>
      <c r="H14" s="257"/>
      <c r="I14" s="15"/>
      <c r="J14" s="255" t="str">
        <f>Accueil!D76</f>
        <v>Momo</v>
      </c>
      <c r="K14" s="256"/>
      <c r="L14" s="256"/>
      <c r="M14" s="256"/>
      <c r="N14" s="256"/>
      <c r="O14" s="256"/>
      <c r="P14" s="257"/>
      <c r="Q14" s="1"/>
      <c r="R14" s="20"/>
      <c r="S14" s="33"/>
    </row>
    <row r="15" spans="1:20" ht="15" customHeight="1" x14ac:dyDescent="0.25">
      <c r="A15" s="102"/>
      <c r="B15" s="258"/>
      <c r="C15" s="259"/>
      <c r="D15" s="259"/>
      <c r="E15" s="259"/>
      <c r="F15" s="259"/>
      <c r="G15" s="259"/>
      <c r="H15" s="260"/>
      <c r="I15" s="15"/>
      <c r="J15" s="258"/>
      <c r="K15" s="259"/>
      <c r="L15" s="259"/>
      <c r="M15" s="259"/>
      <c r="N15" s="259"/>
      <c r="O15" s="259"/>
      <c r="P15" s="260"/>
      <c r="R15" s="20"/>
      <c r="S15" s="33"/>
    </row>
    <row r="16" spans="1:20" ht="15" customHeight="1" x14ac:dyDescent="0.25">
      <c r="A16" s="101"/>
      <c r="B16" s="53" t="s">
        <v>4</v>
      </c>
      <c r="C16" s="54" t="s">
        <v>0</v>
      </c>
      <c r="D16" s="54" t="s">
        <v>4</v>
      </c>
      <c r="E16" s="54" t="s">
        <v>0</v>
      </c>
      <c r="F16" s="54" t="s">
        <v>1</v>
      </c>
      <c r="G16" s="57" t="s">
        <v>3</v>
      </c>
      <c r="H16" s="55" t="s">
        <v>19</v>
      </c>
      <c r="I16" s="58"/>
      <c r="J16" s="53" t="s">
        <v>4</v>
      </c>
      <c r="K16" s="54" t="s">
        <v>0</v>
      </c>
      <c r="L16" s="54" t="s">
        <v>4</v>
      </c>
      <c r="M16" s="54" t="s">
        <v>0</v>
      </c>
      <c r="N16" s="54" t="s">
        <v>1</v>
      </c>
      <c r="O16" s="57" t="s">
        <v>3</v>
      </c>
      <c r="P16" s="55" t="s">
        <v>19</v>
      </c>
      <c r="R16" s="20"/>
      <c r="S16" s="33"/>
    </row>
    <row r="17" spans="1:20" s="28" customFormat="1" ht="15" customHeight="1" x14ac:dyDescent="0.2">
      <c r="A17" s="100">
        <f>SUM(MOD(("1/"&amp;$A$1)-{0;6},{1E+99;7})*{1;-1})+$O$1*7-4</f>
        <v>40931</v>
      </c>
      <c r="B17" s="92">
        <v>0.33333333333333331</v>
      </c>
      <c r="C17" s="91">
        <v>0.5</v>
      </c>
      <c r="D17" s="91">
        <v>0.54166666666666663</v>
      </c>
      <c r="E17" s="91">
        <v>0.6875</v>
      </c>
      <c r="F17" s="8">
        <f>C17-B17+E17-D17</f>
        <v>0.31250000000000011</v>
      </c>
      <c r="G17" s="16">
        <v>1</v>
      </c>
      <c r="H17" s="99"/>
      <c r="I17" s="51"/>
      <c r="J17" s="92">
        <v>0.33333333333333331</v>
      </c>
      <c r="K17" s="91">
        <v>0.5</v>
      </c>
      <c r="L17" s="91">
        <v>0.54166666666666663</v>
      </c>
      <c r="M17" s="91">
        <v>0.6875</v>
      </c>
      <c r="N17" s="8">
        <f>K17-J17+M17-L17</f>
        <v>0.31250000000000011</v>
      </c>
      <c r="O17" s="16">
        <v>1</v>
      </c>
      <c r="P17" s="99"/>
      <c r="R17" s="20"/>
      <c r="S17" s="33"/>
    </row>
    <row r="18" spans="1:20" ht="15" customHeight="1" x14ac:dyDescent="0.25">
      <c r="A18" s="100">
        <f>SUM(MOD(("1/"&amp;$A$1)-{0;6},{1E+99;7})*{1;-1})+$O$1*7-3</f>
        <v>40932</v>
      </c>
      <c r="B18" s="92">
        <v>0.33333333333333331</v>
      </c>
      <c r="C18" s="91">
        <v>0.5</v>
      </c>
      <c r="D18" s="91">
        <v>0.54166666666666663</v>
      </c>
      <c r="E18" s="91">
        <v>0.6875</v>
      </c>
      <c r="F18" s="8">
        <f>C18-B18+E18-D18</f>
        <v>0.31250000000000011</v>
      </c>
      <c r="G18" s="16">
        <v>1</v>
      </c>
      <c r="H18" s="99"/>
      <c r="I18" s="51"/>
      <c r="J18" s="92">
        <v>0.33333333333333331</v>
      </c>
      <c r="K18" s="91">
        <v>0.5</v>
      </c>
      <c r="L18" s="91">
        <v>0.54166666666666663</v>
      </c>
      <c r="M18" s="91">
        <v>0.6875</v>
      </c>
      <c r="N18" s="8">
        <f>K18-J18+M18-L18</f>
        <v>0.31250000000000011</v>
      </c>
      <c r="O18" s="16">
        <v>1</v>
      </c>
      <c r="P18" s="99"/>
      <c r="R18" s="20"/>
      <c r="S18" s="33"/>
    </row>
    <row r="19" spans="1:20" ht="15" customHeight="1" x14ac:dyDescent="0.25">
      <c r="A19" s="100">
        <f>SUM(MOD(("1/"&amp;$A$1)-{0;6},{1E+99;7})*{1;-1})+$O$1*7-2</f>
        <v>40933</v>
      </c>
      <c r="B19" s="92">
        <v>0.33333333333333331</v>
      </c>
      <c r="C19" s="91">
        <v>0.5</v>
      </c>
      <c r="D19" s="91">
        <v>0.54166666666666663</v>
      </c>
      <c r="E19" s="91">
        <v>0.6875</v>
      </c>
      <c r="F19" s="8">
        <f>C19-B19+E19-D19</f>
        <v>0.31250000000000011</v>
      </c>
      <c r="G19" s="16">
        <v>1</v>
      </c>
      <c r="H19" s="99"/>
      <c r="I19" s="51"/>
      <c r="J19" s="92">
        <v>0.33333333333333331</v>
      </c>
      <c r="K19" s="91">
        <v>0.5</v>
      </c>
      <c r="L19" s="91">
        <v>0.54166666666666663</v>
      </c>
      <c r="M19" s="91">
        <v>0.6875</v>
      </c>
      <c r="N19" s="8">
        <f>K19-J19+M19-L19</f>
        <v>0.31250000000000011</v>
      </c>
      <c r="O19" s="16">
        <v>1</v>
      </c>
      <c r="P19" s="99"/>
      <c r="R19" s="20"/>
      <c r="S19" s="33"/>
    </row>
    <row r="20" spans="1:20" ht="15" customHeight="1" x14ac:dyDescent="0.25">
      <c r="A20" s="100">
        <f>SUM(MOD(("1/"&amp;$A$1)-{0;6},{1E+99;7})*{1;-1})+$O$1*7-1</f>
        <v>40934</v>
      </c>
      <c r="B20" s="92">
        <v>0.33333333333333331</v>
      </c>
      <c r="C20" s="91">
        <v>0.5</v>
      </c>
      <c r="D20" s="91">
        <v>0.54166666666666663</v>
      </c>
      <c r="E20" s="91">
        <v>0.6875</v>
      </c>
      <c r="F20" s="8">
        <f>C20-B20+E20-D20</f>
        <v>0.31250000000000011</v>
      </c>
      <c r="G20" s="16">
        <v>1</v>
      </c>
      <c r="H20" s="99"/>
      <c r="I20" s="51"/>
      <c r="J20" s="92">
        <v>0.33333333333333331</v>
      </c>
      <c r="K20" s="91">
        <v>0.5</v>
      </c>
      <c r="L20" s="91">
        <v>0.54166666666666663</v>
      </c>
      <c r="M20" s="91">
        <v>0.6875</v>
      </c>
      <c r="N20" s="8">
        <f>K20-J20+M20-L20</f>
        <v>0.31250000000000011</v>
      </c>
      <c r="O20" s="16">
        <v>1</v>
      </c>
      <c r="P20" s="99"/>
      <c r="R20" s="20"/>
      <c r="S20" s="33"/>
    </row>
    <row r="21" spans="1:20" ht="15" customHeight="1" thickBot="1" x14ac:dyDescent="0.3">
      <c r="A21" s="100">
        <f>SUM(MOD(("1/"&amp;$A$1)-{0;6},{1E+99;7})*{1;-1})+$O$1*7</f>
        <v>40935</v>
      </c>
      <c r="B21" s="93">
        <v>0.33333333333333331</v>
      </c>
      <c r="C21" s="94">
        <v>0.5</v>
      </c>
      <c r="D21" s="94"/>
      <c r="E21" s="94"/>
      <c r="F21" s="47">
        <f>C21-B21+E21-D21</f>
        <v>0.16666666666666669</v>
      </c>
      <c r="G21" s="48">
        <v>1</v>
      </c>
      <c r="H21" s="95"/>
      <c r="I21" s="51"/>
      <c r="J21" s="93">
        <v>0.33333333333333331</v>
      </c>
      <c r="K21" s="94">
        <v>0.5</v>
      </c>
      <c r="L21" s="94"/>
      <c r="M21" s="94"/>
      <c r="N21" s="47">
        <f>K21-J21+M21-L21</f>
        <v>0.16666666666666669</v>
      </c>
      <c r="O21" s="48">
        <v>1</v>
      </c>
      <c r="P21" s="95"/>
      <c r="R21" s="20"/>
      <c r="S21" s="33"/>
    </row>
    <row r="22" spans="1:20" ht="15" customHeight="1" x14ac:dyDescent="0.25">
      <c r="A22" s="101"/>
      <c r="B22" s="10"/>
      <c r="C22" s="10"/>
      <c r="D22" s="10"/>
      <c r="E22" s="10"/>
      <c r="F22" s="10">
        <f>SUM(F17:F21)</f>
        <v>1.4166666666666672</v>
      </c>
      <c r="G22" s="46">
        <f>SUM(G17:G21)</f>
        <v>5</v>
      </c>
      <c r="H22" s="62"/>
      <c r="I22" s="10"/>
      <c r="J22" s="10"/>
      <c r="K22" s="10"/>
      <c r="L22" s="10"/>
      <c r="M22" s="10"/>
      <c r="N22" s="10">
        <f>SUM(N17:N21)</f>
        <v>1.4166666666666672</v>
      </c>
      <c r="O22" s="46">
        <f>SUM(O17:O21)</f>
        <v>5</v>
      </c>
      <c r="P22" s="62"/>
      <c r="R22" s="20"/>
      <c r="S22" s="33"/>
    </row>
    <row r="23" spans="1:20" ht="15" customHeight="1" thickBot="1" x14ac:dyDescent="0.3">
      <c r="A23" s="102"/>
      <c r="B23" s="12"/>
      <c r="C23" s="12"/>
      <c r="D23" s="12"/>
      <c r="E23" s="12"/>
      <c r="F23" s="13"/>
      <c r="G23" s="13"/>
      <c r="H23" s="14"/>
      <c r="I23" s="14"/>
      <c r="J23" s="12"/>
      <c r="K23" s="12"/>
      <c r="L23" s="12"/>
      <c r="M23" s="12"/>
      <c r="N23" s="12"/>
      <c r="O23" s="12"/>
      <c r="P23" s="12"/>
      <c r="R23" s="20"/>
      <c r="S23" s="33"/>
    </row>
    <row r="24" spans="1:20" ht="15" customHeight="1" x14ac:dyDescent="0.25">
      <c r="A24" s="102"/>
      <c r="B24" s="255" t="str">
        <f>Accueil!D77</f>
        <v>Dudu</v>
      </c>
      <c r="C24" s="256"/>
      <c r="D24" s="256"/>
      <c r="E24" s="256"/>
      <c r="F24" s="256"/>
      <c r="G24" s="256"/>
      <c r="H24" s="257"/>
      <c r="I24" s="14"/>
      <c r="J24" s="255" t="str">
        <f>Accueil!D78</f>
        <v>Doudou</v>
      </c>
      <c r="K24" s="256"/>
      <c r="L24" s="256"/>
      <c r="M24" s="256"/>
      <c r="N24" s="256"/>
      <c r="O24" s="256"/>
      <c r="P24" s="257"/>
      <c r="S24" s="33"/>
    </row>
    <row r="25" spans="1:20" ht="15" customHeight="1" x14ac:dyDescent="0.25">
      <c r="A25" s="102"/>
      <c r="B25" s="258"/>
      <c r="C25" s="259"/>
      <c r="D25" s="259"/>
      <c r="E25" s="259"/>
      <c r="F25" s="259"/>
      <c r="G25" s="259"/>
      <c r="H25" s="260"/>
      <c r="I25" s="14"/>
      <c r="J25" s="258"/>
      <c r="K25" s="259"/>
      <c r="L25" s="259"/>
      <c r="M25" s="259"/>
      <c r="N25" s="259"/>
      <c r="O25" s="259"/>
      <c r="P25" s="260"/>
      <c r="S25" s="33"/>
    </row>
    <row r="26" spans="1:20" ht="15" customHeight="1" x14ac:dyDescent="0.25">
      <c r="A26" s="102"/>
      <c r="B26" s="53" t="s">
        <v>4</v>
      </c>
      <c r="C26" s="54" t="s">
        <v>0</v>
      </c>
      <c r="D26" s="54" t="s">
        <v>4</v>
      </c>
      <c r="E26" s="54" t="s">
        <v>0</v>
      </c>
      <c r="F26" s="54" t="s">
        <v>1</v>
      </c>
      <c r="G26" s="57" t="s">
        <v>3</v>
      </c>
      <c r="H26" s="55" t="s">
        <v>19</v>
      </c>
      <c r="I26" s="14"/>
      <c r="J26" s="53" t="s">
        <v>4</v>
      </c>
      <c r="K26" s="54" t="s">
        <v>0</v>
      </c>
      <c r="L26" s="54" t="s">
        <v>4</v>
      </c>
      <c r="M26" s="54" t="s">
        <v>0</v>
      </c>
      <c r="N26" s="54" t="s">
        <v>1</v>
      </c>
      <c r="O26" s="57" t="s">
        <v>3</v>
      </c>
      <c r="P26" s="55" t="s">
        <v>19</v>
      </c>
      <c r="S26" s="33"/>
    </row>
    <row r="27" spans="1:20" s="28" customFormat="1" ht="15" customHeight="1" x14ac:dyDescent="0.2">
      <c r="A27" s="100">
        <f>SUM(MOD(("1/"&amp;$A$1)-{0;6},{1E+99;7})*{1;-1})+$O$1*7-4</f>
        <v>40931</v>
      </c>
      <c r="B27" s="92">
        <v>0.33333333333333331</v>
      </c>
      <c r="C27" s="91">
        <v>0.5</v>
      </c>
      <c r="D27" s="91">
        <v>0.54166666666666663</v>
      </c>
      <c r="E27" s="91">
        <v>0.6875</v>
      </c>
      <c r="F27" s="8">
        <f>C27-B27+E27-D27</f>
        <v>0.31250000000000011</v>
      </c>
      <c r="G27" s="16">
        <v>1</v>
      </c>
      <c r="H27" s="99"/>
      <c r="I27" s="14"/>
      <c r="J27" s="92">
        <v>0.33333333333333331</v>
      </c>
      <c r="K27" s="91">
        <v>0.5</v>
      </c>
      <c r="L27" s="91">
        <v>0.54166666666666663</v>
      </c>
      <c r="M27" s="91">
        <v>0.6875</v>
      </c>
      <c r="N27" s="8">
        <f>K27-J27+M27-L27</f>
        <v>0.31250000000000011</v>
      </c>
      <c r="O27" s="16">
        <v>1</v>
      </c>
      <c r="P27" s="99" t="s">
        <v>22</v>
      </c>
      <c r="R27" s="29"/>
      <c r="S27" s="33"/>
    </row>
    <row r="28" spans="1:20" ht="15" customHeight="1" x14ac:dyDescent="0.25">
      <c r="A28" s="100">
        <f>SUM(MOD(("1/"&amp;$A$1)-{0;6},{1E+99;7})*{1;-1})+$O$1*7-3</f>
        <v>40932</v>
      </c>
      <c r="B28" s="92">
        <v>0.33333333333333331</v>
      </c>
      <c r="C28" s="91">
        <v>0.5</v>
      </c>
      <c r="D28" s="91">
        <v>0.54166666666666663</v>
      </c>
      <c r="E28" s="91">
        <v>0.6875</v>
      </c>
      <c r="F28" s="8">
        <f>C28-B28+E28-D28</f>
        <v>0.31250000000000011</v>
      </c>
      <c r="G28" s="16">
        <v>1</v>
      </c>
      <c r="H28" s="99"/>
      <c r="I28" s="14"/>
      <c r="J28" s="92">
        <v>0.33333333333333331</v>
      </c>
      <c r="K28" s="91">
        <v>0.5</v>
      </c>
      <c r="L28" s="91">
        <v>0.54166666666666663</v>
      </c>
      <c r="M28" s="91">
        <v>0.6875</v>
      </c>
      <c r="N28" s="8">
        <f>K28-J28+M28-L28</f>
        <v>0.31250000000000011</v>
      </c>
      <c r="O28" s="16">
        <v>1</v>
      </c>
      <c r="P28" s="99" t="s">
        <v>22</v>
      </c>
      <c r="S28" s="33"/>
    </row>
    <row r="29" spans="1:20" ht="15" customHeight="1" x14ac:dyDescent="0.25">
      <c r="A29" s="100">
        <f>SUM(MOD(("1/"&amp;$A$1)-{0;6},{1E+99;7})*{1;-1})+$O$1*7-2</f>
        <v>40933</v>
      </c>
      <c r="B29" s="92">
        <v>0.33333333333333331</v>
      </c>
      <c r="C29" s="91">
        <v>0.5</v>
      </c>
      <c r="D29" s="91">
        <v>0.54166666666666663</v>
      </c>
      <c r="E29" s="91">
        <v>0.6875</v>
      </c>
      <c r="F29" s="8">
        <f>C29-B29+E29-D29</f>
        <v>0.31250000000000011</v>
      </c>
      <c r="G29" s="16">
        <v>1</v>
      </c>
      <c r="H29" s="99"/>
      <c r="I29" s="14"/>
      <c r="J29" s="92">
        <v>0.33333333333333331</v>
      </c>
      <c r="K29" s="91">
        <v>0.5</v>
      </c>
      <c r="L29" s="91">
        <v>0.54166666666666663</v>
      </c>
      <c r="M29" s="91">
        <v>0.6875</v>
      </c>
      <c r="N29" s="8">
        <f>K29-J29+M29-L29</f>
        <v>0.31250000000000011</v>
      </c>
      <c r="O29" s="16">
        <v>1</v>
      </c>
      <c r="P29" s="99" t="s">
        <v>22</v>
      </c>
      <c r="S29" s="33"/>
    </row>
    <row r="30" spans="1:20" ht="15" customHeight="1" x14ac:dyDescent="0.25">
      <c r="A30" s="100">
        <f>SUM(MOD(("1/"&amp;$A$1)-{0;6},{1E+99;7})*{1;-1})+$O$1*7-1</f>
        <v>40934</v>
      </c>
      <c r="B30" s="92">
        <v>0.33333333333333331</v>
      </c>
      <c r="C30" s="91">
        <v>0.5</v>
      </c>
      <c r="D30" s="91">
        <v>0.54166666666666663</v>
      </c>
      <c r="E30" s="91">
        <v>0.6875</v>
      </c>
      <c r="F30" s="8">
        <f>C30-B30+E30-D30</f>
        <v>0.31250000000000011</v>
      </c>
      <c r="G30" s="16">
        <v>1</v>
      </c>
      <c r="H30" s="99"/>
      <c r="I30" s="14"/>
      <c r="J30" s="92">
        <v>0.33333333333333331</v>
      </c>
      <c r="K30" s="91">
        <v>0.5</v>
      </c>
      <c r="L30" s="91">
        <v>0.54166666666666663</v>
      </c>
      <c r="M30" s="91">
        <v>0.6875</v>
      </c>
      <c r="N30" s="8">
        <f>K30-J30+M30-L30</f>
        <v>0.31250000000000011</v>
      </c>
      <c r="O30" s="16">
        <v>1</v>
      </c>
      <c r="P30" s="99" t="s">
        <v>22</v>
      </c>
      <c r="S30" s="33"/>
    </row>
    <row r="31" spans="1:20" ht="15" customHeight="1" thickBot="1" x14ac:dyDescent="0.3">
      <c r="A31" s="100">
        <f>SUM(MOD(("1/"&amp;$A$1)-{0;6},{1E+99;7})*{1;-1})+$O$1*7</f>
        <v>40935</v>
      </c>
      <c r="B31" s="93">
        <v>0.33333333333333331</v>
      </c>
      <c r="C31" s="94">
        <v>0.5</v>
      </c>
      <c r="D31" s="94"/>
      <c r="E31" s="94"/>
      <c r="F31" s="47">
        <f>C31-B31+E31-D31</f>
        <v>0.16666666666666669</v>
      </c>
      <c r="G31" s="48">
        <v>1</v>
      </c>
      <c r="H31" s="95"/>
      <c r="I31" s="14"/>
      <c r="J31" s="93">
        <v>0.33333333333333331</v>
      </c>
      <c r="K31" s="94">
        <v>0.5</v>
      </c>
      <c r="L31" s="94"/>
      <c r="M31" s="94"/>
      <c r="N31" s="47">
        <f>K31-J31+M31-L31</f>
        <v>0.16666666666666669</v>
      </c>
      <c r="O31" s="48">
        <v>1</v>
      </c>
      <c r="P31" s="95" t="s">
        <v>22</v>
      </c>
      <c r="S31" s="33"/>
      <c r="T31" s="11"/>
    </row>
    <row r="32" spans="1:20" ht="15" customHeight="1" x14ac:dyDescent="0.25">
      <c r="A32" s="102"/>
      <c r="B32" s="10"/>
      <c r="C32" s="10"/>
      <c r="D32" s="10"/>
      <c r="E32" s="10"/>
      <c r="F32" s="10">
        <f>SUM(F27:F31)</f>
        <v>1.4166666666666672</v>
      </c>
      <c r="G32" s="49">
        <f>SUM(G27:G31)</f>
        <v>5</v>
      </c>
      <c r="H32" s="62"/>
      <c r="I32" s="14"/>
      <c r="J32" s="10"/>
      <c r="K32" s="10"/>
      <c r="L32" s="10"/>
      <c r="M32" s="10"/>
      <c r="N32" s="10">
        <f>SUM(N27:N31)</f>
        <v>1.4166666666666672</v>
      </c>
      <c r="O32" s="46">
        <f>SUM(O27:O31)</f>
        <v>5</v>
      </c>
      <c r="P32" s="62"/>
      <c r="S32" s="33"/>
      <c r="T32" s="11"/>
    </row>
    <row r="33" spans="1:20" ht="15" customHeight="1" thickBot="1" x14ac:dyDescent="0.3">
      <c r="A33" s="102"/>
      <c r="B33" s="12"/>
      <c r="C33" s="12"/>
      <c r="D33" s="12"/>
      <c r="E33" s="12"/>
      <c r="F33" s="13"/>
      <c r="G33" s="13"/>
      <c r="H33" s="14"/>
      <c r="I33" s="14"/>
      <c r="J33" s="12"/>
      <c r="K33" s="12"/>
      <c r="L33" s="12"/>
      <c r="M33" s="12"/>
      <c r="N33" s="12"/>
      <c r="O33" s="12"/>
      <c r="P33" s="12"/>
      <c r="S33" s="33"/>
    </row>
    <row r="34" spans="1:20" ht="15" customHeight="1" x14ac:dyDescent="0.25">
      <c r="A34" s="102"/>
      <c r="B34" s="270" t="str">
        <f>Accueil!D79</f>
        <v>David</v>
      </c>
      <c r="C34" s="271"/>
      <c r="D34" s="271"/>
      <c r="E34" s="271"/>
      <c r="F34" s="271"/>
      <c r="G34" s="271"/>
      <c r="H34" s="272"/>
      <c r="I34" s="14"/>
      <c r="J34" s="276" t="str">
        <f>Accueil!D80</f>
        <v>Jean</v>
      </c>
      <c r="K34" s="277"/>
      <c r="L34" s="277"/>
      <c r="M34" s="277"/>
      <c r="N34" s="277"/>
      <c r="O34" s="277"/>
      <c r="P34" s="278"/>
      <c r="R34" s="22"/>
      <c r="S34" s="38"/>
    </row>
    <row r="35" spans="1:20" ht="15" customHeight="1" x14ac:dyDescent="0.25">
      <c r="A35" s="102"/>
      <c r="B35" s="273"/>
      <c r="C35" s="274"/>
      <c r="D35" s="274"/>
      <c r="E35" s="274"/>
      <c r="F35" s="274"/>
      <c r="G35" s="274"/>
      <c r="H35" s="275"/>
      <c r="I35" s="14"/>
      <c r="J35" s="279"/>
      <c r="K35" s="280"/>
      <c r="L35" s="280"/>
      <c r="M35" s="280"/>
      <c r="N35" s="280"/>
      <c r="O35" s="280"/>
      <c r="P35" s="281"/>
      <c r="S35" s="33"/>
    </row>
    <row r="36" spans="1:20" ht="15" customHeight="1" x14ac:dyDescent="0.25">
      <c r="A36" s="102"/>
      <c r="B36" s="53" t="s">
        <v>4</v>
      </c>
      <c r="C36" s="54" t="s">
        <v>0</v>
      </c>
      <c r="D36" s="54" t="s">
        <v>4</v>
      </c>
      <c r="E36" s="54" t="s">
        <v>0</v>
      </c>
      <c r="F36" s="54" t="s">
        <v>1</v>
      </c>
      <c r="G36" s="57" t="s">
        <v>3</v>
      </c>
      <c r="H36" s="55" t="s">
        <v>19</v>
      </c>
      <c r="I36" s="14"/>
      <c r="J36" s="53" t="s">
        <v>4</v>
      </c>
      <c r="K36" s="54" t="s">
        <v>0</v>
      </c>
      <c r="L36" s="54" t="s">
        <v>4</v>
      </c>
      <c r="M36" s="54" t="s">
        <v>0</v>
      </c>
      <c r="N36" s="54" t="s">
        <v>1</v>
      </c>
      <c r="O36" s="57" t="s">
        <v>3</v>
      </c>
      <c r="P36" s="55" t="s">
        <v>19</v>
      </c>
      <c r="S36" s="33"/>
      <c r="T36" s="11"/>
    </row>
    <row r="37" spans="1:20" s="28" customFormat="1" ht="15" customHeight="1" x14ac:dyDescent="0.2">
      <c r="A37" s="100">
        <f>SUM(MOD(("1/"&amp;$A$1)-{0;6},{1E+99;7})*{1;-1})+$O$1*7-4</f>
        <v>40931</v>
      </c>
      <c r="B37" s="92"/>
      <c r="C37" s="91"/>
      <c r="D37" s="91"/>
      <c r="E37" s="91"/>
      <c r="F37" s="8">
        <f>C37-B37+E37-D37</f>
        <v>0</v>
      </c>
      <c r="G37" s="16"/>
      <c r="H37" s="99"/>
      <c r="I37" s="14"/>
      <c r="J37" s="92"/>
      <c r="K37" s="91"/>
      <c r="L37" s="91"/>
      <c r="M37" s="91"/>
      <c r="N37" s="8">
        <f>K37-J37+M37-L37</f>
        <v>0</v>
      </c>
      <c r="O37" s="16"/>
      <c r="P37" s="99"/>
      <c r="R37" s="31"/>
      <c r="S37" s="38"/>
      <c r="T37" s="32"/>
    </row>
    <row r="38" spans="1:20" ht="15" customHeight="1" x14ac:dyDescent="0.25">
      <c r="A38" s="100">
        <f>SUM(MOD(("1/"&amp;$A$1)-{0;6},{1E+99;7})*{1;-1})+$O$1*7-3</f>
        <v>40932</v>
      </c>
      <c r="B38" s="92"/>
      <c r="C38" s="91"/>
      <c r="D38" s="91"/>
      <c r="E38" s="91"/>
      <c r="F38" s="8">
        <f>C38-B38+E38-D38</f>
        <v>0</v>
      </c>
      <c r="G38" s="16"/>
      <c r="H38" s="99"/>
      <c r="I38" s="14"/>
      <c r="J38" s="92"/>
      <c r="K38" s="91"/>
      <c r="L38" s="91"/>
      <c r="M38" s="91"/>
      <c r="N38" s="8">
        <f>K38-J38+M38-L38</f>
        <v>0</v>
      </c>
      <c r="O38" s="16"/>
      <c r="P38" s="99"/>
      <c r="S38" s="33"/>
    </row>
    <row r="39" spans="1:20" ht="15" customHeight="1" x14ac:dyDescent="0.25">
      <c r="A39" s="100">
        <f>SUM(MOD(("1/"&amp;$A$1)-{0;6},{1E+99;7})*{1;-1})+$O$1*7-2</f>
        <v>40933</v>
      </c>
      <c r="B39" s="92"/>
      <c r="C39" s="91"/>
      <c r="D39" s="91"/>
      <c r="E39" s="91"/>
      <c r="F39" s="8">
        <f>C39-B39+E39-D39</f>
        <v>0</v>
      </c>
      <c r="G39" s="16"/>
      <c r="H39" s="99"/>
      <c r="I39" s="14"/>
      <c r="J39" s="92"/>
      <c r="K39" s="91"/>
      <c r="L39" s="91"/>
      <c r="M39" s="91"/>
      <c r="N39" s="8">
        <f>K39-J39+M39-L39</f>
        <v>0</v>
      </c>
      <c r="O39" s="16"/>
      <c r="P39" s="99"/>
      <c r="S39" s="33"/>
    </row>
    <row r="40" spans="1:20" ht="15" customHeight="1" x14ac:dyDescent="0.25">
      <c r="A40" s="100">
        <f>SUM(MOD(("1/"&amp;$A$1)-{0;6},{1E+99;7})*{1;-1})+$O$1*7-1</f>
        <v>40934</v>
      </c>
      <c r="B40" s="92"/>
      <c r="C40" s="91"/>
      <c r="D40" s="91"/>
      <c r="E40" s="91"/>
      <c r="F40" s="8">
        <f>C40-B40+E40-D40</f>
        <v>0</v>
      </c>
      <c r="G40" s="16"/>
      <c r="H40" s="99"/>
      <c r="I40" s="14"/>
      <c r="J40" s="92"/>
      <c r="K40" s="91"/>
      <c r="L40" s="91"/>
      <c r="M40" s="91"/>
      <c r="N40" s="8">
        <f>K40-J40+M40-L40</f>
        <v>0</v>
      </c>
      <c r="O40" s="16"/>
      <c r="P40" s="99"/>
      <c r="S40" s="33"/>
    </row>
    <row r="41" spans="1:20" ht="15" customHeight="1" thickBot="1" x14ac:dyDescent="0.3">
      <c r="A41" s="100">
        <f>SUM(MOD(("1/"&amp;$A$1)-{0;6},{1E+99;7})*{1;-1})+$O$1*7</f>
        <v>40935</v>
      </c>
      <c r="B41" s="93"/>
      <c r="C41" s="94"/>
      <c r="D41" s="94"/>
      <c r="E41" s="94"/>
      <c r="F41" s="47">
        <f>C41-B41+E41-D41</f>
        <v>0</v>
      </c>
      <c r="G41" s="48"/>
      <c r="H41" s="95"/>
      <c r="I41" s="14"/>
      <c r="J41" s="93"/>
      <c r="K41" s="94"/>
      <c r="L41" s="94"/>
      <c r="M41" s="94"/>
      <c r="N41" s="47">
        <f>K41-J41+M41-L41</f>
        <v>0</v>
      </c>
      <c r="O41" s="48"/>
      <c r="P41" s="95"/>
      <c r="R41" s="22"/>
      <c r="S41" s="38"/>
      <c r="T41" s="11"/>
    </row>
    <row r="42" spans="1:20" ht="15" customHeight="1" x14ac:dyDescent="0.25">
      <c r="A42" s="102"/>
      <c r="B42" s="10"/>
      <c r="C42" s="10"/>
      <c r="D42" s="10"/>
      <c r="E42" s="10"/>
      <c r="F42" s="10">
        <f>SUM(F37:F41)</f>
        <v>0</v>
      </c>
      <c r="G42" s="46">
        <f>SUM(G37:G41)</f>
        <v>0</v>
      </c>
      <c r="H42" s="62"/>
      <c r="I42" s="14"/>
      <c r="J42" s="10"/>
      <c r="K42" s="10"/>
      <c r="L42" s="10"/>
      <c r="M42" s="10"/>
      <c r="N42" s="10">
        <f>SUM(N37:N41)</f>
        <v>0</v>
      </c>
      <c r="O42" s="46">
        <f>SUM(O37:O41)</f>
        <v>0</v>
      </c>
      <c r="P42" s="63"/>
      <c r="R42" s="22"/>
      <c r="S42" s="38"/>
      <c r="T42" s="11"/>
    </row>
    <row r="43" spans="1:20" ht="15" customHeight="1" thickBot="1" x14ac:dyDescent="0.3">
      <c r="A43" s="102"/>
      <c r="B43" s="12"/>
      <c r="C43" s="12"/>
      <c r="D43" s="12"/>
      <c r="E43" s="12"/>
      <c r="F43" s="13"/>
      <c r="G43" s="13"/>
      <c r="H43" s="14"/>
      <c r="I43" s="14"/>
      <c r="J43" s="12"/>
      <c r="K43" s="12"/>
      <c r="L43" s="12"/>
      <c r="M43" s="12"/>
      <c r="N43" s="12"/>
      <c r="O43" s="12"/>
      <c r="P43" s="12"/>
      <c r="S43" s="33"/>
    </row>
    <row r="44" spans="1:20" ht="15" customHeight="1" x14ac:dyDescent="0.25">
      <c r="A44" s="102"/>
      <c r="B44" s="276" t="str">
        <f>Accueil!D82</f>
        <v>Alfred</v>
      </c>
      <c r="C44" s="277"/>
      <c r="D44" s="277"/>
      <c r="E44" s="277"/>
      <c r="F44" s="277"/>
      <c r="G44" s="277"/>
      <c r="H44" s="278"/>
      <c r="I44" s="56"/>
      <c r="J44" s="276" t="str">
        <f>Accueil!D81</f>
        <v>Alain</v>
      </c>
      <c r="K44" s="277"/>
      <c r="L44" s="277"/>
      <c r="M44" s="277"/>
      <c r="N44" s="277"/>
      <c r="O44" s="277"/>
      <c r="P44" s="278"/>
      <c r="S44" s="33"/>
    </row>
    <row r="45" spans="1:20" ht="15" customHeight="1" x14ac:dyDescent="0.25">
      <c r="A45" s="100"/>
      <c r="B45" s="279"/>
      <c r="C45" s="280"/>
      <c r="D45" s="280"/>
      <c r="E45" s="280"/>
      <c r="F45" s="280"/>
      <c r="G45" s="280"/>
      <c r="H45" s="281"/>
      <c r="I45" s="56"/>
      <c r="J45" s="279"/>
      <c r="K45" s="280"/>
      <c r="L45" s="280"/>
      <c r="M45" s="280"/>
      <c r="N45" s="280"/>
      <c r="O45" s="280"/>
      <c r="P45" s="281"/>
      <c r="S45" s="33"/>
    </row>
    <row r="46" spans="1:20" ht="15" customHeight="1" x14ac:dyDescent="0.25">
      <c r="A46" s="100">
        <f>SUM(MOD(("1/"&amp;$A$1)-{0;6},{1E+99;7})*{1;-1})+$O$1*7-4</f>
        <v>40931</v>
      </c>
      <c r="B46" s="111"/>
      <c r="C46" s="74"/>
      <c r="D46" s="74"/>
      <c r="E46" s="75"/>
      <c r="F46" s="78">
        <v>0</v>
      </c>
      <c r="G46" s="69"/>
      <c r="H46" s="55"/>
      <c r="I46" s="64"/>
      <c r="J46" s="294"/>
      <c r="K46" s="289"/>
      <c r="L46" s="289"/>
      <c r="M46" s="290"/>
      <c r="N46" s="54"/>
      <c r="O46" s="73"/>
      <c r="P46" s="55"/>
      <c r="R46" s="22"/>
      <c r="S46" s="38"/>
      <c r="T46" s="11"/>
    </row>
    <row r="47" spans="1:20" s="17" customFormat="1" ht="15" customHeight="1" x14ac:dyDescent="0.25">
      <c r="A47" s="100">
        <f>SUM(MOD(("1/"&amp;$A$1)-{0;6},{1E+99;7})*{1;-1})+$O$1*7-3</f>
        <v>40932</v>
      </c>
      <c r="B47" s="111"/>
      <c r="C47" s="74"/>
      <c r="D47" s="74"/>
      <c r="E47" s="75"/>
      <c r="F47" s="78">
        <v>0</v>
      </c>
      <c r="G47" s="70"/>
      <c r="H47" s="60"/>
      <c r="I47" s="64"/>
      <c r="J47" s="288"/>
      <c r="K47" s="289"/>
      <c r="L47" s="289"/>
      <c r="M47" s="290"/>
      <c r="N47" s="8"/>
      <c r="O47" s="9"/>
      <c r="P47" s="60"/>
      <c r="R47" s="22"/>
      <c r="S47" s="43"/>
      <c r="T47" s="18"/>
    </row>
    <row r="48" spans="1:20" s="17" customFormat="1" ht="15" customHeight="1" x14ac:dyDescent="0.25">
      <c r="A48" s="100">
        <f>SUM(MOD(("1/"&amp;$A$1)-{0;6},{1E+99;7})*{1;-1})+$O$1*7-2</f>
        <v>40933</v>
      </c>
      <c r="B48" s="111"/>
      <c r="C48" s="74"/>
      <c r="D48" s="74"/>
      <c r="E48" s="75"/>
      <c r="F48" s="78">
        <v>0</v>
      </c>
      <c r="G48" s="70"/>
      <c r="H48" s="60"/>
      <c r="I48" s="64"/>
      <c r="J48" s="288"/>
      <c r="K48" s="289"/>
      <c r="L48" s="289"/>
      <c r="M48" s="290"/>
      <c r="N48" s="8"/>
      <c r="O48" s="9"/>
      <c r="P48" s="60"/>
      <c r="R48" s="22"/>
      <c r="S48" s="43"/>
      <c r="T48" s="18"/>
    </row>
    <row r="49" spans="1:20" s="17" customFormat="1" ht="15" customHeight="1" x14ac:dyDescent="0.25">
      <c r="A49" s="100">
        <f>SUM(MOD(("1/"&amp;$A$1)-{0;6},{1E+99;7})*{1;-1})+$O$1*7-1</f>
        <v>40934</v>
      </c>
      <c r="B49" s="111"/>
      <c r="C49" s="74"/>
      <c r="D49" s="74"/>
      <c r="E49" s="75"/>
      <c r="F49" s="78">
        <v>0</v>
      </c>
      <c r="G49" s="70"/>
      <c r="H49" s="59"/>
      <c r="I49" s="64"/>
      <c r="J49" s="288"/>
      <c r="K49" s="289"/>
      <c r="L49" s="289"/>
      <c r="M49" s="290"/>
      <c r="N49" s="8"/>
      <c r="O49" s="9"/>
      <c r="P49" s="59"/>
      <c r="R49" s="22"/>
      <c r="S49" s="43"/>
      <c r="T49" s="18"/>
    </row>
    <row r="50" spans="1:20" s="17" customFormat="1" ht="15" customHeight="1" thickBot="1" x14ac:dyDescent="0.3">
      <c r="A50" s="100">
        <f>SUM(MOD(("1/"&amp;$A$1)-{0;6},{1E+99;7})*{1;-1})+$O$1*7</f>
        <v>40935</v>
      </c>
      <c r="B50" s="112"/>
      <c r="C50" s="76"/>
      <c r="D50" s="76"/>
      <c r="E50" s="77"/>
      <c r="F50" s="79">
        <v>0</v>
      </c>
      <c r="G50" s="71"/>
      <c r="H50" s="61"/>
      <c r="I50" s="65"/>
      <c r="J50" s="291"/>
      <c r="K50" s="292"/>
      <c r="L50" s="292"/>
      <c r="M50" s="293"/>
      <c r="N50" s="47"/>
      <c r="O50" s="50"/>
      <c r="P50" s="61"/>
      <c r="R50" s="22"/>
      <c r="S50" s="43"/>
      <c r="T50" s="18"/>
    </row>
    <row r="51" spans="1:20" s="1" customFormat="1" ht="15" customHeight="1" x14ac:dyDescent="0.25">
      <c r="A51" s="103"/>
      <c r="B51" s="268"/>
      <c r="C51" s="269"/>
      <c r="D51" s="269"/>
      <c r="E51" s="269"/>
      <c r="F51" s="72">
        <f>SUM(F46:F50)</f>
        <v>0</v>
      </c>
      <c r="G51" s="72"/>
      <c r="H51" s="66"/>
      <c r="I51" s="67"/>
      <c r="J51" s="113"/>
      <c r="K51" s="113"/>
      <c r="L51" s="113"/>
      <c r="M51" s="113"/>
      <c r="N51" s="52"/>
      <c r="O51" s="68">
        <f>SUM(O46:O50)</f>
        <v>0</v>
      </c>
      <c r="P51" s="66"/>
      <c r="R51" s="19"/>
      <c r="S51" s="81"/>
    </row>
    <row r="52" spans="1:20" ht="15" customHeight="1" x14ac:dyDescent="0.25">
      <c r="S52" s="33"/>
    </row>
    <row r="53" spans="1:20" ht="15" customHeight="1" x14ac:dyDescent="0.25">
      <c r="H53" s="109">
        <f>SUM(F51+F42+N42+N32+F32+N22+F22+F12+N12)</f>
        <v>8.5000000000000036</v>
      </c>
      <c r="J53" s="110">
        <f>SUM(O51+O42+G42+O32+G32+G22+O22+O12+G12)</f>
        <v>30</v>
      </c>
      <c r="S53" s="33"/>
    </row>
    <row r="54" spans="1:20" ht="15" customHeight="1" x14ac:dyDescent="0.25">
      <c r="S54" s="33"/>
    </row>
    <row r="55" spans="1:20" ht="15" customHeight="1" x14ac:dyDescent="0.25">
      <c r="S55" s="33"/>
    </row>
    <row r="56" spans="1:20" ht="15" customHeight="1" x14ac:dyDescent="0.25">
      <c r="S56" s="33"/>
    </row>
    <row r="57" spans="1:20" ht="15" customHeight="1" x14ac:dyDescent="0.25">
      <c r="S57" s="33"/>
    </row>
    <row r="58" spans="1:20" ht="15" customHeight="1" x14ac:dyDescent="0.25">
      <c r="S58" s="33"/>
    </row>
    <row r="59" spans="1:20" ht="15" customHeight="1" x14ac:dyDescent="0.25">
      <c r="S59" s="33"/>
    </row>
    <row r="60" spans="1:20" ht="15" customHeight="1" x14ac:dyDescent="0.25"/>
  </sheetData>
  <mergeCells count="17">
    <mergeCell ref="J48:M48"/>
    <mergeCell ref="J49:M49"/>
    <mergeCell ref="J50:M50"/>
    <mergeCell ref="B51:E51"/>
    <mergeCell ref="B34:H35"/>
    <mergeCell ref="J34:P35"/>
    <mergeCell ref="B44:H45"/>
    <mergeCell ref="J44:P45"/>
    <mergeCell ref="J46:M46"/>
    <mergeCell ref="J47:M47"/>
    <mergeCell ref="B24:H25"/>
    <mergeCell ref="J24:P25"/>
    <mergeCell ref="L1:N1"/>
    <mergeCell ref="B4:H5"/>
    <mergeCell ref="J4:P5"/>
    <mergeCell ref="B14:H15"/>
    <mergeCell ref="J14:P15"/>
  </mergeCells>
  <hyperlinks>
    <hyperlink ref="R3" location="'Accueil'!A1" display="Accueil"/>
    <hyperlink ref="R4" location="'Semaine 1'!A1" display="Semaine 1"/>
    <hyperlink ref="R5" location="'Semaine 2'!A1" display="Semaine 2"/>
    <hyperlink ref="R6" location="'Semaine 3'!A1" display="Semaine 3"/>
    <hyperlink ref="R7" location="'Semaine 4'!A1" display="Semaine 4"/>
    <hyperlink ref="R8" location="'Semaine 5'!A1" display="Semaine 5"/>
  </hyperlinks>
  <printOptions horizontalCentered="1"/>
  <pageMargins left="0.59055118110236227" right="0.39370078740157483" top="0.59055118110236227" bottom="0.59055118110236227" header="0.51181102362204722" footer="0.51181102362204722"/>
  <pageSetup paperSize="9" scale="81" orientation="portrait" cellComments="asDisplayed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/>
    <pageSetUpPr fitToPage="1"/>
  </sheetPr>
  <dimension ref="A1:T60"/>
  <sheetViews>
    <sheetView showGridLines="0" topLeftCell="A22" workbookViewId="0">
      <selection activeCell="U35" sqref="U35"/>
    </sheetView>
  </sheetViews>
  <sheetFormatPr baseColWidth="10" defaultRowHeight="15" x14ac:dyDescent="0.25"/>
  <cols>
    <col min="1" max="1" width="15.7109375" style="105" customWidth="1"/>
    <col min="2" max="2" width="6.42578125" bestFit="1" customWidth="1"/>
    <col min="3" max="5" width="5.7109375" customWidth="1"/>
    <col min="6" max="6" width="8.85546875" bestFit="1" customWidth="1"/>
    <col min="7" max="7" width="5.7109375" customWidth="1"/>
    <col min="8" max="8" width="10.7109375" style="40" customWidth="1"/>
    <col min="9" max="9" width="3.7109375" customWidth="1"/>
    <col min="10" max="15" width="5.7109375" customWidth="1"/>
    <col min="16" max="16" width="10.7109375" style="40" customWidth="1"/>
    <col min="17" max="17" width="17.140625" customWidth="1"/>
    <col min="18" max="18" width="9" style="19" bestFit="1" customWidth="1"/>
    <col min="19" max="19" width="10" bestFit="1" customWidth="1"/>
  </cols>
  <sheetData>
    <row r="1" spans="1:20" s="1" customFormat="1" ht="24.95" customHeight="1" thickBot="1" x14ac:dyDescent="0.3">
      <c r="A1" s="107">
        <v>2012</v>
      </c>
      <c r="B1" s="2"/>
      <c r="C1" s="2"/>
      <c r="D1" s="2"/>
      <c r="E1" s="3" t="s">
        <v>2</v>
      </c>
      <c r="F1" s="2"/>
      <c r="G1" s="2"/>
      <c r="H1" s="39"/>
      <c r="I1" s="4"/>
      <c r="J1" s="4"/>
      <c r="K1" s="4"/>
      <c r="L1" s="261" t="s">
        <v>17</v>
      </c>
      <c r="M1" s="262"/>
      <c r="N1" s="262"/>
      <c r="O1" s="27">
        <v>5</v>
      </c>
      <c r="P1" s="41"/>
      <c r="R1" s="20"/>
      <c r="S1" s="37"/>
    </row>
    <row r="2" spans="1:20" ht="5.0999999999999996" customHeight="1" x14ac:dyDescent="0.25">
      <c r="A2" s="104"/>
      <c r="B2" s="5"/>
      <c r="C2" s="5"/>
      <c r="D2" s="5"/>
      <c r="E2" s="5"/>
      <c r="F2" s="6"/>
      <c r="G2" s="6"/>
      <c r="H2" s="30"/>
      <c r="I2" s="7"/>
      <c r="J2" s="5"/>
      <c r="K2" s="5"/>
      <c r="L2" s="5"/>
      <c r="M2" s="5"/>
      <c r="N2" s="5"/>
      <c r="O2" s="5"/>
      <c r="P2" s="42"/>
    </row>
    <row r="3" spans="1:20" ht="15" customHeight="1" thickBot="1" x14ac:dyDescent="0.3">
      <c r="B3" s="5"/>
      <c r="C3" s="5"/>
      <c r="D3" s="5"/>
      <c r="E3" s="5"/>
      <c r="F3" s="6"/>
      <c r="G3" s="6"/>
      <c r="H3" s="30"/>
      <c r="I3" s="7"/>
      <c r="J3" s="5"/>
      <c r="K3" s="5"/>
      <c r="L3" s="5"/>
      <c r="M3" s="5"/>
      <c r="N3" s="5"/>
      <c r="O3" s="5"/>
      <c r="P3" s="42"/>
      <c r="Q3" s="1"/>
      <c r="R3" s="20" t="s">
        <v>20</v>
      </c>
      <c r="S3" s="33"/>
    </row>
    <row r="4" spans="1:20" ht="15" customHeight="1" x14ac:dyDescent="0.25">
      <c r="A4" s="102"/>
      <c r="B4" s="255" t="str">
        <f>Accueil!D73</f>
        <v>Pierre</v>
      </c>
      <c r="C4" s="263"/>
      <c r="D4" s="263"/>
      <c r="E4" s="263"/>
      <c r="F4" s="263"/>
      <c r="G4" s="263"/>
      <c r="H4" s="264"/>
      <c r="I4" s="45"/>
      <c r="J4" s="255" t="str">
        <f>Accueil!D74</f>
        <v>Paul</v>
      </c>
      <c r="K4" s="256"/>
      <c r="L4" s="256"/>
      <c r="M4" s="256"/>
      <c r="N4" s="256"/>
      <c r="O4" s="256"/>
      <c r="P4" s="257"/>
      <c r="Q4" s="1"/>
      <c r="R4" s="20" t="s">
        <v>21</v>
      </c>
      <c r="S4" s="33"/>
    </row>
    <row r="5" spans="1:20" ht="15" customHeight="1" thickBot="1" x14ac:dyDescent="0.3">
      <c r="A5" s="102"/>
      <c r="B5" s="265"/>
      <c r="C5" s="266"/>
      <c r="D5" s="266"/>
      <c r="E5" s="266"/>
      <c r="F5" s="266"/>
      <c r="G5" s="266"/>
      <c r="H5" s="267"/>
      <c r="I5" s="45"/>
      <c r="J5" s="258"/>
      <c r="K5" s="259"/>
      <c r="L5" s="259"/>
      <c r="M5" s="259"/>
      <c r="N5" s="259"/>
      <c r="O5" s="259"/>
      <c r="P5" s="260"/>
      <c r="Q5" s="1"/>
      <c r="R5" s="20" t="s">
        <v>23</v>
      </c>
      <c r="S5" s="33"/>
    </row>
    <row r="6" spans="1:20" s="11" customFormat="1" ht="15" customHeight="1" x14ac:dyDescent="0.25">
      <c r="A6" s="106"/>
      <c r="B6" s="96" t="s">
        <v>4</v>
      </c>
      <c r="C6" s="97" t="s">
        <v>0</v>
      </c>
      <c r="D6" s="97" t="s">
        <v>4</v>
      </c>
      <c r="E6" s="97" t="s">
        <v>0</v>
      </c>
      <c r="F6" s="97" t="s">
        <v>1</v>
      </c>
      <c r="G6" s="97" t="s">
        <v>3</v>
      </c>
      <c r="H6" s="98" t="s">
        <v>19</v>
      </c>
      <c r="I6" s="46"/>
      <c r="J6" s="53" t="s">
        <v>4</v>
      </c>
      <c r="K6" s="54" t="s">
        <v>0</v>
      </c>
      <c r="L6" s="54" t="s">
        <v>4</v>
      </c>
      <c r="M6" s="54" t="s">
        <v>0</v>
      </c>
      <c r="N6" s="54" t="s">
        <v>1</v>
      </c>
      <c r="O6" s="54" t="s">
        <v>3</v>
      </c>
      <c r="P6" s="55" t="s">
        <v>19</v>
      </c>
      <c r="Q6" s="1"/>
      <c r="R6" s="20" t="s">
        <v>24</v>
      </c>
      <c r="S6" s="33"/>
      <c r="T6"/>
    </row>
    <row r="7" spans="1:20" s="11" customFormat="1" ht="15" customHeight="1" x14ac:dyDescent="0.25">
      <c r="A7" s="100">
        <f>SUM(MOD(("1/"&amp;$A$1)-{0;6},{1E+99;7})*{1;-1})+$O$1*7-4</f>
        <v>40938</v>
      </c>
      <c r="B7" s="92">
        <v>0.33333333333333331</v>
      </c>
      <c r="C7" s="91">
        <v>0.5</v>
      </c>
      <c r="D7" s="91">
        <v>0.54166666666666663</v>
      </c>
      <c r="E7" s="91">
        <v>0.6875</v>
      </c>
      <c r="F7" s="8">
        <f>C7-B7+E7-D7</f>
        <v>0.31250000000000011</v>
      </c>
      <c r="G7" s="16">
        <v>1</v>
      </c>
      <c r="H7" s="99"/>
      <c r="I7" s="116"/>
      <c r="J7" s="92">
        <v>0.33333333333333331</v>
      </c>
      <c r="K7" s="91">
        <v>0.5</v>
      </c>
      <c r="L7" s="91">
        <v>0.54166666666666663</v>
      </c>
      <c r="M7" s="91">
        <v>0.6875</v>
      </c>
      <c r="N7" s="8">
        <f>K7-J7+M7-L7</f>
        <v>0.31250000000000011</v>
      </c>
      <c r="O7" s="16">
        <v>1</v>
      </c>
      <c r="P7" s="99"/>
      <c r="Q7" s="1"/>
      <c r="R7" s="20" t="s">
        <v>25</v>
      </c>
      <c r="S7" s="33"/>
      <c r="T7"/>
    </row>
    <row r="8" spans="1:20" ht="15" customHeight="1" x14ac:dyDescent="0.25">
      <c r="A8" s="100">
        <f>SUM(MOD(("1/"&amp;$A$1)-{0;6},{1E+99;7})*{1;-1})+$O$1*7-3</f>
        <v>40939</v>
      </c>
      <c r="B8" s="92">
        <v>0.33333333333333331</v>
      </c>
      <c r="C8" s="91">
        <v>0.5</v>
      </c>
      <c r="D8" s="117"/>
      <c r="E8" s="117"/>
      <c r="F8" s="8">
        <f>C8-B8+E8-D8</f>
        <v>0.16666666666666669</v>
      </c>
      <c r="G8" s="16">
        <v>1</v>
      </c>
      <c r="H8" s="99" t="s">
        <v>26</v>
      </c>
      <c r="I8" s="44"/>
      <c r="J8" s="92">
        <v>0.33333333333333331</v>
      </c>
      <c r="K8" s="91">
        <v>0.5</v>
      </c>
      <c r="L8" s="117"/>
      <c r="M8" s="117"/>
      <c r="N8" s="8">
        <f>K8-J8+M8-L8</f>
        <v>0.16666666666666669</v>
      </c>
      <c r="O8" s="16">
        <v>1</v>
      </c>
      <c r="P8" s="99" t="s">
        <v>26</v>
      </c>
      <c r="Q8" s="1"/>
      <c r="R8" s="20" t="s">
        <v>27</v>
      </c>
      <c r="S8" s="33"/>
    </row>
    <row r="9" spans="1:20" ht="15" customHeight="1" x14ac:dyDescent="0.25">
      <c r="A9" s="100">
        <f>SUM(MOD(("1/"&amp;$A$1)-{0;6},{1E+99;7})*{1;-1})+$O$1*7-2</f>
        <v>40940</v>
      </c>
      <c r="B9" s="92">
        <v>0.33333333333333331</v>
      </c>
      <c r="C9" s="91">
        <v>0.5</v>
      </c>
      <c r="D9" s="91">
        <v>0.54166666666666663</v>
      </c>
      <c r="E9" s="91">
        <v>0.6875</v>
      </c>
      <c r="F9" s="8">
        <f>C9-B9+E9-D9</f>
        <v>0.31250000000000011</v>
      </c>
      <c r="G9" s="16">
        <v>1</v>
      </c>
      <c r="H9" s="99"/>
      <c r="I9" s="116"/>
      <c r="J9" s="92">
        <v>0.33333333333333331</v>
      </c>
      <c r="K9" s="91">
        <v>0.5</v>
      </c>
      <c r="L9" s="91">
        <v>0.54166666666666663</v>
      </c>
      <c r="M9" s="91">
        <v>0.6875</v>
      </c>
      <c r="N9" s="8">
        <f>K9-J9+M9-L9</f>
        <v>0.31250000000000011</v>
      </c>
      <c r="O9" s="16">
        <v>1</v>
      </c>
      <c r="P9" s="99"/>
      <c r="Q9" s="1"/>
      <c r="R9" s="20"/>
      <c r="S9" s="33"/>
    </row>
    <row r="10" spans="1:20" ht="15" customHeight="1" x14ac:dyDescent="0.25">
      <c r="A10" s="100">
        <f>SUM(MOD(("1/"&amp;$A$1)-{0;6},{1E+99;7})*{1;-1})+$O$1*7-1</f>
        <v>40941</v>
      </c>
      <c r="B10" s="118"/>
      <c r="C10" s="117"/>
      <c r="D10" s="117"/>
      <c r="E10" s="117"/>
      <c r="F10" s="8">
        <f>C10-B10+E10-D10</f>
        <v>0</v>
      </c>
      <c r="G10" s="16"/>
      <c r="H10" s="99" t="s">
        <v>26</v>
      </c>
      <c r="I10" s="116"/>
      <c r="J10" s="118"/>
      <c r="K10" s="117"/>
      <c r="L10" s="117"/>
      <c r="M10" s="117"/>
      <c r="N10" s="8">
        <f>K10-J10+M10-L10</f>
        <v>0</v>
      </c>
      <c r="O10" s="16"/>
      <c r="P10" s="99" t="s">
        <v>26</v>
      </c>
      <c r="Q10" s="1"/>
      <c r="R10" s="20"/>
      <c r="S10" s="33"/>
    </row>
    <row r="11" spans="1:20" ht="15" customHeight="1" thickBot="1" x14ac:dyDescent="0.3">
      <c r="A11" s="100">
        <f>SUM(MOD(("1/"&amp;$A$1)-{0;6},{1E+99;7})*{1;-1})+$O$1*7</f>
        <v>40942</v>
      </c>
      <c r="B11" s="119"/>
      <c r="C11" s="120"/>
      <c r="D11" s="94"/>
      <c r="E11" s="94"/>
      <c r="F11" s="47">
        <f>C11-B11+E11-D11</f>
        <v>0</v>
      </c>
      <c r="G11" s="48"/>
      <c r="H11" s="95" t="s">
        <v>26</v>
      </c>
      <c r="I11" s="116"/>
      <c r="J11" s="119"/>
      <c r="K11" s="120"/>
      <c r="L11" s="94"/>
      <c r="M11" s="94"/>
      <c r="N11" s="47">
        <f>K11-J11+M11-L11</f>
        <v>0</v>
      </c>
      <c r="O11" s="48"/>
      <c r="P11" s="95" t="s">
        <v>26</v>
      </c>
      <c r="Q11" s="1"/>
      <c r="R11" s="20"/>
      <c r="S11" s="33"/>
    </row>
    <row r="12" spans="1:20" ht="15" customHeight="1" x14ac:dyDescent="0.25">
      <c r="A12" s="101"/>
      <c r="B12" s="10"/>
      <c r="C12" s="10"/>
      <c r="D12" s="10"/>
      <c r="E12" s="10"/>
      <c r="F12" s="10">
        <f>SUM(F7:F11)</f>
        <v>0.79166666666666696</v>
      </c>
      <c r="G12" s="46">
        <f>SUM(G7:G11)</f>
        <v>3</v>
      </c>
      <c r="H12" s="46"/>
      <c r="I12" s="46"/>
      <c r="J12" s="46"/>
      <c r="K12" s="46"/>
      <c r="L12" s="46"/>
      <c r="M12" s="46"/>
      <c r="N12" s="10">
        <f>SUM(N7:N11)</f>
        <v>0.79166666666666696</v>
      </c>
      <c r="O12" s="46">
        <f>SUM(O7:O11)</f>
        <v>3</v>
      </c>
      <c r="P12" s="46"/>
      <c r="Q12" s="1"/>
      <c r="R12" s="20"/>
      <c r="S12" s="33"/>
    </row>
    <row r="13" spans="1:20" ht="15" customHeight="1" thickBot="1" x14ac:dyDescent="0.3">
      <c r="A13" s="102"/>
      <c r="B13" s="12"/>
      <c r="C13" s="12"/>
      <c r="D13" s="12"/>
      <c r="E13" s="12"/>
      <c r="F13" s="13"/>
      <c r="G13" s="13"/>
      <c r="H13" s="14"/>
      <c r="I13" s="14"/>
      <c r="J13" s="12"/>
      <c r="K13" s="12"/>
      <c r="L13" s="12"/>
      <c r="M13" s="12"/>
      <c r="N13" s="12"/>
      <c r="O13" s="12"/>
      <c r="P13" s="12"/>
      <c r="Q13" s="1"/>
      <c r="R13" s="20"/>
      <c r="S13" s="33"/>
    </row>
    <row r="14" spans="1:20" ht="15" customHeight="1" x14ac:dyDescent="0.25">
      <c r="A14" s="102"/>
      <c r="B14" s="255" t="str">
        <f>Accueil!D75</f>
        <v>Jacques</v>
      </c>
      <c r="C14" s="256"/>
      <c r="D14" s="256"/>
      <c r="E14" s="256"/>
      <c r="F14" s="256"/>
      <c r="G14" s="256"/>
      <c r="H14" s="257"/>
      <c r="I14" s="15"/>
      <c r="J14" s="255" t="str">
        <f>Accueil!D76</f>
        <v>Momo</v>
      </c>
      <c r="K14" s="256"/>
      <c r="L14" s="256"/>
      <c r="M14" s="256"/>
      <c r="N14" s="256"/>
      <c r="O14" s="256"/>
      <c r="P14" s="257"/>
      <c r="Q14" s="1"/>
      <c r="R14" s="20"/>
      <c r="S14" s="33"/>
    </row>
    <row r="15" spans="1:20" ht="15" customHeight="1" x14ac:dyDescent="0.25">
      <c r="A15" s="102"/>
      <c r="B15" s="258"/>
      <c r="C15" s="259"/>
      <c r="D15" s="259"/>
      <c r="E15" s="259"/>
      <c r="F15" s="259"/>
      <c r="G15" s="259"/>
      <c r="H15" s="260"/>
      <c r="I15" s="15"/>
      <c r="J15" s="258"/>
      <c r="K15" s="259"/>
      <c r="L15" s="259"/>
      <c r="M15" s="259"/>
      <c r="N15" s="259"/>
      <c r="O15" s="259"/>
      <c r="P15" s="260"/>
      <c r="R15" s="20"/>
      <c r="S15" s="33"/>
    </row>
    <row r="16" spans="1:20" ht="15" customHeight="1" x14ac:dyDescent="0.25">
      <c r="A16" s="101"/>
      <c r="B16" s="53" t="s">
        <v>4</v>
      </c>
      <c r="C16" s="54" t="s">
        <v>0</v>
      </c>
      <c r="D16" s="54" t="s">
        <v>4</v>
      </c>
      <c r="E16" s="54" t="s">
        <v>0</v>
      </c>
      <c r="F16" s="54" t="s">
        <v>1</v>
      </c>
      <c r="G16" s="57" t="s">
        <v>3</v>
      </c>
      <c r="H16" s="55" t="s">
        <v>19</v>
      </c>
      <c r="I16" s="58"/>
      <c r="J16" s="53" t="s">
        <v>4</v>
      </c>
      <c r="K16" s="54" t="s">
        <v>0</v>
      </c>
      <c r="L16" s="54" t="s">
        <v>4</v>
      </c>
      <c r="M16" s="54" t="s">
        <v>0</v>
      </c>
      <c r="N16" s="54" t="s">
        <v>1</v>
      </c>
      <c r="O16" s="57" t="s">
        <v>3</v>
      </c>
      <c r="P16" s="55" t="s">
        <v>19</v>
      </c>
      <c r="R16" s="20"/>
      <c r="S16" s="33"/>
    </row>
    <row r="17" spans="1:20" s="28" customFormat="1" ht="15" customHeight="1" x14ac:dyDescent="0.2">
      <c r="A17" s="100">
        <f>SUM(MOD(("1/"&amp;$A$1)-{0;6},{1E+99;7})*{1;-1})+$O$1*7-4</f>
        <v>40938</v>
      </c>
      <c r="B17" s="92">
        <v>0.33333333333333331</v>
      </c>
      <c r="C17" s="91">
        <v>0.5</v>
      </c>
      <c r="D17" s="91">
        <v>0.54166666666666663</v>
      </c>
      <c r="E17" s="91">
        <v>0.6875</v>
      </c>
      <c r="F17" s="8">
        <f>C17-B17+E17-D17</f>
        <v>0.31250000000000011</v>
      </c>
      <c r="G17" s="16">
        <v>1</v>
      </c>
      <c r="H17" s="99"/>
      <c r="I17" s="51"/>
      <c r="J17" s="92">
        <v>0.33333333333333331</v>
      </c>
      <c r="K17" s="91">
        <v>0.5</v>
      </c>
      <c r="L17" s="91">
        <v>0.54166666666666663</v>
      </c>
      <c r="M17" s="91">
        <v>0.6875</v>
      </c>
      <c r="N17" s="8">
        <f>K17-J17+M17-L17</f>
        <v>0.31250000000000011</v>
      </c>
      <c r="O17" s="16">
        <v>1</v>
      </c>
      <c r="P17" s="99"/>
      <c r="R17" s="20"/>
      <c r="S17" s="33"/>
    </row>
    <row r="18" spans="1:20" ht="15" customHeight="1" x14ac:dyDescent="0.25">
      <c r="A18" s="100">
        <f>SUM(MOD(("1/"&amp;$A$1)-{0;6},{1E+99;7})*{1;-1})+$O$1*7-3</f>
        <v>40939</v>
      </c>
      <c r="B18" s="92">
        <v>0.33333333333333331</v>
      </c>
      <c r="C18" s="91">
        <v>0.5</v>
      </c>
      <c r="D18" s="117"/>
      <c r="E18" s="117"/>
      <c r="F18" s="8">
        <f>C18-B18+E18-D18</f>
        <v>0.16666666666666669</v>
      </c>
      <c r="G18" s="16">
        <v>1</v>
      </c>
      <c r="H18" s="99" t="s">
        <v>26</v>
      </c>
      <c r="I18" s="51"/>
      <c r="J18" s="92">
        <v>0.33333333333333331</v>
      </c>
      <c r="K18" s="91">
        <v>0.5</v>
      </c>
      <c r="L18" s="117"/>
      <c r="M18" s="117"/>
      <c r="N18" s="8">
        <f>K18-J18+M18-L18</f>
        <v>0.16666666666666669</v>
      </c>
      <c r="O18" s="16">
        <v>1</v>
      </c>
      <c r="P18" s="99" t="s">
        <v>26</v>
      </c>
      <c r="R18" s="20"/>
      <c r="S18" s="33"/>
    </row>
    <row r="19" spans="1:20" ht="15" customHeight="1" x14ac:dyDescent="0.25">
      <c r="A19" s="100">
        <f>SUM(MOD(("1/"&amp;$A$1)-{0;6},{1E+99;7})*{1;-1})+$O$1*7-2</f>
        <v>40940</v>
      </c>
      <c r="B19" s="92">
        <v>0.33333333333333331</v>
      </c>
      <c r="C19" s="91">
        <v>0.5</v>
      </c>
      <c r="D19" s="91">
        <v>0.54166666666666663</v>
      </c>
      <c r="E19" s="91">
        <v>0.6875</v>
      </c>
      <c r="F19" s="8">
        <f>C19-B19+E19-D19</f>
        <v>0.31250000000000011</v>
      </c>
      <c r="G19" s="16">
        <v>1</v>
      </c>
      <c r="H19" s="99"/>
      <c r="I19" s="51"/>
      <c r="J19" s="92">
        <v>0.33333333333333331</v>
      </c>
      <c r="K19" s="91">
        <v>0.5</v>
      </c>
      <c r="L19" s="91">
        <v>0.54166666666666663</v>
      </c>
      <c r="M19" s="91">
        <v>0.6875</v>
      </c>
      <c r="N19" s="8">
        <f>K19-J19+M19-L19</f>
        <v>0.31250000000000011</v>
      </c>
      <c r="O19" s="16">
        <v>1</v>
      </c>
      <c r="P19" s="99"/>
      <c r="R19" s="20"/>
      <c r="S19" s="33"/>
    </row>
    <row r="20" spans="1:20" ht="15" customHeight="1" x14ac:dyDescent="0.25">
      <c r="A20" s="100">
        <f>SUM(MOD(("1/"&amp;$A$1)-{0;6},{1E+99;7})*{1;-1})+$O$1*7-1</f>
        <v>40941</v>
      </c>
      <c r="B20" s="118"/>
      <c r="C20" s="117"/>
      <c r="D20" s="117"/>
      <c r="E20" s="117"/>
      <c r="F20" s="8">
        <f>C20-B20+E20-D20</f>
        <v>0</v>
      </c>
      <c r="G20" s="16"/>
      <c r="H20" s="99" t="s">
        <v>26</v>
      </c>
      <c r="I20" s="51"/>
      <c r="J20" s="118"/>
      <c r="K20" s="117"/>
      <c r="L20" s="117"/>
      <c r="M20" s="117"/>
      <c r="N20" s="8">
        <f>K20-J20+M20-L20</f>
        <v>0</v>
      </c>
      <c r="O20" s="16"/>
      <c r="P20" s="99" t="s">
        <v>26</v>
      </c>
      <c r="R20" s="20"/>
      <c r="S20" s="33"/>
    </row>
    <row r="21" spans="1:20" ht="15" customHeight="1" thickBot="1" x14ac:dyDescent="0.3">
      <c r="A21" s="100">
        <f>SUM(MOD(("1/"&amp;$A$1)-{0;6},{1E+99;7})*{1;-1})+$O$1*7</f>
        <v>40942</v>
      </c>
      <c r="B21" s="119"/>
      <c r="C21" s="120"/>
      <c r="D21" s="94"/>
      <c r="E21" s="94"/>
      <c r="F21" s="47">
        <f>C21-B21+E21-D21</f>
        <v>0</v>
      </c>
      <c r="G21" s="48"/>
      <c r="H21" s="95" t="s">
        <v>26</v>
      </c>
      <c r="I21" s="51"/>
      <c r="J21" s="119"/>
      <c r="K21" s="120"/>
      <c r="L21" s="94"/>
      <c r="M21" s="94"/>
      <c r="N21" s="47">
        <f>K21-J21+M21-L21</f>
        <v>0</v>
      </c>
      <c r="O21" s="48"/>
      <c r="P21" s="95" t="s">
        <v>26</v>
      </c>
      <c r="R21" s="20"/>
      <c r="S21" s="33"/>
    </row>
    <row r="22" spans="1:20" ht="15" customHeight="1" x14ac:dyDescent="0.25">
      <c r="A22" s="101"/>
      <c r="B22" s="10"/>
      <c r="C22" s="10"/>
      <c r="D22" s="10"/>
      <c r="E22" s="10"/>
      <c r="F22" s="10">
        <f>SUM(F17:F21)</f>
        <v>0.79166666666666696</v>
      </c>
      <c r="G22" s="46">
        <f>SUM(G17:G21)</f>
        <v>3</v>
      </c>
      <c r="H22" s="62"/>
      <c r="I22" s="10"/>
      <c r="J22" s="10"/>
      <c r="K22" s="10"/>
      <c r="L22" s="10"/>
      <c r="M22" s="10"/>
      <c r="N22" s="10">
        <f>SUM(N17:N21)</f>
        <v>0.79166666666666696</v>
      </c>
      <c r="O22" s="46">
        <f>SUM(O17:O21)</f>
        <v>3</v>
      </c>
      <c r="P22" s="62"/>
      <c r="R22" s="20"/>
      <c r="S22" s="33"/>
    </row>
    <row r="23" spans="1:20" ht="15" customHeight="1" thickBot="1" x14ac:dyDescent="0.3">
      <c r="A23" s="102"/>
      <c r="B23" s="12"/>
      <c r="C23" s="12"/>
      <c r="D23" s="12"/>
      <c r="E23" s="12"/>
      <c r="F23" s="13"/>
      <c r="G23" s="13"/>
      <c r="H23" s="14"/>
      <c r="I23" s="14"/>
      <c r="J23" s="12"/>
      <c r="K23" s="12"/>
      <c r="L23" s="12"/>
      <c r="M23" s="12"/>
      <c r="N23" s="12"/>
      <c r="O23" s="12"/>
      <c r="P23" s="12"/>
      <c r="R23" s="20"/>
      <c r="S23" s="33"/>
    </row>
    <row r="24" spans="1:20" ht="15" customHeight="1" x14ac:dyDescent="0.25">
      <c r="A24" s="102"/>
      <c r="B24" s="255" t="str">
        <f>Accueil!D77</f>
        <v>Dudu</v>
      </c>
      <c r="C24" s="256"/>
      <c r="D24" s="256"/>
      <c r="E24" s="256"/>
      <c r="F24" s="256"/>
      <c r="G24" s="256"/>
      <c r="H24" s="257"/>
      <c r="I24" s="14"/>
      <c r="J24" s="255" t="str">
        <f>Accueil!D78</f>
        <v>Doudou</v>
      </c>
      <c r="K24" s="256"/>
      <c r="L24" s="256"/>
      <c r="M24" s="256"/>
      <c r="N24" s="256"/>
      <c r="O24" s="256"/>
      <c r="P24" s="257"/>
      <c r="S24" s="33"/>
    </row>
    <row r="25" spans="1:20" ht="15" customHeight="1" x14ac:dyDescent="0.25">
      <c r="A25" s="102"/>
      <c r="B25" s="258"/>
      <c r="C25" s="259"/>
      <c r="D25" s="259"/>
      <c r="E25" s="259"/>
      <c r="F25" s="259"/>
      <c r="G25" s="259"/>
      <c r="H25" s="260"/>
      <c r="I25" s="14"/>
      <c r="J25" s="258"/>
      <c r="K25" s="259"/>
      <c r="L25" s="259"/>
      <c r="M25" s="259"/>
      <c r="N25" s="259"/>
      <c r="O25" s="259"/>
      <c r="P25" s="260"/>
      <c r="S25" s="33"/>
    </row>
    <row r="26" spans="1:20" ht="15" customHeight="1" x14ac:dyDescent="0.25">
      <c r="A26" s="102"/>
      <c r="B26" s="53" t="s">
        <v>4</v>
      </c>
      <c r="C26" s="54" t="s">
        <v>0</v>
      </c>
      <c r="D26" s="54" t="s">
        <v>4</v>
      </c>
      <c r="E26" s="54" t="s">
        <v>0</v>
      </c>
      <c r="F26" s="54" t="s">
        <v>1</v>
      </c>
      <c r="G26" s="57" t="s">
        <v>3</v>
      </c>
      <c r="H26" s="55" t="s">
        <v>19</v>
      </c>
      <c r="I26" s="14"/>
      <c r="J26" s="53" t="s">
        <v>4</v>
      </c>
      <c r="K26" s="54" t="s">
        <v>0</v>
      </c>
      <c r="L26" s="54" t="s">
        <v>4</v>
      </c>
      <c r="M26" s="54" t="s">
        <v>0</v>
      </c>
      <c r="N26" s="54" t="s">
        <v>1</v>
      </c>
      <c r="O26" s="57" t="s">
        <v>3</v>
      </c>
      <c r="P26" s="55" t="s">
        <v>19</v>
      </c>
      <c r="S26" s="33"/>
    </row>
    <row r="27" spans="1:20" s="28" customFormat="1" ht="15" customHeight="1" x14ac:dyDescent="0.2">
      <c r="A27" s="100">
        <f>SUM(MOD(("1/"&amp;$A$1)-{0;6},{1E+99;7})*{1;-1})+$O$1*7-4</f>
        <v>40938</v>
      </c>
      <c r="B27" s="92">
        <v>0.33333333333333331</v>
      </c>
      <c r="C27" s="91">
        <v>0.5</v>
      </c>
      <c r="D27" s="91">
        <v>0.54166666666666663</v>
      </c>
      <c r="E27" s="91">
        <v>0.6875</v>
      </c>
      <c r="F27" s="8">
        <f>C27-B27+E27-D27</f>
        <v>0.31250000000000011</v>
      </c>
      <c r="G27" s="16">
        <v>1</v>
      </c>
      <c r="H27" s="99"/>
      <c r="I27" s="14"/>
      <c r="J27" s="92">
        <v>0.33333333333333331</v>
      </c>
      <c r="K27" s="91">
        <v>0.5</v>
      </c>
      <c r="L27" s="91">
        <v>0.54166666666666663</v>
      </c>
      <c r="M27" s="91">
        <v>0.6875</v>
      </c>
      <c r="N27" s="8">
        <f>K27-J27+M27-L27</f>
        <v>0.31250000000000011</v>
      </c>
      <c r="O27" s="16">
        <v>1</v>
      </c>
      <c r="P27" s="99"/>
      <c r="R27" s="29"/>
      <c r="S27" s="33"/>
    </row>
    <row r="28" spans="1:20" ht="15" customHeight="1" x14ac:dyDescent="0.25">
      <c r="A28" s="100">
        <f>SUM(MOD(("1/"&amp;$A$1)-{0;6},{1E+99;7})*{1;-1})+$O$1*7-3</f>
        <v>40939</v>
      </c>
      <c r="B28" s="92">
        <v>0.33333333333333331</v>
      </c>
      <c r="C28" s="91">
        <v>0.5</v>
      </c>
      <c r="D28" s="117"/>
      <c r="E28" s="117"/>
      <c r="F28" s="8">
        <f>C28-B28+E28-D28</f>
        <v>0.16666666666666669</v>
      </c>
      <c r="G28" s="16">
        <v>1</v>
      </c>
      <c r="H28" s="99" t="s">
        <v>26</v>
      </c>
      <c r="I28" s="14"/>
      <c r="J28" s="92">
        <v>0.33333333333333331</v>
      </c>
      <c r="K28" s="91">
        <v>0.5</v>
      </c>
      <c r="L28" s="117"/>
      <c r="M28" s="117"/>
      <c r="N28" s="8">
        <f>K28-J28+M28-L28</f>
        <v>0.16666666666666669</v>
      </c>
      <c r="O28" s="16">
        <v>1</v>
      </c>
      <c r="P28" s="99" t="s">
        <v>26</v>
      </c>
      <c r="S28" s="33"/>
    </row>
    <row r="29" spans="1:20" ht="15" customHeight="1" x14ac:dyDescent="0.25">
      <c r="A29" s="100">
        <f>SUM(MOD(("1/"&amp;$A$1)-{0;6},{1E+99;7})*{1;-1})+$O$1*7-2</f>
        <v>40940</v>
      </c>
      <c r="B29" s="92">
        <v>0.33333333333333331</v>
      </c>
      <c r="C29" s="91">
        <v>0.5</v>
      </c>
      <c r="D29" s="91">
        <v>0.54166666666666663</v>
      </c>
      <c r="E29" s="91">
        <v>0.6875</v>
      </c>
      <c r="F29" s="8">
        <f>C29-B29+E29-D29</f>
        <v>0.31250000000000011</v>
      </c>
      <c r="G29" s="16">
        <v>1</v>
      </c>
      <c r="H29" s="99"/>
      <c r="I29" s="14"/>
      <c r="J29" s="92">
        <v>0.33333333333333331</v>
      </c>
      <c r="K29" s="91">
        <v>0.5</v>
      </c>
      <c r="L29" s="91">
        <v>0.54166666666666663</v>
      </c>
      <c r="M29" s="91">
        <v>0.6875</v>
      </c>
      <c r="N29" s="8">
        <f>K29-J29+M29-L29</f>
        <v>0.31250000000000011</v>
      </c>
      <c r="O29" s="16">
        <v>1</v>
      </c>
      <c r="P29" s="99"/>
      <c r="S29" s="33"/>
    </row>
    <row r="30" spans="1:20" ht="15" customHeight="1" x14ac:dyDescent="0.25">
      <c r="A30" s="100">
        <f>SUM(MOD(("1/"&amp;$A$1)-{0;6},{1E+99;7})*{1;-1})+$O$1*7-1</f>
        <v>40941</v>
      </c>
      <c r="B30" s="118"/>
      <c r="C30" s="117"/>
      <c r="D30" s="117"/>
      <c r="E30" s="117"/>
      <c r="F30" s="8">
        <f>C30-B30+E30-D30</f>
        <v>0</v>
      </c>
      <c r="G30" s="16"/>
      <c r="H30" s="99" t="s">
        <v>26</v>
      </c>
      <c r="I30" s="14"/>
      <c r="J30" s="118"/>
      <c r="K30" s="117"/>
      <c r="L30" s="117"/>
      <c r="M30" s="117"/>
      <c r="N30" s="8">
        <f>K30-J30+M30-L30</f>
        <v>0</v>
      </c>
      <c r="O30" s="16"/>
      <c r="P30" s="99" t="s">
        <v>26</v>
      </c>
      <c r="S30" s="33"/>
    </row>
    <row r="31" spans="1:20" ht="15" customHeight="1" thickBot="1" x14ac:dyDescent="0.3">
      <c r="A31" s="100">
        <f>SUM(MOD(("1/"&amp;$A$1)-{0;6},{1E+99;7})*{1;-1})+$O$1*7</f>
        <v>40942</v>
      </c>
      <c r="B31" s="119"/>
      <c r="C31" s="120"/>
      <c r="D31" s="94"/>
      <c r="E31" s="94"/>
      <c r="F31" s="47">
        <f>C31-B31+E31-D31</f>
        <v>0</v>
      </c>
      <c r="G31" s="48"/>
      <c r="H31" s="95" t="s">
        <v>26</v>
      </c>
      <c r="I31" s="14"/>
      <c r="J31" s="119"/>
      <c r="K31" s="120"/>
      <c r="L31" s="94"/>
      <c r="M31" s="94"/>
      <c r="N31" s="47">
        <f>K31-J31+M31-L31</f>
        <v>0</v>
      </c>
      <c r="O31" s="48"/>
      <c r="P31" s="95" t="s">
        <v>26</v>
      </c>
      <c r="S31" s="33"/>
      <c r="T31" s="11"/>
    </row>
    <row r="32" spans="1:20" ht="15" customHeight="1" x14ac:dyDescent="0.25">
      <c r="A32" s="102"/>
      <c r="B32" s="10"/>
      <c r="C32" s="10"/>
      <c r="D32" s="10"/>
      <c r="E32" s="10"/>
      <c r="F32" s="10">
        <f>SUM(F27:F31)</f>
        <v>0.79166666666666696</v>
      </c>
      <c r="G32" s="49">
        <f>SUM(G27:G31)</f>
        <v>3</v>
      </c>
      <c r="H32" s="62"/>
      <c r="I32" s="14"/>
      <c r="J32" s="10"/>
      <c r="K32" s="10"/>
      <c r="L32" s="10"/>
      <c r="M32" s="10"/>
      <c r="N32" s="10">
        <f>SUM(N27:N31)</f>
        <v>0.79166666666666696</v>
      </c>
      <c r="O32" s="46">
        <f>SUM(O27:O31)</f>
        <v>3</v>
      </c>
      <c r="P32" s="62"/>
      <c r="S32" s="33"/>
      <c r="T32" s="11"/>
    </row>
    <row r="33" spans="1:20" ht="15" customHeight="1" thickBot="1" x14ac:dyDescent="0.3">
      <c r="A33" s="102"/>
      <c r="B33" s="12"/>
      <c r="C33" s="12"/>
      <c r="D33" s="12"/>
      <c r="E33" s="12"/>
      <c r="F33" s="13"/>
      <c r="G33" s="13"/>
      <c r="H33" s="14"/>
      <c r="I33" s="14"/>
      <c r="J33" s="12"/>
      <c r="K33" s="12"/>
      <c r="L33" s="12"/>
      <c r="M33" s="12"/>
      <c r="N33" s="12"/>
      <c r="O33" s="12"/>
      <c r="P33" s="12"/>
      <c r="S33" s="33"/>
    </row>
    <row r="34" spans="1:20" ht="15" customHeight="1" x14ac:dyDescent="0.25">
      <c r="A34" s="102"/>
      <c r="B34" s="270" t="str">
        <f>Accueil!D79</f>
        <v>David</v>
      </c>
      <c r="C34" s="271"/>
      <c r="D34" s="271"/>
      <c r="E34" s="271"/>
      <c r="F34" s="271"/>
      <c r="G34" s="271"/>
      <c r="H34" s="272"/>
      <c r="I34" s="14"/>
      <c r="J34" s="276" t="str">
        <f>Accueil!D80</f>
        <v>Jean</v>
      </c>
      <c r="K34" s="277"/>
      <c r="L34" s="277"/>
      <c r="M34" s="277"/>
      <c r="N34" s="277"/>
      <c r="O34" s="277"/>
      <c r="P34" s="278"/>
      <c r="R34" s="22"/>
      <c r="S34" s="38"/>
    </row>
    <row r="35" spans="1:20" ht="15" customHeight="1" x14ac:dyDescent="0.25">
      <c r="A35" s="102"/>
      <c r="B35" s="273"/>
      <c r="C35" s="274"/>
      <c r="D35" s="274"/>
      <c r="E35" s="274"/>
      <c r="F35" s="274"/>
      <c r="G35" s="274"/>
      <c r="H35" s="275"/>
      <c r="I35" s="14"/>
      <c r="J35" s="279"/>
      <c r="K35" s="280"/>
      <c r="L35" s="280"/>
      <c r="M35" s="280"/>
      <c r="N35" s="280"/>
      <c r="O35" s="280"/>
      <c r="P35" s="281"/>
      <c r="S35" s="33"/>
    </row>
    <row r="36" spans="1:20" ht="15" customHeight="1" x14ac:dyDescent="0.25">
      <c r="A36" s="102"/>
      <c r="B36" s="53" t="s">
        <v>4</v>
      </c>
      <c r="C36" s="54" t="s">
        <v>0</v>
      </c>
      <c r="D36" s="54" t="s">
        <v>4</v>
      </c>
      <c r="E36" s="54" t="s">
        <v>0</v>
      </c>
      <c r="F36" s="54" t="s">
        <v>1</v>
      </c>
      <c r="G36" s="57" t="s">
        <v>3</v>
      </c>
      <c r="H36" s="55" t="s">
        <v>19</v>
      </c>
      <c r="I36" s="14"/>
      <c r="J36" s="53" t="s">
        <v>4</v>
      </c>
      <c r="K36" s="54" t="s">
        <v>0</v>
      </c>
      <c r="L36" s="54" t="s">
        <v>4</v>
      </c>
      <c r="M36" s="54" t="s">
        <v>0</v>
      </c>
      <c r="N36" s="54" t="s">
        <v>1</v>
      </c>
      <c r="O36" s="57" t="s">
        <v>3</v>
      </c>
      <c r="P36" s="55" t="s">
        <v>19</v>
      </c>
      <c r="S36" s="33"/>
      <c r="T36" s="11"/>
    </row>
    <row r="37" spans="1:20" s="28" customFormat="1" ht="15" customHeight="1" x14ac:dyDescent="0.2">
      <c r="A37" s="100">
        <f>SUM(MOD(("1/"&amp;$A$1)-{0;6},{1E+99;7})*{1;-1})+$O$1*7-4</f>
        <v>40938</v>
      </c>
      <c r="B37" s="92">
        <v>0.33333333333333331</v>
      </c>
      <c r="C37" s="91">
        <v>0.5</v>
      </c>
      <c r="D37" s="91">
        <v>0.54166666666666663</v>
      </c>
      <c r="E37" s="91">
        <v>0.6875</v>
      </c>
      <c r="F37" s="8">
        <f>C37-B37+E37-D37</f>
        <v>0.31250000000000011</v>
      </c>
      <c r="G37" s="16">
        <v>1</v>
      </c>
      <c r="H37" s="99"/>
      <c r="I37" s="14"/>
      <c r="J37" s="92"/>
      <c r="K37" s="91"/>
      <c r="L37" s="91"/>
      <c r="M37" s="91"/>
      <c r="N37" s="8">
        <f>K37-J37+M37-L37</f>
        <v>0</v>
      </c>
      <c r="O37" s="16"/>
      <c r="P37" s="99"/>
      <c r="R37" s="31"/>
      <c r="S37" s="38"/>
      <c r="T37" s="32"/>
    </row>
    <row r="38" spans="1:20" ht="15" customHeight="1" x14ac:dyDescent="0.25">
      <c r="A38" s="100">
        <f>SUM(MOD(("1/"&amp;$A$1)-{0;6},{1E+99;7})*{1;-1})+$O$1*7-3</f>
        <v>40939</v>
      </c>
      <c r="B38" s="92">
        <v>0.33333333333333331</v>
      </c>
      <c r="C38" s="91">
        <v>0.5</v>
      </c>
      <c r="D38" s="117"/>
      <c r="E38" s="117"/>
      <c r="F38" s="8">
        <f>C38-B38+E38-D38</f>
        <v>0.16666666666666669</v>
      </c>
      <c r="G38" s="16">
        <v>1</v>
      </c>
      <c r="H38" s="99" t="s">
        <v>26</v>
      </c>
      <c r="I38" s="14"/>
      <c r="J38" s="92"/>
      <c r="K38" s="91"/>
      <c r="L38" s="91"/>
      <c r="M38" s="91"/>
      <c r="N38" s="8">
        <f>K38-J38+M38-L38</f>
        <v>0</v>
      </c>
      <c r="O38" s="16"/>
      <c r="P38" s="99"/>
      <c r="S38" s="33"/>
    </row>
    <row r="39" spans="1:20" ht="15" customHeight="1" x14ac:dyDescent="0.25">
      <c r="A39" s="100">
        <f>SUM(MOD(("1/"&amp;$A$1)-{0;6},{1E+99;7})*{1;-1})+$O$1*7-2</f>
        <v>40940</v>
      </c>
      <c r="B39" s="92">
        <v>0.33333333333333331</v>
      </c>
      <c r="C39" s="91">
        <v>0.5</v>
      </c>
      <c r="D39" s="91">
        <v>0.54166666666666663</v>
      </c>
      <c r="E39" s="91">
        <v>0.6875</v>
      </c>
      <c r="F39" s="8">
        <f>C39-B39+E39-D39</f>
        <v>0.31250000000000011</v>
      </c>
      <c r="G39" s="16">
        <v>1</v>
      </c>
      <c r="H39" s="99"/>
      <c r="I39" s="14"/>
      <c r="J39" s="92"/>
      <c r="K39" s="91"/>
      <c r="L39" s="91"/>
      <c r="M39" s="91"/>
      <c r="N39" s="8">
        <f>K39-J39+M39-L39</f>
        <v>0</v>
      </c>
      <c r="O39" s="16"/>
      <c r="P39" s="99"/>
      <c r="S39" s="33"/>
    </row>
    <row r="40" spans="1:20" ht="15" customHeight="1" x14ac:dyDescent="0.25">
      <c r="A40" s="100">
        <f>SUM(MOD(("1/"&amp;$A$1)-{0;6},{1E+99;7})*{1;-1})+$O$1*7-1</f>
        <v>40941</v>
      </c>
      <c r="B40" s="118"/>
      <c r="C40" s="117"/>
      <c r="D40" s="117"/>
      <c r="E40" s="117"/>
      <c r="F40" s="8">
        <f>C40-B40+E40-D40</f>
        <v>0</v>
      </c>
      <c r="G40" s="16"/>
      <c r="H40" s="99" t="s">
        <v>26</v>
      </c>
      <c r="I40" s="14"/>
      <c r="J40" s="92"/>
      <c r="K40" s="91"/>
      <c r="L40" s="91"/>
      <c r="M40" s="91"/>
      <c r="N40" s="8">
        <f>K40-J40+M40-L40</f>
        <v>0</v>
      </c>
      <c r="O40" s="16"/>
      <c r="P40" s="99"/>
      <c r="S40" s="33"/>
    </row>
    <row r="41" spans="1:20" ht="15" customHeight="1" thickBot="1" x14ac:dyDescent="0.3">
      <c r="A41" s="100">
        <f>SUM(MOD(("1/"&amp;$A$1)-{0;6},{1E+99;7})*{1;-1})+$O$1*7</f>
        <v>40942</v>
      </c>
      <c r="B41" s="119"/>
      <c r="C41" s="120"/>
      <c r="D41" s="94"/>
      <c r="E41" s="94"/>
      <c r="F41" s="47">
        <f>C41-B41+E41-D41</f>
        <v>0</v>
      </c>
      <c r="G41" s="48"/>
      <c r="H41" s="95" t="s">
        <v>26</v>
      </c>
      <c r="I41" s="14"/>
      <c r="J41" s="93"/>
      <c r="K41" s="94"/>
      <c r="L41" s="94"/>
      <c r="M41" s="94"/>
      <c r="N41" s="47">
        <f>K41-J41+M41-L41</f>
        <v>0</v>
      </c>
      <c r="O41" s="48"/>
      <c r="P41" s="95"/>
      <c r="R41" s="22"/>
      <c r="S41" s="38"/>
      <c r="T41" s="11"/>
    </row>
    <row r="42" spans="1:20" ht="15" customHeight="1" x14ac:dyDescent="0.25">
      <c r="A42" s="102"/>
      <c r="B42" s="10"/>
      <c r="C42" s="10"/>
      <c r="D42" s="10"/>
      <c r="E42" s="10"/>
      <c r="F42" s="10">
        <f>SUM(F37:F41)</f>
        <v>0.79166666666666696</v>
      </c>
      <c r="G42" s="46">
        <f>SUM(G37:G41)</f>
        <v>3</v>
      </c>
      <c r="H42" s="62"/>
      <c r="I42" s="14"/>
      <c r="J42" s="10"/>
      <c r="K42" s="10"/>
      <c r="L42" s="10"/>
      <c r="M42" s="10"/>
      <c r="N42" s="10">
        <f>SUM(N37:N41)</f>
        <v>0</v>
      </c>
      <c r="O42" s="46">
        <f>SUM(O37:O41)</f>
        <v>0</v>
      </c>
      <c r="P42" s="63"/>
      <c r="R42" s="22"/>
      <c r="S42" s="38"/>
      <c r="T42" s="11"/>
    </row>
    <row r="43" spans="1:20" ht="15" customHeight="1" thickBot="1" x14ac:dyDescent="0.3">
      <c r="A43" s="102"/>
      <c r="B43" s="12"/>
      <c r="C43" s="12"/>
      <c r="D43" s="12"/>
      <c r="E43" s="12"/>
      <c r="F43" s="13"/>
      <c r="G43" s="13"/>
      <c r="H43" s="14"/>
      <c r="I43" s="14"/>
      <c r="J43" s="12"/>
      <c r="K43" s="12"/>
      <c r="L43" s="12"/>
      <c r="M43" s="12"/>
      <c r="N43" s="12"/>
      <c r="O43" s="12"/>
      <c r="P43" s="12"/>
      <c r="S43" s="33"/>
    </row>
    <row r="44" spans="1:20" ht="15" customHeight="1" x14ac:dyDescent="0.25">
      <c r="A44" s="102"/>
      <c r="B44" s="276" t="str">
        <f>Accueil!D82</f>
        <v>Alfred</v>
      </c>
      <c r="C44" s="277"/>
      <c r="D44" s="277"/>
      <c r="E44" s="277"/>
      <c r="F44" s="277"/>
      <c r="G44" s="277"/>
      <c r="H44" s="278"/>
      <c r="I44" s="56"/>
      <c r="J44" s="276" t="str">
        <f>Accueil!D81</f>
        <v>Alain</v>
      </c>
      <c r="K44" s="277"/>
      <c r="L44" s="277"/>
      <c r="M44" s="277"/>
      <c r="N44" s="277"/>
      <c r="O44" s="277"/>
      <c r="P44" s="278"/>
      <c r="S44" s="33"/>
    </row>
    <row r="45" spans="1:20" ht="15" customHeight="1" x14ac:dyDescent="0.25">
      <c r="A45" s="100"/>
      <c r="B45" s="279"/>
      <c r="C45" s="280"/>
      <c r="D45" s="280"/>
      <c r="E45" s="280"/>
      <c r="F45" s="280"/>
      <c r="G45" s="280"/>
      <c r="H45" s="281"/>
      <c r="I45" s="56"/>
      <c r="J45" s="279"/>
      <c r="K45" s="280"/>
      <c r="L45" s="280"/>
      <c r="M45" s="280"/>
      <c r="N45" s="280"/>
      <c r="O45" s="280"/>
      <c r="P45" s="281"/>
      <c r="S45" s="33"/>
    </row>
    <row r="46" spans="1:20" ht="15" customHeight="1" x14ac:dyDescent="0.25">
      <c r="A46" s="100">
        <f>SUM(MOD(("1/"&amp;$A$1)-{0;6},{1E+99;7})*{1;-1})+$O$1*7-4</f>
        <v>40938</v>
      </c>
      <c r="B46" s="114"/>
      <c r="C46" s="74"/>
      <c r="D46" s="74"/>
      <c r="E46" s="75"/>
      <c r="F46" s="78">
        <v>0</v>
      </c>
      <c r="G46" s="69"/>
      <c r="H46" s="55"/>
      <c r="I46" s="64"/>
      <c r="J46" s="294"/>
      <c r="K46" s="289"/>
      <c r="L46" s="289"/>
      <c r="M46" s="290"/>
      <c r="N46" s="54"/>
      <c r="O46" s="73"/>
      <c r="P46" s="55"/>
      <c r="R46" s="22"/>
      <c r="S46" s="38"/>
      <c r="T46" s="11"/>
    </row>
    <row r="47" spans="1:20" s="17" customFormat="1" ht="15" customHeight="1" x14ac:dyDescent="0.25">
      <c r="A47" s="100">
        <f>SUM(MOD(("1/"&amp;$A$1)-{0;6},{1E+99;7})*{1;-1})+$O$1*7-3</f>
        <v>40939</v>
      </c>
      <c r="B47" s="114"/>
      <c r="C47" s="74"/>
      <c r="D47" s="74"/>
      <c r="E47" s="75"/>
      <c r="F47" s="78">
        <v>0</v>
      </c>
      <c r="G47" s="70"/>
      <c r="H47" s="60"/>
      <c r="I47" s="64"/>
      <c r="J47" s="288"/>
      <c r="K47" s="289"/>
      <c r="L47" s="289"/>
      <c r="M47" s="290"/>
      <c r="N47" s="8"/>
      <c r="O47" s="9"/>
      <c r="P47" s="60"/>
      <c r="R47" s="22"/>
      <c r="S47" s="43"/>
      <c r="T47" s="18"/>
    </row>
    <row r="48" spans="1:20" s="17" customFormat="1" ht="15" customHeight="1" x14ac:dyDescent="0.25">
      <c r="A48" s="100">
        <f>SUM(MOD(("1/"&amp;$A$1)-{0;6},{1E+99;7})*{1;-1})+$O$1*7-2</f>
        <v>40940</v>
      </c>
      <c r="B48" s="114"/>
      <c r="C48" s="74"/>
      <c r="D48" s="74"/>
      <c r="E48" s="75"/>
      <c r="F48" s="78">
        <v>0</v>
      </c>
      <c r="G48" s="70"/>
      <c r="H48" s="60"/>
      <c r="I48" s="64"/>
      <c r="J48" s="288"/>
      <c r="K48" s="289"/>
      <c r="L48" s="289"/>
      <c r="M48" s="290"/>
      <c r="N48" s="8"/>
      <c r="O48" s="9"/>
      <c r="P48" s="60"/>
      <c r="R48" s="22"/>
      <c r="S48" s="43"/>
      <c r="T48" s="18"/>
    </row>
    <row r="49" spans="1:20" s="17" customFormat="1" ht="15" customHeight="1" x14ac:dyDescent="0.25">
      <c r="A49" s="100">
        <f>SUM(MOD(("1/"&amp;$A$1)-{0;6},{1E+99;7})*{1;-1})+$O$1*7-1</f>
        <v>40941</v>
      </c>
      <c r="B49" s="114"/>
      <c r="C49" s="74"/>
      <c r="D49" s="74"/>
      <c r="E49" s="75"/>
      <c r="F49" s="78">
        <v>0</v>
      </c>
      <c r="G49" s="70"/>
      <c r="H49" s="59"/>
      <c r="I49" s="64"/>
      <c r="J49" s="288"/>
      <c r="K49" s="289"/>
      <c r="L49" s="289"/>
      <c r="M49" s="290"/>
      <c r="N49" s="8"/>
      <c r="O49" s="9"/>
      <c r="P49" s="59"/>
      <c r="R49" s="22"/>
      <c r="S49" s="43"/>
      <c r="T49" s="18"/>
    </row>
    <row r="50" spans="1:20" s="17" customFormat="1" ht="15" customHeight="1" thickBot="1" x14ac:dyDescent="0.3">
      <c r="A50" s="100">
        <f>SUM(MOD(("1/"&amp;$A$1)-{0;6},{1E+99;7})*{1;-1})+$O$1*7</f>
        <v>40942</v>
      </c>
      <c r="B50" s="115"/>
      <c r="C50" s="76"/>
      <c r="D50" s="76"/>
      <c r="E50" s="77"/>
      <c r="F50" s="79">
        <v>0</v>
      </c>
      <c r="G50" s="71"/>
      <c r="H50" s="61"/>
      <c r="I50" s="65"/>
      <c r="J50" s="291"/>
      <c r="K50" s="292"/>
      <c r="L50" s="292"/>
      <c r="M50" s="293"/>
      <c r="N50" s="47"/>
      <c r="O50" s="50"/>
      <c r="P50" s="61"/>
      <c r="R50" s="22"/>
      <c r="S50" s="43"/>
      <c r="T50" s="18"/>
    </row>
    <row r="51" spans="1:20" s="1" customFormat="1" ht="15" customHeight="1" x14ac:dyDescent="0.25">
      <c r="A51" s="103"/>
      <c r="B51" s="268"/>
      <c r="C51" s="269"/>
      <c r="D51" s="269"/>
      <c r="E51" s="269"/>
      <c r="F51" s="72">
        <f>SUM(F46:F50)</f>
        <v>0</v>
      </c>
      <c r="G51" s="72"/>
      <c r="H51" s="66"/>
      <c r="I51" s="67"/>
      <c r="J51" s="116"/>
      <c r="K51" s="116"/>
      <c r="L51" s="116"/>
      <c r="M51" s="116"/>
      <c r="N51" s="52"/>
      <c r="O51" s="68">
        <f>SUM(O46:O50)</f>
        <v>0</v>
      </c>
      <c r="P51" s="66"/>
      <c r="R51" s="19"/>
      <c r="S51" s="81"/>
    </row>
    <row r="52" spans="1:20" ht="15" customHeight="1" x14ac:dyDescent="0.25">
      <c r="S52" s="33"/>
    </row>
    <row r="53" spans="1:20" ht="15" customHeight="1" x14ac:dyDescent="0.25">
      <c r="H53" s="109">
        <f>SUM(F51+F42+N42+N32+F32+N22+F22+F12+N12)</f>
        <v>5.5416666666666687</v>
      </c>
      <c r="J53" s="110">
        <f>SUM(O51+O42+G42+O32+G32+G22+O22+O12+G12)</f>
        <v>21</v>
      </c>
      <c r="S53" s="33"/>
    </row>
    <row r="54" spans="1:20" ht="15" customHeight="1" x14ac:dyDescent="0.25">
      <c r="S54" s="33"/>
    </row>
    <row r="55" spans="1:20" ht="15" customHeight="1" x14ac:dyDescent="0.25">
      <c r="S55" s="33"/>
    </row>
    <row r="56" spans="1:20" ht="15" customHeight="1" x14ac:dyDescent="0.25">
      <c r="S56" s="33"/>
    </row>
    <row r="57" spans="1:20" ht="15" customHeight="1" x14ac:dyDescent="0.25">
      <c r="S57" s="33"/>
    </row>
    <row r="58" spans="1:20" ht="15" customHeight="1" x14ac:dyDescent="0.25">
      <c r="S58" s="33"/>
    </row>
    <row r="59" spans="1:20" ht="15" customHeight="1" x14ac:dyDescent="0.25">
      <c r="S59" s="33"/>
    </row>
    <row r="60" spans="1:20" ht="15" customHeight="1" x14ac:dyDescent="0.25"/>
  </sheetData>
  <mergeCells count="17">
    <mergeCell ref="B24:H25"/>
    <mergeCell ref="J24:P25"/>
    <mergeCell ref="L1:N1"/>
    <mergeCell ref="B4:H5"/>
    <mergeCell ref="J4:P5"/>
    <mergeCell ref="B14:H15"/>
    <mergeCell ref="J14:P15"/>
    <mergeCell ref="J48:M48"/>
    <mergeCell ref="J49:M49"/>
    <mergeCell ref="J50:M50"/>
    <mergeCell ref="B51:E51"/>
    <mergeCell ref="B34:H35"/>
    <mergeCell ref="J34:P35"/>
    <mergeCell ref="B44:H45"/>
    <mergeCell ref="J44:P45"/>
    <mergeCell ref="J46:M46"/>
    <mergeCell ref="J47:M47"/>
  </mergeCells>
  <hyperlinks>
    <hyperlink ref="R3" location="'Accueil'!A1" display="Accueil"/>
    <hyperlink ref="R4" location="'Semaine 1'!A1" display="Semaine 1"/>
    <hyperlink ref="R5" location="'Semaine 2'!A1" display="Semaine 2"/>
    <hyperlink ref="R6" location="'Semaine 3'!A1" display="Semaine 3"/>
    <hyperlink ref="R7" location="'Semaine 4'!A1" display="Semaine 4"/>
    <hyperlink ref="R8" location="'Semaine 5'!A1" display="Semaine 5"/>
  </hyperlinks>
  <printOptions horizontalCentered="1"/>
  <pageMargins left="0.25" right="0.25" top="0.75" bottom="0.75" header="0.3" footer="0.3"/>
  <pageSetup paperSize="9" scale="87" fitToHeight="0" orientation="portrait" cellComments="asDisplayed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Accueil</vt:lpstr>
      <vt:lpstr>Semaine 1</vt:lpstr>
      <vt:lpstr>Semaine 2</vt:lpstr>
      <vt:lpstr>Semaine 3</vt:lpstr>
      <vt:lpstr>Semaine 4</vt:lpstr>
      <vt:lpstr>Semaine 5</vt:lpstr>
      <vt:lpstr>An</vt:lpstr>
      <vt:lpstr>liste_mois</vt:lpstr>
      <vt:lpstr>Mois</vt:lpstr>
      <vt:lpstr>'Semaine 5'!Zone_d_impression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Didier</cp:lastModifiedBy>
  <cp:lastPrinted>2012-04-02T15:43:34Z</cp:lastPrinted>
  <dcterms:created xsi:type="dcterms:W3CDTF">2008-02-20T16:33:07Z</dcterms:created>
  <dcterms:modified xsi:type="dcterms:W3CDTF">2012-05-14T19:51:22Z</dcterms:modified>
</cp:coreProperties>
</file>