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30" windowWidth="15450" windowHeight="9390" tabRatio="721" activeTab="1"/>
  </bookViews>
  <sheets>
    <sheet name="Planteurs" sheetId="1" r:id="rId1"/>
    <sheet name="Convois" sheetId="2" r:id="rId2"/>
    <sheet name="Communes" sheetId="4" r:id="rId3"/>
  </sheets>
  <definedNames>
    <definedName name="Communes">Communes!$A$3:$D$47</definedName>
    <definedName name="convois">Convois!$A$3:$F$102</definedName>
    <definedName name="Parcelles">#REF!</definedName>
    <definedName name="Planteurs">Planteurs!$A$3:$K$101</definedName>
  </definedNames>
  <calcPr calcId="145621" iterate="1" iterateCount="150"/>
</workbook>
</file>

<file path=xl/calcChain.xml><?xml version="1.0" encoding="utf-8"?>
<calcChain xmlns="http://schemas.openxmlformats.org/spreadsheetml/2006/main">
  <c r="G3" i="1" l="1"/>
  <c r="K3" i="1"/>
  <c r="L3" i="1"/>
  <c r="G4" i="1"/>
  <c r="K4" i="1"/>
  <c r="L4" i="1"/>
  <c r="G5" i="1"/>
  <c r="K5" i="1"/>
  <c r="L5" i="1"/>
  <c r="G6" i="1"/>
  <c r="K6" i="1"/>
  <c r="L6" i="1"/>
  <c r="G7" i="1"/>
  <c r="K7" i="1"/>
  <c r="L7" i="1"/>
  <c r="G8" i="1"/>
  <c r="K8" i="1"/>
  <c r="L8" i="1"/>
  <c r="G9" i="1"/>
  <c r="K9" i="1"/>
  <c r="L9" i="1"/>
  <c r="G10" i="1"/>
  <c r="K10" i="1"/>
  <c r="L10" i="1"/>
  <c r="G11" i="1"/>
  <c r="K11" i="1"/>
  <c r="L11" i="1"/>
  <c r="G12" i="1"/>
  <c r="K12" i="1"/>
  <c r="L12" i="1"/>
  <c r="G13" i="1"/>
  <c r="K13" i="1"/>
  <c r="L13" i="1"/>
  <c r="G14" i="1"/>
  <c r="K14" i="1"/>
  <c r="L14" i="1"/>
  <c r="G15" i="1"/>
  <c r="K15" i="1"/>
  <c r="L15" i="1"/>
  <c r="G16" i="1"/>
  <c r="K16" i="1"/>
  <c r="L16" i="1"/>
  <c r="G17" i="1"/>
  <c r="K17" i="1"/>
  <c r="L17" i="1"/>
  <c r="G18" i="1"/>
  <c r="K18" i="1"/>
  <c r="L18" i="1"/>
  <c r="G19" i="1"/>
  <c r="K19" i="1"/>
  <c r="L19" i="1"/>
  <c r="G20" i="1"/>
  <c r="K20" i="1"/>
  <c r="L20" i="1"/>
  <c r="G21" i="1"/>
  <c r="K21" i="1"/>
  <c r="L21" i="1"/>
  <c r="G22" i="1"/>
  <c r="K22" i="1"/>
  <c r="L22" i="1"/>
  <c r="G23" i="1"/>
  <c r="K23" i="1"/>
  <c r="L23" i="1"/>
  <c r="G24" i="1"/>
  <c r="K24" i="1"/>
  <c r="L24" i="1"/>
  <c r="G25" i="1"/>
  <c r="K25" i="1"/>
  <c r="L25" i="1"/>
  <c r="G26" i="1"/>
  <c r="K26" i="1"/>
  <c r="L26" i="1"/>
  <c r="G27" i="1"/>
  <c r="K27" i="1"/>
  <c r="L27" i="1"/>
  <c r="G28" i="1"/>
  <c r="K28" i="1"/>
  <c r="L28" i="1"/>
  <c r="G29" i="1"/>
  <c r="K29" i="1"/>
  <c r="L29" i="1"/>
  <c r="G30" i="1"/>
  <c r="K30" i="1"/>
  <c r="L30" i="1"/>
  <c r="G31" i="1"/>
  <c r="K31" i="1"/>
  <c r="L31" i="1"/>
  <c r="G32" i="1"/>
  <c r="K32" i="1"/>
  <c r="L32" i="1"/>
  <c r="G33" i="1"/>
  <c r="K33" i="1"/>
  <c r="L33" i="1"/>
  <c r="G34" i="1"/>
  <c r="K34" i="1"/>
  <c r="L34" i="1"/>
  <c r="G35" i="1"/>
  <c r="K35" i="1"/>
  <c r="L35" i="1"/>
  <c r="G36" i="1"/>
  <c r="K36" i="1"/>
  <c r="L36" i="1"/>
  <c r="G37" i="1"/>
  <c r="K37" i="1"/>
  <c r="L37" i="1"/>
  <c r="G38" i="1"/>
  <c r="K38" i="1"/>
  <c r="L38" i="1"/>
  <c r="G39" i="1"/>
  <c r="K39" i="1"/>
  <c r="L39" i="1"/>
  <c r="G40" i="1"/>
  <c r="K40" i="1"/>
  <c r="L40" i="1"/>
  <c r="G41" i="1" a="1"/>
  <c r="G41" i="1"/>
  <c r="K41" i="1"/>
  <c r="L41" i="1"/>
  <c r="G42" i="1"/>
  <c r="K42" i="1"/>
  <c r="L42" i="1"/>
  <c r="G43" i="1"/>
  <c r="K43" i="1"/>
  <c r="L43" i="1"/>
  <c r="G44" i="1"/>
  <c r="K44" i="1"/>
  <c r="L44" i="1"/>
  <c r="G45" i="1"/>
  <c r="K45" i="1"/>
  <c r="L45" i="1"/>
  <c r="G46" i="1"/>
  <c r="K46" i="1"/>
  <c r="L46" i="1"/>
  <c r="G47" i="1"/>
  <c r="K47" i="1"/>
  <c r="L47" i="1"/>
  <c r="G48" i="1"/>
  <c r="K48" i="1"/>
  <c r="L48" i="1"/>
  <c r="G49" i="1"/>
  <c r="K49" i="1"/>
  <c r="L49" i="1"/>
  <c r="G50" i="1"/>
  <c r="K50" i="1"/>
  <c r="L50" i="1"/>
  <c r="G51" i="1"/>
  <c r="K51" i="1"/>
  <c r="L51" i="1"/>
  <c r="G52" i="1"/>
  <c r="K52" i="1"/>
  <c r="L52" i="1"/>
  <c r="G53" i="1"/>
  <c r="K53" i="1"/>
  <c r="L53" i="1"/>
  <c r="G54" i="1"/>
  <c r="K54" i="1"/>
  <c r="L54" i="1"/>
  <c r="G55" i="1"/>
  <c r="K55" i="1"/>
  <c r="L55" i="1"/>
  <c r="G56" i="1"/>
  <c r="K56" i="1"/>
  <c r="L56" i="1"/>
  <c r="G57" i="1"/>
  <c r="K57" i="1"/>
  <c r="L57" i="1"/>
  <c r="G58" i="1"/>
  <c r="K58" i="1"/>
  <c r="L58" i="1"/>
  <c r="G59" i="1"/>
  <c r="K59" i="1"/>
  <c r="L59" i="1"/>
  <c r="G60" i="1"/>
  <c r="K60" i="1"/>
  <c r="L60" i="1"/>
  <c r="G61" i="1"/>
  <c r="K61" i="1"/>
  <c r="L61" i="1"/>
  <c r="G62" i="1"/>
  <c r="K62" i="1"/>
  <c r="L62" i="1"/>
  <c r="G63" i="1"/>
  <c r="K63" i="1"/>
  <c r="L63" i="1"/>
  <c r="G64" i="1"/>
  <c r="K64" i="1"/>
  <c r="L64" i="1"/>
  <c r="G65" i="1"/>
  <c r="K65" i="1"/>
  <c r="L65" i="1"/>
  <c r="G66" i="1"/>
  <c r="K66" i="1"/>
  <c r="L66" i="1"/>
  <c r="G67" i="1"/>
  <c r="K67" i="1"/>
  <c r="L67" i="1"/>
  <c r="G68" i="1"/>
  <c r="K68" i="1"/>
  <c r="L68" i="1"/>
  <c r="G69" i="1"/>
  <c r="K69" i="1"/>
  <c r="L69" i="1"/>
  <c r="G70" i="1"/>
  <c r="K70" i="1"/>
  <c r="L70" i="1"/>
  <c r="G71" i="1"/>
  <c r="K71" i="1"/>
  <c r="L71" i="1"/>
  <c r="G72" i="1"/>
  <c r="K72" i="1"/>
  <c r="L72" i="1"/>
  <c r="G73" i="1"/>
  <c r="K73" i="1"/>
  <c r="L73" i="1"/>
  <c r="G74" i="1"/>
  <c r="K74" i="1"/>
  <c r="L74" i="1"/>
  <c r="G75" i="1"/>
  <c r="K75" i="1"/>
  <c r="L75" i="1"/>
  <c r="G76" i="1"/>
  <c r="K76" i="1"/>
  <c r="L76" i="1"/>
  <c r="G77" i="1"/>
  <c r="K77" i="1"/>
  <c r="L77" i="1"/>
  <c r="G78" i="1"/>
  <c r="K78" i="1"/>
  <c r="L78" i="1"/>
  <c r="G79" i="1"/>
  <c r="K79" i="1"/>
  <c r="L79" i="1"/>
  <c r="G80" i="1"/>
  <c r="K80" i="1"/>
  <c r="L80" i="1"/>
  <c r="G81" i="1"/>
  <c r="K81" i="1"/>
  <c r="L81" i="1"/>
  <c r="G82" i="1"/>
  <c r="K82" i="1"/>
  <c r="L82" i="1"/>
  <c r="G83" i="1"/>
  <c r="K83" i="1"/>
  <c r="L83" i="1"/>
  <c r="G84" i="1"/>
  <c r="K84" i="1"/>
  <c r="L84" i="1"/>
  <c r="G85" i="1"/>
  <c r="K85" i="1"/>
  <c r="L85" i="1"/>
  <c r="G86" i="1"/>
  <c r="K86" i="1"/>
  <c r="L86" i="1"/>
  <c r="G87" i="1"/>
  <c r="K87" i="1"/>
  <c r="L87" i="1"/>
  <c r="G88" i="1"/>
  <c r="K88" i="1"/>
  <c r="L88" i="1"/>
  <c r="G89" i="1"/>
  <c r="K89" i="1"/>
  <c r="L89" i="1"/>
  <c r="G90" i="1"/>
  <c r="K90" i="1"/>
  <c r="L90" i="1"/>
  <c r="G91" i="1"/>
  <c r="K91" i="1"/>
  <c r="L91" i="1"/>
  <c r="G92" i="1"/>
  <c r="K92" i="1"/>
  <c r="L92" i="1"/>
  <c r="G93" i="1"/>
  <c r="K93" i="1"/>
  <c r="L93" i="1"/>
  <c r="G94" i="1"/>
  <c r="K94" i="1"/>
  <c r="L94" i="1"/>
  <c r="G95" i="1"/>
  <c r="K95" i="1"/>
  <c r="L95" i="1"/>
  <c r="G96" i="1"/>
  <c r="K96" i="1"/>
  <c r="L96" i="1"/>
  <c r="G97" i="1"/>
  <c r="K97" i="1"/>
  <c r="L97" i="1"/>
  <c r="G98" i="1"/>
  <c r="K98" i="1"/>
  <c r="L98" i="1"/>
  <c r="B101" i="2" l="1"/>
  <c r="E101" i="2" s="1"/>
  <c r="F101" i="2" s="1"/>
  <c r="B122" i="2"/>
  <c r="E122" i="2"/>
  <c r="F122" i="2"/>
  <c r="B102" i="2"/>
  <c r="E102" i="2"/>
  <c r="F102" i="2"/>
  <c r="B103" i="2"/>
  <c r="E103" i="2" s="1"/>
  <c r="F103" i="2" s="1"/>
  <c r="B104" i="2"/>
  <c r="E104" i="2" s="1"/>
  <c r="F104" i="2" s="1"/>
  <c r="B105" i="2"/>
  <c r="E105" i="2"/>
  <c r="F105" i="2" s="1"/>
  <c r="B106" i="2"/>
  <c r="E106" i="2"/>
  <c r="F106" i="2" s="1"/>
  <c r="B107" i="2"/>
  <c r="E107" i="2" s="1"/>
  <c r="F107" i="2" s="1"/>
  <c r="B108" i="2"/>
  <c r="E108" i="2"/>
  <c r="F108" i="2" s="1"/>
  <c r="B109" i="2"/>
  <c r="E109" i="2"/>
  <c r="F109" i="2" s="1"/>
  <c r="B110" i="2"/>
  <c r="E110" i="2"/>
  <c r="F110" i="2" s="1"/>
  <c r="B111" i="2"/>
  <c r="E111" i="2" s="1"/>
  <c r="F111" i="2" s="1"/>
  <c r="B112" i="2"/>
  <c r="E112" i="2"/>
  <c r="F112" i="2" s="1"/>
  <c r="B113" i="2"/>
  <c r="E113" i="2"/>
  <c r="F113" i="2" s="1"/>
  <c r="B114" i="2"/>
  <c r="E114" i="2"/>
  <c r="F114" i="2"/>
  <c r="B115" i="2"/>
  <c r="E115" i="2" s="1"/>
  <c r="F115" i="2" s="1"/>
  <c r="B116" i="2"/>
  <c r="E116" i="2" s="1"/>
  <c r="F116" i="2" s="1"/>
  <c r="B117" i="2"/>
  <c r="E117" i="2"/>
  <c r="F117" i="2" s="1"/>
  <c r="B118" i="2"/>
  <c r="E118" i="2"/>
  <c r="F118" i="2" s="1"/>
  <c r="B119" i="2"/>
  <c r="E119" i="2" s="1"/>
  <c r="F119" i="2" s="1"/>
  <c r="B120" i="2"/>
  <c r="E120" i="2" s="1"/>
  <c r="F120" i="2" s="1"/>
  <c r="B121" i="2"/>
  <c r="E121" i="2"/>
  <c r="F121" i="2" s="1"/>
  <c r="K102" i="1"/>
  <c r="L102" i="1"/>
  <c r="G103" i="1"/>
  <c r="K103" i="1"/>
  <c r="L103" i="1"/>
  <c r="G104" i="1"/>
  <c r="K104" i="1"/>
  <c r="L104" i="1"/>
  <c r="G105" i="1"/>
  <c r="K105" i="1"/>
  <c r="L105" i="1"/>
  <c r="G106" i="1"/>
  <c r="K106" i="1"/>
  <c r="L106" i="1"/>
  <c r="G107" i="1"/>
  <c r="K107" i="1"/>
  <c r="L107" i="1"/>
  <c r="G108" i="1"/>
  <c r="K108" i="1"/>
  <c r="L108" i="1"/>
  <c r="G109" i="1"/>
  <c r="K109" i="1"/>
  <c r="L109" i="1"/>
  <c r="G110" i="1"/>
  <c r="K110" i="1"/>
  <c r="L110" i="1"/>
  <c r="G111" i="1"/>
  <c r="K111" i="1"/>
  <c r="L111" i="1"/>
  <c r="G112" i="1"/>
  <c r="K112" i="1"/>
  <c r="L112" i="1"/>
  <c r="G113" i="1"/>
  <c r="K113" i="1"/>
  <c r="L113" i="1"/>
  <c r="G114" i="1"/>
  <c r="K114" i="1"/>
  <c r="L114" i="1"/>
  <c r="G115" i="1"/>
  <c r="K115" i="1"/>
  <c r="L115" i="1"/>
  <c r="G116" i="1"/>
  <c r="K116" i="1"/>
  <c r="L116" i="1"/>
  <c r="G117" i="1"/>
  <c r="K117" i="1"/>
  <c r="L117" i="1"/>
  <c r="G118" i="1"/>
  <c r="K118" i="1"/>
  <c r="L118" i="1"/>
  <c r="G119" i="1"/>
  <c r="K119" i="1"/>
  <c r="L119" i="1"/>
  <c r="G120" i="1"/>
  <c r="K120" i="1"/>
  <c r="L120" i="1"/>
  <c r="G121" i="1"/>
  <c r="K121" i="1"/>
  <c r="L121" i="1"/>
  <c r="L99" i="1"/>
  <c r="L100" i="1"/>
  <c r="L101" i="1"/>
  <c r="B99" i="2"/>
  <c r="B94" i="2"/>
  <c r="E94" i="2"/>
  <c r="F94" i="2" s="1"/>
  <c r="B93" i="2"/>
  <c r="E93" i="2"/>
  <c r="F93" i="2" s="1"/>
  <c r="B92" i="2"/>
  <c r="E92" i="2"/>
  <c r="F92" i="2" s="1"/>
  <c r="B91" i="2"/>
  <c r="E91" i="2"/>
  <c r="F91" i="2" s="1"/>
  <c r="B90" i="2"/>
  <c r="E90" i="2"/>
  <c r="F90" i="2" s="1"/>
  <c r="B89" i="2"/>
  <c r="E89" i="2"/>
  <c r="F89" i="2" s="1"/>
  <c r="B88" i="2"/>
  <c r="E88" i="2"/>
  <c r="F88" i="2" s="1"/>
  <c r="C46" i="4"/>
  <c r="D46" i="4"/>
  <c r="B25" i="2"/>
  <c r="E25" i="2"/>
  <c r="F25" i="2" s="1"/>
  <c r="B30" i="2"/>
  <c r="E30" i="2"/>
  <c r="F30" i="2" s="1"/>
  <c r="B24" i="2"/>
  <c r="E24" i="2" s="1"/>
  <c r="F24" i="2" s="1"/>
  <c r="B22" i="2"/>
  <c r="E22" i="2" s="1"/>
  <c r="F22" i="2" s="1"/>
  <c r="B79" i="2"/>
  <c r="E79" i="2"/>
  <c r="F79" i="2" s="1"/>
  <c r="B95" i="2"/>
  <c r="E95" i="2"/>
  <c r="F95" i="2" s="1"/>
  <c r="B45" i="2"/>
  <c r="E45" i="2"/>
  <c r="F45" i="2" s="1"/>
  <c r="B59" i="2"/>
  <c r="E59" i="2"/>
  <c r="F59" i="2" s="1"/>
  <c r="B18" i="2"/>
  <c r="E18" i="2" s="1"/>
  <c r="F18" i="2" s="1"/>
  <c r="B19" i="2"/>
  <c r="E19" i="2" s="1"/>
  <c r="F19" i="2" s="1"/>
  <c r="B47" i="2"/>
  <c r="E47" i="2" s="1"/>
  <c r="F47" i="2" s="1"/>
  <c r="B58" i="2"/>
  <c r="E58" i="2" s="1"/>
  <c r="F58" i="2" s="1"/>
  <c r="B34" i="2"/>
  <c r="E34" i="2"/>
  <c r="F34" i="2" s="1"/>
  <c r="B13" i="2"/>
  <c r="E13" i="2"/>
  <c r="F13" i="2" s="1"/>
  <c r="B75" i="2"/>
  <c r="E75" i="2"/>
  <c r="F75" i="2" s="1"/>
  <c r="B40" i="2"/>
  <c r="E40" i="2"/>
  <c r="F40" i="2" s="1"/>
  <c r="B32" i="2"/>
  <c r="E32" i="2" s="1"/>
  <c r="F32" i="2" s="1"/>
  <c r="B17" i="2"/>
  <c r="E17" i="2"/>
  <c r="F17" i="2" s="1"/>
  <c r="B28" i="2"/>
  <c r="E28" i="2"/>
  <c r="F28" i="2" s="1"/>
  <c r="B98" i="2"/>
  <c r="E98" i="2"/>
  <c r="F98" i="2" s="1"/>
  <c r="B81" i="2"/>
  <c r="E81" i="2"/>
  <c r="F81" i="2" s="1"/>
  <c r="B43" i="2"/>
  <c r="E43" i="2"/>
  <c r="F43" i="2" s="1"/>
  <c r="B7" i="2"/>
  <c r="E7" i="2"/>
  <c r="F7" i="2" s="1"/>
  <c r="B31" i="2"/>
  <c r="E31" i="2"/>
  <c r="F31" i="2" s="1"/>
  <c r="B73" i="2"/>
  <c r="E73" i="2" s="1"/>
  <c r="F73" i="2" s="1"/>
  <c r="B96" i="2"/>
  <c r="E96" i="2"/>
  <c r="F96" i="2" s="1"/>
  <c r="B27" i="2"/>
  <c r="E27" i="2"/>
  <c r="F27" i="2" s="1"/>
  <c r="B42" i="2"/>
  <c r="E42" i="2"/>
  <c r="F42" i="2" s="1"/>
  <c r="B38" i="2"/>
  <c r="E38" i="2" s="1"/>
  <c r="F38" i="2" s="1"/>
  <c r="B23" i="2"/>
  <c r="E23" i="2" s="1"/>
  <c r="F23" i="2" s="1"/>
  <c r="B36" i="2"/>
  <c r="E36" i="2" s="1"/>
  <c r="F36" i="2" s="1"/>
  <c r="C4" i="4"/>
  <c r="D4" i="4" s="1"/>
  <c r="C22" i="4"/>
  <c r="D22" i="4"/>
  <c r="C10" i="4"/>
  <c r="D10" i="4"/>
  <c r="C13" i="4"/>
  <c r="D13" i="4"/>
  <c r="B72" i="2"/>
  <c r="E72" i="2" s="1"/>
  <c r="F72" i="2" s="1"/>
  <c r="B97" i="2"/>
  <c r="E97" i="2"/>
  <c r="F97" i="2" s="1"/>
  <c r="B46" i="2"/>
  <c r="E46" i="2" s="1"/>
  <c r="F46" i="2" s="1"/>
  <c r="B53" i="2"/>
  <c r="E53" i="2" s="1"/>
  <c r="F53" i="2" s="1"/>
  <c r="B74" i="2"/>
  <c r="E74" i="2"/>
  <c r="F74" i="2" s="1"/>
  <c r="B10" i="2"/>
  <c r="E10" i="2" s="1"/>
  <c r="F10" i="2" s="1"/>
  <c r="B5" i="2"/>
  <c r="E5" i="2"/>
  <c r="F5" i="2" s="1"/>
  <c r="B52" i="2"/>
  <c r="E52" i="2"/>
  <c r="F52" i="2" s="1"/>
  <c r="B6" i="2"/>
  <c r="E6" i="2"/>
  <c r="F6" i="2" s="1"/>
  <c r="B4" i="2"/>
  <c r="E4" i="2"/>
  <c r="F4" i="2" s="1"/>
  <c r="B78" i="2"/>
  <c r="E78" i="2" s="1"/>
  <c r="F78" i="2" s="1"/>
  <c r="B70" i="2"/>
  <c r="E70" i="2" s="1"/>
  <c r="F70" i="2" s="1"/>
  <c r="B63" i="2"/>
  <c r="E63" i="2"/>
  <c r="F63" i="2" s="1"/>
  <c r="B85" i="2"/>
  <c r="E85" i="2"/>
  <c r="F85" i="2" s="1"/>
  <c r="B11" i="2"/>
  <c r="E11" i="2" s="1"/>
  <c r="F11" i="2" s="1"/>
  <c r="B61" i="2"/>
  <c r="E61" i="2"/>
  <c r="F61" i="2" s="1"/>
  <c r="B54" i="2"/>
  <c r="E54" i="2" s="1"/>
  <c r="F54" i="2" s="1"/>
  <c r="B15" i="2"/>
  <c r="E15" i="2" s="1"/>
  <c r="F15" i="2" s="1"/>
  <c r="B71" i="2"/>
  <c r="E71" i="2"/>
  <c r="F71" i="2" s="1"/>
  <c r="B9" i="2"/>
  <c r="E9" i="2" s="1"/>
  <c r="F9" i="2" s="1"/>
  <c r="B77" i="2"/>
  <c r="E77" i="2" s="1"/>
  <c r="F77" i="2" s="1"/>
  <c r="B8" i="2"/>
  <c r="E8" i="2"/>
  <c r="F8" i="2" s="1"/>
  <c r="B67" i="2"/>
  <c r="E67" i="2"/>
  <c r="F67" i="2" s="1"/>
  <c r="B87" i="2"/>
  <c r="E87" i="2"/>
  <c r="F87" i="2" s="1"/>
  <c r="B35" i="2"/>
  <c r="E35" i="2"/>
  <c r="F35" i="2" s="1"/>
  <c r="B80" i="2"/>
  <c r="E80" i="2" s="1"/>
  <c r="F80" i="2" s="1"/>
  <c r="B66" i="2"/>
  <c r="E66" i="2" s="1"/>
  <c r="F66" i="2" s="1"/>
  <c r="B83" i="2"/>
  <c r="E83" i="2"/>
  <c r="F83" i="2" s="1"/>
  <c r="B64" i="2"/>
  <c r="E64" i="2" s="1"/>
  <c r="F64" i="2" s="1"/>
  <c r="B29" i="2"/>
  <c r="E29" i="2" s="1"/>
  <c r="F29" i="2" s="1"/>
  <c r="B20" i="2"/>
  <c r="E20" i="2" s="1"/>
  <c r="F20" i="2" s="1"/>
  <c r="B68" i="2"/>
  <c r="E68" i="2"/>
  <c r="F68" i="2" s="1"/>
  <c r="B48" i="2"/>
  <c r="E48" i="2"/>
  <c r="F48" i="2" s="1"/>
  <c r="B82" i="2"/>
  <c r="E82" i="2" s="1"/>
  <c r="F82" i="2" s="1"/>
  <c r="B26" i="2"/>
  <c r="E26" i="2"/>
  <c r="F26" i="2" s="1"/>
  <c r="B49" i="2"/>
  <c r="E49" i="2"/>
  <c r="F49" i="2" s="1"/>
  <c r="B51" i="2"/>
  <c r="E51" i="2"/>
  <c r="F51" i="2" s="1"/>
  <c r="B86" i="2"/>
  <c r="E86" i="2"/>
  <c r="F86" i="2" s="1"/>
  <c r="B57" i="2"/>
  <c r="E57" i="2"/>
  <c r="F57" i="2" s="1"/>
  <c r="B62" i="2"/>
  <c r="E62" i="2"/>
  <c r="F62" i="2" s="1"/>
  <c r="B33" i="2"/>
  <c r="E33" i="2" s="1"/>
  <c r="F33" i="2" s="1"/>
  <c r="B21" i="2"/>
  <c r="E21" i="2"/>
  <c r="F21" i="2" s="1"/>
  <c r="B56" i="2"/>
  <c r="E56" i="2"/>
  <c r="F56" i="2" s="1"/>
  <c r="B65" i="2"/>
  <c r="E65" i="2"/>
  <c r="F65" i="2" s="1"/>
  <c r="B84" i="2"/>
  <c r="E84" i="2"/>
  <c r="F84" i="2" s="1"/>
  <c r="B69" i="2"/>
  <c r="E69" i="2"/>
  <c r="F69" i="2" s="1"/>
  <c r="B100" i="2"/>
  <c r="E100" i="2"/>
  <c r="F100" i="2" s="1"/>
  <c r="B50" i="2"/>
  <c r="E50" i="2"/>
  <c r="F50" i="2" s="1"/>
  <c r="B44" i="2"/>
  <c r="E44" i="2"/>
  <c r="F44" i="2" s="1"/>
  <c r="B14" i="2"/>
  <c r="E14" i="2"/>
  <c r="F14" i="2" s="1"/>
  <c r="B12" i="2"/>
  <c r="E12" i="2"/>
  <c r="F12" i="2" s="1"/>
  <c r="C44" i="4"/>
  <c r="D44" i="4" s="1"/>
  <c r="C45" i="4"/>
  <c r="D45" i="4"/>
  <c r="C43" i="4"/>
  <c r="D43" i="4"/>
  <c r="C42" i="4"/>
  <c r="D42" i="4"/>
  <c r="C47" i="4"/>
  <c r="D47" i="4" s="1"/>
  <c r="B76" i="2"/>
  <c r="E76" i="2"/>
  <c r="F76" i="2" s="1"/>
  <c r="B39" i="2"/>
  <c r="E39" i="2" s="1"/>
  <c r="F39" i="2" s="1"/>
  <c r="C40" i="4"/>
  <c r="D40" i="4" s="1"/>
  <c r="C41" i="4"/>
  <c r="D41" i="4" s="1"/>
  <c r="C38" i="4"/>
  <c r="D38" i="4"/>
  <c r="C36" i="4"/>
  <c r="D36" i="4"/>
  <c r="C25" i="4"/>
  <c r="D25" i="4" s="1"/>
  <c r="C11" i="4"/>
  <c r="D11" i="4"/>
  <c r="C34" i="4"/>
  <c r="D34" i="4"/>
  <c r="C32" i="4"/>
  <c r="D32" i="4" s="1"/>
  <c r="C14" i="4"/>
  <c r="D14" i="4"/>
  <c r="C26" i="4"/>
  <c r="D26" i="4"/>
  <c r="G99" i="1"/>
  <c r="K99" i="1"/>
  <c r="G100" i="1"/>
  <c r="K100" i="1"/>
  <c r="G101" i="1"/>
  <c r="K101" i="1"/>
  <c r="B37" i="2"/>
  <c r="E37" i="2"/>
  <c r="F37" i="2" s="1"/>
  <c r="B16" i="2"/>
  <c r="E16" i="2" s="1"/>
  <c r="F16" i="2" s="1"/>
  <c r="B41" i="2"/>
  <c r="E41" i="2" s="1"/>
  <c r="F41" i="2" s="1"/>
  <c r="C39" i="4"/>
  <c r="D39" i="4"/>
  <c r="C23" i="4"/>
  <c r="D23" i="4" s="1"/>
  <c r="C24" i="4"/>
  <c r="D24" i="4"/>
  <c r="C33" i="4"/>
  <c r="D33" i="4" s="1"/>
  <c r="C7" i="4"/>
  <c r="D7" i="4"/>
  <c r="B3" i="2"/>
  <c r="E3" i="2"/>
  <c r="F3" i="2" s="1"/>
  <c r="B55" i="2"/>
  <c r="E55" i="2"/>
  <c r="F55" i="2" s="1"/>
  <c r="B60" i="2"/>
  <c r="E60" i="2" s="1"/>
  <c r="F60" i="2" s="1"/>
  <c r="C30" i="4"/>
  <c r="D30" i="4"/>
  <c r="C9" i="4"/>
  <c r="D9" i="4"/>
  <c r="C6" i="4"/>
  <c r="D6" i="4" s="1"/>
  <c r="C37" i="4"/>
  <c r="D37" i="4"/>
  <c r="C35" i="4"/>
  <c r="D35" i="4"/>
  <c r="C18" i="4"/>
  <c r="D18" i="4" s="1"/>
  <c r="C15" i="4"/>
  <c r="D15" i="4"/>
  <c r="C19" i="4"/>
  <c r="D19" i="4"/>
  <c r="C8" i="4"/>
  <c r="D8" i="4" s="1"/>
  <c r="C27" i="4"/>
  <c r="D27" i="4"/>
  <c r="C28" i="4"/>
  <c r="D28" i="4" s="1"/>
  <c r="C29" i="4"/>
  <c r="D29" i="4" s="1"/>
  <c r="C31" i="4"/>
  <c r="D31" i="4"/>
  <c r="C17" i="4"/>
  <c r="D17" i="4" s="1"/>
  <c r="C16" i="4"/>
  <c r="D16" i="4"/>
  <c r="C3" i="4"/>
  <c r="D3" i="4" s="1"/>
  <c r="C12" i="4"/>
  <c r="D12" i="4"/>
  <c r="C20" i="4"/>
  <c r="D20" i="4" s="1"/>
  <c r="C21" i="4"/>
  <c r="D21" i="4"/>
  <c r="C54" i="4"/>
  <c r="C55" i="4"/>
  <c r="C56" i="4"/>
  <c r="C57" i="4"/>
  <c r="C5" i="4"/>
  <c r="D5" i="4" s="1"/>
  <c r="E99" i="2"/>
  <c r="F99" i="2" s="1"/>
  <c r="G102" i="1" l="1"/>
</calcChain>
</file>

<file path=xl/sharedStrings.xml><?xml version="1.0" encoding="utf-8"?>
<sst xmlns="http://schemas.openxmlformats.org/spreadsheetml/2006/main" count="1136" uniqueCount="674">
  <si>
    <t>Planteurs</t>
  </si>
  <si>
    <t>ID</t>
  </si>
  <si>
    <t>Nom</t>
  </si>
  <si>
    <t>Intitulé</t>
  </si>
  <si>
    <t>Monsieur</t>
  </si>
  <si>
    <t>Adresse1</t>
  </si>
  <si>
    <t>Agriculteur</t>
  </si>
  <si>
    <t>Adresse2</t>
  </si>
  <si>
    <t>NP</t>
  </si>
  <si>
    <t>Localité</t>
  </si>
  <si>
    <t>Allens</t>
  </si>
  <si>
    <t>Cossonay-Ville</t>
  </si>
  <si>
    <t>Soveillame</t>
  </si>
  <si>
    <t>Senarclens</t>
  </si>
  <si>
    <t>Convois</t>
  </si>
  <si>
    <t>Planteur</t>
  </si>
  <si>
    <t>m3</t>
  </si>
  <si>
    <t>Tél. privé</t>
  </si>
  <si>
    <t>Tél. prof</t>
  </si>
  <si>
    <t>type</t>
  </si>
  <si>
    <t>r</t>
  </si>
  <si>
    <t>ID_planteur</t>
  </si>
  <si>
    <t>Commune</t>
  </si>
  <si>
    <t>Communes</t>
  </si>
  <si>
    <t>1304C</t>
  </si>
  <si>
    <t>1304S</t>
  </si>
  <si>
    <t>1304A</t>
  </si>
  <si>
    <t>1304D</t>
  </si>
  <si>
    <t>Dizy</t>
  </si>
  <si>
    <t>ID Commune</t>
  </si>
  <si>
    <t>NP_localité</t>
  </si>
  <si>
    <t>1305</t>
  </si>
  <si>
    <t>Penthalaz</t>
  </si>
  <si>
    <t>1303</t>
  </si>
  <si>
    <t>Penthaz</t>
  </si>
  <si>
    <t>1302</t>
  </si>
  <si>
    <t>Vufflens-la-Ville</t>
  </si>
  <si>
    <t>1031</t>
  </si>
  <si>
    <t>Mex VD</t>
  </si>
  <si>
    <t>1036</t>
  </si>
  <si>
    <t>Sullens</t>
  </si>
  <si>
    <t>1035</t>
  </si>
  <si>
    <t>Bournens</t>
  </si>
  <si>
    <t>1306</t>
  </si>
  <si>
    <t>Daillens</t>
  </si>
  <si>
    <t>1124</t>
  </si>
  <si>
    <t>Gollion</t>
  </si>
  <si>
    <t>1123</t>
  </si>
  <si>
    <t>Aclens</t>
  </si>
  <si>
    <t>1122</t>
  </si>
  <si>
    <t>Romanel-sur-Morges</t>
  </si>
  <si>
    <t>1121</t>
  </si>
  <si>
    <t>Bremblens</t>
  </si>
  <si>
    <t>1026</t>
  </si>
  <si>
    <t>Echandens</t>
  </si>
  <si>
    <t>1115</t>
  </si>
  <si>
    <t>Vullierens</t>
  </si>
  <si>
    <t>1114</t>
  </si>
  <si>
    <t>Colombier VD</t>
  </si>
  <si>
    <t>1117</t>
  </si>
  <si>
    <t>Grancy</t>
  </si>
  <si>
    <t>1116</t>
  </si>
  <si>
    <t>Cottens VD</t>
  </si>
  <si>
    <t>1127</t>
  </si>
  <si>
    <t>Clarmont</t>
  </si>
  <si>
    <t>1136</t>
  </si>
  <si>
    <t>Bussy-Chardonney</t>
  </si>
  <si>
    <t>1308</t>
  </si>
  <si>
    <t>1316</t>
  </si>
  <si>
    <t>Chevilly</t>
  </si>
  <si>
    <t>Le Château</t>
  </si>
  <si>
    <t>1126</t>
  </si>
  <si>
    <t>Vaux-sur-Morges</t>
  </si>
  <si>
    <t>Messieurs</t>
  </si>
  <si>
    <t>r+c</t>
  </si>
  <si>
    <t>Natel</t>
  </si>
  <si>
    <t>Nom et Natel</t>
  </si>
  <si>
    <t>079 449 36 86</t>
  </si>
  <si>
    <t>079 623 56 42</t>
  </si>
  <si>
    <t>079 212 80 63</t>
  </si>
  <si>
    <t>079 449 21 18</t>
  </si>
  <si>
    <t>079 688 31 16</t>
  </si>
  <si>
    <t>076 450 96 40</t>
  </si>
  <si>
    <t>079 637 52 58</t>
  </si>
  <si>
    <t>079 315 22 57</t>
  </si>
  <si>
    <t>079 440 23 82</t>
  </si>
  <si>
    <t>079 342 29 17</t>
  </si>
  <si>
    <t>079 338 09 85</t>
  </si>
  <si>
    <t>078 714 56 14</t>
  </si>
  <si>
    <t>079 214 37 21</t>
  </si>
  <si>
    <t>078 758 61 00</t>
  </si>
  <si>
    <t>079 325 74 20</t>
  </si>
  <si>
    <t>076 335 17 34</t>
  </si>
  <si>
    <t>079 293 52 08</t>
  </si>
  <si>
    <t>079 353 83 31</t>
  </si>
  <si>
    <t>079 658 11 29</t>
  </si>
  <si>
    <t>079 443 45 32</t>
  </si>
  <si>
    <t>079 684 25 31</t>
  </si>
  <si>
    <t>079 720 52 35</t>
  </si>
  <si>
    <t>079 677 12 88</t>
  </si>
  <si>
    <t>Planteur et type</t>
  </si>
  <si>
    <t>Route de Bussigny 4</t>
  </si>
  <si>
    <t>En Pourriaz</t>
  </si>
  <si>
    <t>(JC) 079 447 31 09 (O) 079 429 79 45</t>
  </si>
  <si>
    <t>Ferme du Moulin de Bettens</t>
  </si>
  <si>
    <t>079 606 53 90</t>
  </si>
  <si>
    <t>Barutel</t>
  </si>
  <si>
    <t>079 691 17 82</t>
  </si>
  <si>
    <t>079 622 86 31</t>
  </si>
  <si>
    <t>079 292 37 94</t>
  </si>
  <si>
    <t>1307</t>
  </si>
  <si>
    <t>Lussery-Villars</t>
  </si>
  <si>
    <t>(P) 079 637 11 38 (S) 079 388 23 84</t>
  </si>
  <si>
    <t>079 658 83 86</t>
  </si>
  <si>
    <t>079 401 50 87</t>
  </si>
  <si>
    <t>1001A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</si>
  <si>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</si>
  <si>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</si>
  <si>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</si>
  <si>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</si>
  <si>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</si>
  <si>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</si>
  <si>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</si>
  <si>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</si>
  <si>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</si>
  <si>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</si>
  <si>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</si>
  <si>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</si>
  <si>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</si>
  <si>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</si>
  <si>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</si>
  <si>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</si>
  <si>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</si>
  <si>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1019</t>
  </si>
  <si>
    <t>1020</t>
  </si>
  <si>
    <t>1021</t>
  </si>
  <si>
    <t>1022</t>
  </si>
  <si>
    <t>1023</t>
  </si>
  <si>
    <t>1024</t>
  </si>
  <si>
    <t>1025</t>
  </si>
  <si>
    <t>1027</t>
  </si>
  <si>
    <t>1028</t>
  </si>
  <si>
    <t>1029</t>
  </si>
  <si>
    <t>1030</t>
  </si>
  <si>
    <t>1032</t>
  </si>
  <si>
    <t>1033</t>
  </si>
  <si>
    <t>1034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</si>
  <si>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</si>
  <si>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</si>
  <si>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</si>
  <si>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</si>
  <si>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</si>
  <si>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</si>
  <si>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</si>
  <si>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</si>
  <si>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</si>
  <si>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</si>
  <si>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</si>
  <si>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</si>
  <si>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</si>
  <si>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</si>
  <si>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</si>
  <si>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1053</t>
  </si>
  <si>
    <t>1003A</t>
  </si>
  <si>
    <t>1002A</t>
  </si>
  <si>
    <t>1004A</t>
  </si>
  <si>
    <t>1005A</t>
  </si>
  <si>
    <t>1006A</t>
  </si>
  <si>
    <t>1007A</t>
  </si>
  <si>
    <t>1008A</t>
  </si>
  <si>
    <t>1009A</t>
  </si>
  <si>
    <t>1010A</t>
  </si>
  <si>
    <t>1011A</t>
  </si>
  <si>
    <t>1012A</t>
  </si>
  <si>
    <t>1013A</t>
  </si>
  <si>
    <t>1014A</t>
  </si>
  <si>
    <t>1015A</t>
  </si>
  <si>
    <t>1016A</t>
  </si>
  <si>
    <t>1017A</t>
  </si>
  <si>
    <t>1019A</t>
  </si>
  <si>
    <t>1020A</t>
  </si>
  <si>
    <t>1021A</t>
  </si>
  <si>
    <t>1022A</t>
  </si>
  <si>
    <t>1023A</t>
  </si>
  <si>
    <t>1024A</t>
  </si>
  <si>
    <t>1025A</t>
  </si>
  <si>
    <t>1026A</t>
  </si>
  <si>
    <t>1027A</t>
  </si>
  <si>
    <t>1028A</t>
  </si>
  <si>
    <t>1029A</t>
  </si>
  <si>
    <t>1030A</t>
  </si>
  <si>
    <t>1031A</t>
  </si>
  <si>
    <t>1032A</t>
  </si>
  <si>
    <t>1033A</t>
  </si>
  <si>
    <t>1034A</t>
  </si>
  <si>
    <t>1035A</t>
  </si>
  <si>
    <t>1036A</t>
  </si>
  <si>
    <t>1037A</t>
  </si>
  <si>
    <t>1038A</t>
  </si>
  <si>
    <t>1039A</t>
  </si>
  <si>
    <t>1040A</t>
  </si>
  <si>
    <t>1041A</t>
  </si>
  <si>
    <t>1042A</t>
  </si>
  <si>
    <t>1043A</t>
  </si>
  <si>
    <t>1044A</t>
  </si>
  <si>
    <t>1045A</t>
  </si>
  <si>
    <t>1046A</t>
  </si>
  <si>
    <t>1047A</t>
  </si>
  <si>
    <t>1048A</t>
  </si>
  <si>
    <t>1049A</t>
  </si>
  <si>
    <t>1050A</t>
  </si>
  <si>
    <t>1051A</t>
  </si>
  <si>
    <t>1053A</t>
  </si>
  <si>
    <t>1315</t>
  </si>
  <si>
    <t>La Sarraz</t>
  </si>
  <si>
    <t>Boussens</t>
  </si>
  <si>
    <t>021 861 01 46</t>
  </si>
  <si>
    <t>021 861 14 32</t>
  </si>
  <si>
    <t>021 861 36 42</t>
  </si>
  <si>
    <t>021 731 57 89</t>
  </si>
  <si>
    <t>021 862 77 66</t>
  </si>
  <si>
    <t>021 861 30 12</t>
  </si>
  <si>
    <t>021 861 12 26</t>
  </si>
  <si>
    <t>1317</t>
  </si>
  <si>
    <t>Orny</t>
  </si>
  <si>
    <t>021 866 65 59</t>
  </si>
  <si>
    <t>Petit-Penthalaz 4</t>
  </si>
  <si>
    <t>021 862 90 33</t>
  </si>
  <si>
    <t>021 862 70 80</t>
  </si>
  <si>
    <t>021 861 02 79</t>
  </si>
  <si>
    <t>Rue du Cottet 4</t>
  </si>
  <si>
    <t>021 862 92 31</t>
  </si>
  <si>
    <t>(M) 079 224 82 60 (Ma) 079 723 67 44 (L) 079 637 69 23</t>
  </si>
  <si>
    <t>021 800 30 18</t>
  </si>
  <si>
    <t>Route de la Vallée</t>
  </si>
  <si>
    <t>021 861 15 63</t>
  </si>
  <si>
    <t>Route de Cossonay 5</t>
  </si>
  <si>
    <t>021 869 82 38</t>
  </si>
  <si>
    <t>Route d'Eclépens 22</t>
  </si>
  <si>
    <t>021 862 92 49</t>
  </si>
  <si>
    <t>021 869 99 11</t>
  </si>
  <si>
    <t>Route d'Eclépens 16</t>
  </si>
  <si>
    <t>021 862 92 88</t>
  </si>
  <si>
    <t>(Ad) 079 378 36 94 (An) 079 674 96 31</t>
  </si>
  <si>
    <t>021 862 90 69</t>
  </si>
  <si>
    <t>021 861 24 19</t>
  </si>
  <si>
    <t>021 732 17 34</t>
  </si>
  <si>
    <t>079 225 07 35</t>
  </si>
  <si>
    <t>021 701 49 72</t>
  </si>
  <si>
    <t>021 731 37 05</t>
  </si>
  <si>
    <t>021 731 44 95</t>
  </si>
  <si>
    <t>Rue de la Croix-Blanche 2</t>
  </si>
  <si>
    <t>021 731 12 24</t>
  </si>
  <si>
    <t>021 800 42 76</t>
  </si>
  <si>
    <t>021 731 40 57</t>
  </si>
  <si>
    <t>Route de Bremblens 13</t>
  </si>
  <si>
    <t>021 703 23 24</t>
  </si>
  <si>
    <t>021 731 32 66</t>
  </si>
  <si>
    <t>021 731 15 43</t>
  </si>
  <si>
    <t>021 801 33 06</t>
  </si>
  <si>
    <t>021 801 88 11</t>
  </si>
  <si>
    <t>021 861 36 84</t>
  </si>
  <si>
    <t>021 862 91 85</t>
  </si>
  <si>
    <t>079 767 65 79</t>
  </si>
  <si>
    <t>021 861 17 05</t>
  </si>
  <si>
    <t>021 861 06 92</t>
  </si>
  <si>
    <t>021 861 19 31</t>
  </si>
  <si>
    <t>021 861 05 61</t>
  </si>
  <si>
    <t>021 861 02 80</t>
  </si>
  <si>
    <t>1052</t>
  </si>
  <si>
    <t>021 861 13 33</t>
  </si>
  <si>
    <t>1054</t>
  </si>
  <si>
    <t>Route de Cossonay-Gare 1</t>
  </si>
  <si>
    <t>079 310 48 54</t>
  </si>
  <si>
    <t>021 862 91 58</t>
  </si>
  <si>
    <t>1055</t>
  </si>
  <si>
    <t>Route de Penthaz 5</t>
  </si>
  <si>
    <t>079 695 31 27</t>
  </si>
  <si>
    <t>021 861 40 96</t>
  </si>
  <si>
    <t>1052A</t>
  </si>
  <si>
    <t>1054A</t>
  </si>
  <si>
    <t>1055A</t>
  </si>
  <si>
    <t>Bettens</t>
  </si>
  <si>
    <t>078 763 84 13</t>
  </si>
  <si>
    <t>021 731 24 88</t>
  </si>
  <si>
    <t>Place du Château</t>
  </si>
  <si>
    <t>021 869 91 21</t>
  </si>
  <si>
    <t>Ruelle de Couvaloup</t>
  </si>
  <si>
    <t>021 869 97 20</t>
  </si>
  <si>
    <t>021 869 84 58</t>
  </si>
  <si>
    <t>1056</t>
  </si>
  <si>
    <t>1057</t>
  </si>
  <si>
    <t>1058</t>
  </si>
  <si>
    <t>1059</t>
  </si>
  <si>
    <t>079 257 12 04</t>
  </si>
  <si>
    <t>021 731 12 14</t>
  </si>
  <si>
    <t>1056A</t>
  </si>
  <si>
    <t>(O) 078 608 59 70 (N) 079 316 38 36</t>
  </si>
  <si>
    <t>1057A</t>
  </si>
  <si>
    <t>1058A</t>
  </si>
  <si>
    <t>1059A</t>
  </si>
  <si>
    <t>021 861 02 24</t>
  </si>
  <si>
    <t>Convoi 1</t>
  </si>
  <si>
    <t>Convoi 2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</si>
  <si>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</si>
  <si>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</si>
  <si>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</si>
  <si>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</si>
  <si>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</si>
  <si>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</si>
  <si>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</si>
  <si>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</si>
  <si>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</si>
  <si>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</si>
  <si>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</si>
  <si>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</si>
  <si>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</si>
  <si>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</si>
  <si>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</si>
  <si>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079 447 30 84</t>
  </si>
  <si>
    <t>1148C</t>
  </si>
  <si>
    <t>Cuarnens</t>
  </si>
  <si>
    <t>1148V</t>
  </si>
  <si>
    <t>Chavannes-le-Veyron</t>
  </si>
  <si>
    <t>021 864 56 01</t>
  </si>
  <si>
    <t>079 274 08 45</t>
  </si>
  <si>
    <t>021 864 52 15</t>
  </si>
  <si>
    <t>079 445 14 60</t>
  </si>
  <si>
    <t>021 864 51 33</t>
  </si>
  <si>
    <t>079 633 91 54</t>
  </si>
  <si>
    <t>021 864 50 27</t>
  </si>
  <si>
    <t>Rue du Temple</t>
  </si>
  <si>
    <t>078 882 45 24</t>
  </si>
  <si>
    <t>021 864 30 36</t>
  </si>
  <si>
    <t>1148I</t>
  </si>
  <si>
    <t>L'Isle</t>
  </si>
  <si>
    <t>021 864 51 82</t>
  </si>
  <si>
    <t>079 627 90 77</t>
  </si>
  <si>
    <t>021 861 00 91</t>
  </si>
  <si>
    <t>021 861 29 47</t>
  </si>
  <si>
    <t>021 862 15 24</t>
  </si>
  <si>
    <t>079 764 67 64</t>
  </si>
  <si>
    <t>021 861 03 67</t>
  </si>
  <si>
    <t>Rue JJ Porchat 11</t>
  </si>
  <si>
    <t>079 225 72 76</t>
  </si>
  <si>
    <t>021 861 09 78</t>
  </si>
  <si>
    <t>021 861 14 79</t>
  </si>
  <si>
    <t>1148c</t>
  </si>
  <si>
    <t>1060A</t>
  </si>
  <si>
    <t>1061A</t>
  </si>
  <si>
    <t>1062A</t>
  </si>
  <si>
    <t>1063A</t>
  </si>
  <si>
    <t>1064A</t>
  </si>
  <si>
    <t>1065A</t>
  </si>
  <si>
    <t>1066A</t>
  </si>
  <si>
    <t>1067A</t>
  </si>
  <si>
    <t>1068A</t>
  </si>
  <si>
    <t>1069A</t>
  </si>
  <si>
    <t>1070A</t>
  </si>
  <si>
    <t>1071A</t>
  </si>
  <si>
    <t>1072A</t>
  </si>
  <si>
    <t>1073A</t>
  </si>
  <si>
    <t>1074A</t>
  </si>
  <si>
    <t>1304s</t>
  </si>
  <si>
    <t>Les Rosses</t>
  </si>
  <si>
    <t>1075</t>
  </si>
  <si>
    <t>1076</t>
  </si>
  <si>
    <t>1148v</t>
  </si>
  <si>
    <t>021 731 25 48</t>
  </si>
  <si>
    <t>079 628 94 93</t>
  </si>
  <si>
    <t>1075A</t>
  </si>
  <si>
    <t>1076A</t>
  </si>
  <si>
    <t>079 623 31 92</t>
  </si>
  <si>
    <t>021 861 43 18</t>
  </si>
  <si>
    <t>079 447 46 23</t>
  </si>
  <si>
    <t>078 809 73 85</t>
  </si>
  <si>
    <t>079 475 90 62</t>
  </si>
  <si>
    <t>021 861 07 87</t>
  </si>
  <si>
    <t>Grand-Faubourg</t>
  </si>
  <si>
    <t>1147</t>
  </si>
  <si>
    <t>Montricher</t>
  </si>
  <si>
    <t>079 622 38 25</t>
  </si>
  <si>
    <t>021 864 59 25</t>
  </si>
  <si>
    <t>1077</t>
  </si>
  <si>
    <t>021 861 01 83</t>
  </si>
  <si>
    <t>1077A</t>
  </si>
  <si>
    <t>Ch. des Plantaz 7</t>
  </si>
  <si>
    <t>La Chaux-sur-Cossonay</t>
  </si>
  <si>
    <t>Route du Mont 8</t>
  </si>
  <si>
    <t>Ch. des Terrailles 31</t>
  </si>
  <si>
    <t>079 335 87 81</t>
  </si>
  <si>
    <t>Rue du Village 4</t>
  </si>
  <si>
    <t>La Vuy 12</t>
  </si>
  <si>
    <t>079 485 62 05</t>
  </si>
  <si>
    <t>1404</t>
  </si>
  <si>
    <t>Cuarny</t>
  </si>
  <si>
    <t>024 425 73 91</t>
  </si>
  <si>
    <t>1078</t>
  </si>
  <si>
    <t>Rue du Château 13</t>
  </si>
  <si>
    <t>021 862 90 70</t>
  </si>
  <si>
    <t>1079</t>
  </si>
  <si>
    <t>079 708 00 74</t>
  </si>
  <si>
    <t>021 862 90 28</t>
  </si>
  <si>
    <t>1078A</t>
  </si>
  <si>
    <t>Rue du Vieux collège 12</t>
  </si>
  <si>
    <t>Rte du Levant</t>
  </si>
  <si>
    <t>079 245 05 77</t>
  </si>
  <si>
    <t>079 621 99 90</t>
  </si>
  <si>
    <t>Bovet</t>
  </si>
  <si>
    <t>Rue de la Cantonale 7</t>
  </si>
  <si>
    <t>1079A</t>
  </si>
  <si>
    <t>Rte de Chavannes 2</t>
  </si>
  <si>
    <t>Rte de Chavannes 10</t>
  </si>
  <si>
    <t>Rue du Château 15</t>
  </si>
  <si>
    <t>(E) 079 321 30 57 (Steve) 079 786 12 89</t>
  </si>
  <si>
    <t>1080</t>
  </si>
  <si>
    <t>Prévondavaux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</si>
  <si>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</si>
  <si>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</si>
  <si>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</si>
  <si>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</si>
  <si>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</si>
  <si>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</si>
  <si>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</si>
  <si>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</si>
  <si>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</si>
  <si>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</si>
  <si>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</si>
  <si>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</si>
  <si>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</si>
  <si>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</si>
  <si>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</si>
  <si>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</si>
  <si>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</si>
  <si>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</si>
  <si>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</si>
  <si>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079 642 56 73</t>
  </si>
  <si>
    <t>021 861 25 31</t>
  </si>
  <si>
    <t>Rte d'Ittens 26</t>
  </si>
  <si>
    <t>021 861 13 22</t>
  </si>
  <si>
    <t>Rue du Temple 4</t>
  </si>
  <si>
    <t xml:space="preserve">078 626 15 88 </t>
  </si>
  <si>
    <t>021 864 57 51</t>
  </si>
  <si>
    <t>079 309 37 72 (Etienne)</t>
  </si>
  <si>
    <t>021 864 50 38</t>
  </si>
  <si>
    <t>Rue de Gland 23</t>
  </si>
  <si>
    <t>079 675 00 64</t>
  </si>
  <si>
    <t>021 869 97 01</t>
  </si>
  <si>
    <t>079 376 62 92</t>
  </si>
  <si>
    <t>021 869 98 08</t>
  </si>
  <si>
    <t>1148</t>
  </si>
  <si>
    <t>Echichens</t>
  </si>
  <si>
    <t>Villars-Bozon</t>
  </si>
  <si>
    <t>1112</t>
  </si>
  <si>
    <t>079 204 42 22</t>
  </si>
  <si>
    <t>Domaine de la Riettaz</t>
  </si>
  <si>
    <t>079 418 96 42</t>
  </si>
  <si>
    <t>021 869 91 56</t>
  </si>
  <si>
    <t>1018</t>
  </si>
  <si>
    <t>Rte de Dauphin 1</t>
  </si>
  <si>
    <t>021 803 24 41</t>
  </si>
  <si>
    <t>Ruelle de l'Eglise 4</t>
  </si>
  <si>
    <t>078 623 25 91</t>
  </si>
  <si>
    <t>021 869 91 72</t>
  </si>
  <si>
    <t>1018A</t>
  </si>
  <si>
    <t>1080A</t>
  </si>
  <si>
    <t>1081A</t>
  </si>
  <si>
    <t>1082A</t>
  </si>
  <si>
    <t>1083A</t>
  </si>
  <si>
    <t>1084A</t>
  </si>
  <si>
    <t>1085A</t>
  </si>
  <si>
    <t>1086A</t>
  </si>
  <si>
    <t>8.11+6.12</t>
  </si>
  <si>
    <t>4.10+17.11</t>
  </si>
  <si>
    <t>11.10+29.11</t>
  </si>
  <si>
    <t>19.10+18.12</t>
  </si>
  <si>
    <t>2.10+10.12</t>
  </si>
  <si>
    <t>7.10+17.11</t>
  </si>
  <si>
    <t>21.10+8.11</t>
  </si>
  <si>
    <t>(Fr) 079 212 82 47 (Eric) 079 381 34 54</t>
  </si>
  <si>
    <t>Bercher</t>
  </si>
  <si>
    <t>Ch. Des Sept-Fontaines 7</t>
  </si>
  <si>
    <t>1087A</t>
  </si>
  <si>
    <t>1088A</t>
  </si>
  <si>
    <t>1090A</t>
  </si>
  <si>
    <t>1091A</t>
  </si>
  <si>
    <t>02.10+23.10</t>
  </si>
  <si>
    <t>03.10+24.10</t>
  </si>
  <si>
    <t>24.10+31.10</t>
  </si>
  <si>
    <t>10.10+14.11</t>
  </si>
  <si>
    <t>20.11+21.11</t>
  </si>
  <si>
    <t>23.10+27.11</t>
  </si>
  <si>
    <t>24.10+27.11</t>
  </si>
  <si>
    <t>23.10+28.11</t>
  </si>
  <si>
    <t>28.11+4.12</t>
  </si>
  <si>
    <t>31.10+10.12</t>
  </si>
  <si>
    <t>03.10+21.11+11.12</t>
  </si>
  <si>
    <t>10.10+13.11+17.12</t>
  </si>
  <si>
    <t>13.11+17.12</t>
  </si>
  <si>
    <t>14.11+18.12</t>
  </si>
  <si>
    <t>Place du Collège 5</t>
  </si>
  <si>
    <t>Rte de Raffort 9</t>
  </si>
  <si>
    <t>Au Vieux Village 12</t>
  </si>
  <si>
    <t>Rte de la Plantaz 3</t>
  </si>
  <si>
    <t>Chemin du Prieuré 8</t>
  </si>
  <si>
    <t>Rue du Battoir 7</t>
  </si>
  <si>
    <t>Route de Mex 20</t>
  </si>
  <si>
    <t>Rue de la Grange-Neuve 11</t>
  </si>
  <si>
    <t>Rue de Croix 11</t>
  </si>
  <si>
    <t>079 623 45 32</t>
  </si>
  <si>
    <t>021 869 94 86</t>
  </si>
  <si>
    <t>Rue de Gland 11</t>
  </si>
  <si>
    <t>(R) 079 623 98 11  (S) 079 458 24 08  (Y) 079 205 95 17</t>
  </si>
  <si>
    <t>021 861 12 59</t>
  </si>
  <si>
    <t>021 861 14 49</t>
  </si>
  <si>
    <t>1092A</t>
  </si>
  <si>
    <t>Rte de St Denis 4</t>
  </si>
  <si>
    <t>079 660 28 76</t>
  </si>
  <si>
    <t>021 862 13 57</t>
  </si>
  <si>
    <t>1089A</t>
  </si>
  <si>
    <t>1142</t>
  </si>
  <si>
    <t>Pampigny</t>
  </si>
  <si>
    <t>St Denis 110</t>
  </si>
  <si>
    <t>021 861 19 24</t>
  </si>
  <si>
    <t>St Denis 103</t>
  </si>
  <si>
    <t>021 861 22 57</t>
  </si>
  <si>
    <t>Route de l'Etraz 31</t>
  </si>
  <si>
    <t>Rue de L'Isle 20</t>
  </si>
  <si>
    <t>Sur Granges 8</t>
  </si>
  <si>
    <t>Rue d'Ittens 18</t>
  </si>
  <si>
    <t>Rte du Mont de May 4</t>
  </si>
  <si>
    <t>Les Mousses 38</t>
  </si>
  <si>
    <t>Rte de Mauraz 10a</t>
  </si>
  <si>
    <t>Rte de Mauraz 6</t>
  </si>
  <si>
    <t>Rue des Fontaines 11</t>
  </si>
  <si>
    <t>Rue du Pavé 2</t>
  </si>
  <si>
    <t>Rte de St-Denis 10</t>
  </si>
  <si>
    <t>021 861 06 68</t>
  </si>
  <si>
    <t>079 278 17 35</t>
  </si>
  <si>
    <t>021 887 02 40</t>
  </si>
  <si>
    <t>Association</t>
  </si>
  <si>
    <t>078 803 91 25</t>
  </si>
  <si>
    <t>Rte d'Eclépens 9</t>
  </si>
  <si>
    <t>079 629 81 36</t>
  </si>
  <si>
    <t>021 862 91 36</t>
  </si>
  <si>
    <t>Rue du Château 7</t>
  </si>
  <si>
    <t>076 501 80 41</t>
  </si>
  <si>
    <t>021 862 91 14</t>
  </si>
  <si>
    <t>1377</t>
  </si>
  <si>
    <t>Oulens-sous-Echallens</t>
  </si>
  <si>
    <t>Rue du Battoir 4</t>
  </si>
  <si>
    <t>23.10+5.11</t>
  </si>
  <si>
    <t>22.10+6.11</t>
  </si>
  <si>
    <t>20.11+26.11</t>
  </si>
  <si>
    <t>20.11+11.12</t>
  </si>
  <si>
    <t>Chaillet</t>
  </si>
  <si>
    <t>Wuichet</t>
  </si>
  <si>
    <t xml:space="preserve">(CA) 079 312 82 67  </t>
  </si>
  <si>
    <t>(D)079 388 96 01  (J)079 388 96 02</t>
  </si>
  <si>
    <t>078 632 13 89        (JPM 079 204 42 22)</t>
  </si>
  <si>
    <t>079 275 45 23        (Séb) 079 750 02 10</t>
  </si>
  <si>
    <t>(D) 079 655 89 74      (D) 079 662 76 00</t>
  </si>
  <si>
    <t>(L) 079 409 17 15       (M) 079 517 32 10</t>
  </si>
  <si>
    <t>p.a François Chevalley</t>
  </si>
  <si>
    <t>Rte de Grancy 26</t>
  </si>
  <si>
    <t>Rte se St Saphorin 1</t>
  </si>
  <si>
    <t>Rue de Mussel 1</t>
  </si>
  <si>
    <t>Rte de Crausaz 4</t>
  </si>
  <si>
    <t>Rue du Village 13</t>
  </si>
  <si>
    <t>4.11+13.12</t>
  </si>
  <si>
    <t>5.11+19.11</t>
  </si>
  <si>
    <t>Ch du Montillier 17</t>
  </si>
  <si>
    <t>Rue du Village 20</t>
  </si>
  <si>
    <t>Rue du Village 25</t>
  </si>
  <si>
    <t>021 869 93 57</t>
  </si>
  <si>
    <t>Au Village 40</t>
  </si>
  <si>
    <t>Villars-Ste-Croix</t>
  </si>
  <si>
    <t>079 247 15 09</t>
  </si>
  <si>
    <t>Bois des Fives 1</t>
  </si>
  <si>
    <t>021 800 32 65</t>
  </si>
  <si>
    <t>Place du Village 16</t>
  </si>
  <si>
    <t>021 869 90 47</t>
  </si>
  <si>
    <t>079 330 61 91</t>
  </si>
  <si>
    <t>079 318 51 22</t>
  </si>
  <si>
    <t>079 395 89 25</t>
  </si>
  <si>
    <t>079 375 29 01</t>
  </si>
  <si>
    <t>Famille</t>
  </si>
  <si>
    <t>Rte de Gollion 1</t>
  </si>
  <si>
    <t>Rue de Moiry 19</t>
  </si>
  <si>
    <t>Soveillame 6</t>
  </si>
  <si>
    <t>1143</t>
  </si>
  <si>
    <t>Apples</t>
  </si>
  <si>
    <t>Ruelle de Couvaloup 3</t>
  </si>
  <si>
    <t>Rue du Village 33b</t>
  </si>
  <si>
    <t>Pl de la Grande fontaine 1</t>
  </si>
  <si>
    <t>Crissier</t>
  </si>
  <si>
    <t>076 546 12 10</t>
  </si>
  <si>
    <t>Ch du Buckley 2</t>
  </si>
  <si>
    <t>(J) 079 617 73 04  (F) 079 447 58 17</t>
  </si>
  <si>
    <t>021 869 90 60</t>
  </si>
  <si>
    <t>Route de Morges 9</t>
  </si>
  <si>
    <t xml:space="preserve">(P) 079 705 49 93 </t>
  </si>
  <si>
    <t>Rue du Bourquin B</t>
  </si>
  <si>
    <t>Le Bochet 5</t>
  </si>
  <si>
    <t>021 800 09 51</t>
  </si>
  <si>
    <t xml:space="preserve">(J) 079 405 35 29      (S) 079 647 31 14 </t>
  </si>
  <si>
    <t>(J.Probst) 079 405 35 29    079 715 55 64</t>
  </si>
  <si>
    <t>La Tine</t>
  </si>
  <si>
    <t>079 310 02 72</t>
  </si>
  <si>
    <t>021 800 02 72</t>
  </si>
  <si>
    <t>8.10+21.10</t>
  </si>
  <si>
    <t>8.10+28.10</t>
  </si>
  <si>
    <t>29.9+4.11</t>
  </si>
  <si>
    <t>8.10.19.11</t>
  </si>
  <si>
    <t>14.10+19.11</t>
  </si>
  <si>
    <t>27.10+24.11</t>
  </si>
  <si>
    <t>23.9+3.12</t>
  </si>
  <si>
    <t>25.11+10.12</t>
  </si>
  <si>
    <t>3.12+10.12</t>
  </si>
  <si>
    <t xml:space="preserve">(Y)079 430 05 32 (JP)079 273 03 73 </t>
  </si>
  <si>
    <t>079 636 71 89</t>
  </si>
  <si>
    <t>Ependes</t>
  </si>
  <si>
    <t>1424</t>
  </si>
  <si>
    <t>024 435 17 26</t>
  </si>
  <si>
    <t>077 400 38 14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</si>
  <si>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</si>
  <si>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</si>
  <si>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</si>
  <si>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</si>
  <si>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</si>
  <si>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</si>
  <si>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</si>
  <si>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</si>
  <si>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</si>
  <si>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</si>
  <si>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</si>
  <si>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</si>
  <si>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1113</t>
  </si>
  <si>
    <t>1118</t>
  </si>
  <si>
    <t>1119</t>
  </si>
  <si>
    <t>AAA bbb</t>
  </si>
  <si>
    <t>CCC ddd</t>
  </si>
  <si>
    <t>EEE fff</t>
  </si>
  <si>
    <t>GGG hhh</t>
  </si>
  <si>
    <t>III jjj</t>
  </si>
  <si>
    <t>KKK lll</t>
  </si>
  <si>
    <t>1103a</t>
  </si>
  <si>
    <t>1104a</t>
  </si>
  <si>
    <t>1105a</t>
  </si>
  <si>
    <t>1106a</t>
  </si>
  <si>
    <t>1107a</t>
  </si>
  <si>
    <t>1108a</t>
  </si>
  <si>
    <t>1109a</t>
  </si>
  <si>
    <t>1110a</t>
  </si>
  <si>
    <t>1111a</t>
  </si>
  <si>
    <t>1112a</t>
  </si>
  <si>
    <t>1113a</t>
  </si>
  <si>
    <t>1114a</t>
  </si>
  <si>
    <t>1115a</t>
  </si>
  <si>
    <t>1116a</t>
  </si>
  <si>
    <t>1117a</t>
  </si>
  <si>
    <t>1118a</t>
  </si>
  <si>
    <t>1119a</t>
  </si>
  <si>
    <t>1120a</t>
  </si>
  <si>
    <t>1096A</t>
  </si>
  <si>
    <t>1093A</t>
  </si>
  <si>
    <t>1094A</t>
  </si>
  <si>
    <t>1095A</t>
  </si>
  <si>
    <t>1097A</t>
  </si>
  <si>
    <t>1098A</t>
  </si>
  <si>
    <t>1099A</t>
  </si>
  <si>
    <t>1100A</t>
  </si>
  <si>
    <t>1101A</t>
  </si>
  <si>
    <t>1102A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</si>
</sst>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2" x14ac:knownFonts="1">
    <font>
      <sz val="10"/>
      <name val="Arial"/>
    </font>
    <font>
      <sz val="9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3" borderId="0" xfId="0" applyFont="1" applyFill="1"/>
    <xf numFmtId="49" fontId="1" fillId="3" borderId="0" xfId="0" applyNumberFormat="1" applyFont="1" applyFill="1" applyAlignment="1">
      <alignment horizontal="left"/>
    </xf>
    <xf numFmtId="0" fontId="1" fillId="4" borderId="0" xfId="0" applyFont="1" applyFill="1"/>
    <xf numFmtId="0" fontId="1" fillId="4" borderId="0" xfId="0" quotePrefix="1" applyFont="1" applyFill="1"/>
    <xf numFmtId="0" fontId="1" fillId="0" borderId="0" xfId="0" applyFont="1"/>
    <xf numFmtId="49" fontId="1" fillId="0" borderId="0" xfId="0" applyNumberFormat="1" applyFont="1" applyAlignment="1">
      <alignment horizontal="left"/>
    </xf>
    <xf numFmtId="49" fontId="1" fillId="0" borderId="0" xfId="0" applyNumberFormat="1" applyFont="1"/>
    <xf numFmtId="49" fontId="1" fillId="5" borderId="0" xfId="0" applyNumberFormat="1" applyFont="1" applyFill="1"/>
    <xf numFmtId="0" fontId="1" fillId="5" borderId="0" xfId="0" applyFont="1" applyFill="1"/>
    <xf numFmtId="165" fontId="1" fillId="5" borderId="0" xfId="0" applyNumberFormat="1" applyFont="1" applyFill="1"/>
    <xf numFmtId="49" fontId="1" fillId="4" borderId="0" xfId="0" applyNumberFormat="1" applyFont="1" applyFill="1" applyProtection="1">
      <protection locked="0"/>
    </xf>
    <xf numFmtId="165" fontId="1" fillId="4" borderId="0" xfId="0" quotePrefix="1" applyNumberFormat="1" applyFont="1" applyFill="1" applyProtection="1">
      <protection locked="0"/>
    </xf>
    <xf numFmtId="0" fontId="1" fillId="4" borderId="0" xfId="0" applyFont="1" applyFill="1" applyProtection="1">
      <protection locked="0"/>
    </xf>
    <xf numFmtId="165" fontId="1" fillId="4" borderId="0" xfId="0" applyNumberFormat="1" applyFont="1" applyFill="1" applyProtection="1">
      <protection locked="0"/>
    </xf>
    <xf numFmtId="165" fontId="1" fillId="0" borderId="0" xfId="0" applyNumberFormat="1" applyFon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Protection="1">
      <protection locked="0"/>
    </xf>
    <xf numFmtId="49" fontId="1" fillId="2" borderId="0" xfId="0" applyNumberFormat="1" applyFont="1" applyFill="1" applyAlignment="1" applyProtection="1">
      <alignment horizontal="left"/>
      <protection locked="0"/>
    </xf>
    <xf numFmtId="0" fontId="1" fillId="0" borderId="0" xfId="0" applyFont="1" applyFill="1"/>
    <xf numFmtId="49" fontId="1" fillId="3" borderId="0" xfId="0" applyNumberFormat="1" applyFont="1" applyFill="1" applyAlignment="1" applyProtection="1">
      <alignment horizontal="center"/>
    </xf>
    <xf numFmtId="49" fontId="1" fillId="2" borderId="0" xfId="0" quotePrefix="1" applyNumberFormat="1" applyFont="1" applyFill="1" applyAlignment="1" applyProtection="1">
      <alignment horizontal="center"/>
    </xf>
    <xf numFmtId="49" fontId="1" fillId="0" borderId="0" xfId="0" applyNumberFormat="1" applyFont="1" applyAlignment="1" applyProtection="1">
      <alignment horizontal="center"/>
    </xf>
    <xf numFmtId="0" fontId="1" fillId="3" borderId="0" xfId="0" applyFont="1" applyFill="1" applyAlignment="1">
      <alignment horizontal="center"/>
    </xf>
    <xf numFmtId="0" fontId="1" fillId="2" borderId="0" xfId="0" applyFont="1" applyFill="1" applyAlignment="1" applyProtection="1">
      <alignment horizontal="center"/>
      <protection locked="0"/>
    </xf>
    <xf numFmtId="0" fontId="1" fillId="2" borderId="0" xfId="0" quotePrefix="1" applyFont="1" applyFill="1" applyAlignment="1" applyProtection="1">
      <alignment horizontal="center"/>
      <protection locked="0"/>
    </xf>
    <xf numFmtId="49" fontId="1" fillId="2" borderId="1" xfId="0" quotePrefix="1" applyNumberFormat="1" applyFont="1" applyFill="1" applyBorder="1" applyAlignment="1" applyProtection="1">
      <alignment horizontal="center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quotePrefix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49" fontId="1" fillId="2" borderId="1" xfId="0" applyNumberFormat="1" applyFont="1" applyFill="1" applyBorder="1" applyAlignment="1" applyProtection="1">
      <alignment horizontal="left"/>
      <protection locked="0"/>
    </xf>
    <xf numFmtId="0" fontId="1" fillId="4" borderId="1" xfId="0" applyFont="1" applyFill="1" applyBorder="1"/>
    <xf numFmtId="0" fontId="1" fillId="0" borderId="1" xfId="0" applyFont="1" applyFill="1" applyBorder="1"/>
    <xf numFmtId="0" fontId="1" fillId="0" borderId="1" xfId="0" applyFont="1" applyBorder="1"/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Protection="1">
      <protection locked="0"/>
    </xf>
    <xf numFmtId="0" fontId="1" fillId="2" borderId="0" xfId="0" quotePrefix="1" applyFont="1" applyFill="1" applyBorder="1" applyAlignment="1" applyProtection="1">
      <alignment horizontal="center"/>
      <protection locked="0"/>
    </xf>
    <xf numFmtId="49" fontId="1" fillId="2" borderId="0" xfId="0" applyNumberFormat="1" applyFont="1" applyFill="1" applyBorder="1" applyAlignment="1" applyProtection="1">
      <alignment horizontal="left"/>
      <protection locked="0"/>
    </xf>
    <xf numFmtId="0" fontId="1" fillId="2" borderId="0" xfId="0" applyFont="1" applyFill="1" applyBorder="1"/>
    <xf numFmtId="0" fontId="1" fillId="3" borderId="0" xfId="0" applyFont="1" applyFill="1" applyProtection="1">
      <protection locked="0"/>
    </xf>
    <xf numFmtId="0" fontId="1" fillId="4" borderId="1" xfId="0" applyFont="1" applyFill="1" applyBorder="1" applyProtection="1">
      <protection locked="0"/>
    </xf>
    <xf numFmtId="0" fontId="1" fillId="4" borderId="0" xfId="0" applyFont="1" applyFill="1" applyBorder="1" applyProtection="1">
      <protection locked="0"/>
    </xf>
    <xf numFmtId="0" fontId="1" fillId="0" borderId="0" xfId="0" applyFont="1" applyProtection="1">
      <protection locked="0"/>
    </xf>
    <xf numFmtId="0" fontId="1" fillId="4" borderId="0" xfId="0" quotePrefix="1" applyFont="1" applyFill="1" applyAlignment="1">
      <alignment horizontal="left"/>
    </xf>
    <xf numFmtId="0" fontId="1" fillId="0" borderId="0" xfId="0" quotePrefix="1" applyFont="1" applyFill="1"/>
    <xf numFmtId="0" fontId="1" fillId="0" borderId="0" xfId="0" applyFont="1" applyFill="1" applyAlignment="1">
      <alignment horizontal="center"/>
    </xf>
    <xf numFmtId="49" fontId="1" fillId="4" borderId="1" xfId="0" applyNumberFormat="1" applyFont="1" applyFill="1" applyBorder="1" applyProtection="1">
      <protection locked="0"/>
    </xf>
    <xf numFmtId="0" fontId="1" fillId="4" borderId="1" xfId="0" quotePrefix="1" applyFont="1" applyFill="1" applyBorder="1"/>
    <xf numFmtId="165" fontId="1" fillId="4" borderId="1" xfId="0" applyNumberFormat="1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" fontId="1" fillId="6" borderId="2" xfId="0" applyNumberFormat="1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16" fontId="1" fillId="6" borderId="0" xfId="0" applyNumberFormat="1" applyFont="1" applyFill="1" applyBorder="1" applyAlignment="1">
      <alignment horizontal="center" vertical="center"/>
    </xf>
    <xf numFmtId="16" fontId="1" fillId="6" borderId="3" xfId="0" applyNumberFormat="1" applyFont="1" applyFill="1" applyBorder="1" applyAlignment="1">
      <alignment horizontal="center" vertical="center"/>
    </xf>
    <xf numFmtId="16" fontId="1" fillId="6" borderId="1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" fontId="1" fillId="6" borderId="4" xfId="0" applyNumberFormat="1" applyFont="1" applyFill="1" applyBorder="1" applyAlignment="1">
      <alignment horizontal="center" vertical="center"/>
    </xf>
    <xf numFmtId="16" fontId="1" fillId="6" borderId="5" xfId="0" applyNumberFormat="1" applyFont="1" applyFill="1" applyBorder="1" applyAlignment="1">
      <alignment horizontal="center" vertical="center"/>
    </xf>
    <xf numFmtId="16" fontId="1" fillId="0" borderId="4" xfId="0" applyNumberFormat="1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/>
    <xf numFmtId="49" fontId="1" fillId="2" borderId="0" xfId="0" quotePrefix="1" applyNumberFormat="1" applyFont="1" applyFill="1" applyBorder="1" applyAlignment="1" applyProtection="1">
      <alignment horizontal="center"/>
    </xf>
    <xf numFmtId="49" fontId="1" fillId="4" borderId="0" xfId="0" applyNumberFormat="1" applyFont="1" applyFill="1" applyBorder="1" applyProtection="1">
      <protection locked="0"/>
    </xf>
    <xf numFmtId="0" fontId="1" fillId="4" borderId="0" xfId="0" quotePrefix="1" applyFont="1" applyFill="1" applyBorder="1"/>
    <xf numFmtId="165" fontId="1" fillId="4" borderId="0" xfId="0" applyNumberFormat="1" applyFont="1" applyFill="1" applyBorder="1" applyProtection="1">
      <protection locked="0"/>
    </xf>
    <xf numFmtId="0" fontId="1" fillId="4" borderId="0" xfId="0" applyFont="1" applyFill="1" applyBorder="1"/>
    <xf numFmtId="0" fontId="1" fillId="3" borderId="4" xfId="0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21"/>
  <sheetViews>
    <sheetView workbookViewId="0">
      <pane xSplit="2" ySplit="2" topLeftCell="C63" activePane="bottomRight" state="frozen"/>
      <selection pane="topRight" activeCell="C1" sqref="C1"/>
      <selection pane="bottomLeft" activeCell="A3" sqref="A3"/>
      <selection pane="bottomRight" activeCell="B104" sqref="B104"/>
    </sheetView>
  </sheetViews>
  <sheetFormatPr baseColWidth="10" defaultRowHeight="15" customHeight="1" x14ac:dyDescent="0.15"/>
  <cols>
    <col min="1" max="1" width="7.7109375" style="25" customWidth="1"/>
    <col min="2" max="2" width="21.140625" style="5" customWidth="1"/>
    <col min="3" max="3" width="8.7109375" style="19" customWidth="1"/>
    <col min="4" max="4" width="9.140625" style="19" customWidth="1"/>
    <col min="5" max="5" width="23.28515625" style="5" customWidth="1"/>
    <col min="6" max="6" width="8.5703125" style="19" customWidth="1"/>
    <col min="7" max="7" width="22.140625" style="5" bestFit="1" customWidth="1"/>
    <col min="8" max="8" width="42.5703125" style="6" customWidth="1"/>
    <col min="9" max="9" width="12.42578125" style="5" customWidth="1"/>
    <col min="10" max="10" width="11.85546875" style="5" customWidth="1"/>
    <col min="11" max="11" width="68.140625" style="5" customWidth="1"/>
    <col min="12" max="12" width="11.42578125" style="54"/>
    <col min="13" max="13" width="11.42578125" style="46"/>
    <col min="14" max="14" width="11.42578125" style="56"/>
    <col min="15" max="15" width="12.28515625" style="70" customWidth="1"/>
    <col min="16" max="16" width="11.42578125" style="55"/>
    <col min="17" max="17" width="11.42578125" style="56"/>
    <col min="18" max="18" width="16.28515625" style="67" customWidth="1"/>
    <col min="19" max="19" width="14.140625" style="67" customWidth="1"/>
    <col min="20" max="20" width="11.42578125" style="71"/>
    <col min="21" max="27" width="11.42578125" style="22"/>
    <col min="28" max="16384" width="11.42578125" style="5"/>
  </cols>
  <sheetData>
    <row r="1" spans="1:27" s="1" customFormat="1" ht="15" customHeight="1" x14ac:dyDescent="0.15">
      <c r="A1" s="23" t="s">
        <v>0</v>
      </c>
      <c r="C1" s="26"/>
      <c r="D1" s="26"/>
      <c r="F1" s="26"/>
      <c r="H1" s="2"/>
      <c r="L1" s="53"/>
      <c r="M1" s="43"/>
      <c r="N1" s="79">
        <v>2005</v>
      </c>
      <c r="O1" s="77">
        <v>2006</v>
      </c>
      <c r="P1" s="80">
        <v>2007</v>
      </c>
      <c r="Q1" s="79">
        <v>2008</v>
      </c>
      <c r="R1" s="78">
        <v>2009</v>
      </c>
      <c r="S1" s="78">
        <v>2010</v>
      </c>
      <c r="T1" s="77">
        <v>2011</v>
      </c>
      <c r="U1" s="22"/>
      <c r="V1" s="22"/>
      <c r="W1" s="22"/>
      <c r="X1" s="22"/>
      <c r="Y1" s="22"/>
      <c r="Z1" s="22"/>
      <c r="AA1" s="22"/>
    </row>
    <row r="2" spans="1:27" s="1" customFormat="1" ht="15" customHeight="1" x14ac:dyDescent="0.15">
      <c r="A2" s="23" t="s">
        <v>1</v>
      </c>
      <c r="B2" s="1" t="s">
        <v>2</v>
      </c>
      <c r="C2" s="26" t="s">
        <v>3</v>
      </c>
      <c r="D2" s="26" t="s">
        <v>5</v>
      </c>
      <c r="E2" s="1" t="s">
        <v>7</v>
      </c>
      <c r="F2" s="26" t="s">
        <v>29</v>
      </c>
      <c r="G2" s="1" t="s">
        <v>9</v>
      </c>
      <c r="H2" s="2" t="s">
        <v>75</v>
      </c>
      <c r="I2" s="1" t="s">
        <v>17</v>
      </c>
      <c r="J2" s="1" t="s">
        <v>18</v>
      </c>
      <c r="K2" s="1" t="s">
        <v>76</v>
      </c>
      <c r="L2" s="53" t="s">
        <v>302</v>
      </c>
      <c r="M2" s="43" t="s">
        <v>303</v>
      </c>
      <c r="N2" s="79"/>
      <c r="O2" s="77"/>
      <c r="P2" s="80"/>
      <c r="Q2" s="79"/>
      <c r="R2" s="78"/>
      <c r="S2" s="78"/>
      <c r="T2" s="77"/>
      <c r="U2" s="22"/>
      <c r="V2" s="22"/>
      <c r="W2" s="22"/>
      <c r="X2" s="22"/>
      <c r="Y2" s="22"/>
      <c r="Z2" s="22"/>
      <c r="AA2" s="22"/>
    </row>
    <row r="3" spans="1:27" s="3" customFormat="1" ht="15" customHeight="1" x14ac:dyDescent="0.15">
      <c r="A3" s="24" t="s">
        <v>116</v>
      </c>
      <c r="B3" s="20">
        <v>234</v>
      </c>
      <c r="C3" s="27" t="s">
        <v>4</v>
      </c>
      <c r="D3" s="27" t="s">
        <v>6</v>
      </c>
      <c r="E3" s="20"/>
      <c r="F3" s="27" t="s">
        <v>26</v>
      </c>
      <c r="G3" s="16" t="str">
        <f>VLOOKUP(F3,[0]!Communes,4,0)</f>
        <v>1304 Allens</v>
      </c>
      <c r="H3" s="21" t="s">
        <v>113</v>
      </c>
      <c r="I3" s="20" t="s">
        <v>216</v>
      </c>
      <c r="J3" s="20"/>
      <c r="K3" s="16" t="str">
        <f>B3&amp;" ["&amp;H3&amp;"]"</f>
        <v>234 [079 658 83 86]</v>
      </c>
      <c r="L3" s="45">
        <f>Convois!C3</f>
        <v>24.8</v>
      </c>
      <c r="M3" s="13"/>
      <c r="N3" s="57">
        <v>40087</v>
      </c>
      <c r="O3" s="65">
        <v>40099</v>
      </c>
      <c r="P3" s="58"/>
      <c r="Q3" s="59"/>
      <c r="R3" s="65"/>
      <c r="S3" s="65"/>
      <c r="T3" s="65"/>
      <c r="U3" s="22"/>
      <c r="V3" s="22"/>
      <c r="W3" s="22"/>
      <c r="X3" s="22"/>
      <c r="Y3" s="22"/>
      <c r="Z3" s="22"/>
      <c r="AA3" s="22"/>
    </row>
    <row r="4" spans="1:27" s="3" customFormat="1" ht="15" customHeight="1" x14ac:dyDescent="0.15">
      <c r="A4" s="24" t="s">
        <v>117</v>
      </c>
      <c r="B4" s="20">
        <v>234</v>
      </c>
      <c r="C4" s="27" t="s">
        <v>4</v>
      </c>
      <c r="D4" s="27" t="s">
        <v>6</v>
      </c>
      <c r="E4" s="20" t="s">
        <v>589</v>
      </c>
      <c r="F4" s="27" t="s">
        <v>25</v>
      </c>
      <c r="G4" s="16" t="str">
        <f>VLOOKUP(F4,[0]!Communes,4,0)</f>
        <v>1304 Senarclens</v>
      </c>
      <c r="H4" s="21" t="s">
        <v>77</v>
      </c>
      <c r="I4" s="20" t="s">
        <v>217</v>
      </c>
      <c r="J4" s="20"/>
      <c r="K4" s="16" t="str">
        <f>B4&amp;" ["&amp;H4&amp;"]"</f>
        <v>234 [079 449 36 86]</v>
      </c>
      <c r="L4" s="45">
        <f>Convois!C4</f>
        <v>23.2</v>
      </c>
      <c r="M4" s="13"/>
      <c r="N4" s="57">
        <v>40087</v>
      </c>
      <c r="O4" s="65">
        <v>40106</v>
      </c>
      <c r="P4" s="60">
        <v>40133</v>
      </c>
      <c r="Q4" s="57">
        <v>40160</v>
      </c>
      <c r="R4" s="65" t="s">
        <v>486</v>
      </c>
      <c r="S4" s="65">
        <v>40508</v>
      </c>
      <c r="T4" s="65">
        <v>40831</v>
      </c>
      <c r="U4" s="22"/>
      <c r="V4" s="22"/>
      <c r="W4" s="22"/>
      <c r="X4" s="22"/>
      <c r="Y4" s="22"/>
      <c r="Z4" s="22"/>
      <c r="AA4" s="22"/>
    </row>
    <row r="5" spans="1:27" s="3" customFormat="1" ht="15" customHeight="1" x14ac:dyDescent="0.15">
      <c r="A5" s="24" t="s">
        <v>118</v>
      </c>
      <c r="B5" s="20">
        <v>234</v>
      </c>
      <c r="C5" s="27" t="s">
        <v>4</v>
      </c>
      <c r="D5" s="27" t="s">
        <v>6</v>
      </c>
      <c r="E5" s="20" t="s">
        <v>587</v>
      </c>
      <c r="F5" s="27" t="s">
        <v>26</v>
      </c>
      <c r="G5" s="16" t="str">
        <f>VLOOKUP(F5,[0]!Communes,4,0)</f>
        <v>1304 Allens</v>
      </c>
      <c r="H5" s="21" t="s">
        <v>78</v>
      </c>
      <c r="I5" s="20" t="s">
        <v>218</v>
      </c>
      <c r="J5" s="20"/>
      <c r="K5" s="16" t="str">
        <f t="shared" ref="K5:K35" si="0">B5&amp;" ["&amp;H5&amp;"]"</f>
        <v>234 [079 623 56 42]</v>
      </c>
      <c r="L5" s="45">
        <f>Convois!C5</f>
        <v>24.8</v>
      </c>
      <c r="M5" s="13"/>
      <c r="N5" s="57">
        <v>40143</v>
      </c>
      <c r="O5" s="65">
        <v>40099</v>
      </c>
      <c r="P5" s="60">
        <v>40155</v>
      </c>
      <c r="Q5" s="59" t="s">
        <v>472</v>
      </c>
      <c r="R5" s="65">
        <v>40078</v>
      </c>
      <c r="S5" s="65">
        <v>40525</v>
      </c>
      <c r="T5" s="65" t="s">
        <v>615</v>
      </c>
      <c r="U5" s="22"/>
      <c r="V5" s="22"/>
      <c r="W5" s="22"/>
      <c r="X5" s="22"/>
      <c r="Y5" s="22"/>
      <c r="Z5" s="22"/>
      <c r="AA5" s="22"/>
    </row>
    <row r="6" spans="1:27" s="3" customFormat="1" ht="15" customHeight="1" x14ac:dyDescent="0.15">
      <c r="A6" s="24" t="s">
        <v>119</v>
      </c>
      <c r="B6" s="20">
        <v>234</v>
      </c>
      <c r="C6" s="27" t="s">
        <v>4</v>
      </c>
      <c r="D6" s="27" t="s">
        <v>6</v>
      </c>
      <c r="E6" s="20" t="s">
        <v>389</v>
      </c>
      <c r="F6" s="27" t="s">
        <v>24</v>
      </c>
      <c r="G6" s="16" t="str">
        <f>VLOOKUP(F6,[0]!Communes,4,0)</f>
        <v>1304 Cossonay-Ville</v>
      </c>
      <c r="H6" s="21" t="s">
        <v>596</v>
      </c>
      <c r="I6" s="20" t="s">
        <v>301</v>
      </c>
      <c r="J6" s="20"/>
      <c r="K6" s="16" t="str">
        <f>B6&amp;" ["&amp;H6&amp;"]"</f>
        <v>234 [076 546 12 10]</v>
      </c>
      <c r="L6" s="45">
        <f>Convois!C6</f>
        <v>28.2</v>
      </c>
      <c r="M6" s="13"/>
      <c r="N6" s="57">
        <v>40087</v>
      </c>
      <c r="O6" s="65">
        <v>40138</v>
      </c>
      <c r="P6" s="60">
        <v>40133</v>
      </c>
      <c r="Q6" s="57">
        <v>40124</v>
      </c>
      <c r="R6" s="65">
        <v>40453</v>
      </c>
      <c r="S6" s="65">
        <v>40500</v>
      </c>
      <c r="T6" s="65">
        <v>40843</v>
      </c>
      <c r="U6" s="22"/>
      <c r="V6" s="22"/>
      <c r="W6" s="22"/>
      <c r="X6" s="22"/>
      <c r="Y6" s="22"/>
      <c r="Z6" s="22"/>
      <c r="AA6" s="22"/>
    </row>
    <row r="7" spans="1:27" s="35" customFormat="1" ht="15" customHeight="1" x14ac:dyDescent="0.15">
      <c r="A7" s="29" t="s">
        <v>120</v>
      </c>
      <c r="B7" s="20">
        <v>234</v>
      </c>
      <c r="C7" s="31" t="s">
        <v>4</v>
      </c>
      <c r="D7" s="31" t="s">
        <v>6</v>
      </c>
      <c r="E7" s="30" t="s">
        <v>388</v>
      </c>
      <c r="F7" s="32" t="s">
        <v>41</v>
      </c>
      <c r="G7" s="33" t="str">
        <f>VLOOKUP(F7,[0]!Communes,4,0)</f>
        <v>1035 Bournens</v>
      </c>
      <c r="H7" s="34" t="s">
        <v>79</v>
      </c>
      <c r="I7" s="30" t="s">
        <v>219</v>
      </c>
      <c r="J7" s="30"/>
      <c r="K7" s="33" t="str">
        <f t="shared" si="0"/>
        <v>234 [079 212 80 63]</v>
      </c>
      <c r="L7" s="44">
        <f>Convois!C7</f>
        <v>12.3</v>
      </c>
      <c r="M7" s="44"/>
      <c r="N7" s="61">
        <v>40101</v>
      </c>
      <c r="O7" s="66">
        <v>40156</v>
      </c>
      <c r="P7" s="62">
        <v>40076</v>
      </c>
      <c r="Q7" s="61">
        <v>40138</v>
      </c>
      <c r="R7" s="66" t="s">
        <v>489</v>
      </c>
      <c r="S7" s="66">
        <v>40480</v>
      </c>
      <c r="T7" s="66">
        <v>40885</v>
      </c>
      <c r="U7" s="36"/>
      <c r="V7" s="36"/>
      <c r="W7" s="36"/>
      <c r="X7" s="36"/>
      <c r="Y7" s="36"/>
      <c r="Z7" s="36"/>
      <c r="AA7" s="36"/>
    </row>
    <row r="8" spans="1:27" s="3" customFormat="1" ht="15" customHeight="1" x14ac:dyDescent="0.15">
      <c r="A8" s="24" t="s">
        <v>121</v>
      </c>
      <c r="B8" s="20">
        <v>234</v>
      </c>
      <c r="C8" s="27" t="s">
        <v>4</v>
      </c>
      <c r="D8" s="27" t="s">
        <v>6</v>
      </c>
      <c r="E8" s="20" t="s">
        <v>571</v>
      </c>
      <c r="F8" s="28" t="s">
        <v>33</v>
      </c>
      <c r="G8" s="16" t="str">
        <f>VLOOKUP(F8,[0]!Communes,4,0)</f>
        <v>1303 Penthaz</v>
      </c>
      <c r="H8" s="21" t="s">
        <v>80</v>
      </c>
      <c r="I8" s="20" t="s">
        <v>220</v>
      </c>
      <c r="J8" s="20"/>
      <c r="K8" s="16" t="str">
        <f t="shared" si="0"/>
        <v>234 [079 449 21 18]</v>
      </c>
      <c r="L8" s="45">
        <f>Convois!C8</f>
        <v>25</v>
      </c>
      <c r="M8" s="13"/>
      <c r="N8" s="57">
        <v>40106</v>
      </c>
      <c r="O8" s="65">
        <v>40158</v>
      </c>
      <c r="P8" s="60">
        <v>40106</v>
      </c>
      <c r="Q8" s="57">
        <v>40096</v>
      </c>
      <c r="R8" s="65">
        <v>40466</v>
      </c>
      <c r="S8" s="65">
        <v>40516</v>
      </c>
      <c r="T8" s="65">
        <v>40886</v>
      </c>
      <c r="U8" s="22"/>
      <c r="V8" s="22"/>
      <c r="W8" s="22"/>
      <c r="X8" s="22"/>
      <c r="Y8" s="22"/>
      <c r="Z8" s="22"/>
      <c r="AA8" s="22"/>
    </row>
    <row r="9" spans="1:27" s="3" customFormat="1" ht="15" customHeight="1" x14ac:dyDescent="0.15">
      <c r="A9" s="24" t="s">
        <v>122</v>
      </c>
      <c r="B9" s="20">
        <v>234</v>
      </c>
      <c r="C9" s="27" t="s">
        <v>4</v>
      </c>
      <c r="D9" s="27" t="s">
        <v>6</v>
      </c>
      <c r="E9" s="20" t="s">
        <v>587</v>
      </c>
      <c r="F9" s="28" t="s">
        <v>25</v>
      </c>
      <c r="G9" s="16" t="str">
        <f>VLOOKUP(F9,[0]!Communes,4,0)</f>
        <v>1304 Senarclens</v>
      </c>
      <c r="H9" s="21" t="s">
        <v>81</v>
      </c>
      <c r="I9" s="20" t="s">
        <v>221</v>
      </c>
      <c r="J9" s="20"/>
      <c r="K9" s="16" t="str">
        <f t="shared" si="0"/>
        <v>234 [079 688 31 16]</v>
      </c>
      <c r="L9" s="45">
        <f>Convois!C9</f>
        <v>24.8</v>
      </c>
      <c r="M9" s="13"/>
      <c r="N9" s="57">
        <v>40128</v>
      </c>
      <c r="O9" s="65">
        <v>40128</v>
      </c>
      <c r="P9" s="60">
        <v>40088</v>
      </c>
      <c r="Q9" s="57">
        <v>40111</v>
      </c>
      <c r="R9" s="65">
        <v>40522</v>
      </c>
      <c r="S9" s="65">
        <v>40508</v>
      </c>
      <c r="T9" s="65" t="s">
        <v>613</v>
      </c>
      <c r="U9" s="22"/>
      <c r="V9" s="22"/>
      <c r="W9" s="22"/>
      <c r="X9" s="22"/>
      <c r="Y9" s="22"/>
      <c r="Z9" s="22"/>
      <c r="AA9" s="22"/>
    </row>
    <row r="10" spans="1:27" s="3" customFormat="1" ht="15" customHeight="1" x14ac:dyDescent="0.15">
      <c r="A10" s="24" t="s">
        <v>123</v>
      </c>
      <c r="B10" s="20">
        <v>234</v>
      </c>
      <c r="C10" s="27" t="s">
        <v>4</v>
      </c>
      <c r="D10" s="27" t="s">
        <v>6</v>
      </c>
      <c r="E10" s="20" t="s">
        <v>455</v>
      </c>
      <c r="F10" s="28" t="s">
        <v>47</v>
      </c>
      <c r="G10" s="16" t="str">
        <f>VLOOKUP(F10,[0]!Communes,4,0)</f>
        <v>1123 Aclens</v>
      </c>
      <c r="H10" s="21" t="s">
        <v>456</v>
      </c>
      <c r="I10" s="20" t="s">
        <v>457</v>
      </c>
      <c r="J10" s="20"/>
      <c r="K10" s="16" t="str">
        <f t="shared" si="0"/>
        <v>234 [079 418 96 42]</v>
      </c>
      <c r="L10" s="45">
        <f>Convois!C10</f>
        <v>21.5</v>
      </c>
      <c r="M10" s="13"/>
      <c r="N10" s="59"/>
      <c r="O10" s="68"/>
      <c r="P10" s="58"/>
      <c r="Q10" s="59"/>
      <c r="R10" s="65">
        <v>40467</v>
      </c>
      <c r="S10" s="65">
        <v>40459</v>
      </c>
      <c r="T10" s="65">
        <v>40851</v>
      </c>
      <c r="U10" s="22"/>
      <c r="V10" s="22"/>
      <c r="W10" s="22"/>
      <c r="X10" s="22"/>
      <c r="Y10" s="22"/>
      <c r="Z10" s="22"/>
      <c r="AA10" s="22"/>
    </row>
    <row r="11" spans="1:27" s="3" customFormat="1" ht="15" customHeight="1" x14ac:dyDescent="0.15">
      <c r="A11" s="24" t="s">
        <v>124</v>
      </c>
      <c r="B11" s="20">
        <v>234</v>
      </c>
      <c r="C11" s="27" t="s">
        <v>4</v>
      </c>
      <c r="D11" s="27" t="s">
        <v>6</v>
      </c>
      <c r="E11" s="20" t="s">
        <v>526</v>
      </c>
      <c r="F11" s="28" t="s">
        <v>25</v>
      </c>
      <c r="G11" s="16" t="str">
        <f>VLOOKUP(F11,[0]!Communes,4,0)</f>
        <v>1304 Senarclens</v>
      </c>
      <c r="H11" s="21" t="s">
        <v>82</v>
      </c>
      <c r="I11" s="20" t="s">
        <v>222</v>
      </c>
      <c r="J11" s="20"/>
      <c r="K11" s="16" t="str">
        <f t="shared" si="0"/>
        <v>234 [076 450 96 40]</v>
      </c>
      <c r="L11" s="45">
        <f>Convois!C11</f>
        <v>24.8</v>
      </c>
      <c r="M11" s="13"/>
      <c r="N11" s="57">
        <v>40128</v>
      </c>
      <c r="O11" s="65">
        <v>40135</v>
      </c>
      <c r="P11" s="60">
        <v>40088</v>
      </c>
      <c r="Q11" s="57">
        <v>40121</v>
      </c>
      <c r="R11" s="65">
        <v>40523</v>
      </c>
      <c r="S11" s="65">
        <v>40516</v>
      </c>
      <c r="T11" s="65">
        <v>40838</v>
      </c>
      <c r="U11" s="22"/>
      <c r="V11" s="22"/>
      <c r="W11" s="22"/>
      <c r="X11" s="22"/>
      <c r="Y11" s="22"/>
      <c r="Z11" s="22"/>
      <c r="AA11" s="22"/>
    </row>
    <row r="12" spans="1:27" s="35" customFormat="1" ht="15" customHeight="1" x14ac:dyDescent="0.15">
      <c r="A12" s="29" t="s">
        <v>125</v>
      </c>
      <c r="B12" s="20">
        <v>234</v>
      </c>
      <c r="C12" s="31" t="s">
        <v>4</v>
      </c>
      <c r="D12" s="31" t="s">
        <v>6</v>
      </c>
      <c r="E12" s="30"/>
      <c r="F12" s="32" t="s">
        <v>223</v>
      </c>
      <c r="G12" s="33" t="str">
        <f>VLOOKUP(F12,[0]!Communes,4,0)</f>
        <v>1317 Orny</v>
      </c>
      <c r="H12" s="34" t="s">
        <v>414</v>
      </c>
      <c r="I12" s="30" t="s">
        <v>225</v>
      </c>
      <c r="J12" s="30"/>
      <c r="K12" s="33" t="str">
        <f t="shared" si="0"/>
        <v>234 [(E) 079 321 30 57 (Steve) 079 786 12 89]</v>
      </c>
      <c r="L12" s="44">
        <f>Convois!C12</f>
        <v>35.5</v>
      </c>
      <c r="M12" s="44"/>
      <c r="N12" s="61">
        <v>40128</v>
      </c>
      <c r="O12" s="66">
        <v>40135</v>
      </c>
      <c r="P12" s="62">
        <v>40088</v>
      </c>
      <c r="Q12" s="61">
        <v>40118</v>
      </c>
      <c r="R12" s="66"/>
      <c r="S12" s="66">
        <v>40500</v>
      </c>
      <c r="T12" s="66">
        <v>40824</v>
      </c>
      <c r="U12" s="36"/>
      <c r="V12" s="36"/>
      <c r="W12" s="36"/>
      <c r="X12" s="36"/>
      <c r="Y12" s="36"/>
      <c r="Z12" s="36"/>
      <c r="AA12" s="36"/>
    </row>
    <row r="13" spans="1:27" s="3" customFormat="1" ht="15" customHeight="1" x14ac:dyDescent="0.15">
      <c r="A13" s="24" t="s">
        <v>126</v>
      </c>
      <c r="B13" s="20">
        <v>234</v>
      </c>
      <c r="C13" s="27" t="s">
        <v>4</v>
      </c>
      <c r="D13" s="27" t="s">
        <v>6</v>
      </c>
      <c r="E13" s="20" t="s">
        <v>226</v>
      </c>
      <c r="F13" s="28" t="s">
        <v>43</v>
      </c>
      <c r="G13" s="16" t="str">
        <f>VLOOKUP(F13,[0]!Communes,4,0)</f>
        <v>1306 Daillens</v>
      </c>
      <c r="H13" s="21" t="s">
        <v>83</v>
      </c>
      <c r="I13" s="20" t="s">
        <v>227</v>
      </c>
      <c r="J13" s="20"/>
      <c r="K13" s="16" t="str">
        <f t="shared" si="0"/>
        <v>234 [079 637 52 58]</v>
      </c>
      <c r="L13" s="45">
        <f>Convois!C13</f>
        <v>22.1</v>
      </c>
      <c r="M13" s="13"/>
      <c r="N13" s="57">
        <v>40147</v>
      </c>
      <c r="O13" s="65">
        <v>40109</v>
      </c>
      <c r="P13" s="60">
        <v>40164</v>
      </c>
      <c r="Q13" s="57">
        <v>40090</v>
      </c>
      <c r="R13" s="65">
        <v>40488</v>
      </c>
      <c r="S13" s="65">
        <v>40473</v>
      </c>
      <c r="T13" s="65">
        <v>40879</v>
      </c>
      <c r="U13" s="22"/>
      <c r="V13" s="22"/>
      <c r="W13" s="22"/>
      <c r="X13" s="22"/>
      <c r="Y13" s="22"/>
      <c r="Z13" s="22"/>
      <c r="AA13" s="22"/>
    </row>
    <row r="14" spans="1:27" s="3" customFormat="1" ht="15" customHeight="1" x14ac:dyDescent="0.15">
      <c r="A14" s="24" t="s">
        <v>127</v>
      </c>
      <c r="B14" s="20">
        <v>234</v>
      </c>
      <c r="C14" s="27" t="s">
        <v>4</v>
      </c>
      <c r="D14" s="27" t="s">
        <v>6</v>
      </c>
      <c r="E14" s="20" t="s">
        <v>404</v>
      </c>
      <c r="F14" s="28" t="s">
        <v>33</v>
      </c>
      <c r="G14" s="16" t="str">
        <f>VLOOKUP(F14,[0]!Communes,4,0)</f>
        <v>1303 Penthaz</v>
      </c>
      <c r="H14" s="21" t="s">
        <v>84</v>
      </c>
      <c r="I14" s="20" t="s">
        <v>228</v>
      </c>
      <c r="J14" s="20"/>
      <c r="K14" s="16" t="str">
        <f t="shared" si="0"/>
        <v>234 [079 315 22 57]</v>
      </c>
      <c r="L14" s="45">
        <f>Convois!C14</f>
        <v>23.4</v>
      </c>
      <c r="M14" s="13"/>
      <c r="N14" s="57">
        <v>40087</v>
      </c>
      <c r="O14" s="65">
        <v>40155</v>
      </c>
      <c r="P14" s="60">
        <v>40106</v>
      </c>
      <c r="Q14" s="57">
        <v>40118</v>
      </c>
      <c r="R14" s="65">
        <v>40453</v>
      </c>
      <c r="S14" s="65" t="s">
        <v>570</v>
      </c>
      <c r="T14" s="65">
        <v>40887</v>
      </c>
      <c r="U14" s="22"/>
      <c r="V14" s="22"/>
      <c r="W14" s="22"/>
      <c r="X14" s="22"/>
      <c r="Y14" s="22"/>
      <c r="Z14" s="22"/>
      <c r="AA14" s="22"/>
    </row>
    <row r="15" spans="1:27" s="3" customFormat="1" ht="15" customHeight="1" x14ac:dyDescent="0.15">
      <c r="A15" s="24" t="s">
        <v>128</v>
      </c>
      <c r="B15" s="20">
        <v>234</v>
      </c>
      <c r="C15" s="27" t="s">
        <v>4</v>
      </c>
      <c r="D15" s="27" t="s">
        <v>6</v>
      </c>
      <c r="E15" s="20" t="s">
        <v>594</v>
      </c>
      <c r="F15" s="28" t="s">
        <v>45</v>
      </c>
      <c r="G15" s="16" t="str">
        <f>VLOOKUP(F15,[0]!Communes,4,0)</f>
        <v>1124 Gollion</v>
      </c>
      <c r="H15" s="21" t="s">
        <v>85</v>
      </c>
      <c r="I15" s="20" t="s">
        <v>229</v>
      </c>
      <c r="J15" s="20"/>
      <c r="K15" s="16" t="str">
        <f t="shared" si="0"/>
        <v>234 [079 440 23 82]</v>
      </c>
      <c r="L15" s="45">
        <f>Convois!C15</f>
        <v>22</v>
      </c>
      <c r="M15" s="13"/>
      <c r="N15" s="57">
        <v>40156</v>
      </c>
      <c r="O15" s="65">
        <v>40135</v>
      </c>
      <c r="P15" s="60">
        <v>40085</v>
      </c>
      <c r="Q15" s="57">
        <v>40166</v>
      </c>
      <c r="R15" s="65">
        <v>40502</v>
      </c>
      <c r="S15" s="65">
        <v>40522</v>
      </c>
      <c r="T15" s="65">
        <v>40823</v>
      </c>
      <c r="U15" s="22"/>
      <c r="V15" s="22"/>
      <c r="W15" s="22"/>
      <c r="X15" s="22"/>
      <c r="Y15" s="22"/>
      <c r="Z15" s="22"/>
      <c r="AA15" s="22"/>
    </row>
    <row r="16" spans="1:27" s="3" customFormat="1" ht="15" customHeight="1" x14ac:dyDescent="0.15">
      <c r="A16" s="24" t="s">
        <v>129</v>
      </c>
      <c r="B16" s="20">
        <v>234</v>
      </c>
      <c r="C16" s="27" t="s">
        <v>4</v>
      </c>
      <c r="D16" s="27" t="s">
        <v>6</v>
      </c>
      <c r="E16" s="20" t="s">
        <v>70</v>
      </c>
      <c r="F16" s="28" t="s">
        <v>61</v>
      </c>
      <c r="G16" s="16" t="str">
        <f>VLOOKUP(F16,[0]!Communes,4,0)</f>
        <v>1116 Cottens VD</v>
      </c>
      <c r="H16" s="21" t="s">
        <v>598</v>
      </c>
      <c r="I16" s="20" t="s">
        <v>604</v>
      </c>
      <c r="J16" s="20"/>
      <c r="K16" s="16" t="str">
        <f t="shared" si="0"/>
        <v>234 [(J) 079 617 73 04  (F) 079 447 58 17]</v>
      </c>
      <c r="L16" s="45">
        <f>Convois!C16</f>
        <v>28</v>
      </c>
      <c r="M16" s="13"/>
      <c r="N16" s="59"/>
      <c r="O16" s="68"/>
      <c r="P16" s="58"/>
      <c r="Q16" s="57">
        <v>40149</v>
      </c>
      <c r="R16" s="65"/>
      <c r="S16" s="65"/>
      <c r="T16" s="65"/>
      <c r="U16" s="22"/>
      <c r="V16" s="22"/>
      <c r="W16" s="22"/>
      <c r="X16" s="22"/>
      <c r="Y16" s="22"/>
      <c r="Z16" s="22"/>
      <c r="AA16" s="22"/>
    </row>
    <row r="17" spans="1:27" s="35" customFormat="1" ht="15" customHeight="1" x14ac:dyDescent="0.15">
      <c r="A17" s="29" t="s">
        <v>130</v>
      </c>
      <c r="B17" s="20">
        <v>234</v>
      </c>
      <c r="C17" s="31" t="s">
        <v>4</v>
      </c>
      <c r="D17" s="31" t="s">
        <v>6</v>
      </c>
      <c r="E17" s="30" t="s">
        <v>230</v>
      </c>
      <c r="F17" s="32" t="s">
        <v>43</v>
      </c>
      <c r="G17" s="33" t="str">
        <f>VLOOKUP(F17,[0]!Communes,4,0)</f>
        <v>1306 Daillens</v>
      </c>
      <c r="H17" s="34" t="s">
        <v>86</v>
      </c>
      <c r="I17" s="30" t="s">
        <v>231</v>
      </c>
      <c r="J17" s="30"/>
      <c r="K17" s="33" t="str">
        <f t="shared" si="0"/>
        <v>234 [079 342 29 17]</v>
      </c>
      <c r="L17" s="44">
        <f>Convois!C17</f>
        <v>23.5</v>
      </c>
      <c r="M17" s="44"/>
      <c r="N17" s="61">
        <v>40149</v>
      </c>
      <c r="O17" s="66">
        <v>40126</v>
      </c>
      <c r="P17" s="62">
        <v>40104</v>
      </c>
      <c r="Q17" s="61">
        <v>40125</v>
      </c>
      <c r="R17" s="66">
        <v>40467</v>
      </c>
      <c r="S17" s="66" t="s">
        <v>569</v>
      </c>
      <c r="T17" s="66">
        <v>40815</v>
      </c>
      <c r="U17" s="36"/>
      <c r="V17" s="36"/>
      <c r="W17" s="36"/>
      <c r="X17" s="36"/>
      <c r="Y17" s="36"/>
      <c r="Z17" s="36"/>
      <c r="AA17" s="36"/>
    </row>
    <row r="18" spans="1:27" s="3" customFormat="1" ht="15" customHeight="1" x14ac:dyDescent="0.15">
      <c r="A18" s="24" t="s">
        <v>131</v>
      </c>
      <c r="B18" s="20">
        <v>234</v>
      </c>
      <c r="C18" s="27" t="s">
        <v>4</v>
      </c>
      <c r="D18" s="27" t="s">
        <v>6</v>
      </c>
      <c r="E18" s="20" t="s">
        <v>527</v>
      </c>
      <c r="F18" s="28" t="s">
        <v>450</v>
      </c>
      <c r="G18" s="42" t="str">
        <f>VLOOKUP(F18,[0]!Communes,4,0)</f>
        <v>1148 Villars-Bozon</v>
      </c>
      <c r="H18" s="21" t="s">
        <v>454</v>
      </c>
      <c r="I18" s="20"/>
      <c r="J18" s="20"/>
      <c r="K18" s="16" t="str">
        <f t="shared" si="0"/>
        <v>234 [079 204 42 22]</v>
      </c>
      <c r="L18" s="45">
        <f>Convois!C18</f>
        <v>31.2</v>
      </c>
      <c r="M18" s="13"/>
      <c r="N18" s="57">
        <v>40093</v>
      </c>
      <c r="O18" s="65">
        <v>40107</v>
      </c>
      <c r="P18" s="60">
        <v>40104</v>
      </c>
      <c r="Q18" s="57">
        <v>40090</v>
      </c>
      <c r="R18" s="65">
        <v>40489</v>
      </c>
      <c r="S18" s="65">
        <v>40467</v>
      </c>
      <c r="T18" s="65">
        <v>40858</v>
      </c>
      <c r="U18" s="22"/>
      <c r="V18" s="22"/>
      <c r="W18" s="22"/>
      <c r="X18" s="22"/>
      <c r="Y18" s="22"/>
      <c r="Z18" s="22"/>
      <c r="AA18" s="22"/>
    </row>
    <row r="19" spans="1:27" s="3" customFormat="1" ht="15" customHeight="1" x14ac:dyDescent="0.15">
      <c r="A19" s="24" t="s">
        <v>132</v>
      </c>
      <c r="B19" s="20">
        <v>234</v>
      </c>
      <c r="C19" s="27" t="s">
        <v>4</v>
      </c>
      <c r="D19" s="27" t="s">
        <v>6</v>
      </c>
      <c r="E19" s="20" t="s">
        <v>593</v>
      </c>
      <c r="F19" s="28" t="s">
        <v>63</v>
      </c>
      <c r="G19" s="16" t="str">
        <f>VLOOKUP(F19,[0]!Communes,4,0)</f>
        <v>1127 Clarmont</v>
      </c>
      <c r="H19" s="21" t="s">
        <v>232</v>
      </c>
      <c r="I19" s="20" t="s">
        <v>233</v>
      </c>
      <c r="J19" s="20"/>
      <c r="K19" s="16" t="str">
        <f t="shared" si="0"/>
        <v>234 [(M) 079 224 82 60 (Ma) 079 723 67 44 (L) 079 637 69 23]</v>
      </c>
      <c r="L19" s="45">
        <f>Convois!C19</f>
        <v>32.6</v>
      </c>
      <c r="M19" s="13"/>
      <c r="N19" s="57">
        <v>40129</v>
      </c>
      <c r="O19" s="65">
        <v>40098</v>
      </c>
      <c r="P19" s="60">
        <v>40118</v>
      </c>
      <c r="Q19" s="57">
        <v>40104</v>
      </c>
      <c r="R19" s="65">
        <v>40452</v>
      </c>
      <c r="S19" s="65">
        <v>40466</v>
      </c>
      <c r="T19" s="65">
        <v>40858</v>
      </c>
      <c r="U19" s="22"/>
      <c r="V19" s="22"/>
      <c r="W19" s="22"/>
      <c r="X19" s="22"/>
      <c r="Y19" s="22"/>
      <c r="Z19" s="22"/>
      <c r="AA19" s="22"/>
    </row>
    <row r="20" spans="1:27" s="3" customFormat="1" ht="15" customHeight="1" x14ac:dyDescent="0.15">
      <c r="A20" s="24" t="s">
        <v>458</v>
      </c>
      <c r="B20" s="20">
        <v>234</v>
      </c>
      <c r="C20" s="27" t="s">
        <v>4</v>
      </c>
      <c r="D20" s="27" t="s">
        <v>6</v>
      </c>
      <c r="E20" s="20" t="s">
        <v>459</v>
      </c>
      <c r="F20" s="28" t="s">
        <v>453</v>
      </c>
      <c r="G20" s="16" t="str">
        <f>VLOOKUP(F20,[0]!Communes,4,0)</f>
        <v>1112 Echichens</v>
      </c>
      <c r="H20" s="21" t="s">
        <v>559</v>
      </c>
      <c r="I20" s="20" t="s">
        <v>460</v>
      </c>
      <c r="J20" s="20"/>
      <c r="K20" s="16" t="str">
        <f>B20&amp;" ["&amp;H20&amp;"]"</f>
        <v>234 [078 632 13 89        (JPM 079 204 42 22)]</v>
      </c>
      <c r="L20" s="45">
        <f>Convois!C20</f>
        <v>31.2</v>
      </c>
      <c r="M20" s="13"/>
      <c r="N20" s="59"/>
      <c r="O20" s="68"/>
      <c r="P20" s="58"/>
      <c r="Q20" s="59"/>
      <c r="R20" s="65">
        <v>40468</v>
      </c>
      <c r="S20" s="65">
        <v>40460</v>
      </c>
      <c r="T20" s="65">
        <v>40844</v>
      </c>
      <c r="U20" s="22"/>
      <c r="V20" s="22"/>
      <c r="W20" s="22"/>
      <c r="X20" s="22"/>
      <c r="Y20" s="22"/>
      <c r="Z20" s="22"/>
      <c r="AA20" s="22"/>
    </row>
    <row r="21" spans="1:27" s="3" customFormat="1" ht="15" customHeight="1" x14ac:dyDescent="0.15">
      <c r="A21" s="24" t="s">
        <v>133</v>
      </c>
      <c r="B21" s="20">
        <v>234</v>
      </c>
      <c r="C21" s="27" t="s">
        <v>4</v>
      </c>
      <c r="D21" s="27" t="s">
        <v>6</v>
      </c>
      <c r="E21" s="20" t="s">
        <v>234</v>
      </c>
      <c r="F21" s="28" t="s">
        <v>24</v>
      </c>
      <c r="G21" s="16" t="str">
        <f>VLOOKUP(F21,[0]!Communes,4,0)</f>
        <v>1304 Cossonay-Ville</v>
      </c>
      <c r="H21" s="21" t="s">
        <v>87</v>
      </c>
      <c r="I21" s="20" t="s">
        <v>235</v>
      </c>
      <c r="J21" s="20"/>
      <c r="K21" s="16" t="str">
        <f t="shared" si="0"/>
        <v>234 [079 338 09 85]</v>
      </c>
      <c r="L21" s="45">
        <f>Convois!C21</f>
        <v>25.2</v>
      </c>
      <c r="M21" s="13"/>
      <c r="N21" s="57">
        <v>40147</v>
      </c>
      <c r="O21" s="65">
        <v>40138</v>
      </c>
      <c r="P21" s="60">
        <v>40146</v>
      </c>
      <c r="Q21" s="57">
        <v>40121</v>
      </c>
      <c r="R21" s="65" t="s">
        <v>487</v>
      </c>
      <c r="S21" s="65">
        <v>40488</v>
      </c>
      <c r="T21" s="65" t="s">
        <v>615</v>
      </c>
      <c r="U21" s="22"/>
      <c r="V21" s="22"/>
      <c r="W21" s="22"/>
      <c r="X21" s="22"/>
      <c r="Y21" s="22"/>
      <c r="Z21" s="22"/>
      <c r="AA21" s="22"/>
    </row>
    <row r="22" spans="1:27" s="35" customFormat="1" ht="15" customHeight="1" x14ac:dyDescent="0.15">
      <c r="A22" s="29" t="s">
        <v>134</v>
      </c>
      <c r="B22" s="20">
        <v>234</v>
      </c>
      <c r="C22" s="31" t="s">
        <v>4</v>
      </c>
      <c r="D22" s="31" t="s">
        <v>6</v>
      </c>
      <c r="E22" s="30" t="s">
        <v>236</v>
      </c>
      <c r="F22" s="32" t="s">
        <v>49</v>
      </c>
      <c r="G22" s="33" t="str">
        <f>VLOOKUP(F22,[0]!Communes,4,0)</f>
        <v>1122 Romanel-sur-Morges</v>
      </c>
      <c r="H22" s="34" t="s">
        <v>88</v>
      </c>
      <c r="I22" s="30" t="s">
        <v>237</v>
      </c>
      <c r="J22" s="30"/>
      <c r="K22" s="33" t="str">
        <f t="shared" si="0"/>
        <v>234 [078 714 56 14]</v>
      </c>
      <c r="L22" s="44">
        <f>Convois!C22</f>
        <v>27</v>
      </c>
      <c r="M22" s="44"/>
      <c r="N22" s="61">
        <v>40121</v>
      </c>
      <c r="O22" s="66">
        <v>40098</v>
      </c>
      <c r="P22" s="62">
        <v>40118</v>
      </c>
      <c r="Q22" s="61">
        <v>40146</v>
      </c>
      <c r="R22" s="66">
        <v>40467</v>
      </c>
      <c r="S22" s="66">
        <v>40459</v>
      </c>
      <c r="T22" s="66">
        <v>40851</v>
      </c>
      <c r="U22" s="36"/>
      <c r="V22" s="36"/>
      <c r="W22" s="36"/>
      <c r="X22" s="36"/>
      <c r="Y22" s="36"/>
      <c r="Z22" s="36"/>
      <c r="AA22" s="36"/>
    </row>
    <row r="23" spans="1:27" s="3" customFormat="1" ht="15" customHeight="1" x14ac:dyDescent="0.15">
      <c r="A23" s="24" t="s">
        <v>135</v>
      </c>
      <c r="B23" s="20">
        <v>234</v>
      </c>
      <c r="C23" s="27" t="s">
        <v>4</v>
      </c>
      <c r="D23" s="27" t="s">
        <v>6</v>
      </c>
      <c r="E23" s="20" t="s">
        <v>238</v>
      </c>
      <c r="F23" s="28" t="s">
        <v>43</v>
      </c>
      <c r="G23" s="16" t="str">
        <f>VLOOKUP(F23,[0]!Communes,4,0)</f>
        <v>1306 Daillens</v>
      </c>
      <c r="H23" s="21" t="s">
        <v>89</v>
      </c>
      <c r="I23" s="20" t="s">
        <v>239</v>
      </c>
      <c r="J23" s="20"/>
      <c r="K23" s="16" t="str">
        <f t="shared" si="0"/>
        <v>234 [079 214 37 21]</v>
      </c>
      <c r="L23" s="45">
        <f>Convois!C23</f>
        <v>23.5</v>
      </c>
      <c r="M23" s="13"/>
      <c r="N23" s="57">
        <v>40093</v>
      </c>
      <c r="O23" s="65">
        <v>40158</v>
      </c>
      <c r="P23" s="60">
        <v>40164</v>
      </c>
      <c r="Q23" s="57">
        <v>40092</v>
      </c>
      <c r="R23" s="65">
        <v>40489</v>
      </c>
      <c r="S23" s="65">
        <v>40481</v>
      </c>
      <c r="T23" s="65">
        <v>40809</v>
      </c>
      <c r="U23" s="22"/>
      <c r="V23" s="22"/>
      <c r="W23" s="22"/>
      <c r="X23" s="22"/>
      <c r="Y23" s="22"/>
      <c r="Z23" s="22"/>
      <c r="AA23" s="22"/>
    </row>
    <row r="24" spans="1:27" s="3" customFormat="1" ht="15" customHeight="1" x14ac:dyDescent="0.15">
      <c r="A24" s="24" t="s">
        <v>136</v>
      </c>
      <c r="B24" s="20">
        <v>234</v>
      </c>
      <c r="C24" s="27" t="s">
        <v>4</v>
      </c>
      <c r="D24" s="27" t="s">
        <v>6</v>
      </c>
      <c r="E24" s="20" t="s">
        <v>607</v>
      </c>
      <c r="F24" s="28" t="s">
        <v>520</v>
      </c>
      <c r="G24" s="16" t="str">
        <f>VLOOKUP(F24,[0]!Communes,4,0)</f>
        <v>1142 Pampigny</v>
      </c>
      <c r="H24" s="21" t="s">
        <v>608</v>
      </c>
      <c r="I24" s="20" t="s">
        <v>609</v>
      </c>
      <c r="J24" s="20"/>
      <c r="K24" s="16" t="str">
        <f t="shared" si="0"/>
        <v>234 [079 310 02 72]</v>
      </c>
      <c r="L24" s="45">
        <f>Convois!C24</f>
        <v>23.5</v>
      </c>
      <c r="M24" s="13"/>
      <c r="N24" s="57">
        <v>40106</v>
      </c>
      <c r="O24" s="65"/>
      <c r="P24" s="60"/>
      <c r="Q24" s="57"/>
      <c r="R24" s="65"/>
      <c r="S24" s="65"/>
      <c r="T24" s="65">
        <v>40865</v>
      </c>
      <c r="U24" s="22"/>
      <c r="V24" s="22"/>
      <c r="W24" s="22"/>
      <c r="X24" s="22"/>
      <c r="Y24" s="22"/>
      <c r="Z24" s="22"/>
      <c r="AA24" s="22"/>
    </row>
    <row r="25" spans="1:27" s="3" customFormat="1" ht="15" customHeight="1" x14ac:dyDescent="0.15">
      <c r="A25" s="24" t="s">
        <v>137</v>
      </c>
      <c r="B25" s="20">
        <v>234</v>
      </c>
      <c r="C25" s="27" t="s">
        <v>4</v>
      </c>
      <c r="D25" s="27" t="s">
        <v>6</v>
      </c>
      <c r="E25" s="20" t="s">
        <v>391</v>
      </c>
      <c r="F25" s="28" t="s">
        <v>55</v>
      </c>
      <c r="G25" s="16" t="str">
        <f>VLOOKUP(F25,[0]!Communes,4,0)</f>
        <v>1115 Vullierens</v>
      </c>
      <c r="H25" s="21" t="s">
        <v>90</v>
      </c>
      <c r="I25" s="20" t="s">
        <v>240</v>
      </c>
      <c r="J25" s="20"/>
      <c r="K25" s="16" t="str">
        <f t="shared" si="0"/>
        <v>234 [078 758 61 00]</v>
      </c>
      <c r="L25" s="45">
        <f>Convois!C25</f>
        <v>30.3</v>
      </c>
      <c r="M25" s="13"/>
      <c r="N25" s="57">
        <v>40108</v>
      </c>
      <c r="O25" s="65">
        <v>40128</v>
      </c>
      <c r="P25" s="60">
        <v>40120</v>
      </c>
      <c r="Q25" s="57">
        <v>40149</v>
      </c>
      <c r="R25" s="65">
        <v>40510</v>
      </c>
      <c r="S25" s="65">
        <v>40458</v>
      </c>
      <c r="T25" s="65">
        <v>40852</v>
      </c>
      <c r="U25" s="22"/>
      <c r="V25" s="22"/>
      <c r="W25" s="22"/>
      <c r="X25" s="22"/>
      <c r="Y25" s="22"/>
      <c r="Z25" s="22"/>
      <c r="AA25" s="22"/>
    </row>
    <row r="26" spans="1:27" s="3" customFormat="1" ht="15" customHeight="1" x14ac:dyDescent="0.15">
      <c r="A26" s="24" t="s">
        <v>138</v>
      </c>
      <c r="B26" s="20">
        <v>234</v>
      </c>
      <c r="C26" s="27" t="s">
        <v>4</v>
      </c>
      <c r="D26" s="27" t="s">
        <v>6</v>
      </c>
      <c r="E26" s="20" t="s">
        <v>481</v>
      </c>
      <c r="F26" s="28" t="s">
        <v>148</v>
      </c>
      <c r="G26" s="16" t="str">
        <f>VLOOKUP(F26,[0]!Communes,4,0)</f>
        <v>1038 Bercher</v>
      </c>
      <c r="H26" s="21" t="s">
        <v>538</v>
      </c>
      <c r="I26" s="20" t="s">
        <v>539</v>
      </c>
      <c r="J26" s="20"/>
      <c r="K26" s="16" t="str">
        <f t="shared" si="0"/>
        <v>234 [079 278 17 35]</v>
      </c>
      <c r="L26" s="45">
        <f>Convois!C26</f>
        <v>20</v>
      </c>
      <c r="M26" s="13"/>
      <c r="N26" s="57">
        <v>40107</v>
      </c>
      <c r="O26" s="65">
        <v>40110</v>
      </c>
      <c r="P26" s="60">
        <v>40105</v>
      </c>
      <c r="Q26" s="57">
        <v>40093</v>
      </c>
      <c r="R26" s="65">
        <v>40529</v>
      </c>
      <c r="S26" s="65">
        <v>40487</v>
      </c>
      <c r="T26" s="65">
        <v>40886</v>
      </c>
      <c r="U26" s="22"/>
      <c r="V26" s="22"/>
      <c r="W26" s="22"/>
      <c r="X26" s="22"/>
      <c r="Y26" s="22"/>
      <c r="Z26" s="22"/>
      <c r="AA26" s="22"/>
    </row>
    <row r="27" spans="1:27" s="35" customFormat="1" ht="15" customHeight="1" x14ac:dyDescent="0.15">
      <c r="A27" s="29" t="s">
        <v>139</v>
      </c>
      <c r="B27" s="20">
        <v>234</v>
      </c>
      <c r="C27" s="31" t="s">
        <v>4</v>
      </c>
      <c r="D27" s="31" t="s">
        <v>6</v>
      </c>
      <c r="E27" s="30" t="s">
        <v>241</v>
      </c>
      <c r="F27" s="32" t="s">
        <v>43</v>
      </c>
      <c r="G27" s="33" t="str">
        <f>VLOOKUP(F27,[0]!Communes,4,0)</f>
        <v>1306 Daillens</v>
      </c>
      <c r="H27" s="34" t="s">
        <v>91</v>
      </c>
      <c r="I27" s="30" t="s">
        <v>242</v>
      </c>
      <c r="J27" s="30"/>
      <c r="K27" s="33" t="str">
        <f t="shared" si="0"/>
        <v>234 [079 325 74 20]</v>
      </c>
      <c r="L27" s="44">
        <f>Convois!C27</f>
        <v>22.3</v>
      </c>
      <c r="M27" s="44"/>
      <c r="N27" s="61">
        <v>40093</v>
      </c>
      <c r="O27" s="66">
        <v>40107</v>
      </c>
      <c r="P27" s="62">
        <v>40104</v>
      </c>
      <c r="Q27" s="63" t="s">
        <v>473</v>
      </c>
      <c r="R27" s="66">
        <v>40489</v>
      </c>
      <c r="S27" s="66">
        <v>40474</v>
      </c>
      <c r="T27" s="66" t="s">
        <v>617</v>
      </c>
      <c r="U27" s="36"/>
      <c r="V27" s="36"/>
      <c r="W27" s="36"/>
      <c r="X27" s="36"/>
      <c r="Y27" s="36"/>
      <c r="Z27" s="36"/>
      <c r="AA27" s="36"/>
    </row>
    <row r="28" spans="1:27" s="3" customFormat="1" ht="15" customHeight="1" x14ac:dyDescent="0.15">
      <c r="A28" s="24" t="s">
        <v>53</v>
      </c>
      <c r="B28" s="20">
        <v>234</v>
      </c>
      <c r="C28" s="27" t="s">
        <v>4</v>
      </c>
      <c r="D28" s="27" t="s">
        <v>6</v>
      </c>
      <c r="E28" s="20" t="s">
        <v>602</v>
      </c>
      <c r="F28" s="28" t="s">
        <v>43</v>
      </c>
      <c r="G28" s="16" t="str">
        <f>VLOOKUP(F28,[0]!Communes,4,0)</f>
        <v>1306 Daillens</v>
      </c>
      <c r="H28" s="21" t="s">
        <v>243</v>
      </c>
      <c r="I28" s="20" t="s">
        <v>244</v>
      </c>
      <c r="J28" s="20"/>
      <c r="K28" s="16" t="str">
        <f t="shared" si="0"/>
        <v>234 [(Ad) 079 378 36 94 (An) 079 674 96 31]</v>
      </c>
      <c r="L28" s="45">
        <f>Convois!C28</f>
        <v>20.5</v>
      </c>
      <c r="M28" s="13"/>
      <c r="N28" s="57">
        <v>40094</v>
      </c>
      <c r="O28" s="65">
        <v>40107</v>
      </c>
      <c r="P28" s="60">
        <v>40165</v>
      </c>
      <c r="Q28" s="57">
        <v>40090</v>
      </c>
      <c r="R28" s="65">
        <v>40488</v>
      </c>
      <c r="S28" s="65" t="s">
        <v>552</v>
      </c>
      <c r="T28" s="65">
        <v>40872</v>
      </c>
      <c r="U28" s="22"/>
      <c r="V28" s="22"/>
      <c r="W28" s="22"/>
      <c r="X28" s="22"/>
      <c r="Y28" s="22"/>
      <c r="Z28" s="22"/>
      <c r="AA28" s="22"/>
    </row>
    <row r="29" spans="1:27" s="3" customFormat="1" ht="15" customHeight="1" x14ac:dyDescent="0.15">
      <c r="A29" s="24" t="s">
        <v>140</v>
      </c>
      <c r="B29" s="20">
        <v>234</v>
      </c>
      <c r="C29" s="27" t="s">
        <v>4</v>
      </c>
      <c r="D29" s="27" t="s">
        <v>6</v>
      </c>
      <c r="E29" s="20" t="s">
        <v>392</v>
      </c>
      <c r="F29" s="28" t="s">
        <v>31</v>
      </c>
      <c r="G29" s="16" t="str">
        <f>VLOOKUP(F29,[0]!Communes,4,0)</f>
        <v>1305 Penthalaz</v>
      </c>
      <c r="H29" s="21" t="s">
        <v>393</v>
      </c>
      <c r="I29" s="20"/>
      <c r="J29" s="20"/>
      <c r="K29" s="16" t="str">
        <f t="shared" si="0"/>
        <v>234 [079 485 62 05]</v>
      </c>
      <c r="L29" s="45">
        <f>Convois!C29</f>
        <v>21</v>
      </c>
      <c r="M29" s="13"/>
      <c r="N29" s="59"/>
      <c r="O29" s="68"/>
      <c r="P29" s="58"/>
      <c r="Q29" s="57">
        <v>40135</v>
      </c>
      <c r="R29" s="65">
        <v>40530</v>
      </c>
      <c r="S29" s="65">
        <v>40488</v>
      </c>
      <c r="T29" s="65">
        <v>40880</v>
      </c>
      <c r="U29" s="22"/>
      <c r="V29" s="22"/>
      <c r="W29" s="22"/>
      <c r="X29" s="22"/>
      <c r="Y29" s="22"/>
      <c r="Z29" s="22"/>
      <c r="AA29" s="22"/>
    </row>
    <row r="30" spans="1:27" s="3" customFormat="1" ht="15" customHeight="1" x14ac:dyDescent="0.15">
      <c r="A30" s="24" t="s">
        <v>141</v>
      </c>
      <c r="B30" s="20">
        <v>234</v>
      </c>
      <c r="C30" s="27" t="s">
        <v>73</v>
      </c>
      <c r="D30" s="27" t="s">
        <v>563</v>
      </c>
      <c r="E30" s="20" t="s">
        <v>564</v>
      </c>
      <c r="F30" s="28" t="s">
        <v>61</v>
      </c>
      <c r="G30" s="16" t="str">
        <f>VLOOKUP(F30,[0]!Communes,4,0)</f>
        <v>1116 Cottens VD</v>
      </c>
      <c r="H30" s="21" t="s">
        <v>479</v>
      </c>
      <c r="I30" s="20" t="s">
        <v>245</v>
      </c>
      <c r="J30" s="20"/>
      <c r="K30" s="16" t="str">
        <f t="shared" si="0"/>
        <v>234 [(Fr) 079 212 82 47 (Eric) 079 381 34 54]</v>
      </c>
      <c r="L30" s="45">
        <f>Convois!C30</f>
        <v>25.5</v>
      </c>
      <c r="M30" s="13"/>
      <c r="N30" s="57">
        <v>40127</v>
      </c>
      <c r="O30" s="65">
        <v>40099</v>
      </c>
      <c r="P30" s="60">
        <v>40089</v>
      </c>
      <c r="Q30" s="57">
        <v>40107</v>
      </c>
      <c r="R30" s="65" t="s">
        <v>493</v>
      </c>
      <c r="S30" s="65">
        <v>40467</v>
      </c>
      <c r="T30" s="65">
        <v>40865</v>
      </c>
      <c r="U30" s="22"/>
      <c r="V30" s="22"/>
      <c r="W30" s="22"/>
      <c r="X30" s="22"/>
      <c r="Y30" s="22"/>
      <c r="Z30" s="22"/>
      <c r="AA30" s="22"/>
    </row>
    <row r="31" spans="1:27" s="3" customFormat="1" ht="15" customHeight="1" x14ac:dyDescent="0.15">
      <c r="A31" s="24" t="s">
        <v>142</v>
      </c>
      <c r="B31" s="20">
        <v>234</v>
      </c>
      <c r="C31" s="27" t="s">
        <v>4</v>
      </c>
      <c r="D31" s="27" t="s">
        <v>6</v>
      </c>
      <c r="E31" s="20" t="s">
        <v>506</v>
      </c>
      <c r="F31" s="28" t="s">
        <v>39</v>
      </c>
      <c r="G31" s="16" t="str">
        <f>VLOOKUP(F31,[0]!Communes,4,0)</f>
        <v>1036 Sullens</v>
      </c>
      <c r="H31" s="21" t="s">
        <v>92</v>
      </c>
      <c r="I31" s="20" t="s">
        <v>246</v>
      </c>
      <c r="J31" s="20"/>
      <c r="K31" s="16" t="str">
        <f t="shared" si="0"/>
        <v>234 [076 335 17 34]</v>
      </c>
      <c r="L31" s="45">
        <f>Convois!C31</f>
        <v>27.3</v>
      </c>
      <c r="M31" s="13"/>
      <c r="N31" s="57">
        <v>40149</v>
      </c>
      <c r="O31" s="65">
        <v>40156</v>
      </c>
      <c r="P31" s="60">
        <v>40078</v>
      </c>
      <c r="Q31" s="59" t="s">
        <v>474</v>
      </c>
      <c r="R31" s="65" t="s">
        <v>498</v>
      </c>
      <c r="S31" s="65">
        <v>40486</v>
      </c>
      <c r="T31" s="65">
        <v>40810</v>
      </c>
      <c r="U31" s="22"/>
      <c r="V31" s="22"/>
      <c r="W31" s="22"/>
      <c r="X31" s="22"/>
      <c r="Y31" s="22"/>
      <c r="Z31" s="22"/>
      <c r="AA31" s="22"/>
    </row>
    <row r="32" spans="1:27" s="35" customFormat="1" ht="15" customHeight="1" x14ac:dyDescent="0.15">
      <c r="A32" s="29" t="s">
        <v>143</v>
      </c>
      <c r="B32" s="20">
        <v>234</v>
      </c>
      <c r="C32" s="31" t="s">
        <v>4</v>
      </c>
      <c r="D32" s="31" t="s">
        <v>6</v>
      </c>
      <c r="E32" s="30" t="s">
        <v>504</v>
      </c>
      <c r="F32" s="32" t="s">
        <v>37</v>
      </c>
      <c r="G32" s="33" t="str">
        <f>VLOOKUP(F32,[0]!Communes,4,0)</f>
        <v>1031 Mex VD</v>
      </c>
      <c r="H32" s="34" t="s">
        <v>247</v>
      </c>
      <c r="I32" s="30" t="s">
        <v>248</v>
      </c>
      <c r="J32" s="30"/>
      <c r="K32" s="33" t="str">
        <f t="shared" si="0"/>
        <v>234 [079 225 07 35]</v>
      </c>
      <c r="L32" s="44">
        <f>Convois!C32</f>
        <v>21.6</v>
      </c>
      <c r="M32" s="44"/>
      <c r="N32" s="61">
        <v>40149</v>
      </c>
      <c r="O32" s="66">
        <v>40126</v>
      </c>
      <c r="P32" s="62">
        <v>40077</v>
      </c>
      <c r="Q32" s="61">
        <v>40097</v>
      </c>
      <c r="R32" s="66">
        <v>40495</v>
      </c>
      <c r="S32" s="66">
        <v>40486</v>
      </c>
      <c r="T32" s="66">
        <v>40815</v>
      </c>
      <c r="U32" s="36"/>
      <c r="V32" s="36"/>
      <c r="W32" s="36"/>
      <c r="X32" s="36"/>
      <c r="Y32" s="36"/>
      <c r="Z32" s="36"/>
      <c r="AA32" s="36"/>
    </row>
    <row r="33" spans="1:27" s="3" customFormat="1" ht="15" customHeight="1" x14ac:dyDescent="0.15">
      <c r="A33" s="24" t="s">
        <v>37</v>
      </c>
      <c r="B33" s="20">
        <v>234</v>
      </c>
      <c r="C33" s="27" t="s">
        <v>4</v>
      </c>
      <c r="D33" s="27" t="s">
        <v>6</v>
      </c>
      <c r="E33" s="20" t="s">
        <v>550</v>
      </c>
      <c r="F33" s="28" t="s">
        <v>39</v>
      </c>
      <c r="G33" s="16" t="str">
        <f>VLOOKUP(F33,[0]!Communes,4,0)</f>
        <v>1036 Sullens</v>
      </c>
      <c r="H33" s="21" t="s">
        <v>93</v>
      </c>
      <c r="I33" s="20" t="s">
        <v>249</v>
      </c>
      <c r="J33" s="20"/>
      <c r="K33" s="16" t="str">
        <f t="shared" si="0"/>
        <v>234 [079 293 52 08]</v>
      </c>
      <c r="L33" s="45">
        <f>Convois!C33</f>
        <v>21.2</v>
      </c>
      <c r="M33" s="13"/>
      <c r="N33" s="57">
        <v>40101</v>
      </c>
      <c r="O33" s="65">
        <v>40125</v>
      </c>
      <c r="P33" s="60">
        <v>40077</v>
      </c>
      <c r="Q33" s="57">
        <v>40096</v>
      </c>
      <c r="R33" s="65">
        <v>40495</v>
      </c>
      <c r="S33" s="65">
        <v>40481</v>
      </c>
      <c r="T33" s="65">
        <v>40810</v>
      </c>
      <c r="U33" s="22"/>
      <c r="V33" s="22"/>
      <c r="W33" s="22"/>
      <c r="X33" s="22"/>
      <c r="Y33" s="22"/>
      <c r="Z33" s="22"/>
      <c r="AA33" s="22"/>
    </row>
    <row r="34" spans="1:27" s="3" customFormat="1" ht="15" customHeight="1" x14ac:dyDescent="0.15">
      <c r="A34" s="24" t="s">
        <v>144</v>
      </c>
      <c r="B34" s="20">
        <v>234</v>
      </c>
      <c r="C34" s="27" t="s">
        <v>4</v>
      </c>
      <c r="D34" s="27" t="s">
        <v>6</v>
      </c>
      <c r="E34" s="20" t="s">
        <v>501</v>
      </c>
      <c r="F34" s="28" t="s">
        <v>41</v>
      </c>
      <c r="G34" s="16" t="str">
        <f>VLOOKUP(F34,[0]!Communes,4,0)</f>
        <v>1035 Bournens</v>
      </c>
      <c r="H34" s="21" t="s">
        <v>94</v>
      </c>
      <c r="I34" s="20" t="s">
        <v>250</v>
      </c>
      <c r="J34" s="20"/>
      <c r="K34" s="16" t="str">
        <f t="shared" si="0"/>
        <v>234 [079 353 83 31]</v>
      </c>
      <c r="L34" s="45">
        <f>Convois!C34</f>
        <v>23.5</v>
      </c>
      <c r="M34" s="13"/>
      <c r="N34" s="57">
        <v>40148</v>
      </c>
      <c r="O34" s="65">
        <v>40155</v>
      </c>
      <c r="P34" s="60">
        <v>40165</v>
      </c>
      <c r="Q34" s="57">
        <v>40092</v>
      </c>
      <c r="R34" s="65">
        <v>40460</v>
      </c>
      <c r="S34" s="65">
        <v>40487</v>
      </c>
      <c r="T34" s="65">
        <v>40885</v>
      </c>
      <c r="U34" s="22"/>
      <c r="V34" s="22"/>
      <c r="W34" s="22"/>
      <c r="X34" s="22"/>
      <c r="Y34" s="22"/>
      <c r="Z34" s="22"/>
      <c r="AA34" s="22"/>
    </row>
    <row r="35" spans="1:27" s="3" customFormat="1" ht="15" customHeight="1" x14ac:dyDescent="0.15">
      <c r="A35" s="24" t="s">
        <v>145</v>
      </c>
      <c r="B35" s="20">
        <v>234</v>
      </c>
      <c r="C35" s="27" t="s">
        <v>4</v>
      </c>
      <c r="D35" s="27" t="s">
        <v>6</v>
      </c>
      <c r="E35" s="20" t="s">
        <v>461</v>
      </c>
      <c r="F35" s="28" t="s">
        <v>57</v>
      </c>
      <c r="G35" s="16" t="str">
        <f>VLOOKUP(F35,[0]!Communes,4,0)</f>
        <v>1114 Colombier VD</v>
      </c>
      <c r="H35" s="21" t="s">
        <v>462</v>
      </c>
      <c r="I35" s="20" t="s">
        <v>463</v>
      </c>
      <c r="J35" s="20"/>
      <c r="K35" s="16" t="str">
        <f t="shared" si="0"/>
        <v>234 [078 623 25 91]</v>
      </c>
      <c r="L35" s="45">
        <f>Convois!C35</f>
        <v>21.5</v>
      </c>
      <c r="M35" s="13"/>
      <c r="N35" s="59"/>
      <c r="O35" s="68"/>
      <c r="P35" s="58"/>
      <c r="Q35" s="59"/>
      <c r="R35" s="65">
        <v>40474</v>
      </c>
      <c r="S35" s="65">
        <v>40459</v>
      </c>
      <c r="T35" s="65">
        <v>40857</v>
      </c>
      <c r="U35" s="22"/>
      <c r="V35" s="22"/>
      <c r="W35" s="22"/>
      <c r="X35" s="22"/>
      <c r="Y35" s="22"/>
      <c r="Z35" s="22"/>
      <c r="AA35" s="22"/>
    </row>
    <row r="36" spans="1:27" s="3" customFormat="1" ht="15" customHeight="1" x14ac:dyDescent="0.15">
      <c r="A36" s="24" t="s">
        <v>146</v>
      </c>
      <c r="B36" s="20">
        <v>234</v>
      </c>
      <c r="C36" s="27" t="s">
        <v>4</v>
      </c>
      <c r="D36" s="27" t="s">
        <v>6</v>
      </c>
      <c r="E36" s="20" t="s">
        <v>251</v>
      </c>
      <c r="F36" s="28" t="s">
        <v>39</v>
      </c>
      <c r="G36" s="16" t="str">
        <f>VLOOKUP(F36,[0]!Communes,4,0)</f>
        <v>1036 Sullens</v>
      </c>
      <c r="H36" s="21" t="s">
        <v>95</v>
      </c>
      <c r="I36" s="20" t="s">
        <v>252</v>
      </c>
      <c r="J36" s="20"/>
      <c r="K36" s="16" t="str">
        <f t="shared" ref="K36:K57" si="1">B36&amp;" ["&amp;H36&amp;"]"</f>
        <v>234 [079 658 11 29]</v>
      </c>
      <c r="L36" s="45">
        <f>Convois!C36</f>
        <v>21.2</v>
      </c>
      <c r="M36" s="13"/>
      <c r="N36" s="57">
        <v>40101</v>
      </c>
      <c r="O36" s="65">
        <v>40125</v>
      </c>
      <c r="P36" s="60">
        <v>40078</v>
      </c>
      <c r="Q36" s="57">
        <v>40096</v>
      </c>
      <c r="R36" s="65">
        <v>40495</v>
      </c>
      <c r="S36" s="65">
        <v>40481</v>
      </c>
      <c r="T36" s="65">
        <v>40886</v>
      </c>
      <c r="U36" s="22"/>
      <c r="V36" s="22"/>
      <c r="W36" s="22"/>
      <c r="X36" s="22"/>
      <c r="Y36" s="22"/>
      <c r="Z36" s="22"/>
      <c r="AA36" s="22"/>
    </row>
    <row r="37" spans="1:27" s="35" customFormat="1" ht="15" customHeight="1" x14ac:dyDescent="0.15">
      <c r="A37" s="29" t="s">
        <v>41</v>
      </c>
      <c r="B37" s="20">
        <v>234</v>
      </c>
      <c r="C37" s="31" t="s">
        <v>4</v>
      </c>
      <c r="D37" s="31" t="s">
        <v>6</v>
      </c>
      <c r="E37" s="30" t="s">
        <v>364</v>
      </c>
      <c r="F37" s="32" t="s">
        <v>65</v>
      </c>
      <c r="G37" s="33" t="str">
        <f>VLOOKUP(F37,[0]!Communes,4,0)</f>
        <v>1136 Bussy-Chardonney</v>
      </c>
      <c r="H37" s="34" t="s">
        <v>96</v>
      </c>
      <c r="I37" s="30" t="s">
        <v>253</v>
      </c>
      <c r="J37" s="30"/>
      <c r="K37" s="33" t="str">
        <f t="shared" si="1"/>
        <v>234 [079 443 45 32]</v>
      </c>
      <c r="L37" s="44">
        <f>Convois!C37</f>
        <v>34</v>
      </c>
      <c r="M37" s="44"/>
      <c r="N37" s="61">
        <v>40127</v>
      </c>
      <c r="O37" s="69"/>
      <c r="P37" s="62">
        <v>40155</v>
      </c>
      <c r="Q37" s="61">
        <v>40104</v>
      </c>
      <c r="R37" s="66"/>
      <c r="S37" s="66"/>
      <c r="T37" s="66"/>
      <c r="U37" s="36"/>
      <c r="V37" s="36"/>
      <c r="W37" s="36"/>
      <c r="X37" s="36"/>
      <c r="Y37" s="36"/>
      <c r="Z37" s="36"/>
      <c r="AA37" s="36"/>
    </row>
    <row r="38" spans="1:27" s="3" customFormat="1" ht="15" customHeight="1" x14ac:dyDescent="0.15">
      <c r="A38" s="24" t="s">
        <v>39</v>
      </c>
      <c r="B38" s="20">
        <v>234</v>
      </c>
      <c r="C38" s="27" t="s">
        <v>4</v>
      </c>
      <c r="D38" s="27" t="s">
        <v>6</v>
      </c>
      <c r="E38" s="20" t="s">
        <v>507</v>
      </c>
      <c r="F38" s="28" t="s">
        <v>39</v>
      </c>
      <c r="G38" s="16" t="str">
        <f>VLOOKUP(F38,[0]!Communes,4,0)</f>
        <v>1036 Sullens</v>
      </c>
      <c r="H38" s="21" t="s">
        <v>97</v>
      </c>
      <c r="I38" s="20" t="s">
        <v>254</v>
      </c>
      <c r="J38" s="20"/>
      <c r="K38" s="16" t="str">
        <f t="shared" si="1"/>
        <v>234 [079 684 25 31]</v>
      </c>
      <c r="L38" s="45">
        <f>Convois!C38</f>
        <v>26</v>
      </c>
      <c r="M38" s="13"/>
      <c r="N38" s="57">
        <v>40106</v>
      </c>
      <c r="O38" s="65">
        <v>40125</v>
      </c>
      <c r="P38" s="60">
        <v>40078</v>
      </c>
      <c r="Q38" s="57">
        <v>40096</v>
      </c>
      <c r="R38" s="65">
        <v>40496</v>
      </c>
      <c r="S38" s="65">
        <v>40481</v>
      </c>
      <c r="T38" s="65">
        <v>40809</v>
      </c>
      <c r="U38" s="22"/>
      <c r="V38" s="22"/>
      <c r="W38" s="22"/>
      <c r="X38" s="22"/>
      <c r="Y38" s="22"/>
      <c r="Z38" s="22"/>
      <c r="AA38" s="22"/>
    </row>
    <row r="39" spans="1:27" s="3" customFormat="1" ht="15" customHeight="1" x14ac:dyDescent="0.15">
      <c r="A39" s="24" t="s">
        <v>147</v>
      </c>
      <c r="B39" s="20">
        <v>234</v>
      </c>
      <c r="C39" s="27" t="s">
        <v>4</v>
      </c>
      <c r="D39" s="27" t="s">
        <v>6</v>
      </c>
      <c r="E39" s="20" t="s">
        <v>255</v>
      </c>
      <c r="F39" s="28" t="s">
        <v>53</v>
      </c>
      <c r="G39" s="16" t="str">
        <f>VLOOKUP(F39,[0]!Communes,4,0)</f>
        <v>1026 Echandens</v>
      </c>
      <c r="H39" s="21" t="s">
        <v>114</v>
      </c>
      <c r="I39" s="20" t="s">
        <v>256</v>
      </c>
      <c r="J39" s="20"/>
      <c r="K39" s="16" t="str">
        <f t="shared" si="1"/>
        <v>234 [079 401 50 87]</v>
      </c>
      <c r="L39" s="45">
        <f>Convois!C39</f>
        <v>25.5</v>
      </c>
      <c r="M39" s="13"/>
      <c r="N39" s="57">
        <v>40121</v>
      </c>
      <c r="O39" s="65">
        <v>40098</v>
      </c>
      <c r="P39" s="60">
        <v>40117</v>
      </c>
      <c r="Q39" s="57">
        <v>40097</v>
      </c>
      <c r="R39" s="65">
        <v>40508</v>
      </c>
      <c r="S39" s="65"/>
      <c r="T39" s="65">
        <v>40844</v>
      </c>
      <c r="U39" s="22"/>
      <c r="V39" s="22"/>
      <c r="W39" s="22"/>
      <c r="X39" s="22"/>
      <c r="Y39" s="22"/>
      <c r="Z39" s="22"/>
      <c r="AA39" s="22"/>
    </row>
    <row r="40" spans="1:27" s="3" customFormat="1" ht="15" customHeight="1" x14ac:dyDescent="0.15">
      <c r="A40" s="24" t="s">
        <v>148</v>
      </c>
      <c r="B40" s="20">
        <v>234</v>
      </c>
      <c r="C40" s="27" t="s">
        <v>4</v>
      </c>
      <c r="D40" s="27" t="s">
        <v>6</v>
      </c>
      <c r="E40" s="20" t="s">
        <v>502</v>
      </c>
      <c r="F40" s="28" t="s">
        <v>41</v>
      </c>
      <c r="G40" s="16" t="str">
        <f>VLOOKUP(F40,[0]!Communes,4,0)</f>
        <v>1035 Bournens</v>
      </c>
      <c r="H40" s="21" t="s">
        <v>98</v>
      </c>
      <c r="I40" s="20" t="s">
        <v>257</v>
      </c>
      <c r="J40" s="20"/>
      <c r="K40" s="16" t="str">
        <f t="shared" si="1"/>
        <v>234 [079 720 52 35]</v>
      </c>
      <c r="L40" s="45">
        <f>Convois!C40</f>
        <v>24.6</v>
      </c>
      <c r="M40" s="13"/>
      <c r="N40" s="57">
        <v>40148</v>
      </c>
      <c r="O40" s="65">
        <v>40110</v>
      </c>
      <c r="P40" s="58" t="s">
        <v>475</v>
      </c>
      <c r="Q40" s="57">
        <v>40138</v>
      </c>
      <c r="R40" s="65" t="s">
        <v>497</v>
      </c>
      <c r="S40" s="65">
        <v>40480</v>
      </c>
      <c r="T40" s="65" t="s">
        <v>616</v>
      </c>
      <c r="U40" s="22"/>
      <c r="V40" s="22"/>
      <c r="W40" s="22"/>
      <c r="X40" s="22"/>
      <c r="Y40" s="22"/>
      <c r="Z40" s="22"/>
      <c r="AA40" s="22"/>
    </row>
    <row r="41" spans="1:27" s="3" customFormat="1" ht="15" customHeight="1" x14ac:dyDescent="0.15">
      <c r="A41" s="24" t="s">
        <v>149</v>
      </c>
      <c r="B41" s="20">
        <v>234</v>
      </c>
      <c r="C41" s="27" t="s">
        <v>4</v>
      </c>
      <c r="D41" s="27" t="s">
        <v>6</v>
      </c>
      <c r="E41" s="20" t="s">
        <v>405</v>
      </c>
      <c r="F41" s="28" t="s">
        <v>394</v>
      </c>
      <c r="G41" s="16" t="str">
        <f t="array" ref="G41">VLOOKUP(F41,[0]!Communes,4,0)</f>
        <v>1404 Cuarny</v>
      </c>
      <c r="H41" s="21" t="s">
        <v>406</v>
      </c>
      <c r="I41" s="20" t="s">
        <v>396</v>
      </c>
      <c r="J41" s="20"/>
      <c r="K41" s="16" t="str">
        <f t="shared" si="1"/>
        <v>234 [079 245 05 77]</v>
      </c>
      <c r="L41" s="45">
        <f>Convois!C41</f>
        <v>31.2</v>
      </c>
      <c r="M41" s="13"/>
      <c r="N41" s="59"/>
      <c r="O41" s="68"/>
      <c r="P41" s="58"/>
      <c r="Q41" s="57">
        <v>40138</v>
      </c>
      <c r="R41" s="65"/>
      <c r="S41" s="65"/>
      <c r="T41" s="65"/>
      <c r="U41" s="22"/>
      <c r="V41" s="22"/>
      <c r="W41" s="22"/>
      <c r="X41" s="22"/>
      <c r="Y41" s="22"/>
      <c r="Z41" s="22"/>
      <c r="AA41" s="22"/>
    </row>
    <row r="42" spans="1:27" s="35" customFormat="1" ht="15" customHeight="1" x14ac:dyDescent="0.15">
      <c r="A42" s="29" t="s">
        <v>150</v>
      </c>
      <c r="B42" s="20">
        <v>234</v>
      </c>
      <c r="C42" s="31" t="s">
        <v>4</v>
      </c>
      <c r="D42" s="31" t="s">
        <v>6</v>
      </c>
      <c r="E42" s="30" t="s">
        <v>505</v>
      </c>
      <c r="F42" s="32" t="s">
        <v>39</v>
      </c>
      <c r="G42" s="33" t="str">
        <f>VLOOKUP(F42,[0]!Communes,4,0)</f>
        <v>1036 Sullens</v>
      </c>
      <c r="H42" s="34" t="s">
        <v>619</v>
      </c>
      <c r="I42" s="30" t="s">
        <v>368</v>
      </c>
      <c r="J42" s="30"/>
      <c r="K42" s="33" t="str">
        <f t="shared" si="1"/>
        <v>234 [(Y)079 430 05 32 (JP)079 273 03 73 ]</v>
      </c>
      <c r="L42" s="44">
        <f>Convois!C42</f>
        <v>23.5</v>
      </c>
      <c r="M42" s="44"/>
      <c r="N42" s="63"/>
      <c r="O42" s="66">
        <v>40125</v>
      </c>
      <c r="P42" s="62">
        <v>40077</v>
      </c>
      <c r="Q42" s="61">
        <v>40139</v>
      </c>
      <c r="R42" s="66" t="s">
        <v>499</v>
      </c>
      <c r="S42" s="66">
        <v>40481</v>
      </c>
      <c r="T42" s="66">
        <v>40810</v>
      </c>
      <c r="U42" s="36"/>
      <c r="V42" s="36"/>
      <c r="W42" s="36"/>
      <c r="X42" s="36"/>
      <c r="Y42" s="36"/>
      <c r="Z42" s="36"/>
      <c r="AA42" s="36"/>
    </row>
    <row r="43" spans="1:27" s="3" customFormat="1" ht="15" customHeight="1" x14ac:dyDescent="0.15">
      <c r="A43" s="24" t="s">
        <v>151</v>
      </c>
      <c r="B43" s="20">
        <v>234</v>
      </c>
      <c r="C43" s="27" t="s">
        <v>4</v>
      </c>
      <c r="D43" s="27" t="s">
        <v>6</v>
      </c>
      <c r="E43" s="20" t="s">
        <v>503</v>
      </c>
      <c r="F43" s="28" t="s">
        <v>41</v>
      </c>
      <c r="G43" s="16" t="str">
        <f>VLOOKUP(F43,[0]!Communes,4,0)</f>
        <v>1035 Bournens</v>
      </c>
      <c r="H43" s="21" t="s">
        <v>99</v>
      </c>
      <c r="I43" s="20" t="s">
        <v>258</v>
      </c>
      <c r="J43" s="20"/>
      <c r="K43" s="16" t="str">
        <f t="shared" si="1"/>
        <v>234 [079 677 12 88]</v>
      </c>
      <c r="L43" s="45">
        <f>Convois!C43</f>
        <v>22</v>
      </c>
      <c r="M43" s="13"/>
      <c r="N43" s="57">
        <v>40094</v>
      </c>
      <c r="O43" s="65">
        <v>40156</v>
      </c>
      <c r="P43" s="60">
        <v>40076</v>
      </c>
      <c r="Q43" s="57">
        <v>40139</v>
      </c>
      <c r="R43" s="65">
        <v>40496</v>
      </c>
      <c r="S43" s="65">
        <v>40525</v>
      </c>
      <c r="T43" s="65">
        <v>40885</v>
      </c>
      <c r="U43" s="22"/>
      <c r="V43" s="22"/>
      <c r="W43" s="22"/>
      <c r="X43" s="22"/>
      <c r="Y43" s="22"/>
      <c r="Z43" s="22"/>
      <c r="AA43" s="22"/>
    </row>
    <row r="44" spans="1:27" s="3" customFormat="1" ht="15" customHeight="1" x14ac:dyDescent="0.15">
      <c r="A44" s="24" t="s">
        <v>152</v>
      </c>
      <c r="B44" s="20">
        <v>234</v>
      </c>
      <c r="C44" s="27" t="s">
        <v>4</v>
      </c>
      <c r="D44" s="27" t="s">
        <v>6</v>
      </c>
      <c r="E44" s="20" t="s">
        <v>378</v>
      </c>
      <c r="F44" s="28" t="s">
        <v>379</v>
      </c>
      <c r="G44" s="16" t="str">
        <f>VLOOKUP(F44,[0]!Communes,4,0)</f>
        <v>1147 Montricher</v>
      </c>
      <c r="H44" s="21" t="s">
        <v>381</v>
      </c>
      <c r="I44" s="20" t="s">
        <v>382</v>
      </c>
      <c r="J44" s="20"/>
      <c r="K44" s="16" t="str">
        <f t="shared" si="1"/>
        <v>234 [079 622 38 25]</v>
      </c>
      <c r="L44" s="45">
        <f>Convois!C44</f>
        <v>30.5</v>
      </c>
      <c r="M44" s="13"/>
      <c r="N44" s="57">
        <v>40150</v>
      </c>
      <c r="O44" s="65">
        <v>40100</v>
      </c>
      <c r="P44" s="60">
        <v>40158</v>
      </c>
      <c r="Q44" s="57">
        <v>40152</v>
      </c>
      <c r="R44" s="65" t="s">
        <v>490</v>
      </c>
      <c r="S44" s="57">
        <v>40516</v>
      </c>
      <c r="T44" s="65">
        <v>40816</v>
      </c>
      <c r="U44" s="22"/>
      <c r="V44" s="22"/>
      <c r="W44" s="22"/>
      <c r="X44" s="22"/>
      <c r="Y44" s="22"/>
      <c r="Z44" s="22"/>
      <c r="AA44" s="22"/>
    </row>
    <row r="45" spans="1:27" s="3" customFormat="1" ht="15" customHeight="1" x14ac:dyDescent="0.15">
      <c r="A45" s="24" t="s">
        <v>153</v>
      </c>
      <c r="B45" s="20">
        <v>234</v>
      </c>
      <c r="C45" s="27" t="s">
        <v>4</v>
      </c>
      <c r="D45" s="27" t="s">
        <v>6</v>
      </c>
      <c r="E45" s="20" t="s">
        <v>287</v>
      </c>
      <c r="F45" s="28" t="s">
        <v>55</v>
      </c>
      <c r="G45" s="16" t="str">
        <f>VLOOKUP(F45,[0]!Communes,4,0)</f>
        <v>1115 Vullierens</v>
      </c>
      <c r="H45" s="21" t="s">
        <v>283</v>
      </c>
      <c r="I45" s="20" t="s">
        <v>289</v>
      </c>
      <c r="J45" s="20"/>
      <c r="K45" s="16" t="str">
        <f t="shared" si="1"/>
        <v>234 [078 763 84 13]</v>
      </c>
      <c r="L45" s="45">
        <f>Convois!C45</f>
        <v>30.5</v>
      </c>
      <c r="M45" s="13"/>
      <c r="N45" s="57">
        <v>40108</v>
      </c>
      <c r="O45" s="65">
        <v>40098</v>
      </c>
      <c r="P45" s="60">
        <v>40119</v>
      </c>
      <c r="Q45" s="57">
        <v>40106</v>
      </c>
      <c r="R45" s="65" t="s">
        <v>491</v>
      </c>
      <c r="S45" s="65">
        <v>40467</v>
      </c>
      <c r="T45" s="65">
        <v>40859</v>
      </c>
      <c r="U45" s="22"/>
      <c r="V45" s="22"/>
      <c r="W45" s="22"/>
      <c r="X45" s="22"/>
      <c r="Y45" s="22"/>
      <c r="Z45" s="22"/>
      <c r="AA45" s="22"/>
    </row>
    <row r="46" spans="1:27" s="3" customFormat="1" ht="15" customHeight="1" x14ac:dyDescent="0.15">
      <c r="A46" s="24" t="s">
        <v>154</v>
      </c>
      <c r="B46" s="20">
        <v>234</v>
      </c>
      <c r="C46" s="27" t="s">
        <v>4</v>
      </c>
      <c r="D46" s="27" t="s">
        <v>6</v>
      </c>
      <c r="E46" s="20" t="s">
        <v>565</v>
      </c>
      <c r="F46" s="28" t="s">
        <v>71</v>
      </c>
      <c r="G46" s="16" t="str">
        <f>VLOOKUP(F46,[0]!Communes,4,0)</f>
        <v>1126 Vaux-sur-Morges</v>
      </c>
      <c r="H46" s="21" t="s">
        <v>557</v>
      </c>
      <c r="I46" s="20" t="s">
        <v>259</v>
      </c>
      <c r="J46" s="20"/>
      <c r="K46" s="16" t="str">
        <f t="shared" si="1"/>
        <v>234 [(CA) 079 312 82 67  ]</v>
      </c>
      <c r="L46" s="45">
        <f>Convois!C46</f>
        <v>25</v>
      </c>
      <c r="M46" s="13"/>
      <c r="N46" s="57">
        <v>40087</v>
      </c>
      <c r="O46" s="65">
        <v>40107</v>
      </c>
      <c r="P46" s="60">
        <v>40147</v>
      </c>
      <c r="Q46" s="57">
        <v>40120</v>
      </c>
      <c r="R46" s="65">
        <v>40468</v>
      </c>
      <c r="S46" s="65">
        <v>40467</v>
      </c>
      <c r="T46" s="65">
        <v>40871</v>
      </c>
      <c r="U46" s="22"/>
      <c r="V46" s="22"/>
      <c r="W46" s="22"/>
      <c r="X46" s="22"/>
      <c r="Y46" s="22"/>
      <c r="Z46" s="22"/>
      <c r="AA46" s="22"/>
    </row>
    <row r="47" spans="1:27" s="35" customFormat="1" ht="15" customHeight="1" x14ac:dyDescent="0.15">
      <c r="A47" s="29" t="s">
        <v>155</v>
      </c>
      <c r="B47" s="20">
        <v>234</v>
      </c>
      <c r="C47" s="31" t="s">
        <v>4</v>
      </c>
      <c r="D47" s="31" t="s">
        <v>6</v>
      </c>
      <c r="E47" s="30" t="s">
        <v>101</v>
      </c>
      <c r="F47" s="32" t="s">
        <v>51</v>
      </c>
      <c r="G47" s="33" t="str">
        <f>VLOOKUP(F47,[0]!Communes,4,0)</f>
        <v>1121 Bremblens</v>
      </c>
      <c r="H47" s="34" t="s">
        <v>512</v>
      </c>
      <c r="I47" s="30" t="s">
        <v>260</v>
      </c>
      <c r="J47" s="30"/>
      <c r="K47" s="33" t="str">
        <f t="shared" si="1"/>
        <v>234 [(R) 079 623 98 11  (S) 079 458 24 08  (Y) 079 205 95 17]</v>
      </c>
      <c r="L47" s="44">
        <f>Convois!C47</f>
        <v>26.6</v>
      </c>
      <c r="M47" s="44"/>
      <c r="N47" s="61">
        <v>40121</v>
      </c>
      <c r="O47" s="66">
        <v>40127</v>
      </c>
      <c r="P47" s="62">
        <v>40117</v>
      </c>
      <c r="Q47" s="61">
        <v>40097</v>
      </c>
      <c r="R47" s="66">
        <v>40508</v>
      </c>
      <c r="S47" s="66">
        <v>40460</v>
      </c>
      <c r="T47" s="66">
        <v>40851</v>
      </c>
      <c r="U47" s="36"/>
      <c r="V47" s="36"/>
      <c r="W47" s="36"/>
      <c r="X47" s="36"/>
      <c r="Y47" s="36"/>
      <c r="Z47" s="36"/>
      <c r="AA47" s="36"/>
    </row>
    <row r="48" spans="1:27" s="3" customFormat="1" ht="15" customHeight="1" x14ac:dyDescent="0.15">
      <c r="A48" s="24" t="s">
        <v>156</v>
      </c>
      <c r="B48" s="20">
        <v>234</v>
      </c>
      <c r="C48" s="27" t="s">
        <v>4</v>
      </c>
      <c r="D48" s="27" t="s">
        <v>6</v>
      </c>
      <c r="E48" s="20" t="s">
        <v>102</v>
      </c>
      <c r="F48" s="27" t="s">
        <v>24</v>
      </c>
      <c r="G48" s="16" t="str">
        <f>VLOOKUP(F48,[0]!Communes,4,0)</f>
        <v>1304 Cossonay-Ville</v>
      </c>
      <c r="H48" s="21" t="s">
        <v>103</v>
      </c>
      <c r="I48" s="20" t="s">
        <v>261</v>
      </c>
      <c r="J48" s="20"/>
      <c r="K48" s="16" t="str">
        <f t="shared" si="1"/>
        <v>234 [(JC) 079 447 31 09 (O) 079 429 79 45]</v>
      </c>
      <c r="L48" s="45">
        <f>Convois!C48</f>
        <v>23.5</v>
      </c>
      <c r="M48" s="13"/>
      <c r="N48" s="59"/>
      <c r="O48" s="65">
        <v>40106</v>
      </c>
      <c r="P48" s="58"/>
      <c r="Q48" s="57">
        <v>40121</v>
      </c>
      <c r="R48" s="65">
        <v>40529</v>
      </c>
      <c r="S48" s="65">
        <v>40501</v>
      </c>
      <c r="T48" s="65">
        <v>40843</v>
      </c>
      <c r="U48" s="22"/>
      <c r="V48" s="22"/>
      <c r="W48" s="22"/>
      <c r="X48" s="22"/>
      <c r="Y48" s="22"/>
      <c r="Z48" s="22"/>
      <c r="AA48" s="22"/>
    </row>
    <row r="49" spans="1:27" s="3" customFormat="1" ht="15" customHeight="1" x14ac:dyDescent="0.15">
      <c r="A49" s="24" t="s">
        <v>157</v>
      </c>
      <c r="B49" s="20">
        <v>234</v>
      </c>
      <c r="C49" s="27" t="s">
        <v>4</v>
      </c>
      <c r="D49" s="27" t="s">
        <v>6</v>
      </c>
      <c r="E49" s="20" t="s">
        <v>104</v>
      </c>
      <c r="F49" s="28" t="s">
        <v>43</v>
      </c>
      <c r="G49" s="16" t="str">
        <f>VLOOKUP(F49,[0]!Communes,4,0)</f>
        <v>1306 Daillens</v>
      </c>
      <c r="H49" s="21" t="s">
        <v>105</v>
      </c>
      <c r="I49" s="20" t="s">
        <v>262</v>
      </c>
      <c r="J49" s="20"/>
      <c r="K49" s="16" t="str">
        <f t="shared" si="1"/>
        <v>234 [079 606 53 90]</v>
      </c>
      <c r="L49" s="45">
        <f>Convois!C49</f>
        <v>17.5</v>
      </c>
      <c r="M49" s="13"/>
      <c r="N49" s="57">
        <v>40148</v>
      </c>
      <c r="O49" s="65">
        <v>40155</v>
      </c>
      <c r="P49" s="58"/>
      <c r="Q49" s="57">
        <v>40138</v>
      </c>
      <c r="R49" s="65">
        <v>40460</v>
      </c>
      <c r="S49" s="65">
        <v>40480</v>
      </c>
      <c r="T49" s="65"/>
      <c r="U49" s="22"/>
      <c r="V49" s="22"/>
      <c r="W49" s="22"/>
      <c r="X49" s="22"/>
      <c r="Y49" s="22"/>
      <c r="Z49" s="22"/>
      <c r="AA49" s="22"/>
    </row>
    <row r="50" spans="1:27" s="3" customFormat="1" ht="15" customHeight="1" x14ac:dyDescent="0.15">
      <c r="A50" s="24" t="s">
        <v>158</v>
      </c>
      <c r="B50" s="20">
        <v>234</v>
      </c>
      <c r="C50" s="27" t="s">
        <v>4</v>
      </c>
      <c r="D50" s="27" t="s">
        <v>6</v>
      </c>
      <c r="E50" s="20" t="s">
        <v>568</v>
      </c>
      <c r="F50" s="28" t="s">
        <v>45</v>
      </c>
      <c r="G50" s="16" t="str">
        <f>VLOOKUP(F50,[0]!Communes,4,0)</f>
        <v>1124 Gollion</v>
      </c>
      <c r="H50" s="21" t="s">
        <v>263</v>
      </c>
      <c r="I50" s="20" t="s">
        <v>264</v>
      </c>
      <c r="J50" s="20"/>
      <c r="K50" s="16" t="str">
        <f t="shared" si="1"/>
        <v>234 [079 767 65 79]</v>
      </c>
      <c r="L50" s="45">
        <f>Convois!C50</f>
        <v>16</v>
      </c>
      <c r="M50" s="13"/>
      <c r="N50" s="57">
        <v>40107</v>
      </c>
      <c r="O50" s="65">
        <v>40137</v>
      </c>
      <c r="P50" s="60">
        <v>40075</v>
      </c>
      <c r="Q50" s="57">
        <v>40152</v>
      </c>
      <c r="R50" s="65" t="s">
        <v>496</v>
      </c>
      <c r="S50" s="65">
        <v>40516</v>
      </c>
      <c r="T50" s="65">
        <v>40817</v>
      </c>
      <c r="U50" s="22"/>
      <c r="V50" s="22"/>
      <c r="W50" s="22"/>
      <c r="X50" s="22"/>
      <c r="Y50" s="22"/>
      <c r="Z50" s="22"/>
      <c r="AA50" s="22"/>
    </row>
    <row r="51" spans="1:27" s="3" customFormat="1" ht="15" customHeight="1" x14ac:dyDescent="0.15">
      <c r="A51" s="24" t="s">
        <v>159</v>
      </c>
      <c r="B51" s="20">
        <v>234</v>
      </c>
      <c r="C51" s="27" t="s">
        <v>4</v>
      </c>
      <c r="D51" s="27" t="s">
        <v>6</v>
      </c>
      <c r="E51" s="20" t="s">
        <v>106</v>
      </c>
      <c r="F51" s="28" t="s">
        <v>45</v>
      </c>
      <c r="G51" s="16" t="str">
        <f>VLOOKUP(F51,[0]!Communes,4,0)</f>
        <v>1124 Gollion</v>
      </c>
      <c r="H51" s="21" t="s">
        <v>107</v>
      </c>
      <c r="I51" s="20" t="s">
        <v>265</v>
      </c>
      <c r="J51" s="20"/>
      <c r="K51" s="16" t="str">
        <f t="shared" si="1"/>
        <v>234 [079 691 17 82]</v>
      </c>
      <c r="L51" s="45">
        <f>Convois!C51</f>
        <v>20.3</v>
      </c>
      <c r="M51" s="13"/>
      <c r="N51" s="57">
        <v>40107</v>
      </c>
      <c r="O51" s="65">
        <v>40106</v>
      </c>
      <c r="P51" s="60">
        <v>40087</v>
      </c>
      <c r="Q51" s="57">
        <v>40160</v>
      </c>
      <c r="R51" s="65">
        <v>40523</v>
      </c>
      <c r="S51" s="65">
        <v>40522</v>
      </c>
      <c r="T51" s="65">
        <v>40817</v>
      </c>
      <c r="U51" s="22"/>
      <c r="V51" s="22"/>
      <c r="W51" s="22"/>
      <c r="X51" s="22"/>
      <c r="Y51" s="22"/>
      <c r="Z51" s="22"/>
      <c r="AA51" s="22"/>
    </row>
    <row r="52" spans="1:27" s="35" customFormat="1" ht="15" customHeight="1" x14ac:dyDescent="0.15">
      <c r="A52" s="29" t="s">
        <v>160</v>
      </c>
      <c r="B52" s="20">
        <v>234</v>
      </c>
      <c r="C52" s="31" t="s">
        <v>4</v>
      </c>
      <c r="D52" s="31" t="s">
        <v>6</v>
      </c>
      <c r="E52" s="30" t="s">
        <v>567</v>
      </c>
      <c r="F52" s="32" t="s">
        <v>45</v>
      </c>
      <c r="G52" s="33" t="str">
        <f>VLOOKUP(F52,[0]!Communes,4,0)</f>
        <v>1124 Gollion</v>
      </c>
      <c r="H52" s="34" t="s">
        <v>108</v>
      </c>
      <c r="I52" s="30" t="s">
        <v>266</v>
      </c>
      <c r="J52" s="30"/>
      <c r="K52" s="33" t="str">
        <f t="shared" si="1"/>
        <v>234 [079 622 86 31]</v>
      </c>
      <c r="L52" s="44">
        <f>Convois!C52</f>
        <v>20.3</v>
      </c>
      <c r="M52" s="44"/>
      <c r="N52" s="61">
        <v>40122</v>
      </c>
      <c r="O52" s="66">
        <v>40106</v>
      </c>
      <c r="P52" s="62">
        <v>40087</v>
      </c>
      <c r="Q52" s="61">
        <v>40152</v>
      </c>
      <c r="R52" s="66">
        <v>40503</v>
      </c>
      <c r="S52" s="66">
        <v>40522</v>
      </c>
      <c r="T52" s="66">
        <v>40816</v>
      </c>
      <c r="U52" s="36"/>
      <c r="V52" s="36"/>
      <c r="W52" s="36"/>
      <c r="X52" s="36"/>
      <c r="Y52" s="36"/>
      <c r="Z52" s="36"/>
      <c r="AA52" s="36"/>
    </row>
    <row r="53" spans="1:27" s="3" customFormat="1" ht="15" customHeight="1" x14ac:dyDescent="0.15">
      <c r="A53" s="24" t="s">
        <v>161</v>
      </c>
      <c r="B53" s="20">
        <v>234</v>
      </c>
      <c r="C53" s="27" t="s">
        <v>4</v>
      </c>
      <c r="D53" s="27" t="s">
        <v>6</v>
      </c>
      <c r="E53" s="20" t="s">
        <v>566</v>
      </c>
      <c r="F53" s="28" t="s">
        <v>45</v>
      </c>
      <c r="G53" s="16" t="str">
        <f>VLOOKUP(F53,[0]!Communes,4,0)</f>
        <v>1124 Gollion</v>
      </c>
      <c r="H53" s="21" t="s">
        <v>109</v>
      </c>
      <c r="I53" s="20" t="s">
        <v>267</v>
      </c>
      <c r="J53" s="20"/>
      <c r="K53" s="16" t="str">
        <f t="shared" si="1"/>
        <v>234 [079 292 37 94]</v>
      </c>
      <c r="L53" s="45">
        <f>Convois!C53</f>
        <v>20</v>
      </c>
      <c r="M53" s="13"/>
      <c r="N53" s="57">
        <v>40122</v>
      </c>
      <c r="O53" s="65">
        <v>40137</v>
      </c>
      <c r="P53" s="58" t="s">
        <v>476</v>
      </c>
      <c r="Q53" s="57">
        <v>40153</v>
      </c>
      <c r="R53" s="65">
        <v>40503</v>
      </c>
      <c r="S53" s="65">
        <v>40523</v>
      </c>
      <c r="T53" s="65">
        <v>40817</v>
      </c>
      <c r="U53" s="22"/>
      <c r="V53" s="22"/>
      <c r="W53" s="22"/>
      <c r="X53" s="22"/>
      <c r="Y53" s="22"/>
      <c r="Z53" s="22"/>
      <c r="AA53" s="22"/>
    </row>
    <row r="54" spans="1:27" s="3" customFormat="1" ht="15" customHeight="1" x14ac:dyDescent="0.15">
      <c r="A54" s="24" t="s">
        <v>269</v>
      </c>
      <c r="B54" s="20">
        <v>234</v>
      </c>
      <c r="C54" s="27" t="s">
        <v>4</v>
      </c>
      <c r="D54" s="27" t="s">
        <v>6</v>
      </c>
      <c r="E54" s="20" t="s">
        <v>600</v>
      </c>
      <c r="F54" s="27" t="s">
        <v>24</v>
      </c>
      <c r="G54" s="16" t="str">
        <f>VLOOKUP(F54,[0]!Communes,4,0)</f>
        <v>1304 Cossonay-Ville</v>
      </c>
      <c r="H54" s="21" t="s">
        <v>601</v>
      </c>
      <c r="I54" s="20" t="s">
        <v>270</v>
      </c>
      <c r="J54" s="20"/>
      <c r="K54" s="16" t="str">
        <f t="shared" si="1"/>
        <v>234 [(P) 079 705 49 93 ]</v>
      </c>
      <c r="L54" s="45">
        <f>Convois!C54</f>
        <v>21.2</v>
      </c>
      <c r="M54" s="13"/>
      <c r="N54" s="59"/>
      <c r="O54" s="68"/>
      <c r="P54" s="60">
        <v>40148</v>
      </c>
      <c r="Q54" s="59"/>
      <c r="R54" s="65">
        <v>40529</v>
      </c>
      <c r="S54" s="65">
        <v>40502</v>
      </c>
      <c r="T54" s="65">
        <v>40838</v>
      </c>
      <c r="U54" s="22"/>
      <c r="V54" s="22"/>
      <c r="W54" s="22"/>
      <c r="X54" s="22"/>
      <c r="Y54" s="22"/>
      <c r="Z54" s="22"/>
      <c r="AA54" s="22"/>
    </row>
    <row r="55" spans="1:27" s="3" customFormat="1" ht="15" customHeight="1" x14ac:dyDescent="0.15">
      <c r="A55" s="24" t="s">
        <v>162</v>
      </c>
      <c r="B55" s="20">
        <v>234</v>
      </c>
      <c r="C55" s="27" t="s">
        <v>4</v>
      </c>
      <c r="D55" s="27" t="s">
        <v>6</v>
      </c>
      <c r="E55" s="20"/>
      <c r="F55" s="28" t="s">
        <v>110</v>
      </c>
      <c r="G55" s="16" t="str">
        <f>VLOOKUP(F55,[0]!Communes,4,0)</f>
        <v>1307 Lussery-Villars</v>
      </c>
      <c r="H55" s="21" t="s">
        <v>112</v>
      </c>
      <c r="I55" s="20" t="s">
        <v>268</v>
      </c>
      <c r="J55" s="20"/>
      <c r="K55" s="16" t="str">
        <f t="shared" si="1"/>
        <v>234 [(P) 079 637 11 38 (S) 079 388 23 84]</v>
      </c>
      <c r="L55" s="45">
        <f>Convois!C55</f>
        <v>12</v>
      </c>
      <c r="M55" s="13"/>
      <c r="N55" s="57">
        <v>40093</v>
      </c>
      <c r="O55" s="65">
        <v>40107</v>
      </c>
      <c r="P55" s="58"/>
      <c r="Q55" s="59"/>
      <c r="R55" s="65"/>
      <c r="S55" s="65"/>
      <c r="T55" s="65"/>
      <c r="U55" s="22"/>
      <c r="V55" s="22"/>
      <c r="W55" s="22"/>
      <c r="X55" s="22"/>
      <c r="Y55" s="22"/>
      <c r="Z55" s="22"/>
      <c r="AA55" s="22"/>
    </row>
    <row r="56" spans="1:27" s="3" customFormat="1" ht="15" customHeight="1" x14ac:dyDescent="0.15">
      <c r="A56" s="24" t="s">
        <v>271</v>
      </c>
      <c r="B56" s="20">
        <v>234</v>
      </c>
      <c r="C56" s="27" t="s">
        <v>4</v>
      </c>
      <c r="D56" s="27" t="s">
        <v>6</v>
      </c>
      <c r="E56" s="20" t="s">
        <v>272</v>
      </c>
      <c r="F56" s="28" t="s">
        <v>43</v>
      </c>
      <c r="G56" s="16" t="str">
        <f>VLOOKUP(F56,[0]!Communes,4,0)</f>
        <v>1306 Daillens</v>
      </c>
      <c r="H56" s="21" t="s">
        <v>273</v>
      </c>
      <c r="I56" s="20" t="s">
        <v>274</v>
      </c>
      <c r="J56" s="20"/>
      <c r="K56" s="16" t="str">
        <f t="shared" si="1"/>
        <v>234 [079 310 48 54]</v>
      </c>
      <c r="L56" s="45">
        <f>Convois!C56</f>
        <v>18</v>
      </c>
      <c r="M56" s="13"/>
      <c r="N56" s="57">
        <v>40093</v>
      </c>
      <c r="O56" s="65">
        <v>40109</v>
      </c>
      <c r="P56" s="60">
        <v>40105</v>
      </c>
      <c r="Q56" s="57">
        <v>40132</v>
      </c>
      <c r="R56" s="65">
        <v>40461</v>
      </c>
      <c r="S56" s="65">
        <v>40472</v>
      </c>
      <c r="T56" s="65">
        <v>40879</v>
      </c>
      <c r="U56" s="22"/>
      <c r="V56" s="22"/>
      <c r="W56" s="22"/>
      <c r="X56" s="22"/>
      <c r="Y56" s="22"/>
      <c r="Z56" s="22"/>
      <c r="AA56" s="22"/>
    </row>
    <row r="57" spans="1:27" s="35" customFormat="1" ht="15" customHeight="1" x14ac:dyDescent="0.15">
      <c r="A57" s="29" t="s">
        <v>275</v>
      </c>
      <c r="B57" s="20">
        <v>234</v>
      </c>
      <c r="C57" s="31" t="s">
        <v>4</v>
      </c>
      <c r="D57" s="31" t="s">
        <v>6</v>
      </c>
      <c r="E57" s="30" t="s">
        <v>276</v>
      </c>
      <c r="F57" s="32" t="s">
        <v>31</v>
      </c>
      <c r="G57" s="33" t="str">
        <f>VLOOKUP(F57,[0]!Communes,4,0)</f>
        <v>1305 Penthalaz</v>
      </c>
      <c r="H57" s="34" t="s">
        <v>277</v>
      </c>
      <c r="I57" s="30" t="s">
        <v>278</v>
      </c>
      <c r="J57" s="30"/>
      <c r="K57" s="33" t="str">
        <f t="shared" si="1"/>
        <v>234 [079 695 31 27]</v>
      </c>
      <c r="L57" s="44">
        <f>Convois!C57</f>
        <v>22.3</v>
      </c>
      <c r="M57" s="44"/>
      <c r="N57" s="61">
        <v>40147</v>
      </c>
      <c r="O57" s="66">
        <v>40155</v>
      </c>
      <c r="P57" s="62">
        <v>40159</v>
      </c>
      <c r="Q57" s="61">
        <v>40132</v>
      </c>
      <c r="R57" s="66">
        <v>40454</v>
      </c>
      <c r="S57" s="66" t="s">
        <v>554</v>
      </c>
      <c r="T57" s="66"/>
      <c r="U57" s="36"/>
      <c r="V57" s="36"/>
      <c r="W57" s="36"/>
      <c r="X57" s="36"/>
      <c r="Y57" s="36"/>
      <c r="Z57" s="36"/>
      <c r="AA57" s="36"/>
    </row>
    <row r="58" spans="1:27" ht="15" customHeight="1" x14ac:dyDescent="0.15">
      <c r="A58" s="24" t="s">
        <v>290</v>
      </c>
      <c r="B58" s="20">
        <v>234</v>
      </c>
      <c r="C58" s="27" t="s">
        <v>4</v>
      </c>
      <c r="D58" s="27" t="s">
        <v>6</v>
      </c>
      <c r="E58" s="20" t="s">
        <v>500</v>
      </c>
      <c r="F58" s="28" t="s">
        <v>41</v>
      </c>
      <c r="G58" s="16" t="str">
        <f>VLOOKUP(F58,[0]!Communes,4,0)</f>
        <v>1035 Bournens</v>
      </c>
      <c r="H58" s="21" t="s">
        <v>294</v>
      </c>
      <c r="I58" s="20" t="s">
        <v>284</v>
      </c>
      <c r="J58" s="20" t="s">
        <v>295</v>
      </c>
      <c r="K58" s="16" t="str">
        <f t="shared" ref="K58:K77" si="2">B58&amp;" ["&amp;H58&amp;"]"</f>
        <v>234 [079 257 12 04]</v>
      </c>
      <c r="L58" s="45">
        <f>Convois!C58</f>
        <v>21.2</v>
      </c>
      <c r="M58" s="13"/>
      <c r="N58" s="59"/>
      <c r="O58" s="65">
        <v>40109</v>
      </c>
      <c r="P58" s="60">
        <v>40076</v>
      </c>
      <c r="Q58" s="57">
        <v>40093</v>
      </c>
      <c r="R58" s="65">
        <v>40461</v>
      </c>
      <c r="S58" s="65">
        <v>40488</v>
      </c>
      <c r="T58" s="65">
        <v>40809</v>
      </c>
    </row>
    <row r="59" spans="1:27" ht="15" customHeight="1" x14ac:dyDescent="0.15">
      <c r="A59" s="24" t="s">
        <v>291</v>
      </c>
      <c r="B59" s="20">
        <v>234</v>
      </c>
      <c r="C59" s="27" t="s">
        <v>4</v>
      </c>
      <c r="D59" s="27" t="s">
        <v>6</v>
      </c>
      <c r="E59" s="20" t="s">
        <v>592</v>
      </c>
      <c r="F59" s="28" t="s">
        <v>55</v>
      </c>
      <c r="G59" s="16" t="str">
        <f>VLOOKUP(F59,[0]!Communes,4,0)</f>
        <v>1115 Vullierens</v>
      </c>
      <c r="H59" s="21" t="s">
        <v>407</v>
      </c>
      <c r="I59" s="20" t="s">
        <v>288</v>
      </c>
      <c r="J59" s="20"/>
      <c r="K59" s="16" t="str">
        <f t="shared" si="2"/>
        <v>234 [079 621 99 90]</v>
      </c>
      <c r="L59" s="45">
        <f>Convois!C59</f>
        <v>25.4</v>
      </c>
      <c r="M59" s="13"/>
      <c r="N59" s="59"/>
      <c r="O59" s="65">
        <v>40128</v>
      </c>
      <c r="P59" s="60">
        <v>40120</v>
      </c>
      <c r="Q59" s="57">
        <v>40148</v>
      </c>
      <c r="R59" s="65">
        <v>40474</v>
      </c>
      <c r="S59" s="65">
        <v>40458</v>
      </c>
      <c r="T59" s="65">
        <v>40857</v>
      </c>
    </row>
    <row r="60" spans="1:27" ht="15" customHeight="1" x14ac:dyDescent="0.15">
      <c r="A60" s="24" t="s">
        <v>292</v>
      </c>
      <c r="B60" s="20">
        <v>234</v>
      </c>
      <c r="C60" s="27" t="s">
        <v>4</v>
      </c>
      <c r="D60" s="27" t="s">
        <v>6</v>
      </c>
      <c r="E60" s="20" t="s">
        <v>572</v>
      </c>
      <c r="F60" s="28" t="s">
        <v>55</v>
      </c>
      <c r="G60" s="16" t="str">
        <f>VLOOKUP(F60,[0]!Communes,4,0)</f>
        <v>1115 Vullierens</v>
      </c>
      <c r="H60" s="21" t="s">
        <v>585</v>
      </c>
      <c r="I60" s="20" t="s">
        <v>599</v>
      </c>
      <c r="J60" s="20"/>
      <c r="K60" s="16" t="str">
        <f t="shared" si="2"/>
        <v>234 [079 375 29 01]</v>
      </c>
      <c r="L60" s="45">
        <f>Convois!C60</f>
        <v>23.5</v>
      </c>
      <c r="M60" s="13"/>
      <c r="N60" s="59"/>
      <c r="O60" s="68"/>
      <c r="P60" s="58"/>
      <c r="Q60" s="59"/>
      <c r="R60" s="65"/>
      <c r="S60" s="65"/>
      <c r="T60" s="65">
        <v>40852</v>
      </c>
    </row>
    <row r="61" spans="1:27" ht="15" customHeight="1" x14ac:dyDescent="0.15">
      <c r="A61" s="24" t="s">
        <v>293</v>
      </c>
      <c r="B61" s="20">
        <v>234</v>
      </c>
      <c r="C61" s="27" t="s">
        <v>4</v>
      </c>
      <c r="D61" s="27" t="s">
        <v>6</v>
      </c>
      <c r="E61" s="20" t="s">
        <v>285</v>
      </c>
      <c r="F61" s="28" t="s">
        <v>57</v>
      </c>
      <c r="G61" s="16" t="str">
        <f>VLOOKUP(F61,[0]!Communes,4,0)</f>
        <v>1114 Colombier VD</v>
      </c>
      <c r="H61" s="21" t="s">
        <v>297</v>
      </c>
      <c r="I61" s="20" t="s">
        <v>286</v>
      </c>
      <c r="J61" s="20"/>
      <c r="K61" s="16" t="str">
        <f t="shared" si="2"/>
        <v>234 [(O) 078 608 59 70 (N) 079 316 38 36]</v>
      </c>
      <c r="L61" s="45">
        <f>Convois!C61</f>
        <v>27.2</v>
      </c>
      <c r="M61" s="13"/>
      <c r="N61" s="59"/>
      <c r="O61" s="65">
        <v>40127</v>
      </c>
      <c r="P61" s="58"/>
      <c r="Q61" s="57">
        <v>40106</v>
      </c>
      <c r="R61" s="65"/>
      <c r="S61" s="65">
        <v>40459</v>
      </c>
      <c r="T61" s="65"/>
    </row>
    <row r="62" spans="1:27" s="37" customFormat="1" ht="15" customHeight="1" x14ac:dyDescent="0.15">
      <c r="A62" s="29" t="s">
        <v>304</v>
      </c>
      <c r="B62" s="20">
        <v>234</v>
      </c>
      <c r="C62" s="31" t="s">
        <v>4</v>
      </c>
      <c r="D62" s="31" t="s">
        <v>6</v>
      </c>
      <c r="E62" s="30" t="s">
        <v>528</v>
      </c>
      <c r="F62" s="32" t="s">
        <v>67</v>
      </c>
      <c r="G62" s="33" t="str">
        <f>VLOOKUP(F62,[0]!Communes,4,0)</f>
        <v>1308 La Chaux-sur-Cossonay</v>
      </c>
      <c r="H62" s="34" t="s">
        <v>319</v>
      </c>
      <c r="I62" s="30"/>
      <c r="J62" s="30"/>
      <c r="K62" s="33" t="str">
        <f t="shared" si="2"/>
        <v>234 [079 447 30 84]</v>
      </c>
      <c r="L62" s="44">
        <f>Convois!C62</f>
        <v>21</v>
      </c>
      <c r="M62" s="44"/>
      <c r="N62" s="63"/>
      <c r="O62" s="69"/>
      <c r="P62" s="62">
        <v>40148</v>
      </c>
      <c r="Q62" s="61">
        <v>40118</v>
      </c>
      <c r="R62" s="66">
        <v>40482</v>
      </c>
      <c r="S62" s="66">
        <v>40500</v>
      </c>
      <c r="T62" s="66">
        <v>40837</v>
      </c>
      <c r="U62" s="36"/>
      <c r="V62" s="36"/>
      <c r="W62" s="36"/>
      <c r="X62" s="36"/>
      <c r="Y62" s="36"/>
      <c r="Z62" s="36"/>
      <c r="AA62" s="36"/>
    </row>
    <row r="63" spans="1:27" ht="15" customHeight="1" x14ac:dyDescent="0.15">
      <c r="A63" s="24" t="s">
        <v>305</v>
      </c>
      <c r="B63" s="20">
        <v>234</v>
      </c>
      <c r="C63" s="27" t="s">
        <v>4</v>
      </c>
      <c r="D63" s="27" t="s">
        <v>6</v>
      </c>
      <c r="E63" s="20" t="s">
        <v>411</v>
      </c>
      <c r="F63" s="28" t="s">
        <v>347</v>
      </c>
      <c r="G63" s="16" t="str">
        <f>VLOOKUP(F63,[0]!Communes,4,0)</f>
        <v>1148 Cuarnens</v>
      </c>
      <c r="H63" s="21" t="s">
        <v>558</v>
      </c>
      <c r="I63" s="20" t="s">
        <v>324</v>
      </c>
      <c r="J63" s="20"/>
      <c r="K63" s="16" t="str">
        <f t="shared" si="2"/>
        <v>234 [(D)079 388 96 01  (J)079 388 96 02]</v>
      </c>
      <c r="L63" s="45">
        <f>Convois!C63</f>
        <v>25</v>
      </c>
      <c r="M63" s="13"/>
      <c r="N63" s="59"/>
      <c r="O63" s="68"/>
      <c r="P63" s="60">
        <v>40134</v>
      </c>
      <c r="Q63" s="57">
        <v>40111</v>
      </c>
      <c r="R63" s="65" t="s">
        <v>495</v>
      </c>
      <c r="S63" s="65">
        <v>40501</v>
      </c>
      <c r="T63" s="65">
        <v>40831</v>
      </c>
    </row>
    <row r="64" spans="1:27" ht="15" customHeight="1" x14ac:dyDescent="0.15">
      <c r="A64" s="24" t="s">
        <v>306</v>
      </c>
      <c r="B64" s="20">
        <v>234</v>
      </c>
      <c r="C64" s="27" t="s">
        <v>4</v>
      </c>
      <c r="D64" s="27" t="s">
        <v>6</v>
      </c>
      <c r="E64" s="20" t="s">
        <v>412</v>
      </c>
      <c r="F64" s="27" t="s">
        <v>320</v>
      </c>
      <c r="G64" s="16" t="str">
        <f>VLOOKUP(F64,[0]!Communes,4,0)</f>
        <v>1148 Cuarnens</v>
      </c>
      <c r="H64" s="21" t="s">
        <v>325</v>
      </c>
      <c r="I64" s="20" t="s">
        <v>326</v>
      </c>
      <c r="J64" s="20"/>
      <c r="K64" s="16" t="str">
        <f t="shared" si="2"/>
        <v>234 [079 274 08 45]</v>
      </c>
      <c r="L64" s="45">
        <f>Convois!C64</f>
        <v>23</v>
      </c>
      <c r="M64" s="13"/>
      <c r="N64" s="59"/>
      <c r="O64" s="68"/>
      <c r="P64" s="60">
        <v>40146</v>
      </c>
      <c r="Q64" s="57">
        <v>40111</v>
      </c>
      <c r="R64" s="65" t="s">
        <v>488</v>
      </c>
      <c r="S64" s="65">
        <v>40494</v>
      </c>
      <c r="T64" s="65">
        <v>40829</v>
      </c>
    </row>
    <row r="65" spans="1:27" ht="15" customHeight="1" x14ac:dyDescent="0.15">
      <c r="A65" s="24" t="s">
        <v>307</v>
      </c>
      <c r="B65" s="20">
        <v>234</v>
      </c>
      <c r="C65" s="27" t="s">
        <v>4</v>
      </c>
      <c r="D65" s="27" t="s">
        <v>6</v>
      </c>
      <c r="E65" s="20" t="s">
        <v>533</v>
      </c>
      <c r="F65" s="27" t="s">
        <v>320</v>
      </c>
      <c r="G65" s="16" t="str">
        <f>VLOOKUP(F65,[0]!Communes,4,0)</f>
        <v>1148 Cuarnens</v>
      </c>
      <c r="H65" s="21" t="s">
        <v>327</v>
      </c>
      <c r="I65" s="20" t="s">
        <v>328</v>
      </c>
      <c r="J65" s="20"/>
      <c r="K65" s="16" t="str">
        <f t="shared" si="2"/>
        <v>234 [079 445 14 60]</v>
      </c>
      <c r="L65" s="45">
        <f>Convois!C65</f>
        <v>18</v>
      </c>
      <c r="M65" s="13"/>
      <c r="N65" s="59"/>
      <c r="O65" s="68"/>
      <c r="P65" s="60">
        <v>40089</v>
      </c>
      <c r="Q65" s="57">
        <v>40110</v>
      </c>
      <c r="R65" s="65">
        <v>40481</v>
      </c>
      <c r="S65" s="65">
        <v>40494</v>
      </c>
      <c r="T65" s="65">
        <v>40830</v>
      </c>
    </row>
    <row r="66" spans="1:27" ht="15" customHeight="1" x14ac:dyDescent="0.15">
      <c r="A66" s="24" t="s">
        <v>308</v>
      </c>
      <c r="B66" s="20">
        <v>234</v>
      </c>
      <c r="C66" s="27" t="s">
        <v>4</v>
      </c>
      <c r="D66" s="27" t="s">
        <v>6</v>
      </c>
      <c r="E66" s="20" t="s">
        <v>588</v>
      </c>
      <c r="F66" s="27" t="s">
        <v>320</v>
      </c>
      <c r="G66" s="16" t="str">
        <f>VLOOKUP(F66,[0]!Communes,4,0)</f>
        <v>1148 Cuarnens</v>
      </c>
      <c r="H66" s="21" t="s">
        <v>329</v>
      </c>
      <c r="I66" s="20" t="s">
        <v>330</v>
      </c>
      <c r="J66" s="20"/>
      <c r="K66" s="16" t="str">
        <f t="shared" si="2"/>
        <v>234 [079 633 91 54]</v>
      </c>
      <c r="L66" s="45">
        <f>Convois!C66</f>
        <v>25</v>
      </c>
      <c r="M66" s="13"/>
      <c r="N66" s="59"/>
      <c r="O66" s="68"/>
      <c r="P66" s="60">
        <v>40089</v>
      </c>
      <c r="Q66" s="57">
        <v>40110</v>
      </c>
      <c r="R66" s="65">
        <v>40481</v>
      </c>
      <c r="S66" s="65">
        <v>40494</v>
      </c>
      <c r="T66" s="65">
        <v>40830</v>
      </c>
    </row>
    <row r="67" spans="1:27" s="37" customFormat="1" ht="15" customHeight="1" x14ac:dyDescent="0.15">
      <c r="A67" s="29" t="s">
        <v>309</v>
      </c>
      <c r="B67" s="20">
        <v>234</v>
      </c>
      <c r="C67" s="31" t="s">
        <v>4</v>
      </c>
      <c r="D67" s="31" t="s">
        <v>6</v>
      </c>
      <c r="E67" s="30" t="s">
        <v>331</v>
      </c>
      <c r="F67" s="31" t="s">
        <v>347</v>
      </c>
      <c r="G67" s="33" t="str">
        <f>VLOOKUP(F67,[0]!Communes,4,0)</f>
        <v>1148 Cuarnens</v>
      </c>
      <c r="H67" s="34" t="s">
        <v>332</v>
      </c>
      <c r="I67" s="30" t="s">
        <v>333</v>
      </c>
      <c r="J67" s="30"/>
      <c r="K67" s="33" t="str">
        <f t="shared" si="2"/>
        <v>234 [078 882 45 24]</v>
      </c>
      <c r="L67" s="44">
        <f>Convois!C67</f>
        <v>25</v>
      </c>
      <c r="M67" s="44"/>
      <c r="N67" s="63"/>
      <c r="O67" s="69"/>
      <c r="P67" s="62">
        <v>40134</v>
      </c>
      <c r="Q67" s="61">
        <v>40120</v>
      </c>
      <c r="R67" s="66">
        <v>40474</v>
      </c>
      <c r="S67" s="66">
        <v>40502</v>
      </c>
      <c r="T67" s="66" t="s">
        <v>614</v>
      </c>
      <c r="U67" s="36"/>
      <c r="V67" s="36"/>
      <c r="W67" s="36"/>
      <c r="X67" s="36"/>
      <c r="Y67" s="36"/>
      <c r="Z67" s="36"/>
      <c r="AA67" s="36"/>
    </row>
    <row r="68" spans="1:27" ht="15" customHeight="1" x14ac:dyDescent="0.15">
      <c r="A68" s="24" t="s">
        <v>310</v>
      </c>
      <c r="B68" s="20">
        <v>234</v>
      </c>
      <c r="C68" s="27" t="s">
        <v>4</v>
      </c>
      <c r="D68" s="27" t="s">
        <v>6</v>
      </c>
      <c r="E68" s="20" t="s">
        <v>531</v>
      </c>
      <c r="F68" s="27" t="s">
        <v>334</v>
      </c>
      <c r="G68" s="16" t="str">
        <f>VLOOKUP(F68,[0]!Communes,4,0)</f>
        <v>1148 L'Isle</v>
      </c>
      <c r="H68" s="21" t="s">
        <v>375</v>
      </c>
      <c r="I68" s="20" t="s">
        <v>336</v>
      </c>
      <c r="J68" s="20"/>
      <c r="K68" s="16" t="str">
        <f t="shared" si="2"/>
        <v>234 [078 809 73 85]</v>
      </c>
      <c r="L68" s="45">
        <f>Convois!C68</f>
        <v>21</v>
      </c>
      <c r="M68" s="13"/>
      <c r="N68" s="59"/>
      <c r="O68" s="68"/>
      <c r="P68" s="60">
        <v>40089</v>
      </c>
      <c r="Q68" s="57">
        <v>40110</v>
      </c>
      <c r="R68" s="65">
        <v>40481</v>
      </c>
      <c r="S68" s="65">
        <v>40494</v>
      </c>
      <c r="T68" s="65">
        <v>40830</v>
      </c>
    </row>
    <row r="69" spans="1:27" ht="15" customHeight="1" x14ac:dyDescent="0.15">
      <c r="A69" s="24" t="s">
        <v>311</v>
      </c>
      <c r="B69" s="20">
        <v>234</v>
      </c>
      <c r="C69" s="27" t="s">
        <v>586</v>
      </c>
      <c r="D69" s="27" t="s">
        <v>6</v>
      </c>
      <c r="E69" s="20" t="s">
        <v>535</v>
      </c>
      <c r="F69" s="27" t="s">
        <v>322</v>
      </c>
      <c r="G69" s="16" t="str">
        <f>VLOOKUP(F69,[0]!Communes,4,0)</f>
        <v>1148 Chavannes-le-Veyron</v>
      </c>
      <c r="H69" s="21" t="s">
        <v>337</v>
      </c>
      <c r="I69" s="20" t="s">
        <v>338</v>
      </c>
      <c r="J69" s="20"/>
      <c r="K69" s="16" t="str">
        <f t="shared" si="2"/>
        <v>234 [079 627 90 77]</v>
      </c>
      <c r="L69" s="45">
        <f>Convois!C69</f>
        <v>20</v>
      </c>
      <c r="M69" s="13"/>
      <c r="N69" s="59"/>
      <c r="O69" s="68"/>
      <c r="P69" s="60">
        <v>40145</v>
      </c>
      <c r="Q69" s="57">
        <v>40120</v>
      </c>
      <c r="R69" s="65">
        <v>40475</v>
      </c>
      <c r="S69" s="65">
        <v>40494</v>
      </c>
      <c r="T69" s="65">
        <v>40829</v>
      </c>
    </row>
    <row r="70" spans="1:27" ht="15" customHeight="1" x14ac:dyDescent="0.15">
      <c r="A70" s="24" t="s">
        <v>312</v>
      </c>
      <c r="B70" s="20">
        <v>234</v>
      </c>
      <c r="C70" s="27" t="s">
        <v>4</v>
      </c>
      <c r="D70" s="27" t="s">
        <v>6</v>
      </c>
      <c r="E70" s="20" t="s">
        <v>534</v>
      </c>
      <c r="F70" s="27" t="s">
        <v>322</v>
      </c>
      <c r="G70" s="16" t="str">
        <f>VLOOKUP(F70,[0]!Communes,4,0)</f>
        <v>1148 Chavannes-le-Veyron</v>
      </c>
      <c r="H70" s="21" t="s">
        <v>374</v>
      </c>
      <c r="I70" s="20" t="s">
        <v>339</v>
      </c>
      <c r="J70" s="20"/>
      <c r="K70" s="16" t="str">
        <f t="shared" si="2"/>
        <v>234 [079 447 46 23]</v>
      </c>
      <c r="L70" s="45">
        <f>Convois!C70</f>
        <v>27.2</v>
      </c>
      <c r="M70" s="13"/>
      <c r="N70" s="59"/>
      <c r="O70" s="68"/>
      <c r="P70" s="60">
        <v>40145</v>
      </c>
      <c r="Q70" s="57">
        <v>40110</v>
      </c>
      <c r="R70" s="65">
        <v>40475</v>
      </c>
      <c r="S70" s="65">
        <v>40495</v>
      </c>
      <c r="T70" s="65">
        <v>40829</v>
      </c>
    </row>
    <row r="71" spans="1:27" ht="15" customHeight="1" x14ac:dyDescent="0.15">
      <c r="A71" s="24" t="s">
        <v>313</v>
      </c>
      <c r="B71" s="20">
        <v>234</v>
      </c>
      <c r="C71" s="27" t="s">
        <v>4</v>
      </c>
      <c r="D71" s="27" t="s">
        <v>6</v>
      </c>
      <c r="E71" s="20" t="s">
        <v>530</v>
      </c>
      <c r="F71" s="27" t="s">
        <v>322</v>
      </c>
      <c r="G71" s="16" t="str">
        <f>VLOOKUP(F71,[0]!Communes,4,0)</f>
        <v>1148 Chavannes-le-Veyron</v>
      </c>
      <c r="H71" s="21" t="s">
        <v>561</v>
      </c>
      <c r="I71" s="20" t="s">
        <v>340</v>
      </c>
      <c r="J71" s="20"/>
      <c r="K71" s="16" t="str">
        <f t="shared" si="2"/>
        <v>234 [(D) 079 655 89 74      (D) 079 662 76 00]</v>
      </c>
      <c r="L71" s="45">
        <f>Convois!C71</f>
        <v>27.2</v>
      </c>
      <c r="M71" s="13"/>
      <c r="N71" s="59"/>
      <c r="O71" s="68"/>
      <c r="P71" s="60">
        <v>40134</v>
      </c>
      <c r="Q71" s="57">
        <v>40111</v>
      </c>
      <c r="R71" s="65">
        <v>40475</v>
      </c>
      <c r="S71" s="65">
        <v>40495</v>
      </c>
      <c r="T71" s="65">
        <v>40866</v>
      </c>
    </row>
    <row r="72" spans="1:27" s="37" customFormat="1" ht="15" customHeight="1" x14ac:dyDescent="0.15">
      <c r="A72" s="29" t="s">
        <v>314</v>
      </c>
      <c r="B72" s="20">
        <v>234</v>
      </c>
      <c r="C72" s="31" t="s">
        <v>4</v>
      </c>
      <c r="D72" s="31" t="s">
        <v>6</v>
      </c>
      <c r="E72" s="30" t="s">
        <v>597</v>
      </c>
      <c r="F72" s="31" t="s">
        <v>322</v>
      </c>
      <c r="G72" s="33" t="str">
        <f>VLOOKUP(F72,[0]!Communes,4,0)</f>
        <v>1148 Chavannes-le-Veyron</v>
      </c>
      <c r="H72" s="34" t="s">
        <v>341</v>
      </c>
      <c r="I72" s="30" t="s">
        <v>342</v>
      </c>
      <c r="J72" s="30"/>
      <c r="K72" s="33" t="str">
        <f t="shared" si="2"/>
        <v>234 [079 764 67 64]</v>
      </c>
      <c r="L72" s="44">
        <f>Convois!C72</f>
        <v>23</v>
      </c>
      <c r="M72" s="44"/>
      <c r="N72" s="63"/>
      <c r="O72" s="69"/>
      <c r="P72" s="62">
        <v>40145</v>
      </c>
      <c r="Q72" s="61">
        <v>40111</v>
      </c>
      <c r="R72" s="66">
        <v>40481</v>
      </c>
      <c r="S72" s="66">
        <v>40495</v>
      </c>
      <c r="T72" s="66">
        <v>40829</v>
      </c>
      <c r="U72" s="36"/>
      <c r="V72" s="36"/>
      <c r="W72" s="36"/>
      <c r="X72" s="36"/>
      <c r="Y72" s="36"/>
      <c r="Z72" s="36"/>
      <c r="AA72" s="36"/>
    </row>
    <row r="73" spans="1:27" ht="15" customHeight="1" x14ac:dyDescent="0.15">
      <c r="A73" s="24" t="s">
        <v>315</v>
      </c>
      <c r="B73" s="20">
        <v>234</v>
      </c>
      <c r="C73" s="27" t="s">
        <v>540</v>
      </c>
      <c r="D73" s="27" t="s">
        <v>6</v>
      </c>
      <c r="E73" s="20" t="s">
        <v>343</v>
      </c>
      <c r="F73" s="28" t="s">
        <v>31</v>
      </c>
      <c r="G73" s="16" t="str">
        <f>VLOOKUP(F73,[0]!Communes,4,0)</f>
        <v>1305 Penthalaz</v>
      </c>
      <c r="H73" s="21" t="s">
        <v>344</v>
      </c>
      <c r="I73" s="20" t="s">
        <v>345</v>
      </c>
      <c r="J73" s="20"/>
      <c r="K73" s="16" t="str">
        <f t="shared" si="2"/>
        <v>234 [079 225 72 76]</v>
      </c>
      <c r="L73" s="45">
        <f>Convois!C73</f>
        <v>22.3</v>
      </c>
      <c r="M73" s="13"/>
      <c r="N73" s="59"/>
      <c r="O73" s="68"/>
      <c r="P73" s="60">
        <v>40159</v>
      </c>
      <c r="Q73" s="59" t="s">
        <v>477</v>
      </c>
      <c r="R73" s="65">
        <v>40530</v>
      </c>
      <c r="S73" s="65" t="s">
        <v>551</v>
      </c>
      <c r="T73" s="65">
        <v>40887</v>
      </c>
    </row>
    <row r="74" spans="1:27" ht="15" customHeight="1" x14ac:dyDescent="0.15">
      <c r="A74" s="24" t="s">
        <v>316</v>
      </c>
      <c r="B74" s="20">
        <v>234</v>
      </c>
      <c r="C74" s="27" t="s">
        <v>4</v>
      </c>
      <c r="D74" s="27" t="s">
        <v>6</v>
      </c>
      <c r="E74" s="20" t="s">
        <v>524</v>
      </c>
      <c r="F74" s="28" t="s">
        <v>59</v>
      </c>
      <c r="G74" s="16" t="str">
        <f>VLOOKUP(F74,[0]!Communes,4,0)</f>
        <v>1117 Grancy</v>
      </c>
      <c r="H74" s="21" t="s">
        <v>606</v>
      </c>
      <c r="I74" s="20" t="s">
        <v>525</v>
      </c>
      <c r="J74" s="20"/>
      <c r="K74" s="16" t="str">
        <f t="shared" si="2"/>
        <v>234 [(J.Probst) 079 405 35 29    079 715 55 64]</v>
      </c>
      <c r="L74" s="45">
        <f>Convois!C74</f>
        <v>21</v>
      </c>
      <c r="M74" s="13"/>
      <c r="N74" s="59"/>
      <c r="O74" s="68"/>
      <c r="P74" s="60">
        <v>40106</v>
      </c>
      <c r="Q74" s="57">
        <v>40093</v>
      </c>
      <c r="R74" s="65"/>
      <c r="S74" s="65">
        <v>40502</v>
      </c>
      <c r="T74" s="65" t="s">
        <v>611</v>
      </c>
    </row>
    <row r="75" spans="1:27" ht="15" customHeight="1" x14ac:dyDescent="0.15">
      <c r="A75" s="24" t="s">
        <v>317</v>
      </c>
      <c r="B75" s="20">
        <v>234</v>
      </c>
      <c r="C75" s="27" t="s">
        <v>4</v>
      </c>
      <c r="D75" s="27" t="s">
        <v>6</v>
      </c>
      <c r="E75" s="20" t="s">
        <v>386</v>
      </c>
      <c r="F75" s="28" t="s">
        <v>31</v>
      </c>
      <c r="G75" s="16" t="str">
        <f>VLOOKUP(F75,[0]!Communes,4,0)</f>
        <v>1305 Penthalaz</v>
      </c>
      <c r="H75" s="21" t="s">
        <v>369</v>
      </c>
      <c r="I75" s="20" t="s">
        <v>346</v>
      </c>
      <c r="J75" s="20"/>
      <c r="K75" s="16" t="str">
        <f t="shared" si="2"/>
        <v>234 [079 628 94 93]</v>
      </c>
      <c r="L75" s="45">
        <f>Convois!C75</f>
        <v>22.3</v>
      </c>
      <c r="M75" s="13"/>
      <c r="N75" s="59"/>
      <c r="O75" s="68"/>
      <c r="P75" s="60">
        <v>40164</v>
      </c>
      <c r="Q75" s="57">
        <v>40132</v>
      </c>
      <c r="R75" s="65">
        <v>40531</v>
      </c>
      <c r="S75" s="65">
        <v>40488</v>
      </c>
      <c r="T75" s="65">
        <v>40880</v>
      </c>
    </row>
    <row r="76" spans="1:27" ht="15" customHeight="1" x14ac:dyDescent="0.15">
      <c r="A76" s="24" t="s">
        <v>318</v>
      </c>
      <c r="B76" s="20">
        <v>234</v>
      </c>
      <c r="C76" s="27" t="s">
        <v>4</v>
      </c>
      <c r="D76" s="27" t="s">
        <v>6</v>
      </c>
      <c r="E76" s="20" t="s">
        <v>573</v>
      </c>
      <c r="F76" s="28" t="s">
        <v>55</v>
      </c>
      <c r="G76" s="16" t="str">
        <f>VLOOKUP(F76,[0]!Communes,4,0)</f>
        <v>1115 Vullierens</v>
      </c>
      <c r="H76" s="21" t="s">
        <v>584</v>
      </c>
      <c r="I76" s="20" t="s">
        <v>574</v>
      </c>
      <c r="J76" s="20"/>
      <c r="K76" s="16" t="str">
        <f t="shared" si="2"/>
        <v>234 [079 395 89 25]</v>
      </c>
      <c r="L76" s="45">
        <f>Convois!C76</f>
        <v>27</v>
      </c>
      <c r="M76" s="13"/>
      <c r="N76" s="59"/>
      <c r="O76" s="68"/>
      <c r="P76" s="60"/>
      <c r="Q76" s="59"/>
      <c r="R76" s="65"/>
      <c r="S76" s="65"/>
      <c r="T76" s="65" t="s">
        <v>612</v>
      </c>
    </row>
    <row r="77" spans="1:27" s="37" customFormat="1" ht="15" customHeight="1" x14ac:dyDescent="0.15">
      <c r="A77" s="29" t="s">
        <v>365</v>
      </c>
      <c r="B77" s="20">
        <v>234</v>
      </c>
      <c r="C77" s="31" t="s">
        <v>4</v>
      </c>
      <c r="D77" s="31" t="s">
        <v>6</v>
      </c>
      <c r="E77" s="30" t="s">
        <v>409</v>
      </c>
      <c r="F77" s="32" t="s">
        <v>67</v>
      </c>
      <c r="G77" s="33" t="str">
        <f>VLOOKUP(F77,[0]!Communes,4,0)</f>
        <v>1308 La Chaux-sur-Cossonay</v>
      </c>
      <c r="H77" s="34" t="s">
        <v>376</v>
      </c>
      <c r="I77" s="30" t="s">
        <v>377</v>
      </c>
      <c r="J77" s="30"/>
      <c r="K77" s="33" t="str">
        <f t="shared" si="2"/>
        <v>234 [079 475 90 62]</v>
      </c>
      <c r="L77" s="44">
        <f>Convois!C77</f>
        <v>23.5</v>
      </c>
      <c r="M77" s="44"/>
      <c r="N77" s="63"/>
      <c r="O77" s="69"/>
      <c r="P77" s="62">
        <v>40147</v>
      </c>
      <c r="Q77" s="63" t="s">
        <v>478</v>
      </c>
      <c r="R77" s="66" t="s">
        <v>492</v>
      </c>
      <c r="S77" s="66" t="s">
        <v>553</v>
      </c>
      <c r="T77" s="66" t="s">
        <v>610</v>
      </c>
      <c r="U77" s="36"/>
      <c r="V77" s="36"/>
      <c r="W77" s="36"/>
      <c r="X77" s="36"/>
      <c r="Y77" s="36"/>
      <c r="Z77" s="36"/>
      <c r="AA77" s="36"/>
    </row>
    <row r="78" spans="1:27" ht="15" customHeight="1" x14ac:dyDescent="0.15">
      <c r="A78" s="72" t="s">
        <v>366</v>
      </c>
      <c r="B78" s="20">
        <v>234</v>
      </c>
      <c r="C78" s="38" t="s">
        <v>4</v>
      </c>
      <c r="D78" s="38" t="s">
        <v>6</v>
      </c>
      <c r="E78" s="39" t="s">
        <v>529</v>
      </c>
      <c r="F78" s="40" t="s">
        <v>67</v>
      </c>
      <c r="G78" s="42" t="str">
        <f>VLOOKUP(F78,[0]!Communes,4,0)</f>
        <v>1308 La Chaux-sur-Cossonay</v>
      </c>
      <c r="H78" s="41" t="s">
        <v>372</v>
      </c>
      <c r="I78" s="39" t="s">
        <v>373</v>
      </c>
      <c r="J78" s="39"/>
      <c r="K78" s="42" t="str">
        <f>B78&amp;" ["&amp;H78&amp;"]"</f>
        <v>234 [079 623 31 92]</v>
      </c>
      <c r="L78" s="45">
        <f>Convois!C78</f>
        <v>21.5</v>
      </c>
      <c r="M78" s="45"/>
      <c r="N78" s="59"/>
      <c r="O78" s="68"/>
      <c r="P78" s="60">
        <v>40146</v>
      </c>
      <c r="Q78" s="57">
        <v>40120</v>
      </c>
      <c r="R78" s="65">
        <v>40078</v>
      </c>
      <c r="S78" s="65">
        <v>40500</v>
      </c>
      <c r="T78" s="65">
        <v>40837</v>
      </c>
    </row>
    <row r="79" spans="1:27" ht="15" customHeight="1" x14ac:dyDescent="0.15">
      <c r="A79" s="24" t="s">
        <v>383</v>
      </c>
      <c r="B79" s="20">
        <v>234</v>
      </c>
      <c r="C79" s="38" t="s">
        <v>4</v>
      </c>
      <c r="D79" s="38" t="s">
        <v>6</v>
      </c>
      <c r="E79" s="20" t="s">
        <v>413</v>
      </c>
      <c r="F79" s="28" t="s">
        <v>67</v>
      </c>
      <c r="G79" s="42" t="str">
        <f>VLOOKUP(F79,[0]!Communes,4,0)</f>
        <v>1308 La Chaux-sur-Cossonay</v>
      </c>
      <c r="H79" s="21" t="s">
        <v>390</v>
      </c>
      <c r="I79" s="20" t="s">
        <v>384</v>
      </c>
      <c r="J79" s="20"/>
      <c r="K79" s="42" t="str">
        <f>B79&amp;" ["&amp;H79&amp;"]"</f>
        <v>234 [079 335 87 81]</v>
      </c>
      <c r="L79" s="45">
        <f>Convois!C79</f>
        <v>14</v>
      </c>
      <c r="M79" s="13"/>
      <c r="N79" s="59"/>
      <c r="O79" s="68"/>
      <c r="P79" s="60">
        <v>40147</v>
      </c>
      <c r="Q79" s="57">
        <v>40118</v>
      </c>
      <c r="R79" s="65">
        <v>40453</v>
      </c>
      <c r="S79" s="65">
        <v>40495</v>
      </c>
      <c r="T79" s="65">
        <v>40837</v>
      </c>
    </row>
    <row r="80" spans="1:27" ht="15" customHeight="1" x14ac:dyDescent="0.15">
      <c r="A80" s="24" t="s">
        <v>397</v>
      </c>
      <c r="B80" s="20">
        <v>234</v>
      </c>
      <c r="C80" s="27" t="s">
        <v>4</v>
      </c>
      <c r="D80" s="27" t="s">
        <v>6</v>
      </c>
      <c r="E80" s="20" t="s">
        <v>398</v>
      </c>
      <c r="F80" s="28" t="s">
        <v>43</v>
      </c>
      <c r="G80" s="42" t="str">
        <f>VLOOKUP(F80,[0]!Communes,4,0)</f>
        <v>1306 Daillens</v>
      </c>
      <c r="H80" s="21" t="s">
        <v>541</v>
      </c>
      <c r="I80" s="20" t="s">
        <v>399</v>
      </c>
      <c r="J80" s="20"/>
      <c r="K80" s="16" t="str">
        <f>B80&amp;" ["&amp;H80&amp;"]"</f>
        <v>234 [078 803 91 25]</v>
      </c>
      <c r="L80" s="45">
        <f>Convois!C80</f>
        <v>23.5</v>
      </c>
      <c r="M80" s="13"/>
      <c r="N80" s="59"/>
      <c r="O80" s="68"/>
      <c r="P80" s="58"/>
      <c r="Q80" s="57">
        <v>40135</v>
      </c>
      <c r="R80" s="65">
        <v>40454</v>
      </c>
      <c r="S80" s="65">
        <v>40488</v>
      </c>
      <c r="T80" s="65">
        <v>40887</v>
      </c>
    </row>
    <row r="81" spans="1:27" ht="15" customHeight="1" x14ac:dyDescent="0.15">
      <c r="A81" s="24" t="s">
        <v>400</v>
      </c>
      <c r="B81" s="20">
        <v>234</v>
      </c>
      <c r="C81" s="27" t="s">
        <v>4</v>
      </c>
      <c r="D81" s="27" t="s">
        <v>6</v>
      </c>
      <c r="E81" s="20" t="s">
        <v>603</v>
      </c>
      <c r="F81" s="28" t="s">
        <v>43</v>
      </c>
      <c r="G81" s="42" t="str">
        <f>VLOOKUP(F81,[0]!Communes,4,0)</f>
        <v>1306 Daillens</v>
      </c>
      <c r="H81" s="21" t="s">
        <v>401</v>
      </c>
      <c r="I81" s="20" t="s">
        <v>402</v>
      </c>
      <c r="J81" s="20"/>
      <c r="K81" s="16" t="str">
        <f>B81&amp;" ["&amp;H81&amp;"]"</f>
        <v>234 [079 708 00 74]</v>
      </c>
      <c r="L81" s="45">
        <f>Convois!C81</f>
        <v>25.2</v>
      </c>
      <c r="M81" s="13"/>
      <c r="N81" s="59"/>
      <c r="O81" s="68"/>
      <c r="P81" s="58"/>
      <c r="Q81" s="57">
        <v>40135</v>
      </c>
      <c r="R81" s="65">
        <v>40460</v>
      </c>
      <c r="S81" s="65">
        <v>40472</v>
      </c>
      <c r="T81" s="65">
        <v>40879</v>
      </c>
    </row>
    <row r="82" spans="1:27" s="37" customFormat="1" ht="15" customHeight="1" x14ac:dyDescent="0.15">
      <c r="A82" s="29" t="s">
        <v>415</v>
      </c>
      <c r="B82" s="20">
        <v>234</v>
      </c>
      <c r="C82" s="31" t="s">
        <v>4</v>
      </c>
      <c r="D82" s="31" t="s">
        <v>6</v>
      </c>
      <c r="E82" s="30" t="s">
        <v>416</v>
      </c>
      <c r="F82" s="32" t="s">
        <v>68</v>
      </c>
      <c r="G82" s="33" t="str">
        <f>VLOOKUP(F82,[0]!Communes,4,0)</f>
        <v>1316 Chevilly</v>
      </c>
      <c r="H82" s="34" t="s">
        <v>436</v>
      </c>
      <c r="I82" s="30" t="s">
        <v>437</v>
      </c>
      <c r="J82" s="30"/>
      <c r="K82" s="33" t="str">
        <f t="shared" ref="K82:K101" si="3">B82&amp;" ["&amp;H82&amp;"]"</f>
        <v>234 [079 642 56 73]</v>
      </c>
      <c r="L82" s="44">
        <f>Convois!C82</f>
        <v>18</v>
      </c>
      <c r="M82" s="44"/>
      <c r="N82" s="63"/>
      <c r="O82" s="69"/>
      <c r="P82" s="64"/>
      <c r="Q82" s="63"/>
      <c r="R82" s="66">
        <v>40452</v>
      </c>
      <c r="S82" s="66">
        <v>40460</v>
      </c>
      <c r="T82" s="66">
        <v>40831</v>
      </c>
      <c r="U82" s="36"/>
      <c r="V82" s="36"/>
      <c r="W82" s="36"/>
      <c r="X82" s="36"/>
      <c r="Y82" s="36"/>
      <c r="Z82" s="36"/>
      <c r="AA82" s="36"/>
    </row>
    <row r="83" spans="1:27" ht="15" customHeight="1" x14ac:dyDescent="0.15">
      <c r="A83" s="24" t="s">
        <v>417</v>
      </c>
      <c r="B83" s="20">
        <v>234</v>
      </c>
      <c r="C83" s="27" t="s">
        <v>4</v>
      </c>
      <c r="D83" s="27" t="s">
        <v>6</v>
      </c>
      <c r="E83" s="20" t="s">
        <v>438</v>
      </c>
      <c r="F83" s="28" t="s">
        <v>67</v>
      </c>
      <c r="G83" s="42" t="str">
        <f>VLOOKUP(F83,[0]!Communes,4,0)</f>
        <v>1308 La Chaux-sur-Cossonay</v>
      </c>
      <c r="H83" s="21" t="s">
        <v>560</v>
      </c>
      <c r="I83" s="20" t="s">
        <v>439</v>
      </c>
      <c r="J83" s="20"/>
      <c r="K83" s="16" t="str">
        <f t="shared" si="3"/>
        <v>234 [079 275 45 23        (Séb) 079 750 02 10]</v>
      </c>
      <c r="L83" s="45">
        <f>Convois!C83</f>
        <v>21.5</v>
      </c>
      <c r="M83" s="13"/>
      <c r="N83" s="59"/>
      <c r="O83" s="68"/>
      <c r="P83" s="58"/>
      <c r="Q83" s="59"/>
      <c r="R83" s="65">
        <v>40475</v>
      </c>
      <c r="S83" s="65">
        <v>40501</v>
      </c>
      <c r="T83" s="65">
        <v>40838</v>
      </c>
    </row>
    <row r="84" spans="1:27" ht="15" customHeight="1" x14ac:dyDescent="0.15">
      <c r="A84" s="24" t="s">
        <v>418</v>
      </c>
      <c r="B84" s="20">
        <v>234</v>
      </c>
      <c r="C84" s="27" t="s">
        <v>4</v>
      </c>
      <c r="D84" s="27" t="s">
        <v>6</v>
      </c>
      <c r="E84" s="20" t="s">
        <v>440</v>
      </c>
      <c r="F84" s="28" t="s">
        <v>347</v>
      </c>
      <c r="G84" s="42" t="str">
        <f>VLOOKUP(F84,[0]!Communes,4,0)</f>
        <v>1148 Cuarnens</v>
      </c>
      <c r="H84" s="21" t="s">
        <v>441</v>
      </c>
      <c r="I84" s="20" t="s">
        <v>442</v>
      </c>
      <c r="J84" s="20"/>
      <c r="K84" s="16" t="str">
        <f>B84&amp;" ["&amp;H84&amp;"]"</f>
        <v>234 [078 626 15 88 ]</v>
      </c>
      <c r="L84" s="45">
        <f>Convois!C84</f>
        <v>23</v>
      </c>
      <c r="M84" s="13"/>
      <c r="N84" s="59"/>
      <c r="O84" s="68"/>
      <c r="P84" s="58"/>
      <c r="Q84" s="59"/>
      <c r="R84" s="65">
        <v>40482</v>
      </c>
      <c r="S84" s="65">
        <v>40494</v>
      </c>
      <c r="T84" s="65">
        <v>40830</v>
      </c>
    </row>
    <row r="85" spans="1:27" ht="15" customHeight="1" x14ac:dyDescent="0.15">
      <c r="A85" s="24" t="s">
        <v>419</v>
      </c>
      <c r="B85" s="20">
        <v>234</v>
      </c>
      <c r="C85" s="27" t="s">
        <v>4</v>
      </c>
      <c r="D85" s="27" t="s">
        <v>6</v>
      </c>
      <c r="E85" s="20" t="s">
        <v>532</v>
      </c>
      <c r="F85" s="28" t="s">
        <v>347</v>
      </c>
      <c r="G85" s="42" t="str">
        <f>VLOOKUP(F85,[0]!Communes,4,0)</f>
        <v>1148 Cuarnens</v>
      </c>
      <c r="H85" s="21" t="s">
        <v>443</v>
      </c>
      <c r="I85" s="20" t="s">
        <v>444</v>
      </c>
      <c r="J85" s="20"/>
      <c r="K85" s="16" t="str">
        <f t="shared" si="3"/>
        <v>234 [079 309 37 72 (Etienne)]</v>
      </c>
      <c r="L85" s="45">
        <f>Convois!C85</f>
        <v>20</v>
      </c>
      <c r="M85" s="13"/>
      <c r="N85" s="59"/>
      <c r="O85" s="68"/>
      <c r="P85" s="58"/>
      <c r="Q85" s="59"/>
      <c r="R85" s="65">
        <v>40481</v>
      </c>
      <c r="S85" s="65">
        <v>40494</v>
      </c>
      <c r="T85" s="65">
        <v>40829</v>
      </c>
    </row>
    <row r="86" spans="1:27" ht="15" customHeight="1" x14ac:dyDescent="0.15">
      <c r="A86" s="24" t="s">
        <v>420</v>
      </c>
      <c r="B86" s="20">
        <v>234</v>
      </c>
      <c r="C86" s="27" t="s">
        <v>4</v>
      </c>
      <c r="D86" s="27" t="s">
        <v>6</v>
      </c>
      <c r="E86" s="20" t="s">
        <v>508</v>
      </c>
      <c r="F86" s="28" t="s">
        <v>55</v>
      </c>
      <c r="G86" s="42" t="str">
        <f>VLOOKUP(F86,[0]!Communes,4,0)</f>
        <v>1115 Vullierens</v>
      </c>
      <c r="H86" s="21" t="s">
        <v>509</v>
      </c>
      <c r="I86" s="20" t="s">
        <v>510</v>
      </c>
      <c r="J86" s="20"/>
      <c r="K86" s="16" t="str">
        <f t="shared" si="3"/>
        <v>234 [079 623 45 32]</v>
      </c>
      <c r="L86" s="45">
        <f>Convois!C86</f>
        <v>27</v>
      </c>
      <c r="M86" s="13"/>
      <c r="N86" s="59"/>
      <c r="O86" s="68"/>
      <c r="P86" s="58"/>
      <c r="Q86" s="59"/>
      <c r="R86" s="65">
        <v>40508</v>
      </c>
      <c r="S86" s="65">
        <v>40458</v>
      </c>
      <c r="T86" s="65">
        <v>40857</v>
      </c>
    </row>
    <row r="87" spans="1:27" s="37" customFormat="1" ht="15" customHeight="1" x14ac:dyDescent="0.15">
      <c r="A87" s="29" t="s">
        <v>421</v>
      </c>
      <c r="B87" s="20">
        <v>234</v>
      </c>
      <c r="C87" s="31" t="s">
        <v>4</v>
      </c>
      <c r="D87" s="31" t="s">
        <v>6</v>
      </c>
      <c r="E87" s="30" t="s">
        <v>445</v>
      </c>
      <c r="F87" s="32" t="s">
        <v>55</v>
      </c>
      <c r="G87" s="33" t="str">
        <f>VLOOKUP(F87,[0]!Communes,4,0)</f>
        <v>1115 Vullierens</v>
      </c>
      <c r="H87" s="34" t="s">
        <v>446</v>
      </c>
      <c r="I87" s="30" t="s">
        <v>447</v>
      </c>
      <c r="J87" s="30"/>
      <c r="K87" s="33" t="str">
        <f t="shared" si="3"/>
        <v>234 [079 675 00 64]</v>
      </c>
      <c r="L87" s="44">
        <f>Convois!C87</f>
        <v>22</v>
      </c>
      <c r="M87" s="44"/>
      <c r="N87" s="63"/>
      <c r="O87" s="69"/>
      <c r="P87" s="64"/>
      <c r="Q87" s="63"/>
      <c r="R87" s="66">
        <v>40509</v>
      </c>
      <c r="S87" s="66">
        <v>40508</v>
      </c>
      <c r="T87" s="66">
        <v>40859</v>
      </c>
      <c r="U87" s="36"/>
      <c r="V87" s="36"/>
      <c r="W87" s="36"/>
      <c r="X87" s="36"/>
      <c r="Y87" s="36"/>
      <c r="Z87" s="36"/>
      <c r="AA87" s="36"/>
    </row>
    <row r="88" spans="1:27" ht="15" customHeight="1" x14ac:dyDescent="0.15">
      <c r="A88" s="24" t="s">
        <v>422</v>
      </c>
      <c r="B88" s="20">
        <v>234</v>
      </c>
      <c r="C88" s="27" t="s">
        <v>4</v>
      </c>
      <c r="D88" s="27" t="s">
        <v>6</v>
      </c>
      <c r="E88" s="20" t="s">
        <v>511</v>
      </c>
      <c r="F88" s="28" t="s">
        <v>55</v>
      </c>
      <c r="G88" s="42" t="str">
        <f>VLOOKUP(F88,[0]!Communes,4,0)</f>
        <v>1115 Vullierens</v>
      </c>
      <c r="H88" s="21" t="s">
        <v>448</v>
      </c>
      <c r="I88" s="20" t="s">
        <v>449</v>
      </c>
      <c r="J88" s="20"/>
      <c r="K88" s="16" t="str">
        <f t="shared" si="3"/>
        <v>234 [079 376 62 92]</v>
      </c>
      <c r="L88" s="45">
        <f>Convois!C88</f>
        <v>22</v>
      </c>
      <c r="M88" s="13"/>
      <c r="N88" s="59"/>
      <c r="O88" s="68"/>
      <c r="P88" s="58"/>
      <c r="Q88" s="59"/>
      <c r="R88" s="65" t="s">
        <v>494</v>
      </c>
      <c r="S88" s="65">
        <v>40508</v>
      </c>
      <c r="T88" s="65">
        <v>40866</v>
      </c>
    </row>
    <row r="89" spans="1:27" ht="15" customHeight="1" x14ac:dyDescent="0.15">
      <c r="A89" s="24" t="s">
        <v>423</v>
      </c>
      <c r="B89" s="20">
        <v>234</v>
      </c>
      <c r="C89" s="27" t="s">
        <v>4</v>
      </c>
      <c r="D89" s="27" t="s">
        <v>6</v>
      </c>
      <c r="E89" s="20" t="s">
        <v>545</v>
      </c>
      <c r="F89" s="28" t="s">
        <v>43</v>
      </c>
      <c r="G89" s="42" t="str">
        <f>VLOOKUP(F89,[0]!Communes,4,0)</f>
        <v>1306 Daillens</v>
      </c>
      <c r="H89" s="21" t="s">
        <v>546</v>
      </c>
      <c r="I89" s="20" t="s">
        <v>547</v>
      </c>
      <c r="J89" s="20"/>
      <c r="K89" s="16" t="str">
        <f t="shared" si="3"/>
        <v>234 [076 501 80 41]</v>
      </c>
      <c r="L89" s="45">
        <f>Convois!C89</f>
        <v>22</v>
      </c>
      <c r="M89" s="13"/>
      <c r="N89" s="59"/>
      <c r="O89" s="68"/>
      <c r="P89" s="58"/>
      <c r="Q89" s="59"/>
      <c r="R89" s="65"/>
      <c r="S89" s="65">
        <v>40473</v>
      </c>
      <c r="T89" s="65">
        <v>40872</v>
      </c>
    </row>
    <row r="90" spans="1:27" ht="15" customHeight="1" x14ac:dyDescent="0.15">
      <c r="A90" s="24" t="s">
        <v>424</v>
      </c>
      <c r="B90" s="20">
        <v>234</v>
      </c>
      <c r="C90" s="27" t="s">
        <v>4</v>
      </c>
      <c r="D90" s="27" t="s">
        <v>6</v>
      </c>
      <c r="E90" s="20" t="s">
        <v>12</v>
      </c>
      <c r="F90" s="28" t="s">
        <v>363</v>
      </c>
      <c r="G90" s="42" t="str">
        <f>VLOOKUP(F90,[0]!Communes,4,0)</f>
        <v>1304 Senarclens</v>
      </c>
      <c r="H90" s="21" t="s">
        <v>562</v>
      </c>
      <c r="I90" s="20" t="s">
        <v>513</v>
      </c>
      <c r="J90" s="20" t="s">
        <v>514</v>
      </c>
      <c r="K90" s="16" t="str">
        <f t="shared" si="3"/>
        <v>234 [(L) 079 409 17 15       (M) 079 517 32 10]</v>
      </c>
      <c r="L90" s="45">
        <f>Convois!C90</f>
        <v>24.2</v>
      </c>
      <c r="M90" s="13"/>
      <c r="N90" s="59"/>
      <c r="O90" s="68"/>
      <c r="P90" s="58"/>
      <c r="Q90" s="59"/>
      <c r="R90" s="65"/>
      <c r="S90" s="65">
        <v>40521</v>
      </c>
      <c r="T90" s="65">
        <v>40823</v>
      </c>
    </row>
    <row r="91" spans="1:27" ht="15" customHeight="1" x14ac:dyDescent="0.15">
      <c r="A91" s="24" t="s">
        <v>425</v>
      </c>
      <c r="B91" s="20">
        <v>234</v>
      </c>
      <c r="C91" s="27" t="s">
        <v>4</v>
      </c>
      <c r="D91" s="27" t="s">
        <v>6</v>
      </c>
      <c r="E91" s="20" t="s">
        <v>542</v>
      </c>
      <c r="F91" s="28" t="s">
        <v>43</v>
      </c>
      <c r="G91" s="42" t="str">
        <f>VLOOKUP(F91,[0]!Communes,4,0)</f>
        <v>1306 Daillens</v>
      </c>
      <c r="H91" s="21" t="s">
        <v>543</v>
      </c>
      <c r="I91" s="20" t="s">
        <v>544</v>
      </c>
      <c r="J91" s="20"/>
      <c r="K91" s="16" t="str">
        <f t="shared" si="3"/>
        <v>234 [079 629 81 36]</v>
      </c>
      <c r="L91" s="45">
        <f>Convois!C91</f>
        <v>20</v>
      </c>
      <c r="M91" s="13"/>
      <c r="N91" s="59"/>
      <c r="O91" s="68"/>
      <c r="P91" s="58"/>
      <c r="Q91" s="59"/>
      <c r="R91" s="65"/>
      <c r="S91" s="65">
        <v>40473</v>
      </c>
      <c r="T91" s="65" t="s">
        <v>618</v>
      </c>
    </row>
    <row r="92" spans="1:27" s="37" customFormat="1" ht="15" customHeight="1" x14ac:dyDescent="0.15">
      <c r="A92" s="29" t="s">
        <v>426</v>
      </c>
      <c r="B92" s="20">
        <v>234</v>
      </c>
      <c r="C92" s="31" t="s">
        <v>4</v>
      </c>
      <c r="D92" s="31" t="s">
        <v>6</v>
      </c>
      <c r="E92" s="30" t="s">
        <v>522</v>
      </c>
      <c r="F92" s="32" t="s">
        <v>59</v>
      </c>
      <c r="G92" s="33" t="str">
        <f>VLOOKUP(F92,[0]!Communes,4,0)</f>
        <v>1117 Grancy</v>
      </c>
      <c r="H92" s="34" t="s">
        <v>605</v>
      </c>
      <c r="I92" s="30" t="s">
        <v>523</v>
      </c>
      <c r="J92" s="30"/>
      <c r="K92" s="33" t="str">
        <f t="shared" si="3"/>
        <v>234 [(J) 079 405 35 29      (S) 079 647 31 14 ]</v>
      </c>
      <c r="L92" s="44">
        <f>Convois!C92</f>
        <v>21</v>
      </c>
      <c r="M92" s="44"/>
      <c r="N92" s="63"/>
      <c r="O92" s="69"/>
      <c r="P92" s="64"/>
      <c r="Q92" s="63"/>
      <c r="R92" s="66"/>
      <c r="S92" s="66">
        <v>40508</v>
      </c>
      <c r="T92" s="66"/>
      <c r="U92" s="36"/>
      <c r="V92" s="36"/>
      <c r="W92" s="36"/>
      <c r="X92" s="36"/>
      <c r="Y92" s="36"/>
      <c r="Z92" s="36"/>
      <c r="AA92" s="36"/>
    </row>
    <row r="93" spans="1:27" ht="15" customHeight="1" x14ac:dyDescent="0.15">
      <c r="A93" s="24" t="s">
        <v>427</v>
      </c>
      <c r="B93" s="20">
        <v>234</v>
      </c>
      <c r="C93" s="27" t="s">
        <v>4</v>
      </c>
      <c r="D93" s="27" t="s">
        <v>6</v>
      </c>
      <c r="E93" s="20" t="s">
        <v>536</v>
      </c>
      <c r="F93" s="28" t="s">
        <v>367</v>
      </c>
      <c r="G93" s="42" t="str">
        <f>VLOOKUP(F93,[0]!Communes,4,0)</f>
        <v>1148 Chavannes-le-Veyron</v>
      </c>
      <c r="H93" s="21" t="s">
        <v>624</v>
      </c>
      <c r="I93" s="20" t="s">
        <v>537</v>
      </c>
      <c r="J93" s="20"/>
      <c r="K93" s="16" t="str">
        <f t="shared" si="3"/>
        <v>234 [077 400 38 14]</v>
      </c>
      <c r="L93" s="45">
        <f>Convois!C93</f>
        <v>18</v>
      </c>
      <c r="M93" s="13"/>
      <c r="N93" s="59"/>
      <c r="O93" s="68"/>
      <c r="P93" s="58"/>
      <c r="Q93" s="59"/>
      <c r="R93" s="65"/>
      <c r="S93" s="65">
        <v>40495</v>
      </c>
      <c r="T93" s="65">
        <v>40871</v>
      </c>
    </row>
    <row r="94" spans="1:27" ht="15" customHeight="1" x14ac:dyDescent="0.15">
      <c r="A94" s="24" t="s">
        <v>428</v>
      </c>
      <c r="B94" s="20">
        <v>234</v>
      </c>
      <c r="C94" s="27" t="s">
        <v>4</v>
      </c>
      <c r="D94" s="27" t="s">
        <v>6</v>
      </c>
      <c r="E94" s="20" t="s">
        <v>516</v>
      </c>
      <c r="F94" s="28" t="s">
        <v>363</v>
      </c>
      <c r="G94" s="42" t="str">
        <f>VLOOKUP(F94,[0]!Communes,4,0)</f>
        <v>1304 Senarclens</v>
      </c>
      <c r="H94" s="21" t="s">
        <v>517</v>
      </c>
      <c r="I94" s="20" t="s">
        <v>518</v>
      </c>
      <c r="J94" s="20"/>
      <c r="K94" s="16" t="str">
        <f t="shared" si="3"/>
        <v>234 [079 660 28 76]</v>
      </c>
      <c r="L94" s="45">
        <f>Convois!C94</f>
        <v>26.5</v>
      </c>
      <c r="M94" s="13"/>
      <c r="N94" s="59"/>
      <c r="O94" s="68"/>
      <c r="P94" s="58"/>
      <c r="Q94" s="59"/>
      <c r="R94" s="65"/>
      <c r="S94" s="65">
        <v>40520</v>
      </c>
      <c r="T94" s="65">
        <v>40824</v>
      </c>
    </row>
    <row r="95" spans="1:27" ht="15" customHeight="1" x14ac:dyDescent="0.15">
      <c r="A95" s="24" t="s">
        <v>429</v>
      </c>
      <c r="B95" s="20">
        <v>234</v>
      </c>
      <c r="C95" s="27" t="s">
        <v>4</v>
      </c>
      <c r="D95" s="27" t="s">
        <v>6</v>
      </c>
      <c r="E95" s="20" t="s">
        <v>575</v>
      </c>
      <c r="F95" s="28" t="s">
        <v>142</v>
      </c>
      <c r="G95" s="42" t="str">
        <f>VLOOKUP(F95,[0]!Communes,4,0)</f>
        <v>1029 Villars-Ste-Croix</v>
      </c>
      <c r="H95" s="21" t="s">
        <v>577</v>
      </c>
      <c r="I95" s="20"/>
      <c r="J95" s="20"/>
      <c r="K95" s="16" t="str">
        <f t="shared" si="3"/>
        <v>234 [079 247 15 09]</v>
      </c>
      <c r="L95" s="45">
        <f>Convois!C95</f>
        <v>32</v>
      </c>
      <c r="M95" s="13"/>
      <c r="N95" s="59"/>
      <c r="O95" s="68"/>
      <c r="P95" s="58"/>
      <c r="Q95" s="59"/>
      <c r="R95" s="65"/>
      <c r="S95" s="65"/>
      <c r="T95" s="65">
        <v>40815</v>
      </c>
    </row>
    <row r="96" spans="1:27" ht="15" customHeight="1" x14ac:dyDescent="0.15">
      <c r="A96" s="24" t="s">
        <v>430</v>
      </c>
      <c r="B96" s="20">
        <v>234</v>
      </c>
      <c r="C96" s="27" t="s">
        <v>4</v>
      </c>
      <c r="D96" s="27" t="s">
        <v>6</v>
      </c>
      <c r="E96" s="20" t="s">
        <v>578</v>
      </c>
      <c r="F96" s="28" t="s">
        <v>57</v>
      </c>
      <c r="G96" s="42" t="str">
        <f>VLOOKUP(F96,[0]!Communes,4,0)</f>
        <v>1114 Colombier VD</v>
      </c>
      <c r="H96" s="21" t="s">
        <v>583</v>
      </c>
      <c r="I96" s="20" t="s">
        <v>579</v>
      </c>
      <c r="J96" s="20"/>
      <c r="K96" s="16" t="str">
        <f t="shared" si="3"/>
        <v>234 [079 318 51 22]</v>
      </c>
      <c r="L96" s="45">
        <f>Convois!C96</f>
        <v>27</v>
      </c>
      <c r="M96" s="13"/>
      <c r="N96" s="59"/>
      <c r="O96" s="68"/>
      <c r="P96" s="58"/>
      <c r="Q96" s="59"/>
      <c r="R96" s="65"/>
      <c r="S96" s="65"/>
      <c r="T96" s="65">
        <v>40857</v>
      </c>
    </row>
    <row r="97" spans="1:27" s="37" customFormat="1" ht="15" customHeight="1" x14ac:dyDescent="0.15">
      <c r="A97" s="29" t="s">
        <v>431</v>
      </c>
      <c r="B97" s="20">
        <v>234</v>
      </c>
      <c r="C97" s="31" t="s">
        <v>4</v>
      </c>
      <c r="D97" s="31" t="s">
        <v>6</v>
      </c>
      <c r="E97" s="30" t="s">
        <v>580</v>
      </c>
      <c r="F97" s="32" t="s">
        <v>57</v>
      </c>
      <c r="G97" s="33" t="str">
        <f>VLOOKUP(F97,[0]!Communes,4,0)</f>
        <v>1114 Colombier VD</v>
      </c>
      <c r="H97" s="34" t="s">
        <v>582</v>
      </c>
      <c r="I97" s="30" t="s">
        <v>581</v>
      </c>
      <c r="J97" s="30"/>
      <c r="K97" s="33" t="str">
        <f t="shared" si="3"/>
        <v>234 [079 330 61 91]</v>
      </c>
      <c r="L97" s="44">
        <f>Convois!C97</f>
        <v>19</v>
      </c>
      <c r="M97" s="44"/>
      <c r="N97" s="63"/>
      <c r="O97" s="69"/>
      <c r="P97" s="64"/>
      <c r="Q97" s="63"/>
      <c r="R97" s="66"/>
      <c r="S97" s="66"/>
      <c r="T97" s="66">
        <v>40857</v>
      </c>
      <c r="U97" s="36"/>
      <c r="V97" s="36"/>
      <c r="W97" s="36"/>
      <c r="X97" s="36"/>
      <c r="Y97" s="36"/>
      <c r="Z97" s="36"/>
      <c r="AA97" s="36"/>
    </row>
    <row r="98" spans="1:27" ht="15" customHeight="1" x14ac:dyDescent="0.15">
      <c r="A98" s="24" t="s">
        <v>432</v>
      </c>
      <c r="B98" s="20">
        <v>234</v>
      </c>
      <c r="C98" s="27" t="s">
        <v>4</v>
      </c>
      <c r="D98" s="27" t="s">
        <v>6</v>
      </c>
      <c r="E98" s="20"/>
      <c r="F98" s="28" t="s">
        <v>622</v>
      </c>
      <c r="G98" s="42" t="str">
        <f>VLOOKUP(F98,[0]!Communes,4,0)</f>
        <v>1424 Ependes</v>
      </c>
      <c r="H98" s="21" t="s">
        <v>620</v>
      </c>
      <c r="I98" s="20" t="s">
        <v>623</v>
      </c>
      <c r="J98" s="20"/>
      <c r="K98" s="16" t="str">
        <f t="shared" si="3"/>
        <v>234 [079 636 71 89]</v>
      </c>
      <c r="L98" s="45">
        <f>Convois!C98</f>
        <v>32</v>
      </c>
      <c r="M98" s="13"/>
      <c r="N98" s="59"/>
      <c r="O98" s="68"/>
      <c r="P98" s="58"/>
      <c r="Q98" s="59"/>
      <c r="R98" s="65"/>
      <c r="S98" s="65"/>
      <c r="T98" s="65"/>
    </row>
    <row r="99" spans="1:27" ht="15" customHeight="1" x14ac:dyDescent="0.15">
      <c r="A99" s="24" t="s">
        <v>433</v>
      </c>
      <c r="B99" s="20" t="s">
        <v>640</v>
      </c>
      <c r="C99" s="27" t="s">
        <v>4</v>
      </c>
      <c r="D99" s="27" t="s">
        <v>6</v>
      </c>
      <c r="E99" s="20"/>
      <c r="F99" s="28" t="s">
        <v>57</v>
      </c>
      <c r="G99" s="42" t="str">
        <f>VLOOKUP(F99,[0]!Communes,4,0)</f>
        <v>1114 Colombier VD</v>
      </c>
      <c r="H99" s="21"/>
      <c r="I99" s="20"/>
      <c r="J99" s="20"/>
      <c r="K99" s="16" t="str">
        <f t="shared" si="3"/>
        <v>AAA bbb []</v>
      </c>
      <c r="L99" s="45">
        <f>Convois!C99</f>
        <v>0</v>
      </c>
      <c r="M99" s="13"/>
      <c r="N99" s="59"/>
      <c r="O99" s="68"/>
      <c r="P99" s="58"/>
      <c r="Q99" s="59"/>
      <c r="R99" s="65"/>
      <c r="S99" s="65"/>
      <c r="T99" s="65"/>
    </row>
    <row r="100" spans="1:27" ht="15" customHeight="1" x14ac:dyDescent="0.15">
      <c r="A100" s="24" t="s">
        <v>434</v>
      </c>
      <c r="B100" s="20" t="s">
        <v>641</v>
      </c>
      <c r="C100" s="27" t="s">
        <v>4</v>
      </c>
      <c r="D100" s="27" t="s">
        <v>6</v>
      </c>
      <c r="E100" s="20"/>
      <c r="F100" s="28"/>
      <c r="G100" s="42" t="e">
        <f>VLOOKUP(F100,[0]!Communes,4,0)</f>
        <v>#N/A</v>
      </c>
      <c r="H100" s="21"/>
      <c r="I100" s="20"/>
      <c r="J100" s="20"/>
      <c r="K100" s="16" t="str">
        <f t="shared" si="3"/>
        <v>CCC ddd []</v>
      </c>
      <c r="L100" s="45">
        <f>Convois!C100</f>
        <v>0</v>
      </c>
      <c r="M100" s="13"/>
      <c r="N100" s="59"/>
      <c r="O100" s="68"/>
      <c r="P100" s="58"/>
      <c r="Q100" s="59"/>
      <c r="R100" s="65"/>
      <c r="S100" s="65"/>
      <c r="T100" s="65"/>
    </row>
    <row r="101" spans="1:27" ht="15" customHeight="1" x14ac:dyDescent="0.15">
      <c r="A101" s="24" t="s">
        <v>435</v>
      </c>
      <c r="B101" s="20" t="s">
        <v>642</v>
      </c>
      <c r="C101" s="27" t="s">
        <v>4</v>
      </c>
      <c r="D101" s="27" t="s">
        <v>6</v>
      </c>
      <c r="E101" s="20"/>
      <c r="F101" s="28"/>
      <c r="G101" s="42" t="e">
        <f>VLOOKUP(F101,[0]!Communes,4,0)</f>
        <v>#N/A</v>
      </c>
      <c r="H101" s="21"/>
      <c r="I101" s="20"/>
      <c r="J101" s="20"/>
      <c r="K101" s="16" t="str">
        <f t="shared" si="3"/>
        <v>EEE fff []</v>
      </c>
      <c r="L101" s="45" t="e">
        <f>Convois!#REF!</f>
        <v>#REF!</v>
      </c>
      <c r="M101" s="13"/>
      <c r="N101" s="59"/>
      <c r="O101" s="68"/>
      <c r="P101" s="58"/>
      <c r="Q101" s="59"/>
      <c r="R101" s="65"/>
      <c r="S101" s="65"/>
      <c r="T101" s="65"/>
    </row>
    <row r="102" spans="1:27" ht="15" customHeight="1" x14ac:dyDescent="0.15">
      <c r="A102" s="24" t="s">
        <v>625</v>
      </c>
      <c r="B102" s="20" t="s">
        <v>643</v>
      </c>
      <c r="C102" s="27" t="s">
        <v>4</v>
      </c>
      <c r="D102" s="27" t="s">
        <v>6</v>
      </c>
      <c r="E102" s="20"/>
      <c r="F102" s="28" t="s">
        <v>55</v>
      </c>
      <c r="G102" s="42" t="str">
        <f>VLOOKUP(F102,[0]!Communes,4,0)</f>
        <v>1115 Vullierens</v>
      </c>
      <c r="H102" s="21"/>
      <c r="I102" s="20"/>
      <c r="J102" s="20"/>
      <c r="K102" s="16" t="str">
        <f t="shared" ref="K102:K121" si="4">B102&amp;" ["&amp;H102&amp;"]"</f>
        <v>GGG hhh []</v>
      </c>
      <c r="L102" s="45">
        <f>Convois!C102</f>
        <v>0</v>
      </c>
      <c r="M102" s="13"/>
      <c r="N102" s="59"/>
      <c r="O102" s="68"/>
      <c r="P102" s="58"/>
      <c r="Q102" s="59"/>
      <c r="R102" s="65"/>
      <c r="S102" s="65"/>
      <c r="T102" s="65"/>
    </row>
    <row r="103" spans="1:27" ht="15" customHeight="1" x14ac:dyDescent="0.15">
      <c r="A103" s="24" t="s">
        <v>626</v>
      </c>
      <c r="B103" s="20" t="s">
        <v>644</v>
      </c>
      <c r="C103" s="27" t="s">
        <v>4</v>
      </c>
      <c r="D103" s="27" t="s">
        <v>6</v>
      </c>
      <c r="E103" s="20"/>
      <c r="F103" s="28"/>
      <c r="G103" s="42" t="e">
        <f>VLOOKUP(F103,[0]!Communes,4,0)</f>
        <v>#N/A</v>
      </c>
      <c r="H103" s="21"/>
      <c r="I103" s="20"/>
      <c r="J103" s="20"/>
      <c r="K103" s="16" t="str">
        <f t="shared" si="4"/>
        <v>III jjj []</v>
      </c>
      <c r="L103" s="45">
        <f>Convois!C103</f>
        <v>0</v>
      </c>
      <c r="M103" s="13"/>
      <c r="N103" s="59"/>
      <c r="O103" s="68"/>
      <c r="P103" s="58"/>
      <c r="Q103" s="59"/>
      <c r="R103" s="65"/>
      <c r="S103" s="65"/>
      <c r="T103" s="65"/>
    </row>
    <row r="104" spans="1:27" ht="15" customHeight="1" x14ac:dyDescent="0.15">
      <c r="A104" s="24" t="s">
        <v>627</v>
      </c>
      <c r="B104" s="20" t="s">
        <v>645</v>
      </c>
      <c r="C104" s="27" t="s">
        <v>4</v>
      </c>
      <c r="D104" s="27" t="s">
        <v>6</v>
      </c>
      <c r="E104" s="20"/>
      <c r="F104" s="28"/>
      <c r="G104" s="42" t="e">
        <f>VLOOKUP(F104,[0]!Communes,4,0)</f>
        <v>#N/A</v>
      </c>
      <c r="H104" s="21"/>
      <c r="I104" s="20"/>
      <c r="J104" s="20"/>
      <c r="K104" s="16" t="str">
        <f t="shared" si="4"/>
        <v>KKK lll []</v>
      </c>
      <c r="L104" s="45">
        <f>Convois!C104</f>
        <v>0</v>
      </c>
      <c r="M104" s="13"/>
      <c r="N104" s="59"/>
      <c r="O104" s="68"/>
      <c r="P104" s="58"/>
      <c r="Q104" s="59"/>
      <c r="R104" s="65"/>
      <c r="S104" s="65"/>
      <c r="T104" s="65"/>
    </row>
    <row r="105" spans="1:27" ht="15" customHeight="1" x14ac:dyDescent="0.15">
      <c r="A105" s="24" t="s">
        <v>628</v>
      </c>
      <c r="B105" s="20"/>
      <c r="C105" s="27" t="s">
        <v>4</v>
      </c>
      <c r="D105" s="27" t="s">
        <v>6</v>
      </c>
      <c r="E105" s="20"/>
      <c r="F105" s="28"/>
      <c r="G105" s="42" t="e">
        <f>VLOOKUP(F105,[0]!Communes,4,0)</f>
        <v>#N/A</v>
      </c>
      <c r="H105" s="21"/>
      <c r="I105" s="20"/>
      <c r="J105" s="20"/>
      <c r="K105" s="16" t="str">
        <f t="shared" si="4"/>
        <v xml:space="preserve"> []</v>
      </c>
      <c r="L105" s="45">
        <f>Convois!C105</f>
        <v>0</v>
      </c>
      <c r="M105" s="13"/>
      <c r="N105" s="59"/>
      <c r="O105" s="68"/>
      <c r="P105" s="58"/>
      <c r="Q105" s="59"/>
      <c r="R105" s="65"/>
      <c r="S105" s="65"/>
      <c r="T105" s="65"/>
    </row>
    <row r="106" spans="1:27" ht="15" customHeight="1" x14ac:dyDescent="0.15">
      <c r="A106" s="24" t="s">
        <v>629</v>
      </c>
      <c r="B106" s="20"/>
      <c r="C106" s="27" t="s">
        <v>4</v>
      </c>
      <c r="D106" s="27" t="s">
        <v>6</v>
      </c>
      <c r="E106" s="20"/>
      <c r="F106" s="28"/>
      <c r="G106" s="42" t="e">
        <f>VLOOKUP(F106,[0]!Communes,4,0)</f>
        <v>#N/A</v>
      </c>
      <c r="H106" s="21"/>
      <c r="I106" s="20"/>
      <c r="J106" s="20"/>
      <c r="K106" s="16" t="str">
        <f t="shared" si="4"/>
        <v xml:space="preserve"> []</v>
      </c>
      <c r="L106" s="45">
        <f>Convois!C106</f>
        <v>0</v>
      </c>
      <c r="M106" s="13"/>
      <c r="N106" s="59"/>
      <c r="O106" s="68"/>
      <c r="P106" s="58"/>
      <c r="Q106" s="59"/>
      <c r="R106" s="65"/>
      <c r="S106" s="65"/>
      <c r="T106" s="65"/>
    </row>
    <row r="107" spans="1:27" ht="15" customHeight="1" x14ac:dyDescent="0.15">
      <c r="A107" s="24" t="s">
        <v>630</v>
      </c>
      <c r="B107" s="20"/>
      <c r="C107" s="27" t="s">
        <v>4</v>
      </c>
      <c r="D107" s="27" t="s">
        <v>6</v>
      </c>
      <c r="E107" s="20"/>
      <c r="F107" s="28"/>
      <c r="G107" s="42" t="e">
        <f>VLOOKUP(F107,[0]!Communes,4,0)</f>
        <v>#N/A</v>
      </c>
      <c r="H107" s="21"/>
      <c r="I107" s="20"/>
      <c r="J107" s="20"/>
      <c r="K107" s="16" t="str">
        <f t="shared" si="4"/>
        <v xml:space="preserve"> []</v>
      </c>
      <c r="L107" s="45">
        <f>Convois!C107</f>
        <v>0</v>
      </c>
      <c r="M107" s="13"/>
      <c r="N107" s="59"/>
      <c r="O107" s="68"/>
      <c r="P107" s="58"/>
      <c r="Q107" s="59"/>
      <c r="R107" s="65"/>
      <c r="S107" s="65"/>
      <c r="T107" s="65"/>
    </row>
    <row r="108" spans="1:27" ht="15" customHeight="1" x14ac:dyDescent="0.15">
      <c r="A108" s="24" t="s">
        <v>631</v>
      </c>
      <c r="B108" s="20"/>
      <c r="C108" s="27" t="s">
        <v>4</v>
      </c>
      <c r="D108" s="27" t="s">
        <v>6</v>
      </c>
      <c r="E108" s="20"/>
      <c r="F108" s="28"/>
      <c r="G108" s="42" t="e">
        <f>VLOOKUP(F108,[0]!Communes,4,0)</f>
        <v>#N/A</v>
      </c>
      <c r="H108" s="21"/>
      <c r="I108" s="20"/>
      <c r="J108" s="20"/>
      <c r="K108" s="16" t="str">
        <f t="shared" si="4"/>
        <v xml:space="preserve"> []</v>
      </c>
      <c r="L108" s="45">
        <f>Convois!C108</f>
        <v>0</v>
      </c>
      <c r="M108" s="13"/>
      <c r="N108" s="59"/>
      <c r="O108" s="68"/>
      <c r="P108" s="58"/>
      <c r="Q108" s="59"/>
      <c r="R108" s="65"/>
      <c r="S108" s="65"/>
      <c r="T108" s="65"/>
    </row>
    <row r="109" spans="1:27" ht="15" customHeight="1" x14ac:dyDescent="0.15">
      <c r="A109" s="24" t="s">
        <v>632</v>
      </c>
      <c r="B109" s="20"/>
      <c r="C109" s="27" t="s">
        <v>4</v>
      </c>
      <c r="D109" s="27" t="s">
        <v>6</v>
      </c>
      <c r="E109" s="20"/>
      <c r="F109" s="28"/>
      <c r="G109" s="42" t="e">
        <f>VLOOKUP(F109,[0]!Communes,4,0)</f>
        <v>#N/A</v>
      </c>
      <c r="H109" s="21"/>
      <c r="I109" s="20"/>
      <c r="J109" s="20"/>
      <c r="K109" s="16" t="str">
        <f t="shared" si="4"/>
        <v xml:space="preserve"> []</v>
      </c>
      <c r="L109" s="45">
        <f>Convois!C109</f>
        <v>0</v>
      </c>
      <c r="M109" s="13"/>
      <c r="N109" s="59"/>
      <c r="O109" s="68"/>
      <c r="P109" s="58"/>
      <c r="Q109" s="59"/>
      <c r="R109" s="65"/>
      <c r="S109" s="65"/>
      <c r="T109" s="65"/>
    </row>
    <row r="110" spans="1:27" ht="15" customHeight="1" x14ac:dyDescent="0.15">
      <c r="A110" s="24" t="s">
        <v>633</v>
      </c>
      <c r="B110" s="20"/>
      <c r="C110" s="27" t="s">
        <v>4</v>
      </c>
      <c r="D110" s="27" t="s">
        <v>6</v>
      </c>
      <c r="E110" s="20"/>
      <c r="F110" s="28"/>
      <c r="G110" s="42" t="e">
        <f>VLOOKUP(F110,[0]!Communes,4,0)</f>
        <v>#N/A</v>
      </c>
      <c r="H110" s="21"/>
      <c r="I110" s="20"/>
      <c r="J110" s="20"/>
      <c r="K110" s="16" t="str">
        <f t="shared" si="4"/>
        <v xml:space="preserve"> []</v>
      </c>
      <c r="L110" s="45">
        <f>Convois!C110</f>
        <v>0</v>
      </c>
      <c r="M110" s="13"/>
      <c r="N110" s="59"/>
      <c r="O110" s="68"/>
      <c r="P110" s="58"/>
      <c r="Q110" s="59"/>
      <c r="R110" s="65"/>
      <c r="S110" s="65"/>
      <c r="T110" s="65"/>
    </row>
    <row r="111" spans="1:27" ht="15" customHeight="1" x14ac:dyDescent="0.15">
      <c r="A111" s="24" t="s">
        <v>634</v>
      </c>
      <c r="B111" s="20"/>
      <c r="C111" s="27" t="s">
        <v>4</v>
      </c>
      <c r="D111" s="27" t="s">
        <v>6</v>
      </c>
      <c r="E111" s="20"/>
      <c r="F111" s="28"/>
      <c r="G111" s="42" t="e">
        <f>VLOOKUP(F111,[0]!Communes,4,0)</f>
        <v>#N/A</v>
      </c>
      <c r="H111" s="21"/>
      <c r="I111" s="20"/>
      <c r="J111" s="20"/>
      <c r="K111" s="16" t="str">
        <f t="shared" si="4"/>
        <v xml:space="preserve"> []</v>
      </c>
      <c r="L111" s="45">
        <f>Convois!C111</f>
        <v>0</v>
      </c>
      <c r="M111" s="13"/>
      <c r="N111" s="59"/>
      <c r="O111" s="68"/>
      <c r="P111" s="58"/>
      <c r="Q111" s="59"/>
      <c r="R111" s="65"/>
      <c r="S111" s="65"/>
      <c r="T111" s="65"/>
    </row>
    <row r="112" spans="1:27" ht="15" customHeight="1" x14ac:dyDescent="0.15">
      <c r="A112" s="24" t="s">
        <v>635</v>
      </c>
      <c r="B112" s="20"/>
      <c r="C112" s="27" t="s">
        <v>4</v>
      </c>
      <c r="D112" s="27" t="s">
        <v>6</v>
      </c>
      <c r="E112" s="20"/>
      <c r="F112" s="28"/>
      <c r="G112" s="42" t="e">
        <f>VLOOKUP(F112,[0]!Communes,4,0)</f>
        <v>#N/A</v>
      </c>
      <c r="H112" s="21"/>
      <c r="I112" s="20"/>
      <c r="J112" s="20"/>
      <c r="K112" s="16" t="str">
        <f t="shared" si="4"/>
        <v xml:space="preserve"> []</v>
      </c>
      <c r="L112" s="45">
        <f>Convois!C112</f>
        <v>0</v>
      </c>
      <c r="M112" s="13"/>
      <c r="N112" s="59"/>
      <c r="O112" s="68"/>
      <c r="P112" s="58"/>
      <c r="Q112" s="59"/>
      <c r="R112" s="65"/>
      <c r="S112" s="65"/>
      <c r="T112" s="65"/>
    </row>
    <row r="113" spans="1:20" ht="15" customHeight="1" x14ac:dyDescent="0.15">
      <c r="A113" s="24" t="s">
        <v>636</v>
      </c>
      <c r="B113" s="20"/>
      <c r="C113" s="27" t="s">
        <v>4</v>
      </c>
      <c r="D113" s="27" t="s">
        <v>6</v>
      </c>
      <c r="E113" s="20"/>
      <c r="F113" s="28"/>
      <c r="G113" s="42" t="e">
        <f>VLOOKUP(F113,[0]!Communes,4,0)</f>
        <v>#N/A</v>
      </c>
      <c r="H113" s="21"/>
      <c r="I113" s="20"/>
      <c r="J113" s="20"/>
      <c r="K113" s="16" t="str">
        <f t="shared" si="4"/>
        <v xml:space="preserve"> []</v>
      </c>
      <c r="L113" s="45">
        <f>Convois!C113</f>
        <v>0</v>
      </c>
      <c r="M113" s="13"/>
      <c r="N113" s="59"/>
      <c r="O113" s="68"/>
      <c r="P113" s="58"/>
      <c r="Q113" s="59"/>
      <c r="R113" s="65"/>
      <c r="S113" s="65"/>
      <c r="T113" s="65"/>
    </row>
    <row r="114" spans="1:20" ht="15" customHeight="1" x14ac:dyDescent="0.15">
      <c r="A114" s="24" t="s">
        <v>453</v>
      </c>
      <c r="B114" s="20"/>
      <c r="C114" s="27" t="s">
        <v>4</v>
      </c>
      <c r="D114" s="27" t="s">
        <v>6</v>
      </c>
      <c r="E114" s="20"/>
      <c r="F114" s="28"/>
      <c r="G114" s="42" t="e">
        <f>VLOOKUP(F114,[0]!Communes,4,0)</f>
        <v>#N/A</v>
      </c>
      <c r="H114" s="21"/>
      <c r="I114" s="20"/>
      <c r="J114" s="20"/>
      <c r="K114" s="16" t="str">
        <f t="shared" si="4"/>
        <v xml:space="preserve"> []</v>
      </c>
      <c r="L114" s="45">
        <f>Convois!C114</f>
        <v>0</v>
      </c>
      <c r="M114" s="13"/>
      <c r="N114" s="59"/>
      <c r="O114" s="68"/>
      <c r="P114" s="58"/>
      <c r="Q114" s="59"/>
      <c r="R114" s="65"/>
      <c r="S114" s="65"/>
      <c r="T114" s="65"/>
    </row>
    <row r="115" spans="1:20" ht="15" customHeight="1" x14ac:dyDescent="0.15">
      <c r="A115" s="24" t="s">
        <v>637</v>
      </c>
      <c r="B115" s="20"/>
      <c r="C115" s="27" t="s">
        <v>4</v>
      </c>
      <c r="D115" s="27" t="s">
        <v>6</v>
      </c>
      <c r="E115" s="20"/>
      <c r="F115" s="28"/>
      <c r="G115" s="42" t="e">
        <f>VLOOKUP(F115,[0]!Communes,4,0)</f>
        <v>#N/A</v>
      </c>
      <c r="H115" s="21"/>
      <c r="I115" s="20"/>
      <c r="J115" s="20"/>
      <c r="K115" s="16" t="str">
        <f t="shared" si="4"/>
        <v xml:space="preserve"> []</v>
      </c>
      <c r="L115" s="45">
        <f>Convois!C115</f>
        <v>0</v>
      </c>
      <c r="M115" s="13"/>
      <c r="N115" s="59"/>
      <c r="O115" s="68"/>
      <c r="P115" s="58"/>
      <c r="Q115" s="59"/>
      <c r="R115" s="65"/>
      <c r="S115" s="65"/>
      <c r="T115" s="65"/>
    </row>
    <row r="116" spans="1:20" ht="15" customHeight="1" x14ac:dyDescent="0.15">
      <c r="A116" s="24" t="s">
        <v>57</v>
      </c>
      <c r="B116" s="20"/>
      <c r="C116" s="27" t="s">
        <v>4</v>
      </c>
      <c r="D116" s="27" t="s">
        <v>6</v>
      </c>
      <c r="E116" s="20"/>
      <c r="F116" s="28"/>
      <c r="G116" s="42" t="e">
        <f>VLOOKUP(F116,[0]!Communes,4,0)</f>
        <v>#N/A</v>
      </c>
      <c r="H116" s="21"/>
      <c r="I116" s="20"/>
      <c r="J116" s="20"/>
      <c r="K116" s="16" t="str">
        <f t="shared" si="4"/>
        <v xml:space="preserve"> []</v>
      </c>
      <c r="L116" s="45">
        <f>Convois!C116</f>
        <v>0</v>
      </c>
      <c r="M116" s="13"/>
      <c r="N116" s="59"/>
      <c r="O116" s="68"/>
      <c r="P116" s="58"/>
      <c r="Q116" s="59"/>
      <c r="R116" s="65"/>
      <c r="S116" s="65"/>
      <c r="T116" s="65"/>
    </row>
    <row r="117" spans="1:20" ht="15" customHeight="1" x14ac:dyDescent="0.15">
      <c r="A117" s="24" t="s">
        <v>55</v>
      </c>
      <c r="B117" s="20"/>
      <c r="C117" s="27" t="s">
        <v>4</v>
      </c>
      <c r="D117" s="27" t="s">
        <v>6</v>
      </c>
      <c r="E117" s="20"/>
      <c r="F117" s="28"/>
      <c r="G117" s="42" t="e">
        <f>VLOOKUP(F117,[0]!Communes,4,0)</f>
        <v>#N/A</v>
      </c>
      <c r="H117" s="21"/>
      <c r="I117" s="20"/>
      <c r="J117" s="20"/>
      <c r="K117" s="16" t="str">
        <f t="shared" si="4"/>
        <v xml:space="preserve"> []</v>
      </c>
      <c r="L117" s="45">
        <f>Convois!C117</f>
        <v>0</v>
      </c>
      <c r="M117" s="13"/>
      <c r="N117" s="59"/>
      <c r="O117" s="68"/>
      <c r="P117" s="58"/>
      <c r="Q117" s="59"/>
      <c r="R117" s="65"/>
      <c r="S117" s="65"/>
      <c r="T117" s="65"/>
    </row>
    <row r="118" spans="1:20" ht="15" customHeight="1" x14ac:dyDescent="0.15">
      <c r="A118" s="24" t="s">
        <v>61</v>
      </c>
      <c r="B118" s="20"/>
      <c r="C118" s="27" t="s">
        <v>4</v>
      </c>
      <c r="D118" s="27" t="s">
        <v>6</v>
      </c>
      <c r="E118" s="20"/>
      <c r="F118" s="28"/>
      <c r="G118" s="42" t="e">
        <f>VLOOKUP(F118,[0]!Communes,4,0)</f>
        <v>#N/A</v>
      </c>
      <c r="H118" s="21"/>
      <c r="I118" s="20"/>
      <c r="J118" s="20"/>
      <c r="K118" s="16" t="str">
        <f t="shared" si="4"/>
        <v xml:space="preserve"> []</v>
      </c>
      <c r="L118" s="45">
        <f>Convois!C118</f>
        <v>0</v>
      </c>
      <c r="M118" s="13"/>
      <c r="N118" s="59"/>
      <c r="O118" s="68"/>
      <c r="P118" s="58"/>
      <c r="Q118" s="59"/>
      <c r="R118" s="65"/>
      <c r="S118" s="65"/>
      <c r="T118" s="65"/>
    </row>
    <row r="119" spans="1:20" ht="15" customHeight="1" x14ac:dyDescent="0.15">
      <c r="A119" s="24" t="s">
        <v>59</v>
      </c>
      <c r="B119" s="20"/>
      <c r="C119" s="27" t="s">
        <v>4</v>
      </c>
      <c r="D119" s="27" t="s">
        <v>6</v>
      </c>
      <c r="E119" s="20"/>
      <c r="F119" s="28"/>
      <c r="G119" s="42" t="e">
        <f>VLOOKUP(F119,[0]!Communes,4,0)</f>
        <v>#N/A</v>
      </c>
      <c r="H119" s="21"/>
      <c r="I119" s="20"/>
      <c r="J119" s="20"/>
      <c r="K119" s="16" t="str">
        <f t="shared" si="4"/>
        <v xml:space="preserve"> []</v>
      </c>
      <c r="L119" s="45">
        <f>Convois!C119</f>
        <v>0</v>
      </c>
      <c r="M119" s="13"/>
      <c r="N119" s="59"/>
      <c r="O119" s="68"/>
      <c r="P119" s="58"/>
      <c r="Q119" s="59"/>
      <c r="R119" s="65"/>
      <c r="S119" s="65"/>
      <c r="T119" s="65"/>
    </row>
    <row r="120" spans="1:20" ht="15" customHeight="1" x14ac:dyDescent="0.15">
      <c r="A120" s="24" t="s">
        <v>638</v>
      </c>
      <c r="B120" s="20"/>
      <c r="C120" s="27" t="s">
        <v>4</v>
      </c>
      <c r="D120" s="27" t="s">
        <v>6</v>
      </c>
      <c r="E120" s="20"/>
      <c r="F120" s="28"/>
      <c r="G120" s="42" t="e">
        <f>VLOOKUP(F120,[0]!Communes,4,0)</f>
        <v>#N/A</v>
      </c>
      <c r="H120" s="21"/>
      <c r="I120" s="20"/>
      <c r="J120" s="20"/>
      <c r="K120" s="16" t="str">
        <f t="shared" si="4"/>
        <v xml:space="preserve"> []</v>
      </c>
      <c r="L120" s="45">
        <f>Convois!C120</f>
        <v>0</v>
      </c>
      <c r="M120" s="13"/>
      <c r="N120" s="59"/>
      <c r="O120" s="68"/>
      <c r="P120" s="58"/>
      <c r="Q120" s="59"/>
      <c r="R120" s="65"/>
      <c r="S120" s="65"/>
      <c r="T120" s="65"/>
    </row>
    <row r="121" spans="1:20" ht="15" customHeight="1" x14ac:dyDescent="0.15">
      <c r="A121" s="24" t="s">
        <v>639</v>
      </c>
      <c r="B121" s="20"/>
      <c r="C121" s="27" t="s">
        <v>4</v>
      </c>
      <c r="D121" s="27" t="s">
        <v>6</v>
      </c>
      <c r="E121" s="20"/>
      <c r="F121" s="28"/>
      <c r="G121" s="42" t="e">
        <f>VLOOKUP(F121,[0]!Communes,4,0)</f>
        <v>#N/A</v>
      </c>
      <c r="H121" s="21"/>
      <c r="I121" s="20"/>
      <c r="J121" s="20"/>
      <c r="K121" s="16" t="str">
        <f t="shared" si="4"/>
        <v xml:space="preserve"> []</v>
      </c>
      <c r="L121" s="45">
        <f>Convois!C121</f>
        <v>0</v>
      </c>
      <c r="M121" s="13"/>
      <c r="N121" s="59"/>
      <c r="O121" s="68"/>
      <c r="P121" s="58"/>
      <c r="Q121" s="59"/>
      <c r="R121" s="65"/>
      <c r="S121" s="65"/>
      <c r="T121" s="65"/>
    </row>
  </sheetData>
  <sheetProtection selectLockedCells="1"/>
  <mergeCells count="7">
    <mergeCell ref="T1:T2"/>
    <mergeCell ref="S1:S2"/>
    <mergeCell ref="R1:R2"/>
    <mergeCell ref="N1:N2"/>
    <mergeCell ref="O1:O2"/>
    <mergeCell ref="P1:P2"/>
    <mergeCell ref="Q1:Q2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2"/>
  <sheetViews>
    <sheetView tabSelected="1" workbookViewId="0">
      <pane ySplit="2" topLeftCell="A87" activePane="bottomLeft" state="frozen"/>
      <selection activeCell="D25" sqref="D25"/>
      <selection pane="bottomLeft" activeCell="E102" sqref="E102"/>
    </sheetView>
  </sheetViews>
  <sheetFormatPr baseColWidth="10" defaultRowHeight="11.25" x14ac:dyDescent="0.15"/>
  <cols>
    <col min="1" max="1" width="11.42578125" style="7"/>
    <col min="2" max="2" width="10.28515625" style="5" bestFit="1" customWidth="1"/>
    <col min="3" max="3" width="5" style="15" bestFit="1" customWidth="1"/>
    <col min="4" max="4" width="4.5703125" style="5" bestFit="1" customWidth="1"/>
    <col min="5" max="5" width="28.42578125" style="19" customWidth="1"/>
    <col min="6" max="6" width="29.85546875" style="5" bestFit="1" customWidth="1"/>
    <col min="7" max="16384" width="11.42578125" style="5"/>
  </cols>
  <sheetData>
    <row r="1" spans="1:6" s="9" customFormat="1" x14ac:dyDescent="0.15">
      <c r="A1" s="8" t="s">
        <v>14</v>
      </c>
      <c r="C1" s="10"/>
      <c r="E1" s="81"/>
    </row>
    <row r="2" spans="1:6" s="9" customFormat="1" x14ac:dyDescent="0.15">
      <c r="A2" s="8" t="s">
        <v>1</v>
      </c>
      <c r="B2" s="9" t="s">
        <v>21</v>
      </c>
      <c r="C2" s="10" t="s">
        <v>16</v>
      </c>
      <c r="D2" s="9" t="s">
        <v>19</v>
      </c>
      <c r="E2" s="81" t="s">
        <v>15</v>
      </c>
      <c r="F2" s="9" t="s">
        <v>100</v>
      </c>
    </row>
    <row r="3" spans="1:6" x14ac:dyDescent="0.15">
      <c r="A3" s="11" t="s">
        <v>115</v>
      </c>
      <c r="B3" s="4" t="str">
        <f t="shared" ref="B3:B31" si="0">LEFT(A3,4)</f>
        <v>1001</v>
      </c>
      <c r="C3" s="12">
        <v>24.8</v>
      </c>
      <c r="D3" s="13" t="s">
        <v>20</v>
      </c>
      <c r="E3" s="18">
        <f>VLOOKUP(B3,[0]!Planteurs,2,0)</f>
        <v>234</v>
      </c>
      <c r="F3" s="3" t="str">
        <f t="shared" ref="F3:F31" si="1">E3&amp;" ["&amp;D3&amp;"]"</f>
        <v>234 [r]</v>
      </c>
    </row>
    <row r="4" spans="1:6" x14ac:dyDescent="0.15">
      <c r="A4" s="11" t="s">
        <v>164</v>
      </c>
      <c r="B4" s="4" t="str">
        <f t="shared" si="0"/>
        <v>1002</v>
      </c>
      <c r="C4" s="12">
        <v>23.2</v>
      </c>
      <c r="D4" s="13" t="s">
        <v>74</v>
      </c>
      <c r="E4" s="18">
        <f>VLOOKUP(B4,[0]!Planteurs,2,0)</f>
        <v>234</v>
      </c>
      <c r="F4" s="3" t="str">
        <f t="shared" si="1"/>
        <v>234 [r+c]</v>
      </c>
    </row>
    <row r="5" spans="1:6" x14ac:dyDescent="0.15">
      <c r="A5" s="11" t="s">
        <v>163</v>
      </c>
      <c r="B5" s="4" t="str">
        <f t="shared" si="0"/>
        <v>1003</v>
      </c>
      <c r="C5" s="12">
        <v>24.8</v>
      </c>
      <c r="D5" s="13" t="s">
        <v>20</v>
      </c>
      <c r="E5" s="18">
        <f>VLOOKUP(B5,[0]!Planteurs,2,0)</f>
        <v>234</v>
      </c>
      <c r="F5" s="3" t="str">
        <f t="shared" si="1"/>
        <v>234 [r]</v>
      </c>
    </row>
    <row r="6" spans="1:6" x14ac:dyDescent="0.15">
      <c r="A6" s="11" t="s">
        <v>165</v>
      </c>
      <c r="B6" s="4" t="str">
        <f t="shared" si="0"/>
        <v>1004</v>
      </c>
      <c r="C6" s="14">
        <v>28.2</v>
      </c>
      <c r="D6" s="13" t="s">
        <v>74</v>
      </c>
      <c r="E6" s="18">
        <f>VLOOKUP(B6,[0]!Planteurs,2,0)</f>
        <v>234</v>
      </c>
      <c r="F6" s="3" t="str">
        <f t="shared" si="1"/>
        <v>234 [r+c]</v>
      </c>
    </row>
    <row r="7" spans="1:6" x14ac:dyDescent="0.15">
      <c r="A7" s="50" t="s">
        <v>166</v>
      </c>
      <c r="B7" s="51" t="str">
        <f t="shared" si="0"/>
        <v>1005</v>
      </c>
      <c r="C7" s="52">
        <v>12.3</v>
      </c>
      <c r="D7" s="44" t="s">
        <v>20</v>
      </c>
      <c r="E7" s="82">
        <f>VLOOKUP(B7,[0]!Planteurs,2,0)</f>
        <v>234</v>
      </c>
      <c r="F7" s="35" t="str">
        <f t="shared" si="1"/>
        <v>234 [r]</v>
      </c>
    </row>
    <row r="8" spans="1:6" x14ac:dyDescent="0.15">
      <c r="A8" s="11" t="s">
        <v>167</v>
      </c>
      <c r="B8" s="4" t="str">
        <f t="shared" si="0"/>
        <v>1006</v>
      </c>
      <c r="C8" s="14">
        <v>25</v>
      </c>
      <c r="D8" s="13" t="s">
        <v>74</v>
      </c>
      <c r="E8" s="18">
        <f>VLOOKUP(B8,[0]!Planteurs,2,0)</f>
        <v>234</v>
      </c>
      <c r="F8" s="3" t="str">
        <f t="shared" si="1"/>
        <v>234 [r+c]</v>
      </c>
    </row>
    <row r="9" spans="1:6" x14ac:dyDescent="0.15">
      <c r="A9" s="11" t="s">
        <v>168</v>
      </c>
      <c r="B9" s="4" t="str">
        <f t="shared" si="0"/>
        <v>1007</v>
      </c>
      <c r="C9" s="14">
        <v>24.8</v>
      </c>
      <c r="D9" s="13" t="s">
        <v>20</v>
      </c>
      <c r="E9" s="18">
        <f>VLOOKUP(B9,[0]!Planteurs,2,0)</f>
        <v>234</v>
      </c>
      <c r="F9" s="3" t="str">
        <f t="shared" si="1"/>
        <v>234 [r]</v>
      </c>
    </row>
    <row r="10" spans="1:6" x14ac:dyDescent="0.15">
      <c r="A10" s="11" t="s">
        <v>169</v>
      </c>
      <c r="B10" s="4" t="str">
        <f t="shared" si="0"/>
        <v>1008</v>
      </c>
      <c r="C10" s="14">
        <v>21.5</v>
      </c>
      <c r="D10" s="13" t="s">
        <v>74</v>
      </c>
      <c r="E10" s="18">
        <f>VLOOKUP(B10,[0]!Planteurs,2,0)</f>
        <v>234</v>
      </c>
      <c r="F10" s="3" t="str">
        <f t="shared" si="1"/>
        <v>234 [r+c]</v>
      </c>
    </row>
    <row r="11" spans="1:6" x14ac:dyDescent="0.15">
      <c r="A11" s="11" t="s">
        <v>170</v>
      </c>
      <c r="B11" s="4" t="str">
        <f t="shared" si="0"/>
        <v>1009</v>
      </c>
      <c r="C11" s="14">
        <v>24.8</v>
      </c>
      <c r="D11" s="13" t="s">
        <v>74</v>
      </c>
      <c r="E11" s="18">
        <f>VLOOKUP(B11,[0]!Planteurs,2,0)</f>
        <v>234</v>
      </c>
      <c r="F11" s="3" t="str">
        <f t="shared" si="1"/>
        <v>234 [r+c]</v>
      </c>
    </row>
    <row r="12" spans="1:6" x14ac:dyDescent="0.15">
      <c r="A12" s="50" t="s">
        <v>171</v>
      </c>
      <c r="B12" s="51" t="str">
        <f t="shared" si="0"/>
        <v>1010</v>
      </c>
      <c r="C12" s="52">
        <v>35.5</v>
      </c>
      <c r="D12" s="44" t="s">
        <v>74</v>
      </c>
      <c r="E12" s="82">
        <f>VLOOKUP(B12,[0]!Planteurs,2,0)</f>
        <v>234</v>
      </c>
      <c r="F12" s="35" t="str">
        <f t="shared" si="1"/>
        <v>234 [r+c]</v>
      </c>
    </row>
    <row r="13" spans="1:6" x14ac:dyDescent="0.15">
      <c r="A13" s="11" t="s">
        <v>172</v>
      </c>
      <c r="B13" s="4" t="str">
        <f t="shared" si="0"/>
        <v>1011</v>
      </c>
      <c r="C13" s="14">
        <v>22.1</v>
      </c>
      <c r="D13" s="13" t="s">
        <v>74</v>
      </c>
      <c r="E13" s="18">
        <f>VLOOKUP(B13,[0]!Planteurs,2,0)</f>
        <v>234</v>
      </c>
      <c r="F13" s="3" t="str">
        <f t="shared" si="1"/>
        <v>234 [r+c]</v>
      </c>
    </row>
    <row r="14" spans="1:6" x14ac:dyDescent="0.15">
      <c r="A14" s="11" t="s">
        <v>173</v>
      </c>
      <c r="B14" s="4" t="str">
        <f t="shared" si="0"/>
        <v>1012</v>
      </c>
      <c r="C14" s="14">
        <v>23.4</v>
      </c>
      <c r="D14" s="13" t="s">
        <v>20</v>
      </c>
      <c r="E14" s="18">
        <f>VLOOKUP(B14,[0]!Planteurs,2,0)</f>
        <v>234</v>
      </c>
      <c r="F14" s="3" t="str">
        <f t="shared" si="1"/>
        <v>234 [r]</v>
      </c>
    </row>
    <row r="15" spans="1:6" x14ac:dyDescent="0.15">
      <c r="A15" s="11" t="s">
        <v>174</v>
      </c>
      <c r="B15" s="4" t="str">
        <f t="shared" si="0"/>
        <v>1013</v>
      </c>
      <c r="C15" s="14">
        <v>22</v>
      </c>
      <c r="D15" s="13" t="s">
        <v>20</v>
      </c>
      <c r="E15" s="18">
        <f>VLOOKUP(B15,[0]!Planteurs,2,0)</f>
        <v>234</v>
      </c>
      <c r="F15" s="3" t="str">
        <f t="shared" si="1"/>
        <v>234 [r]</v>
      </c>
    </row>
    <row r="16" spans="1:6" x14ac:dyDescent="0.15">
      <c r="A16" s="11" t="s">
        <v>175</v>
      </c>
      <c r="B16" s="4" t="str">
        <f t="shared" si="0"/>
        <v>1014</v>
      </c>
      <c r="C16" s="14">
        <v>28</v>
      </c>
      <c r="D16" s="13" t="s">
        <v>74</v>
      </c>
      <c r="E16" s="18">
        <f>VLOOKUP(B16,[0]!Planteurs,2,0)</f>
        <v>234</v>
      </c>
      <c r="F16" s="3" t="str">
        <f t="shared" si="1"/>
        <v>234 [r+c]</v>
      </c>
    </row>
    <row r="17" spans="1:6" x14ac:dyDescent="0.15">
      <c r="A17" s="50" t="s">
        <v>176</v>
      </c>
      <c r="B17" s="51" t="str">
        <f t="shared" si="0"/>
        <v>1015</v>
      </c>
      <c r="C17" s="52">
        <v>23.5</v>
      </c>
      <c r="D17" s="44" t="s">
        <v>20</v>
      </c>
      <c r="E17" s="82">
        <f>VLOOKUP(B17,[0]!Planteurs,2,0)</f>
        <v>234</v>
      </c>
      <c r="F17" s="35" t="str">
        <f t="shared" si="1"/>
        <v>234 [r]</v>
      </c>
    </row>
    <row r="18" spans="1:6" x14ac:dyDescent="0.15">
      <c r="A18" s="11" t="s">
        <v>177</v>
      </c>
      <c r="B18" s="4" t="str">
        <f t="shared" si="0"/>
        <v>1016</v>
      </c>
      <c r="C18" s="14">
        <v>31.2</v>
      </c>
      <c r="D18" s="13" t="s">
        <v>20</v>
      </c>
      <c r="E18" s="18">
        <f>VLOOKUP(B18,[0]!Planteurs,2,0)</f>
        <v>234</v>
      </c>
      <c r="F18" s="3" t="str">
        <f t="shared" si="1"/>
        <v>234 [r]</v>
      </c>
    </row>
    <row r="19" spans="1:6" x14ac:dyDescent="0.15">
      <c r="A19" s="11" t="s">
        <v>178</v>
      </c>
      <c r="B19" s="4" t="str">
        <f t="shared" si="0"/>
        <v>1017</v>
      </c>
      <c r="C19" s="14">
        <v>32.6</v>
      </c>
      <c r="D19" s="13" t="s">
        <v>74</v>
      </c>
      <c r="E19" s="18">
        <f>VLOOKUP(B19,[0]!Planteurs,2,0)</f>
        <v>234</v>
      </c>
      <c r="F19" s="3" t="str">
        <f t="shared" si="1"/>
        <v>234 [r+c]</v>
      </c>
    </row>
    <row r="20" spans="1:6" x14ac:dyDescent="0.15">
      <c r="A20" s="11" t="s">
        <v>464</v>
      </c>
      <c r="B20" s="4" t="str">
        <f t="shared" si="0"/>
        <v>1018</v>
      </c>
      <c r="C20" s="14">
        <v>31.2</v>
      </c>
      <c r="D20" s="13" t="s">
        <v>20</v>
      </c>
      <c r="E20" s="18">
        <f>VLOOKUP(B20,[0]!Planteurs,2,0)</f>
        <v>234</v>
      </c>
      <c r="F20" s="3" t="str">
        <f>E20&amp;" ["&amp;D20&amp;"]"</f>
        <v>234 [r]</v>
      </c>
    </row>
    <row r="21" spans="1:6" x14ac:dyDescent="0.15">
      <c r="A21" s="11" t="s">
        <v>179</v>
      </c>
      <c r="B21" s="4" t="str">
        <f t="shared" si="0"/>
        <v>1019</v>
      </c>
      <c r="C21" s="14">
        <v>25.2</v>
      </c>
      <c r="D21" s="13" t="s">
        <v>74</v>
      </c>
      <c r="E21" s="18">
        <f>VLOOKUP(B21,[0]!Planteurs,2,0)</f>
        <v>234</v>
      </c>
      <c r="F21" s="3" t="str">
        <f t="shared" si="1"/>
        <v>234 [r+c]</v>
      </c>
    </row>
    <row r="22" spans="1:6" x14ac:dyDescent="0.15">
      <c r="A22" s="50" t="s">
        <v>180</v>
      </c>
      <c r="B22" s="51" t="str">
        <f t="shared" si="0"/>
        <v>1020</v>
      </c>
      <c r="C22" s="52">
        <v>27</v>
      </c>
      <c r="D22" s="44" t="s">
        <v>74</v>
      </c>
      <c r="E22" s="82">
        <f>VLOOKUP(B22,[0]!Planteurs,2,0)</f>
        <v>234</v>
      </c>
      <c r="F22" s="35" t="str">
        <f t="shared" si="1"/>
        <v>234 [r+c]</v>
      </c>
    </row>
    <row r="23" spans="1:6" x14ac:dyDescent="0.15">
      <c r="A23" s="11" t="s">
        <v>181</v>
      </c>
      <c r="B23" s="4" t="str">
        <f t="shared" si="0"/>
        <v>1021</v>
      </c>
      <c r="C23" s="14">
        <v>23.5</v>
      </c>
      <c r="D23" s="13" t="s">
        <v>20</v>
      </c>
      <c r="E23" s="18">
        <f>VLOOKUP(B23,[0]!Planteurs,2,0)</f>
        <v>234</v>
      </c>
      <c r="F23" s="3" t="str">
        <f t="shared" si="1"/>
        <v>234 [r]</v>
      </c>
    </row>
    <row r="24" spans="1:6" x14ac:dyDescent="0.15">
      <c r="A24" s="11" t="s">
        <v>182</v>
      </c>
      <c r="B24" s="4" t="str">
        <f t="shared" si="0"/>
        <v>1022</v>
      </c>
      <c r="C24" s="14">
        <v>23.5</v>
      </c>
      <c r="D24" s="13" t="s">
        <v>20</v>
      </c>
      <c r="E24" s="18">
        <f>VLOOKUP(B24,[0]!Planteurs,2,0)</f>
        <v>234</v>
      </c>
      <c r="F24" s="3" t="str">
        <f t="shared" si="1"/>
        <v>234 [r]</v>
      </c>
    </row>
    <row r="25" spans="1:6" x14ac:dyDescent="0.15">
      <c r="A25" s="11" t="s">
        <v>183</v>
      </c>
      <c r="B25" s="4" t="str">
        <f t="shared" si="0"/>
        <v>1023</v>
      </c>
      <c r="C25" s="14">
        <v>30.3</v>
      </c>
      <c r="D25" s="13" t="s">
        <v>20</v>
      </c>
      <c r="E25" s="18">
        <f>VLOOKUP(B25,[0]!Planteurs,2,0)</f>
        <v>234</v>
      </c>
      <c r="F25" s="3" t="str">
        <f t="shared" si="1"/>
        <v>234 [r]</v>
      </c>
    </row>
    <row r="26" spans="1:6" x14ac:dyDescent="0.15">
      <c r="A26" s="11" t="s">
        <v>184</v>
      </c>
      <c r="B26" s="4" t="str">
        <f t="shared" si="0"/>
        <v>1024</v>
      </c>
      <c r="C26" s="14">
        <v>20</v>
      </c>
      <c r="D26" s="13" t="s">
        <v>20</v>
      </c>
      <c r="E26" s="18">
        <f>VLOOKUP(B26,[0]!Planteurs,2,0)</f>
        <v>234</v>
      </c>
      <c r="F26" s="3" t="str">
        <f t="shared" si="1"/>
        <v>234 [r]</v>
      </c>
    </row>
    <row r="27" spans="1:6" x14ac:dyDescent="0.15">
      <c r="A27" s="50" t="s">
        <v>185</v>
      </c>
      <c r="B27" s="51" t="str">
        <f t="shared" si="0"/>
        <v>1025</v>
      </c>
      <c r="C27" s="52">
        <v>22.3</v>
      </c>
      <c r="D27" s="44" t="s">
        <v>74</v>
      </c>
      <c r="E27" s="82">
        <f>VLOOKUP(B27,[0]!Planteurs,2,0)</f>
        <v>234</v>
      </c>
      <c r="F27" s="35" t="str">
        <f t="shared" si="1"/>
        <v>234 [r+c]</v>
      </c>
    </row>
    <row r="28" spans="1:6" x14ac:dyDescent="0.15">
      <c r="A28" s="11" t="s">
        <v>186</v>
      </c>
      <c r="B28" s="4" t="str">
        <f t="shared" si="0"/>
        <v>1026</v>
      </c>
      <c r="C28" s="14">
        <v>20.5</v>
      </c>
      <c r="D28" s="13" t="s">
        <v>74</v>
      </c>
      <c r="E28" s="18">
        <f>VLOOKUP(B28,[0]!Planteurs,2,0)</f>
        <v>234</v>
      </c>
      <c r="F28" s="3" t="str">
        <f t="shared" si="1"/>
        <v>234 [r+c]</v>
      </c>
    </row>
    <row r="29" spans="1:6" x14ac:dyDescent="0.15">
      <c r="A29" s="11" t="s">
        <v>187</v>
      </c>
      <c r="B29" s="4" t="str">
        <f t="shared" si="0"/>
        <v>1027</v>
      </c>
      <c r="C29" s="14">
        <v>21</v>
      </c>
      <c r="D29" s="13" t="s">
        <v>74</v>
      </c>
      <c r="E29" s="18">
        <f>VLOOKUP(B29,[0]!Planteurs,2,0)</f>
        <v>234</v>
      </c>
      <c r="F29" s="3" t="str">
        <f t="shared" si="1"/>
        <v>234 [r+c]</v>
      </c>
    </row>
    <row r="30" spans="1:6" x14ac:dyDescent="0.15">
      <c r="A30" s="11" t="s">
        <v>188</v>
      </c>
      <c r="B30" s="4" t="str">
        <f t="shared" si="0"/>
        <v>1028</v>
      </c>
      <c r="C30" s="14">
        <v>25.5</v>
      </c>
      <c r="D30" s="13" t="s">
        <v>74</v>
      </c>
      <c r="E30" s="18">
        <f>VLOOKUP(B30,[0]!Planteurs,2,0)</f>
        <v>234</v>
      </c>
      <c r="F30" s="3" t="str">
        <f t="shared" si="1"/>
        <v>234 [r+c]</v>
      </c>
    </row>
    <row r="31" spans="1:6" x14ac:dyDescent="0.15">
      <c r="A31" s="11" t="s">
        <v>189</v>
      </c>
      <c r="B31" s="4" t="str">
        <f t="shared" si="0"/>
        <v>1029</v>
      </c>
      <c r="C31" s="14">
        <v>27.3</v>
      </c>
      <c r="D31" s="13" t="s">
        <v>74</v>
      </c>
      <c r="E31" s="18">
        <f>VLOOKUP(B31,[0]!Planteurs,2,0)</f>
        <v>234</v>
      </c>
      <c r="F31" s="3" t="str">
        <f t="shared" si="1"/>
        <v>234 [r+c]</v>
      </c>
    </row>
    <row r="32" spans="1:6" x14ac:dyDescent="0.15">
      <c r="A32" s="50" t="s">
        <v>190</v>
      </c>
      <c r="B32" s="51" t="str">
        <f t="shared" ref="B32:B59" si="2">LEFT(A32,4)</f>
        <v>1030</v>
      </c>
      <c r="C32" s="52">
        <v>21.6</v>
      </c>
      <c r="D32" s="44" t="s">
        <v>74</v>
      </c>
      <c r="E32" s="82">
        <f>VLOOKUP(B32,[0]!Planteurs,2,0)</f>
        <v>234</v>
      </c>
      <c r="F32" s="35" t="str">
        <f t="shared" ref="F32:F59" si="3">E32&amp;" ["&amp;D32&amp;"]"</f>
        <v>234 [r+c]</v>
      </c>
    </row>
    <row r="33" spans="1:6" x14ac:dyDescent="0.15">
      <c r="A33" s="11" t="s">
        <v>191</v>
      </c>
      <c r="B33" s="4" t="str">
        <f t="shared" si="2"/>
        <v>1031</v>
      </c>
      <c r="C33" s="14">
        <v>21.2</v>
      </c>
      <c r="D33" s="13" t="s">
        <v>20</v>
      </c>
      <c r="E33" s="18">
        <f>VLOOKUP(B33,[0]!Planteurs,2,0)</f>
        <v>234</v>
      </c>
      <c r="F33" s="3" t="str">
        <f t="shared" si="3"/>
        <v>234 [r]</v>
      </c>
    </row>
    <row r="34" spans="1:6" x14ac:dyDescent="0.15">
      <c r="A34" s="11" t="s">
        <v>192</v>
      </c>
      <c r="B34" s="4" t="str">
        <f t="shared" si="2"/>
        <v>1032</v>
      </c>
      <c r="C34" s="14">
        <v>23.5</v>
      </c>
      <c r="D34" s="13" t="s">
        <v>20</v>
      </c>
      <c r="E34" s="18">
        <f>VLOOKUP(B34,[0]!Planteurs,2,0)</f>
        <v>234</v>
      </c>
      <c r="F34" s="3" t="str">
        <f t="shared" si="3"/>
        <v>234 [r]</v>
      </c>
    </row>
    <row r="35" spans="1:6" x14ac:dyDescent="0.15">
      <c r="A35" s="11" t="s">
        <v>193</v>
      </c>
      <c r="B35" s="4" t="str">
        <f t="shared" si="2"/>
        <v>1033</v>
      </c>
      <c r="C35" s="14">
        <v>21.5</v>
      </c>
      <c r="D35" s="13" t="s">
        <v>74</v>
      </c>
      <c r="E35" s="18">
        <f>VLOOKUP(B35,[0]!Planteurs,2,0)</f>
        <v>234</v>
      </c>
      <c r="F35" s="3" t="str">
        <f t="shared" si="3"/>
        <v>234 [r+c]</v>
      </c>
    </row>
    <row r="36" spans="1:6" x14ac:dyDescent="0.15">
      <c r="A36" s="11" t="s">
        <v>194</v>
      </c>
      <c r="B36" s="4" t="str">
        <f t="shared" si="2"/>
        <v>1034</v>
      </c>
      <c r="C36" s="14">
        <v>21.2</v>
      </c>
      <c r="D36" s="13" t="s">
        <v>20</v>
      </c>
      <c r="E36" s="18">
        <f>VLOOKUP(B36,[0]!Planteurs,2,0)</f>
        <v>234</v>
      </c>
      <c r="F36" s="3" t="str">
        <f t="shared" si="3"/>
        <v>234 [r]</v>
      </c>
    </row>
    <row r="37" spans="1:6" x14ac:dyDescent="0.15">
      <c r="A37" s="50" t="s">
        <v>195</v>
      </c>
      <c r="B37" s="51" t="str">
        <f t="shared" si="2"/>
        <v>1035</v>
      </c>
      <c r="C37" s="52">
        <v>34</v>
      </c>
      <c r="D37" s="44" t="s">
        <v>74</v>
      </c>
      <c r="E37" s="82">
        <f>VLOOKUP(B37,[0]!Planteurs,2,0)</f>
        <v>234</v>
      </c>
      <c r="F37" s="35" t="str">
        <f t="shared" si="3"/>
        <v>234 [r+c]</v>
      </c>
    </row>
    <row r="38" spans="1:6" x14ac:dyDescent="0.15">
      <c r="A38" s="11" t="s">
        <v>196</v>
      </c>
      <c r="B38" s="4" t="str">
        <f t="shared" si="2"/>
        <v>1036</v>
      </c>
      <c r="C38" s="14">
        <v>26</v>
      </c>
      <c r="D38" s="13" t="s">
        <v>74</v>
      </c>
      <c r="E38" s="18">
        <f>VLOOKUP(B38,[0]!Planteurs,2,0)</f>
        <v>234</v>
      </c>
      <c r="F38" s="3" t="str">
        <f t="shared" si="3"/>
        <v>234 [r+c]</v>
      </c>
    </row>
    <row r="39" spans="1:6" x14ac:dyDescent="0.15">
      <c r="A39" s="11" t="s">
        <v>197</v>
      </c>
      <c r="B39" s="4" t="str">
        <f t="shared" si="2"/>
        <v>1037</v>
      </c>
      <c r="C39" s="14">
        <v>25.5</v>
      </c>
      <c r="D39" s="13" t="s">
        <v>20</v>
      </c>
      <c r="E39" s="18">
        <f>VLOOKUP(B39,[0]!Planteurs,2,0)</f>
        <v>234</v>
      </c>
      <c r="F39" s="3" t="str">
        <f t="shared" si="3"/>
        <v>234 [r]</v>
      </c>
    </row>
    <row r="40" spans="1:6" x14ac:dyDescent="0.15">
      <c r="A40" s="11" t="s">
        <v>198</v>
      </c>
      <c r="B40" s="4" t="str">
        <f t="shared" si="2"/>
        <v>1038</v>
      </c>
      <c r="C40" s="14">
        <v>24.6</v>
      </c>
      <c r="D40" s="13" t="s">
        <v>74</v>
      </c>
      <c r="E40" s="18">
        <f>VLOOKUP(B40,[0]!Planteurs,2,0)</f>
        <v>234</v>
      </c>
      <c r="F40" s="3" t="str">
        <f t="shared" si="3"/>
        <v>234 [r+c]</v>
      </c>
    </row>
    <row r="41" spans="1:6" x14ac:dyDescent="0.15">
      <c r="A41" s="11" t="s">
        <v>199</v>
      </c>
      <c r="B41" s="4" t="str">
        <f t="shared" si="2"/>
        <v>1039</v>
      </c>
      <c r="C41" s="14">
        <v>31.2</v>
      </c>
      <c r="D41" s="13" t="s">
        <v>20</v>
      </c>
      <c r="E41" s="18">
        <f>VLOOKUP(B41,[0]!Planteurs,2,0)</f>
        <v>234</v>
      </c>
      <c r="F41" s="3" t="str">
        <f t="shared" si="3"/>
        <v>234 [r]</v>
      </c>
    </row>
    <row r="42" spans="1:6" x14ac:dyDescent="0.15">
      <c r="A42" s="50" t="s">
        <v>200</v>
      </c>
      <c r="B42" s="51" t="str">
        <f t="shared" si="2"/>
        <v>1040</v>
      </c>
      <c r="C42" s="52">
        <v>23.5</v>
      </c>
      <c r="D42" s="44" t="s">
        <v>20</v>
      </c>
      <c r="E42" s="82">
        <f>VLOOKUP(B42,[0]!Planteurs,2,0)</f>
        <v>234</v>
      </c>
      <c r="F42" s="35" t="str">
        <f t="shared" si="3"/>
        <v>234 [r]</v>
      </c>
    </row>
    <row r="43" spans="1:6" x14ac:dyDescent="0.15">
      <c r="A43" s="11" t="s">
        <v>201</v>
      </c>
      <c r="B43" s="4" t="str">
        <f t="shared" si="2"/>
        <v>1041</v>
      </c>
      <c r="C43" s="14">
        <v>22</v>
      </c>
      <c r="D43" s="13" t="s">
        <v>20</v>
      </c>
      <c r="E43" s="18">
        <f>VLOOKUP(B43,[0]!Planteurs,2,0)</f>
        <v>234</v>
      </c>
      <c r="F43" s="3" t="str">
        <f t="shared" si="3"/>
        <v>234 [r]</v>
      </c>
    </row>
    <row r="44" spans="1:6" x14ac:dyDescent="0.15">
      <c r="A44" s="11" t="s">
        <v>202</v>
      </c>
      <c r="B44" s="4" t="str">
        <f t="shared" si="2"/>
        <v>1042</v>
      </c>
      <c r="C44" s="14">
        <v>30.5</v>
      </c>
      <c r="D44" s="13" t="s">
        <v>20</v>
      </c>
      <c r="E44" s="18">
        <f>VLOOKUP(B44,[0]!Planteurs,2,0)</f>
        <v>234</v>
      </c>
      <c r="F44" s="3" t="str">
        <f t="shared" si="3"/>
        <v>234 [r]</v>
      </c>
    </row>
    <row r="45" spans="1:6" x14ac:dyDescent="0.15">
      <c r="A45" s="11" t="s">
        <v>203</v>
      </c>
      <c r="B45" s="4" t="str">
        <f t="shared" si="2"/>
        <v>1043</v>
      </c>
      <c r="C45" s="14">
        <v>30.5</v>
      </c>
      <c r="D45" s="13" t="s">
        <v>20</v>
      </c>
      <c r="E45" s="18">
        <f>VLOOKUP(B45,[0]!Planteurs,2,0)</f>
        <v>234</v>
      </c>
      <c r="F45" s="3" t="str">
        <f t="shared" si="3"/>
        <v>234 [r]</v>
      </c>
    </row>
    <row r="46" spans="1:6" x14ac:dyDescent="0.15">
      <c r="A46" s="11" t="s">
        <v>204</v>
      </c>
      <c r="B46" s="4" t="str">
        <f t="shared" si="2"/>
        <v>1044</v>
      </c>
      <c r="C46" s="14">
        <v>25</v>
      </c>
      <c r="D46" s="13" t="s">
        <v>20</v>
      </c>
      <c r="E46" s="18">
        <f>VLOOKUP(B46,[0]!Planteurs,2,0)</f>
        <v>234</v>
      </c>
      <c r="F46" s="3" t="str">
        <f t="shared" si="3"/>
        <v>234 [r]</v>
      </c>
    </row>
    <row r="47" spans="1:6" x14ac:dyDescent="0.15">
      <c r="A47" s="50" t="s">
        <v>205</v>
      </c>
      <c r="B47" s="51" t="str">
        <f t="shared" si="2"/>
        <v>1045</v>
      </c>
      <c r="C47" s="52">
        <v>26.6</v>
      </c>
      <c r="D47" s="44" t="s">
        <v>74</v>
      </c>
      <c r="E47" s="82">
        <f>VLOOKUP(B47,[0]!Planteurs,2,0)</f>
        <v>234</v>
      </c>
      <c r="F47" s="35" t="str">
        <f t="shared" si="3"/>
        <v>234 [r+c]</v>
      </c>
    </row>
    <row r="48" spans="1:6" x14ac:dyDescent="0.15">
      <c r="A48" s="11" t="s">
        <v>206</v>
      </c>
      <c r="B48" s="4" t="str">
        <f t="shared" si="2"/>
        <v>1046</v>
      </c>
      <c r="C48" s="14">
        <v>23.5</v>
      </c>
      <c r="D48" s="13" t="s">
        <v>20</v>
      </c>
      <c r="E48" s="18">
        <f>VLOOKUP(B48,[0]!Planteurs,2,0)</f>
        <v>234</v>
      </c>
      <c r="F48" s="3" t="str">
        <f t="shared" si="3"/>
        <v>234 [r]</v>
      </c>
    </row>
    <row r="49" spans="1:6" x14ac:dyDescent="0.15">
      <c r="A49" s="11" t="s">
        <v>207</v>
      </c>
      <c r="B49" s="4" t="str">
        <f t="shared" si="2"/>
        <v>1047</v>
      </c>
      <c r="C49" s="14">
        <v>17.5</v>
      </c>
      <c r="D49" s="13" t="s">
        <v>20</v>
      </c>
      <c r="E49" s="18">
        <f>VLOOKUP(B49,[0]!Planteurs,2,0)</f>
        <v>234</v>
      </c>
      <c r="F49" s="3" t="str">
        <f t="shared" si="3"/>
        <v>234 [r]</v>
      </c>
    </row>
    <row r="50" spans="1:6" x14ac:dyDescent="0.15">
      <c r="A50" s="11" t="s">
        <v>208</v>
      </c>
      <c r="B50" s="4" t="str">
        <f t="shared" si="2"/>
        <v>1048</v>
      </c>
      <c r="C50" s="14">
        <v>16</v>
      </c>
      <c r="D50" s="13" t="s">
        <v>20</v>
      </c>
      <c r="E50" s="18">
        <f>VLOOKUP(B50,[0]!Planteurs,2,0)</f>
        <v>234</v>
      </c>
      <c r="F50" s="3" t="str">
        <f t="shared" si="3"/>
        <v>234 [r]</v>
      </c>
    </row>
    <row r="51" spans="1:6" x14ac:dyDescent="0.15">
      <c r="A51" s="11" t="s">
        <v>209</v>
      </c>
      <c r="B51" s="4" t="str">
        <f t="shared" si="2"/>
        <v>1049</v>
      </c>
      <c r="C51" s="14">
        <v>20.3</v>
      </c>
      <c r="D51" s="13" t="s">
        <v>20</v>
      </c>
      <c r="E51" s="18">
        <f>VLOOKUP(B51,[0]!Planteurs,2,0)</f>
        <v>234</v>
      </c>
      <c r="F51" s="3" t="str">
        <f t="shared" si="3"/>
        <v>234 [r]</v>
      </c>
    </row>
    <row r="52" spans="1:6" x14ac:dyDescent="0.15">
      <c r="A52" s="50" t="s">
        <v>210</v>
      </c>
      <c r="B52" s="51" t="str">
        <f t="shared" si="2"/>
        <v>1050</v>
      </c>
      <c r="C52" s="52">
        <v>20.3</v>
      </c>
      <c r="D52" s="44" t="s">
        <v>20</v>
      </c>
      <c r="E52" s="82">
        <f>VLOOKUP(B52,[0]!Planteurs,2,0)</f>
        <v>234</v>
      </c>
      <c r="F52" s="35" t="str">
        <f t="shared" si="3"/>
        <v>234 [r]</v>
      </c>
    </row>
    <row r="53" spans="1:6" x14ac:dyDescent="0.15">
      <c r="A53" s="11" t="s">
        <v>211</v>
      </c>
      <c r="B53" s="4" t="str">
        <f t="shared" si="2"/>
        <v>1051</v>
      </c>
      <c r="C53" s="14">
        <v>20</v>
      </c>
      <c r="D53" s="13" t="s">
        <v>20</v>
      </c>
      <c r="E53" s="18">
        <f>VLOOKUP(B53,[0]!Planteurs,2,0)</f>
        <v>234</v>
      </c>
      <c r="F53" s="3" t="str">
        <f t="shared" si="3"/>
        <v>234 [r]</v>
      </c>
    </row>
    <row r="54" spans="1:6" x14ac:dyDescent="0.15">
      <c r="A54" s="11" t="s">
        <v>279</v>
      </c>
      <c r="B54" s="4" t="str">
        <f t="shared" si="2"/>
        <v>1052</v>
      </c>
      <c r="C54" s="14">
        <v>21.2</v>
      </c>
      <c r="D54" s="13" t="s">
        <v>20</v>
      </c>
      <c r="E54" s="18">
        <f>VLOOKUP(B54,[0]!Planteurs,2,0)</f>
        <v>234</v>
      </c>
      <c r="F54" s="3" t="str">
        <f t="shared" si="3"/>
        <v>234 [r]</v>
      </c>
    </row>
    <row r="55" spans="1:6" x14ac:dyDescent="0.15">
      <c r="A55" s="11" t="s">
        <v>212</v>
      </c>
      <c r="B55" s="4" t="str">
        <f t="shared" si="2"/>
        <v>1053</v>
      </c>
      <c r="C55" s="14">
        <v>12</v>
      </c>
      <c r="D55" s="13" t="s">
        <v>20</v>
      </c>
      <c r="E55" s="18">
        <f>VLOOKUP(B55,[0]!Planteurs,2,0)</f>
        <v>234</v>
      </c>
      <c r="F55" s="3" t="str">
        <f t="shared" si="3"/>
        <v>234 [r]</v>
      </c>
    </row>
    <row r="56" spans="1:6" x14ac:dyDescent="0.15">
      <c r="A56" s="11" t="s">
        <v>280</v>
      </c>
      <c r="B56" s="4" t="str">
        <f t="shared" si="2"/>
        <v>1054</v>
      </c>
      <c r="C56" s="14">
        <v>18</v>
      </c>
      <c r="D56" s="13" t="s">
        <v>74</v>
      </c>
      <c r="E56" s="18">
        <f>VLOOKUP(B56,[0]!Planteurs,2,0)</f>
        <v>234</v>
      </c>
      <c r="F56" s="3" t="str">
        <f t="shared" si="3"/>
        <v>234 [r+c]</v>
      </c>
    </row>
    <row r="57" spans="1:6" x14ac:dyDescent="0.15">
      <c r="A57" s="50" t="s">
        <v>281</v>
      </c>
      <c r="B57" s="51" t="str">
        <f t="shared" si="2"/>
        <v>1055</v>
      </c>
      <c r="C57" s="52">
        <v>22.3</v>
      </c>
      <c r="D57" s="44" t="s">
        <v>20</v>
      </c>
      <c r="E57" s="82">
        <f>VLOOKUP(B57,[0]!Planteurs,2,0)</f>
        <v>234</v>
      </c>
      <c r="F57" s="35" t="str">
        <f t="shared" si="3"/>
        <v>234 [r]</v>
      </c>
    </row>
    <row r="58" spans="1:6" x14ac:dyDescent="0.15">
      <c r="A58" s="11" t="s">
        <v>296</v>
      </c>
      <c r="B58" s="4" t="str">
        <f t="shared" si="2"/>
        <v>1056</v>
      </c>
      <c r="C58" s="14">
        <v>21.2</v>
      </c>
      <c r="D58" s="13" t="s">
        <v>20</v>
      </c>
      <c r="E58" s="18">
        <f>VLOOKUP(B58,[0]!Planteurs,2,0)</f>
        <v>234</v>
      </c>
      <c r="F58" s="3" t="str">
        <f t="shared" si="3"/>
        <v>234 [r]</v>
      </c>
    </row>
    <row r="59" spans="1:6" x14ac:dyDescent="0.15">
      <c r="A59" s="11" t="s">
        <v>298</v>
      </c>
      <c r="B59" s="4" t="str">
        <f t="shared" si="2"/>
        <v>1057</v>
      </c>
      <c r="C59" s="14">
        <v>25.4</v>
      </c>
      <c r="D59" s="13" t="s">
        <v>74</v>
      </c>
      <c r="E59" s="18">
        <f>VLOOKUP(B59,[0]!Planteurs,2,0)</f>
        <v>234</v>
      </c>
      <c r="F59" s="3" t="str">
        <f t="shared" si="3"/>
        <v>234 [r+c]</v>
      </c>
    </row>
    <row r="60" spans="1:6" x14ac:dyDescent="0.15">
      <c r="A60" s="11" t="s">
        <v>299</v>
      </c>
      <c r="B60" s="4" t="str">
        <f t="shared" ref="B60:B100" si="4">LEFT(A60,4)</f>
        <v>1058</v>
      </c>
      <c r="C60" s="14">
        <v>23.5</v>
      </c>
      <c r="D60" s="13" t="s">
        <v>20</v>
      </c>
      <c r="E60" s="18">
        <f>VLOOKUP(B60,[0]!Planteurs,2,0)</f>
        <v>234</v>
      </c>
      <c r="F60" s="3" t="str">
        <f t="shared" ref="F60:F100" si="5">E60&amp;" ["&amp;D60&amp;"]"</f>
        <v>234 [r]</v>
      </c>
    </row>
    <row r="61" spans="1:6" x14ac:dyDescent="0.15">
      <c r="A61" s="11" t="s">
        <v>300</v>
      </c>
      <c r="B61" s="4" t="str">
        <f t="shared" si="4"/>
        <v>1059</v>
      </c>
      <c r="C61" s="14">
        <v>27.2</v>
      </c>
      <c r="D61" s="13" t="s">
        <v>20</v>
      </c>
      <c r="E61" s="18">
        <f>VLOOKUP(B61,[0]!Planteurs,2,0)</f>
        <v>234</v>
      </c>
      <c r="F61" s="3" t="str">
        <f t="shared" si="5"/>
        <v>234 [r]</v>
      </c>
    </row>
    <row r="62" spans="1:6" x14ac:dyDescent="0.15">
      <c r="A62" s="50" t="s">
        <v>348</v>
      </c>
      <c r="B62" s="51" t="str">
        <f t="shared" si="4"/>
        <v>1060</v>
      </c>
      <c r="C62" s="52">
        <v>21</v>
      </c>
      <c r="D62" s="44" t="s">
        <v>20</v>
      </c>
      <c r="E62" s="82">
        <f>VLOOKUP(B62,[0]!Planteurs,2,0)</f>
        <v>234</v>
      </c>
      <c r="F62" s="35" t="str">
        <f t="shared" si="5"/>
        <v>234 [r]</v>
      </c>
    </row>
    <row r="63" spans="1:6" x14ac:dyDescent="0.15">
      <c r="A63" s="11" t="s">
        <v>349</v>
      </c>
      <c r="B63" s="4" t="str">
        <f t="shared" si="4"/>
        <v>1061</v>
      </c>
      <c r="C63" s="14">
        <v>25</v>
      </c>
      <c r="D63" s="13" t="s">
        <v>20</v>
      </c>
      <c r="E63" s="18">
        <f>VLOOKUP(B63,[0]!Planteurs,2,0)</f>
        <v>234</v>
      </c>
      <c r="F63" s="3" t="str">
        <f t="shared" si="5"/>
        <v>234 [r]</v>
      </c>
    </row>
    <row r="64" spans="1:6" x14ac:dyDescent="0.15">
      <c r="A64" s="11" t="s">
        <v>350</v>
      </c>
      <c r="B64" s="4" t="str">
        <f t="shared" si="4"/>
        <v>1062</v>
      </c>
      <c r="C64" s="14">
        <v>23</v>
      </c>
      <c r="D64" s="13" t="s">
        <v>555</v>
      </c>
      <c r="E64" s="18">
        <f>VLOOKUP(B64,[0]!Planteurs,2,0)</f>
        <v>234</v>
      </c>
      <c r="F64" s="3" t="str">
        <f t="shared" si="5"/>
        <v>234 [Chaillet]</v>
      </c>
    </row>
    <row r="65" spans="1:6" x14ac:dyDescent="0.15">
      <c r="A65" s="11" t="s">
        <v>351</v>
      </c>
      <c r="B65" s="4" t="str">
        <f t="shared" si="4"/>
        <v>1063</v>
      </c>
      <c r="C65" s="14">
        <v>18</v>
      </c>
      <c r="D65" s="13" t="s">
        <v>20</v>
      </c>
      <c r="E65" s="18">
        <f>VLOOKUP(B65,[0]!Planteurs,2,0)</f>
        <v>234</v>
      </c>
      <c r="F65" s="3" t="str">
        <f t="shared" si="5"/>
        <v>234 [r]</v>
      </c>
    </row>
    <row r="66" spans="1:6" x14ac:dyDescent="0.15">
      <c r="A66" s="11" t="s">
        <v>352</v>
      </c>
      <c r="B66" s="4" t="str">
        <f t="shared" si="4"/>
        <v>1064</v>
      </c>
      <c r="C66" s="14">
        <v>25</v>
      </c>
      <c r="D66" s="13" t="s">
        <v>408</v>
      </c>
      <c r="E66" s="18">
        <f>VLOOKUP(B66,[0]!Planteurs,2,0)</f>
        <v>234</v>
      </c>
      <c r="F66" s="3" t="str">
        <f t="shared" si="5"/>
        <v>234 [Bovet]</v>
      </c>
    </row>
    <row r="67" spans="1:6" x14ac:dyDescent="0.15">
      <c r="A67" s="50" t="s">
        <v>353</v>
      </c>
      <c r="B67" s="51" t="str">
        <f t="shared" si="4"/>
        <v>1065</v>
      </c>
      <c r="C67" s="52">
        <v>25</v>
      </c>
      <c r="D67" s="44" t="s">
        <v>20</v>
      </c>
      <c r="E67" s="82">
        <f>VLOOKUP(B67,[0]!Planteurs,2,0)</f>
        <v>234</v>
      </c>
      <c r="F67" s="35" t="str">
        <f t="shared" si="5"/>
        <v>234 [r]</v>
      </c>
    </row>
    <row r="68" spans="1:6" x14ac:dyDescent="0.15">
      <c r="A68" s="11" t="s">
        <v>354</v>
      </c>
      <c r="B68" s="4" t="str">
        <f t="shared" si="4"/>
        <v>1066</v>
      </c>
      <c r="C68" s="14">
        <v>21</v>
      </c>
      <c r="D68" s="13" t="s">
        <v>556</v>
      </c>
      <c r="E68" s="18">
        <f>VLOOKUP(B68,[0]!Planteurs,2,0)</f>
        <v>234</v>
      </c>
      <c r="F68" s="3" t="str">
        <f t="shared" si="5"/>
        <v>234 [Wuichet]</v>
      </c>
    </row>
    <row r="69" spans="1:6" x14ac:dyDescent="0.15">
      <c r="A69" s="11" t="s">
        <v>355</v>
      </c>
      <c r="B69" s="4" t="str">
        <f t="shared" si="4"/>
        <v>1067</v>
      </c>
      <c r="C69" s="14">
        <v>20</v>
      </c>
      <c r="D69" s="13" t="s">
        <v>74</v>
      </c>
      <c r="E69" s="18">
        <f>VLOOKUP(B69,[0]!Planteurs,2,0)</f>
        <v>234</v>
      </c>
      <c r="F69" s="3" t="str">
        <f t="shared" si="5"/>
        <v>234 [r+c]</v>
      </c>
    </row>
    <row r="70" spans="1:6" x14ac:dyDescent="0.15">
      <c r="A70" s="11" t="s">
        <v>356</v>
      </c>
      <c r="B70" s="4" t="str">
        <f t="shared" si="4"/>
        <v>1068</v>
      </c>
      <c r="C70" s="14">
        <v>27.2</v>
      </c>
      <c r="D70" s="13" t="s">
        <v>74</v>
      </c>
      <c r="E70" s="18">
        <f>VLOOKUP(B70,[0]!Planteurs,2,0)</f>
        <v>234</v>
      </c>
      <c r="F70" s="3" t="str">
        <f t="shared" si="5"/>
        <v>234 [r+c]</v>
      </c>
    </row>
    <row r="71" spans="1:6" x14ac:dyDescent="0.15">
      <c r="A71" s="11" t="s">
        <v>357</v>
      </c>
      <c r="B71" s="4" t="str">
        <f t="shared" si="4"/>
        <v>1069</v>
      </c>
      <c r="C71" s="14">
        <v>27.2</v>
      </c>
      <c r="D71" s="13" t="s">
        <v>74</v>
      </c>
      <c r="E71" s="18">
        <f>VLOOKUP(B71,[0]!Planteurs,2,0)</f>
        <v>234</v>
      </c>
      <c r="F71" s="3" t="str">
        <f t="shared" si="5"/>
        <v>234 [r+c]</v>
      </c>
    </row>
    <row r="72" spans="1:6" x14ac:dyDescent="0.15">
      <c r="A72" s="50" t="s">
        <v>358</v>
      </c>
      <c r="B72" s="51" t="str">
        <f t="shared" si="4"/>
        <v>1070</v>
      </c>
      <c r="C72" s="52">
        <v>23</v>
      </c>
      <c r="D72" s="44" t="s">
        <v>20</v>
      </c>
      <c r="E72" s="82">
        <f>VLOOKUP(B72,[0]!Planteurs,2,0)</f>
        <v>234</v>
      </c>
      <c r="F72" s="35" t="str">
        <f t="shared" si="5"/>
        <v>234 [r]</v>
      </c>
    </row>
    <row r="73" spans="1:6" x14ac:dyDescent="0.15">
      <c r="A73" s="11" t="s">
        <v>359</v>
      </c>
      <c r="B73" s="4" t="str">
        <f t="shared" si="4"/>
        <v>1071</v>
      </c>
      <c r="C73" s="14">
        <v>22.3</v>
      </c>
      <c r="D73" s="13" t="s">
        <v>20</v>
      </c>
      <c r="E73" s="18">
        <f>VLOOKUP(B73,[0]!Planteurs,2,0)</f>
        <v>234</v>
      </c>
      <c r="F73" s="3" t="str">
        <f t="shared" si="5"/>
        <v>234 [r]</v>
      </c>
    </row>
    <row r="74" spans="1:6" x14ac:dyDescent="0.15">
      <c r="A74" s="11" t="s">
        <v>360</v>
      </c>
      <c r="B74" s="4" t="str">
        <f t="shared" si="4"/>
        <v>1072</v>
      </c>
      <c r="C74" s="14">
        <v>21</v>
      </c>
      <c r="D74" s="13" t="s">
        <v>20</v>
      </c>
      <c r="E74" s="18">
        <f>VLOOKUP(B74,[0]!Planteurs,2,0)</f>
        <v>234</v>
      </c>
      <c r="F74" s="3" t="str">
        <f t="shared" si="5"/>
        <v>234 [r]</v>
      </c>
    </row>
    <row r="75" spans="1:6" x14ac:dyDescent="0.15">
      <c r="A75" s="11" t="s">
        <v>361</v>
      </c>
      <c r="B75" s="4" t="str">
        <f t="shared" si="4"/>
        <v>1073</v>
      </c>
      <c r="C75" s="14">
        <v>22.3</v>
      </c>
      <c r="D75" s="13" t="s">
        <v>20</v>
      </c>
      <c r="E75" s="18">
        <f>VLOOKUP(B75,[0]!Planteurs,2,0)</f>
        <v>234</v>
      </c>
      <c r="F75" s="3" t="str">
        <f t="shared" si="5"/>
        <v>234 [r]</v>
      </c>
    </row>
    <row r="76" spans="1:6" x14ac:dyDescent="0.15">
      <c r="A76" s="11" t="s">
        <v>362</v>
      </c>
      <c r="B76" s="4" t="str">
        <f t="shared" si="4"/>
        <v>1074</v>
      </c>
      <c r="C76" s="14">
        <v>27</v>
      </c>
      <c r="D76" s="13" t="s">
        <v>74</v>
      </c>
      <c r="E76" s="18">
        <f>VLOOKUP(B76,[0]!Planteurs,2,0)</f>
        <v>234</v>
      </c>
      <c r="F76" s="3" t="str">
        <f t="shared" si="5"/>
        <v>234 [r+c]</v>
      </c>
    </row>
    <row r="77" spans="1:6" x14ac:dyDescent="0.15">
      <c r="A77" s="50" t="s">
        <v>370</v>
      </c>
      <c r="B77" s="51" t="str">
        <f t="shared" si="4"/>
        <v>1075</v>
      </c>
      <c r="C77" s="52">
        <v>23.5</v>
      </c>
      <c r="D77" s="44" t="s">
        <v>20</v>
      </c>
      <c r="E77" s="82">
        <f>VLOOKUP(B77,[0]!Planteurs,2,0)</f>
        <v>234</v>
      </c>
      <c r="F77" s="35" t="str">
        <f t="shared" si="5"/>
        <v>234 [r]</v>
      </c>
    </row>
    <row r="78" spans="1:6" x14ac:dyDescent="0.15">
      <c r="A78" s="11" t="s">
        <v>371</v>
      </c>
      <c r="B78" s="4" t="str">
        <f t="shared" si="4"/>
        <v>1076</v>
      </c>
      <c r="C78" s="14">
        <v>21.5</v>
      </c>
      <c r="D78" s="13" t="s">
        <v>20</v>
      </c>
      <c r="E78" s="18">
        <f>VLOOKUP(B78,[0]!Planteurs,2,0)</f>
        <v>234</v>
      </c>
      <c r="F78" s="3" t="str">
        <f t="shared" si="5"/>
        <v>234 [r]</v>
      </c>
    </row>
    <row r="79" spans="1:6" x14ac:dyDescent="0.15">
      <c r="A79" s="11" t="s">
        <v>385</v>
      </c>
      <c r="B79" s="4" t="str">
        <f t="shared" si="4"/>
        <v>1077</v>
      </c>
      <c r="C79" s="14">
        <v>14</v>
      </c>
      <c r="D79" s="13" t="s">
        <v>20</v>
      </c>
      <c r="E79" s="18">
        <f>VLOOKUP(B79,[0]!Planteurs,2,0)</f>
        <v>234</v>
      </c>
      <c r="F79" s="3" t="str">
        <f t="shared" si="5"/>
        <v>234 [r]</v>
      </c>
    </row>
    <row r="80" spans="1:6" x14ac:dyDescent="0.15">
      <c r="A80" s="11" t="s">
        <v>403</v>
      </c>
      <c r="B80" s="4" t="str">
        <f t="shared" si="4"/>
        <v>1078</v>
      </c>
      <c r="C80" s="14">
        <v>23.5</v>
      </c>
      <c r="D80" s="13" t="s">
        <v>20</v>
      </c>
      <c r="E80" s="18">
        <f>VLOOKUP(B80,[0]!Planteurs,2,0)</f>
        <v>234</v>
      </c>
      <c r="F80" s="3" t="str">
        <f t="shared" si="5"/>
        <v>234 [r]</v>
      </c>
    </row>
    <row r="81" spans="1:6" x14ac:dyDescent="0.15">
      <c r="A81" s="11" t="s">
        <v>410</v>
      </c>
      <c r="B81" s="4" t="str">
        <f t="shared" si="4"/>
        <v>1079</v>
      </c>
      <c r="C81" s="14">
        <v>25.2</v>
      </c>
      <c r="D81" s="13" t="s">
        <v>20</v>
      </c>
      <c r="E81" s="18">
        <f>VLOOKUP(B81,[0]!Planteurs,2,0)</f>
        <v>234</v>
      </c>
      <c r="F81" s="3" t="str">
        <f t="shared" si="5"/>
        <v>234 [r]</v>
      </c>
    </row>
    <row r="82" spans="1:6" x14ac:dyDescent="0.15">
      <c r="A82" s="50" t="s">
        <v>465</v>
      </c>
      <c r="B82" s="51" t="str">
        <f t="shared" si="4"/>
        <v>1080</v>
      </c>
      <c r="C82" s="52">
        <v>18</v>
      </c>
      <c r="D82" s="44" t="s">
        <v>20</v>
      </c>
      <c r="E82" s="82">
        <f>VLOOKUP(B82,[0]!Planteurs,2,0)</f>
        <v>234</v>
      </c>
      <c r="F82" s="35" t="str">
        <f t="shared" si="5"/>
        <v>234 [r]</v>
      </c>
    </row>
    <row r="83" spans="1:6" x14ac:dyDescent="0.15">
      <c r="A83" s="11" t="s">
        <v>466</v>
      </c>
      <c r="B83" s="4" t="str">
        <f t="shared" si="4"/>
        <v>1081</v>
      </c>
      <c r="C83" s="14">
        <v>21.5</v>
      </c>
      <c r="D83" s="13" t="s">
        <v>74</v>
      </c>
      <c r="E83" s="18">
        <f>VLOOKUP(B83,[0]!Planteurs,2,0)</f>
        <v>234</v>
      </c>
      <c r="F83" s="3" t="str">
        <f t="shared" si="5"/>
        <v>234 [r+c]</v>
      </c>
    </row>
    <row r="84" spans="1:6" x14ac:dyDescent="0.15">
      <c r="A84" s="11" t="s">
        <v>467</v>
      </c>
      <c r="B84" s="4" t="str">
        <f t="shared" si="4"/>
        <v>1082</v>
      </c>
      <c r="C84" s="14">
        <v>23</v>
      </c>
      <c r="D84" s="13" t="s">
        <v>20</v>
      </c>
      <c r="E84" s="18">
        <f>VLOOKUP(B84,[0]!Planteurs,2,0)</f>
        <v>234</v>
      </c>
      <c r="F84" s="3" t="str">
        <f t="shared" si="5"/>
        <v>234 [r]</v>
      </c>
    </row>
    <row r="85" spans="1:6" x14ac:dyDescent="0.15">
      <c r="A85" s="11" t="s">
        <v>468</v>
      </c>
      <c r="B85" s="4" t="str">
        <f t="shared" si="4"/>
        <v>1083</v>
      </c>
      <c r="C85" s="14">
        <v>20</v>
      </c>
      <c r="D85" s="13" t="s">
        <v>20</v>
      </c>
      <c r="E85" s="18">
        <f>VLOOKUP(B85,[0]!Planteurs,2,0)</f>
        <v>234</v>
      </c>
      <c r="F85" s="3" t="str">
        <f t="shared" si="5"/>
        <v>234 [r]</v>
      </c>
    </row>
    <row r="86" spans="1:6" x14ac:dyDescent="0.15">
      <c r="A86" s="11" t="s">
        <v>469</v>
      </c>
      <c r="B86" s="4" t="str">
        <f t="shared" si="4"/>
        <v>1084</v>
      </c>
      <c r="C86" s="14">
        <v>27</v>
      </c>
      <c r="D86" s="13" t="s">
        <v>74</v>
      </c>
      <c r="E86" s="18">
        <f>VLOOKUP(B86,[0]!Planteurs,2,0)</f>
        <v>234</v>
      </c>
      <c r="F86" s="3" t="str">
        <f t="shared" si="5"/>
        <v>234 [r+c]</v>
      </c>
    </row>
    <row r="87" spans="1:6" x14ac:dyDescent="0.15">
      <c r="A87" s="50" t="s">
        <v>470</v>
      </c>
      <c r="B87" s="51" t="str">
        <f t="shared" si="4"/>
        <v>1085</v>
      </c>
      <c r="C87" s="52">
        <v>22</v>
      </c>
      <c r="D87" s="44" t="s">
        <v>20</v>
      </c>
      <c r="E87" s="82">
        <f>VLOOKUP(B87,[0]!Planteurs,2,0)</f>
        <v>234</v>
      </c>
      <c r="F87" s="35" t="str">
        <f t="shared" si="5"/>
        <v>234 [r]</v>
      </c>
    </row>
    <row r="88" spans="1:6" x14ac:dyDescent="0.15">
      <c r="A88" s="11" t="s">
        <v>471</v>
      </c>
      <c r="B88" s="4" t="str">
        <f t="shared" si="4"/>
        <v>1086</v>
      </c>
      <c r="C88" s="14">
        <v>22</v>
      </c>
      <c r="D88" s="13" t="s">
        <v>74</v>
      </c>
      <c r="E88" s="18">
        <f>VLOOKUP(B88,[0]!Planteurs,2,0)</f>
        <v>234</v>
      </c>
      <c r="F88" s="3" t="str">
        <f t="shared" ref="F88:F94" si="6">E88&amp;" ["&amp;D88&amp;"]"</f>
        <v>234 [r+c]</v>
      </c>
    </row>
    <row r="89" spans="1:6" x14ac:dyDescent="0.15">
      <c r="A89" s="11" t="s">
        <v>482</v>
      </c>
      <c r="B89" s="4" t="str">
        <f t="shared" si="4"/>
        <v>1087</v>
      </c>
      <c r="C89" s="14">
        <v>22</v>
      </c>
      <c r="D89" s="13" t="s">
        <v>74</v>
      </c>
      <c r="E89" s="18">
        <f>VLOOKUP(B89,[0]!Planteurs,2,0)</f>
        <v>234</v>
      </c>
      <c r="F89" s="3" t="str">
        <f t="shared" si="6"/>
        <v>234 [r+c]</v>
      </c>
    </row>
    <row r="90" spans="1:6" x14ac:dyDescent="0.15">
      <c r="A90" s="11" t="s">
        <v>483</v>
      </c>
      <c r="B90" s="4" t="str">
        <f t="shared" si="4"/>
        <v>1088</v>
      </c>
      <c r="C90" s="14">
        <v>24.2</v>
      </c>
      <c r="D90" s="13" t="s">
        <v>74</v>
      </c>
      <c r="E90" s="18">
        <f>VLOOKUP(B90,[0]!Planteurs,2,0)</f>
        <v>234</v>
      </c>
      <c r="F90" s="3" t="str">
        <f t="shared" si="6"/>
        <v>234 [r+c]</v>
      </c>
    </row>
    <row r="91" spans="1:6" x14ac:dyDescent="0.15">
      <c r="A91" s="11" t="s">
        <v>519</v>
      </c>
      <c r="B91" s="4" t="str">
        <f t="shared" si="4"/>
        <v>1089</v>
      </c>
      <c r="C91" s="14">
        <v>20</v>
      </c>
      <c r="D91" s="13" t="s">
        <v>20</v>
      </c>
      <c r="E91" s="18">
        <f>VLOOKUP(B91,[0]!Planteurs,2,0)</f>
        <v>234</v>
      </c>
      <c r="F91" s="3" t="str">
        <f t="shared" si="6"/>
        <v>234 [r]</v>
      </c>
    </row>
    <row r="92" spans="1:6" x14ac:dyDescent="0.15">
      <c r="A92" s="50" t="s">
        <v>484</v>
      </c>
      <c r="B92" s="51" t="str">
        <f t="shared" si="4"/>
        <v>1090</v>
      </c>
      <c r="C92" s="52">
        <v>21</v>
      </c>
      <c r="D92" s="44" t="s">
        <v>20</v>
      </c>
      <c r="E92" s="82">
        <f>VLOOKUP(B92,[0]!Planteurs,2,0)</f>
        <v>234</v>
      </c>
      <c r="F92" s="35" t="str">
        <f t="shared" si="6"/>
        <v>234 [r]</v>
      </c>
    </row>
    <row r="93" spans="1:6" x14ac:dyDescent="0.15">
      <c r="A93" s="11" t="s">
        <v>485</v>
      </c>
      <c r="B93" s="4" t="str">
        <f t="shared" si="4"/>
        <v>1091</v>
      </c>
      <c r="C93" s="14">
        <v>18</v>
      </c>
      <c r="D93" s="13" t="s">
        <v>74</v>
      </c>
      <c r="E93" s="18">
        <f>VLOOKUP(B93,[0]!Planteurs,2,0)</f>
        <v>234</v>
      </c>
      <c r="F93" s="3" t="str">
        <f t="shared" si="6"/>
        <v>234 [r+c]</v>
      </c>
    </row>
    <row r="94" spans="1:6" x14ac:dyDescent="0.15">
      <c r="A94" s="11" t="s">
        <v>515</v>
      </c>
      <c r="B94" s="4" t="str">
        <f>LEFT(A94,4)</f>
        <v>1092</v>
      </c>
      <c r="C94" s="14">
        <v>26.5</v>
      </c>
      <c r="D94" s="13" t="s">
        <v>74</v>
      </c>
      <c r="E94" s="18">
        <f>VLOOKUP(B94,[0]!Planteurs,2,0)</f>
        <v>234</v>
      </c>
      <c r="F94" s="3" t="str">
        <f t="shared" si="6"/>
        <v>234 [r+c]</v>
      </c>
    </row>
    <row r="95" spans="1:6" x14ac:dyDescent="0.15">
      <c r="A95" s="11" t="s">
        <v>665</v>
      </c>
      <c r="B95" s="4" t="str">
        <f t="shared" si="4"/>
        <v>1093</v>
      </c>
      <c r="C95" s="14">
        <v>32</v>
      </c>
      <c r="D95" s="13" t="s">
        <v>20</v>
      </c>
      <c r="E95" s="18">
        <f>VLOOKUP(B95,[0]!Planteurs,2,0)</f>
        <v>234</v>
      </c>
      <c r="F95" s="3" t="str">
        <f t="shared" si="5"/>
        <v>234 [r]</v>
      </c>
    </row>
    <row r="96" spans="1:6" x14ac:dyDescent="0.15">
      <c r="A96" s="11" t="s">
        <v>666</v>
      </c>
      <c r="B96" s="4" t="str">
        <f t="shared" si="4"/>
        <v>1094</v>
      </c>
      <c r="C96" s="14">
        <v>27</v>
      </c>
      <c r="D96" s="13" t="s">
        <v>20</v>
      </c>
      <c r="E96" s="18">
        <f>VLOOKUP(B96,[0]!Planteurs,2,0)</f>
        <v>234</v>
      </c>
      <c r="F96" s="3" t="str">
        <f t="shared" si="5"/>
        <v>234 [r]</v>
      </c>
    </row>
    <row r="97" spans="1:6" x14ac:dyDescent="0.15">
      <c r="A97" s="50" t="s">
        <v>667</v>
      </c>
      <c r="B97" s="51" t="str">
        <f t="shared" si="4"/>
        <v>1095</v>
      </c>
      <c r="C97" s="52">
        <v>19</v>
      </c>
      <c r="D97" s="44" t="s">
        <v>20</v>
      </c>
      <c r="E97" s="82">
        <f>VLOOKUP(B97,[0]!Planteurs,2,0)</f>
        <v>234</v>
      </c>
      <c r="F97" s="35" t="str">
        <f t="shared" si="5"/>
        <v>234 [r]</v>
      </c>
    </row>
    <row r="98" spans="1:6" x14ac:dyDescent="0.15">
      <c r="A98" s="11" t="s">
        <v>664</v>
      </c>
      <c r="B98" s="4" t="str">
        <f t="shared" si="4"/>
        <v>1096</v>
      </c>
      <c r="C98" s="14">
        <v>32</v>
      </c>
      <c r="D98" s="13" t="s">
        <v>20</v>
      </c>
      <c r="E98" s="18">
        <f>VLOOKUP(B98,[0]!Planteurs,2,0)</f>
        <v>234</v>
      </c>
      <c r="F98" s="3" t="str">
        <f>E98&amp;" ["&amp;D98&amp;"]"</f>
        <v>234 [r]</v>
      </c>
    </row>
    <row r="99" spans="1:6" x14ac:dyDescent="0.15">
      <c r="A99" s="73" t="s">
        <v>668</v>
      </c>
      <c r="B99" s="74" t="str">
        <f t="shared" si="4"/>
        <v>1097</v>
      </c>
      <c r="C99" s="75">
        <v>0</v>
      </c>
      <c r="D99" s="45" t="s">
        <v>20</v>
      </c>
      <c r="E99" s="83" t="str">
        <f>VLOOKUP(B99,[0]!Planteurs,2,0)</f>
        <v>AAA bbb</v>
      </c>
      <c r="F99" s="76" t="str">
        <f>E99&amp;" ["&amp;D99&amp;"]"</f>
        <v>AAA bbb [r]</v>
      </c>
    </row>
    <row r="100" spans="1:6" x14ac:dyDescent="0.15">
      <c r="A100" s="73" t="s">
        <v>669</v>
      </c>
      <c r="B100" s="74" t="str">
        <f t="shared" si="4"/>
        <v>1098</v>
      </c>
      <c r="C100" s="75">
        <v>0</v>
      </c>
      <c r="D100" s="45" t="s">
        <v>20</v>
      </c>
      <c r="E100" s="83" t="str">
        <f>VLOOKUP(B100,[0]!Planteurs,2,0)</f>
        <v>CCC ddd</v>
      </c>
      <c r="F100" s="76" t="str">
        <f t="shared" si="5"/>
        <v>CCC ddd [r]</v>
      </c>
    </row>
    <row r="101" spans="1:6" x14ac:dyDescent="0.15">
      <c r="A101" s="73" t="s">
        <v>670</v>
      </c>
      <c r="B101" s="74" t="str">
        <f>LEFT(A101,4)</f>
        <v>1099</v>
      </c>
      <c r="C101" s="75">
        <v>0</v>
      </c>
      <c r="D101" s="45" t="s">
        <v>20</v>
      </c>
      <c r="E101" s="83" t="str">
        <f>VLOOKUP(B101,[0]!Planteurs,2,0)</f>
        <v>EEE fff</v>
      </c>
      <c r="F101" s="76" t="str">
        <f>E101&amp;" ["&amp;D101&amp;"]"</f>
        <v>EEE fff [r]</v>
      </c>
    </row>
    <row r="102" spans="1:6" x14ac:dyDescent="0.15">
      <c r="A102" s="73" t="s">
        <v>671</v>
      </c>
      <c r="B102" s="74" t="str">
        <f t="shared" ref="B102:B121" si="7">LEFT(A102,4)</f>
        <v>1100</v>
      </c>
      <c r="C102" s="75">
        <v>0</v>
      </c>
      <c r="D102" s="45" t="s">
        <v>20</v>
      </c>
      <c r="E102" s="84" t="e">
        <f>VLOOKUP(B102,[0]!Planteurs,2,0)</f>
        <v>#N/A</v>
      </c>
      <c r="F102" s="76" t="e">
        <f>E102&amp;" ["&amp;D102&amp;"]"</f>
        <v>#N/A</v>
      </c>
    </row>
    <row r="103" spans="1:6" x14ac:dyDescent="0.15">
      <c r="A103" s="73" t="s">
        <v>672</v>
      </c>
      <c r="B103" s="74" t="str">
        <f t="shared" si="7"/>
        <v>1101</v>
      </c>
      <c r="C103" s="75">
        <v>0</v>
      </c>
      <c r="D103" s="45" t="s">
        <v>20</v>
      </c>
      <c r="E103" s="83" t="e">
        <f>VLOOKUP(B103,[0]!Planteurs,2,0)</f>
        <v>#N/A</v>
      </c>
      <c r="F103" s="76" t="e">
        <f t="shared" ref="F103:F121" si="8">E103&amp;" ["&amp;D103&amp;"]"</f>
        <v>#N/A</v>
      </c>
    </row>
    <row r="104" spans="1:6" x14ac:dyDescent="0.15">
      <c r="A104" s="73" t="s">
        <v>673</v>
      </c>
      <c r="B104" s="74" t="str">
        <f t="shared" si="7"/>
        <v>1102</v>
      </c>
      <c r="C104" s="75">
        <v>0</v>
      </c>
      <c r="D104" s="45" t="s">
        <v>20</v>
      </c>
      <c r="E104" s="83" t="e">
        <f>VLOOKUP(B104,[0]!Planteurs,2,0)</f>
        <v>#N/A</v>
      </c>
      <c r="F104" s="76" t="e">
        <f t="shared" si="8"/>
        <v>#N/A</v>
      </c>
    </row>
    <row r="105" spans="1:6" x14ac:dyDescent="0.15">
      <c r="A105" s="73" t="s">
        <v>646</v>
      </c>
      <c r="B105" s="74" t="str">
        <f t="shared" si="7"/>
        <v>1103</v>
      </c>
      <c r="C105" s="75">
        <v>0</v>
      </c>
      <c r="D105" s="45" t="s">
        <v>20</v>
      </c>
      <c r="E105" s="83" t="e">
        <f>VLOOKUP(B105,[0]!Planteurs,2,0)</f>
        <v>#N/A</v>
      </c>
      <c r="F105" s="76" t="e">
        <f t="shared" si="8"/>
        <v>#N/A</v>
      </c>
    </row>
    <row r="106" spans="1:6" x14ac:dyDescent="0.15">
      <c r="A106" s="73" t="s">
        <v>647</v>
      </c>
      <c r="B106" s="74" t="str">
        <f t="shared" si="7"/>
        <v>1104</v>
      </c>
      <c r="C106" s="75">
        <v>0</v>
      </c>
      <c r="D106" s="45" t="s">
        <v>20</v>
      </c>
      <c r="E106" s="83" t="e">
        <f>VLOOKUP(B106,[0]!Planteurs,2,0)</f>
        <v>#N/A</v>
      </c>
      <c r="F106" s="76" t="e">
        <f t="shared" si="8"/>
        <v>#N/A</v>
      </c>
    </row>
    <row r="107" spans="1:6" x14ac:dyDescent="0.15">
      <c r="A107" s="73" t="s">
        <v>648</v>
      </c>
      <c r="B107" s="74" t="str">
        <f t="shared" si="7"/>
        <v>1105</v>
      </c>
      <c r="C107" s="75">
        <v>0</v>
      </c>
      <c r="D107" s="45" t="s">
        <v>20</v>
      </c>
      <c r="E107" s="83" t="e">
        <f>VLOOKUP(B107,[0]!Planteurs,2,0)</f>
        <v>#N/A</v>
      </c>
      <c r="F107" s="76" t="e">
        <f t="shared" si="8"/>
        <v>#N/A</v>
      </c>
    </row>
    <row r="108" spans="1:6" x14ac:dyDescent="0.15">
      <c r="A108" s="73" t="s">
        <v>649</v>
      </c>
      <c r="B108" s="74" t="str">
        <f t="shared" si="7"/>
        <v>1106</v>
      </c>
      <c r="C108" s="75">
        <v>0</v>
      </c>
      <c r="D108" s="45" t="s">
        <v>20</v>
      </c>
      <c r="E108" s="83" t="e">
        <f>VLOOKUP(B108,[0]!Planteurs,2,0)</f>
        <v>#N/A</v>
      </c>
      <c r="F108" s="76" t="e">
        <f t="shared" si="8"/>
        <v>#N/A</v>
      </c>
    </row>
    <row r="109" spans="1:6" x14ac:dyDescent="0.15">
      <c r="A109" s="73" t="s">
        <v>650</v>
      </c>
      <c r="B109" s="74" t="str">
        <f t="shared" si="7"/>
        <v>1107</v>
      </c>
      <c r="C109" s="75">
        <v>0</v>
      </c>
      <c r="D109" s="45" t="s">
        <v>20</v>
      </c>
      <c r="E109" s="83" t="e">
        <f>VLOOKUP(B109,[0]!Planteurs,2,0)</f>
        <v>#N/A</v>
      </c>
      <c r="F109" s="76" t="e">
        <f t="shared" si="8"/>
        <v>#N/A</v>
      </c>
    </row>
    <row r="110" spans="1:6" x14ac:dyDescent="0.15">
      <c r="A110" s="73" t="s">
        <v>651</v>
      </c>
      <c r="B110" s="74" t="str">
        <f t="shared" si="7"/>
        <v>1108</v>
      </c>
      <c r="C110" s="75">
        <v>0</v>
      </c>
      <c r="D110" s="45" t="s">
        <v>20</v>
      </c>
      <c r="E110" s="83" t="e">
        <f>VLOOKUP(B110,[0]!Planteurs,2,0)</f>
        <v>#N/A</v>
      </c>
      <c r="F110" s="76" t="e">
        <f t="shared" si="8"/>
        <v>#N/A</v>
      </c>
    </row>
    <row r="111" spans="1:6" x14ac:dyDescent="0.15">
      <c r="A111" s="73" t="s">
        <v>652</v>
      </c>
      <c r="B111" s="74" t="str">
        <f t="shared" si="7"/>
        <v>1109</v>
      </c>
      <c r="C111" s="75">
        <v>0</v>
      </c>
      <c r="D111" s="45" t="s">
        <v>20</v>
      </c>
      <c r="E111" s="83" t="e">
        <f>VLOOKUP(B111,[0]!Planteurs,2,0)</f>
        <v>#N/A</v>
      </c>
      <c r="F111" s="76" t="e">
        <f t="shared" si="8"/>
        <v>#N/A</v>
      </c>
    </row>
    <row r="112" spans="1:6" x14ac:dyDescent="0.15">
      <c r="A112" s="73" t="s">
        <v>653</v>
      </c>
      <c r="B112" s="74" t="str">
        <f t="shared" si="7"/>
        <v>1110</v>
      </c>
      <c r="C112" s="75">
        <v>0</v>
      </c>
      <c r="D112" s="45" t="s">
        <v>20</v>
      </c>
      <c r="E112" s="83" t="e">
        <f>VLOOKUP(B112,[0]!Planteurs,2,0)</f>
        <v>#N/A</v>
      </c>
      <c r="F112" s="76" t="e">
        <f t="shared" si="8"/>
        <v>#N/A</v>
      </c>
    </row>
    <row r="113" spans="1:6" x14ac:dyDescent="0.15">
      <c r="A113" s="73" t="s">
        <v>654</v>
      </c>
      <c r="B113" s="74" t="str">
        <f t="shared" si="7"/>
        <v>1111</v>
      </c>
      <c r="C113" s="75">
        <v>0</v>
      </c>
      <c r="D113" s="45" t="s">
        <v>20</v>
      </c>
      <c r="E113" s="83" t="e">
        <f>VLOOKUP(B113,[0]!Planteurs,2,0)</f>
        <v>#N/A</v>
      </c>
      <c r="F113" s="76" t="e">
        <f t="shared" si="8"/>
        <v>#N/A</v>
      </c>
    </row>
    <row r="114" spans="1:6" x14ac:dyDescent="0.15">
      <c r="A114" s="73" t="s">
        <v>655</v>
      </c>
      <c r="B114" s="74" t="str">
        <f t="shared" si="7"/>
        <v>1112</v>
      </c>
      <c r="C114" s="75">
        <v>0</v>
      </c>
      <c r="D114" s="45" t="s">
        <v>20</v>
      </c>
      <c r="E114" s="83" t="e">
        <f>VLOOKUP(B114,[0]!Planteurs,2,0)</f>
        <v>#N/A</v>
      </c>
      <c r="F114" s="76" t="e">
        <f t="shared" si="8"/>
        <v>#N/A</v>
      </c>
    </row>
    <row r="115" spans="1:6" x14ac:dyDescent="0.15">
      <c r="A115" s="73" t="s">
        <v>656</v>
      </c>
      <c r="B115" s="74" t="str">
        <f t="shared" si="7"/>
        <v>1113</v>
      </c>
      <c r="C115" s="75">
        <v>0</v>
      </c>
      <c r="D115" s="45" t="s">
        <v>20</v>
      </c>
      <c r="E115" s="83" t="e">
        <f>VLOOKUP(B115,[0]!Planteurs,2,0)</f>
        <v>#N/A</v>
      </c>
      <c r="F115" s="76" t="e">
        <f t="shared" si="8"/>
        <v>#N/A</v>
      </c>
    </row>
    <row r="116" spans="1:6" x14ac:dyDescent="0.15">
      <c r="A116" s="73" t="s">
        <v>657</v>
      </c>
      <c r="B116" s="74" t="str">
        <f t="shared" si="7"/>
        <v>1114</v>
      </c>
      <c r="C116" s="75">
        <v>0</v>
      </c>
      <c r="D116" s="45" t="s">
        <v>20</v>
      </c>
      <c r="E116" s="83" t="e">
        <f>VLOOKUP(B116,[0]!Planteurs,2,0)</f>
        <v>#N/A</v>
      </c>
      <c r="F116" s="76" t="e">
        <f t="shared" si="8"/>
        <v>#N/A</v>
      </c>
    </row>
    <row r="117" spans="1:6" x14ac:dyDescent="0.15">
      <c r="A117" s="73" t="s">
        <v>658</v>
      </c>
      <c r="B117" s="74" t="str">
        <f t="shared" si="7"/>
        <v>1115</v>
      </c>
      <c r="C117" s="75">
        <v>0</v>
      </c>
      <c r="D117" s="45" t="s">
        <v>20</v>
      </c>
      <c r="E117" s="83" t="e">
        <f>VLOOKUP(B117,[0]!Planteurs,2,0)</f>
        <v>#N/A</v>
      </c>
      <c r="F117" s="76" t="e">
        <f t="shared" si="8"/>
        <v>#N/A</v>
      </c>
    </row>
    <row r="118" spans="1:6" x14ac:dyDescent="0.15">
      <c r="A118" s="73" t="s">
        <v>659</v>
      </c>
      <c r="B118" s="74" t="str">
        <f t="shared" si="7"/>
        <v>1116</v>
      </c>
      <c r="C118" s="75">
        <v>0</v>
      </c>
      <c r="D118" s="45" t="s">
        <v>20</v>
      </c>
      <c r="E118" s="83" t="e">
        <f>VLOOKUP(B118,[0]!Planteurs,2,0)</f>
        <v>#N/A</v>
      </c>
      <c r="F118" s="76" t="e">
        <f t="shared" si="8"/>
        <v>#N/A</v>
      </c>
    </row>
    <row r="119" spans="1:6" x14ac:dyDescent="0.15">
      <c r="A119" s="73" t="s">
        <v>660</v>
      </c>
      <c r="B119" s="74" t="str">
        <f t="shared" si="7"/>
        <v>1117</v>
      </c>
      <c r="C119" s="75">
        <v>0</v>
      </c>
      <c r="D119" s="45" t="s">
        <v>20</v>
      </c>
      <c r="E119" s="83" t="e">
        <f>VLOOKUP(B119,[0]!Planteurs,2,0)</f>
        <v>#N/A</v>
      </c>
      <c r="F119" s="76" t="e">
        <f t="shared" si="8"/>
        <v>#N/A</v>
      </c>
    </row>
    <row r="120" spans="1:6" x14ac:dyDescent="0.15">
      <c r="A120" s="73" t="s">
        <v>661</v>
      </c>
      <c r="B120" s="74" t="str">
        <f t="shared" si="7"/>
        <v>1118</v>
      </c>
      <c r="C120" s="75">
        <v>0</v>
      </c>
      <c r="D120" s="45" t="s">
        <v>20</v>
      </c>
      <c r="E120" s="83" t="e">
        <f>VLOOKUP(B120,[0]!Planteurs,2,0)</f>
        <v>#N/A</v>
      </c>
      <c r="F120" s="76" t="e">
        <f t="shared" si="8"/>
        <v>#N/A</v>
      </c>
    </row>
    <row r="121" spans="1:6" x14ac:dyDescent="0.15">
      <c r="A121" s="73" t="s">
        <v>662</v>
      </c>
      <c r="B121" s="74" t="str">
        <f t="shared" si="7"/>
        <v>1119</v>
      </c>
      <c r="C121" s="75">
        <v>0</v>
      </c>
      <c r="D121" s="45" t="s">
        <v>20</v>
      </c>
      <c r="E121" s="83" t="e">
        <f>VLOOKUP(B121,[0]!Planteurs,2,0)</f>
        <v>#N/A</v>
      </c>
      <c r="F121" s="76" t="e">
        <f t="shared" si="8"/>
        <v>#N/A</v>
      </c>
    </row>
    <row r="122" spans="1:6" x14ac:dyDescent="0.15">
      <c r="A122" s="73" t="s">
        <v>663</v>
      </c>
      <c r="B122" s="74" t="str">
        <f>LEFT(A122,4)</f>
        <v>1120</v>
      </c>
      <c r="C122" s="75">
        <v>0</v>
      </c>
      <c r="D122" s="45" t="s">
        <v>20</v>
      </c>
      <c r="E122" s="83" t="e">
        <f>VLOOKUP(B122,[0]!Planteurs,2,0)</f>
        <v>#N/A</v>
      </c>
      <c r="F122" s="76" t="e">
        <f>E122&amp;" ["&amp;D122&amp;"]"</f>
        <v>#N/A</v>
      </c>
    </row>
  </sheetData>
  <sheetProtection selectLockedCells="1"/>
  <phoneticPr fontId="0" type="noConversion"/>
  <pageMargins left="0.67" right="0.51" top="0.37" bottom="0.38" header="0.23" footer="0.23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H57"/>
  <sheetViews>
    <sheetView workbookViewId="0">
      <pane ySplit="2" topLeftCell="A3" activePane="bottomLeft" state="frozen"/>
      <selection activeCell="A3" sqref="A3"/>
      <selection pane="bottomLeft" activeCell="C46" sqref="C46"/>
    </sheetView>
  </sheetViews>
  <sheetFormatPr baseColWidth="10" defaultRowHeight="11.25" x14ac:dyDescent="0.15"/>
  <cols>
    <col min="1" max="1" width="11.42578125" style="5"/>
    <col min="2" max="2" width="20.140625" style="5" customWidth="1"/>
    <col min="3" max="3" width="8.42578125" style="19" customWidth="1"/>
    <col min="4" max="4" width="22.85546875" style="5" customWidth="1"/>
    <col min="5" max="16384" width="11.42578125" style="5"/>
  </cols>
  <sheetData>
    <row r="1" spans="1:60" s="16" customFormat="1" x14ac:dyDescent="0.15">
      <c r="A1" s="16" t="s">
        <v>23</v>
      </c>
      <c r="C1" s="17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</row>
    <row r="2" spans="1:60" s="16" customFormat="1" x14ac:dyDescent="0.15">
      <c r="A2" s="16" t="s">
        <v>1</v>
      </c>
      <c r="B2" s="16" t="s">
        <v>22</v>
      </c>
      <c r="C2" s="17" t="s">
        <v>8</v>
      </c>
      <c r="D2" s="16" t="s">
        <v>30</v>
      </c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</row>
    <row r="3" spans="1:60" s="3" customFormat="1" x14ac:dyDescent="0.15">
      <c r="A3" s="4" t="s">
        <v>53</v>
      </c>
      <c r="B3" s="3" t="s">
        <v>54</v>
      </c>
      <c r="C3" s="18" t="str">
        <f t="shared" ref="C3:C57" si="0">LEFT(A3,4)</f>
        <v>1026</v>
      </c>
      <c r="D3" s="3" t="str">
        <f t="shared" ref="D3:D38" si="1">C3&amp;" "&amp;B3</f>
        <v>1026 Echandens</v>
      </c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</row>
    <row r="4" spans="1:60" s="3" customFormat="1" x14ac:dyDescent="0.15">
      <c r="A4" s="4" t="s">
        <v>137</v>
      </c>
      <c r="B4" s="3" t="s">
        <v>595</v>
      </c>
      <c r="C4" s="18" t="str">
        <f>LEFT(A4,4)</f>
        <v>1023</v>
      </c>
      <c r="D4" s="3" t="str">
        <f>C4&amp;" "&amp;B4</f>
        <v>1023 Crissier</v>
      </c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</row>
    <row r="5" spans="1:60" s="3" customFormat="1" x14ac:dyDescent="0.15">
      <c r="A5" s="4" t="s">
        <v>37</v>
      </c>
      <c r="B5" s="3" t="s">
        <v>38</v>
      </c>
      <c r="C5" s="18" t="str">
        <f t="shared" si="0"/>
        <v>1031</v>
      </c>
      <c r="D5" s="3" t="str">
        <f t="shared" si="1"/>
        <v>1031 Mex VD</v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</row>
    <row r="6" spans="1:60" s="3" customFormat="1" x14ac:dyDescent="0.15">
      <c r="A6" s="4" t="s">
        <v>146</v>
      </c>
      <c r="B6" s="3" t="s">
        <v>215</v>
      </c>
      <c r="C6" s="18" t="str">
        <f t="shared" si="0"/>
        <v>1034</v>
      </c>
      <c r="D6" s="3" t="str">
        <f t="shared" si="1"/>
        <v>1034 Boussens</v>
      </c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60" s="3" customFormat="1" x14ac:dyDescent="0.15">
      <c r="A7" s="4" t="s">
        <v>41</v>
      </c>
      <c r="B7" s="3" t="s">
        <v>42</v>
      </c>
      <c r="C7" s="18" t="str">
        <f t="shared" si="0"/>
        <v>1035</v>
      </c>
      <c r="D7" s="3" t="str">
        <f t="shared" si="1"/>
        <v>1035 Bournens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</row>
    <row r="8" spans="1:60" s="3" customFormat="1" x14ac:dyDescent="0.15">
      <c r="A8" s="4" t="s">
        <v>39</v>
      </c>
      <c r="B8" s="3" t="s">
        <v>40</v>
      </c>
      <c r="C8" s="18" t="str">
        <f t="shared" si="0"/>
        <v>1036</v>
      </c>
      <c r="D8" s="3" t="str">
        <f t="shared" si="1"/>
        <v>1036 Sullens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</row>
    <row r="9" spans="1:60" s="3" customFormat="1" x14ac:dyDescent="0.15">
      <c r="A9" s="4" t="s">
        <v>152</v>
      </c>
      <c r="B9" s="3" t="s">
        <v>282</v>
      </c>
      <c r="C9" s="18" t="str">
        <f t="shared" si="0"/>
        <v>1042</v>
      </c>
      <c r="D9" s="3" t="str">
        <f t="shared" si="1"/>
        <v>1042 Bettens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</row>
    <row r="10" spans="1:60" s="3" customFormat="1" x14ac:dyDescent="0.15">
      <c r="A10" s="4" t="s">
        <v>57</v>
      </c>
      <c r="B10" s="3" t="s">
        <v>58</v>
      </c>
      <c r="C10" s="18" t="str">
        <f t="shared" si="0"/>
        <v>1114</v>
      </c>
      <c r="D10" s="3" t="str">
        <f t="shared" si="1"/>
        <v>1114 Colombier VD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</row>
    <row r="11" spans="1:60" s="3" customFormat="1" x14ac:dyDescent="0.15">
      <c r="A11" s="4" t="s">
        <v>55</v>
      </c>
      <c r="B11" s="3" t="s">
        <v>56</v>
      </c>
      <c r="C11" s="18" t="str">
        <f t="shared" si="0"/>
        <v>1115</v>
      </c>
      <c r="D11" s="3" t="str">
        <f t="shared" si="1"/>
        <v>1115 Vullierens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</row>
    <row r="12" spans="1:60" s="3" customFormat="1" x14ac:dyDescent="0.15">
      <c r="A12" s="4" t="s">
        <v>61</v>
      </c>
      <c r="B12" s="3" t="s">
        <v>62</v>
      </c>
      <c r="C12" s="18" t="str">
        <f t="shared" si="0"/>
        <v>1116</v>
      </c>
      <c r="D12" s="3" t="str">
        <f t="shared" si="1"/>
        <v>1116 Cottens VD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</row>
    <row r="13" spans="1:60" s="3" customFormat="1" x14ac:dyDescent="0.15">
      <c r="A13" s="4" t="s">
        <v>142</v>
      </c>
      <c r="B13" s="3" t="s">
        <v>576</v>
      </c>
      <c r="C13" s="18" t="str">
        <f t="shared" si="0"/>
        <v>1029</v>
      </c>
      <c r="D13" s="3" t="str">
        <f t="shared" si="1"/>
        <v>1029 Villars-Ste-Croix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</row>
    <row r="14" spans="1:60" s="3" customFormat="1" x14ac:dyDescent="0.15">
      <c r="A14" s="4" t="s">
        <v>59</v>
      </c>
      <c r="B14" s="3" t="s">
        <v>60</v>
      </c>
      <c r="C14" s="18" t="str">
        <f t="shared" si="0"/>
        <v>1117</v>
      </c>
      <c r="D14" s="3" t="str">
        <f t="shared" si="1"/>
        <v>1117 Grancy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</row>
    <row r="15" spans="1:60" s="3" customFormat="1" x14ac:dyDescent="0.15">
      <c r="A15" s="4" t="s">
        <v>51</v>
      </c>
      <c r="B15" s="3" t="s">
        <v>52</v>
      </c>
      <c r="C15" s="18" t="str">
        <f t="shared" si="0"/>
        <v>1121</v>
      </c>
      <c r="D15" s="3" t="str">
        <f t="shared" si="1"/>
        <v>1121 Bremblens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</row>
    <row r="16" spans="1:60" s="3" customFormat="1" x14ac:dyDescent="0.15">
      <c r="A16" s="4" t="s">
        <v>49</v>
      </c>
      <c r="B16" s="3" t="s">
        <v>50</v>
      </c>
      <c r="C16" s="18" t="str">
        <f t="shared" si="0"/>
        <v>1122</v>
      </c>
      <c r="D16" s="3" t="str">
        <f t="shared" si="1"/>
        <v>1122 Romanel-sur-Morges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</row>
    <row r="17" spans="1:54" s="3" customFormat="1" x14ac:dyDescent="0.15">
      <c r="A17" s="4" t="s">
        <v>47</v>
      </c>
      <c r="B17" s="3" t="s">
        <v>48</v>
      </c>
      <c r="C17" s="18" t="str">
        <f t="shared" si="0"/>
        <v>1123</v>
      </c>
      <c r="D17" s="3" t="str">
        <f t="shared" si="1"/>
        <v>1123 Aclens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</row>
    <row r="18" spans="1:54" s="3" customFormat="1" x14ac:dyDescent="0.15">
      <c r="A18" s="4" t="s">
        <v>45</v>
      </c>
      <c r="B18" s="3" t="s">
        <v>46</v>
      </c>
      <c r="C18" s="18" t="str">
        <f t="shared" si="0"/>
        <v>1124</v>
      </c>
      <c r="D18" s="3" t="str">
        <f t="shared" si="1"/>
        <v>1124 Gollion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</row>
    <row r="19" spans="1:54" s="3" customFormat="1" x14ac:dyDescent="0.15">
      <c r="A19" s="4" t="s">
        <v>71</v>
      </c>
      <c r="B19" s="3" t="s">
        <v>72</v>
      </c>
      <c r="C19" s="18" t="str">
        <f t="shared" si="0"/>
        <v>1126</v>
      </c>
      <c r="D19" s="3" t="str">
        <f t="shared" si="1"/>
        <v>1126 Vaux-sur-Morges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</row>
    <row r="20" spans="1:54" s="3" customFormat="1" x14ac:dyDescent="0.15">
      <c r="A20" s="4" t="s">
        <v>63</v>
      </c>
      <c r="B20" s="3" t="s">
        <v>64</v>
      </c>
      <c r="C20" s="18" t="str">
        <f t="shared" si="0"/>
        <v>1127</v>
      </c>
      <c r="D20" s="3" t="str">
        <f t="shared" si="1"/>
        <v>1127 Clarmont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</row>
    <row r="21" spans="1:54" s="3" customFormat="1" x14ac:dyDescent="0.15">
      <c r="A21" s="4" t="s">
        <v>65</v>
      </c>
      <c r="B21" s="3" t="s">
        <v>66</v>
      </c>
      <c r="C21" s="18" t="str">
        <f t="shared" si="0"/>
        <v>1136</v>
      </c>
      <c r="D21" s="3" t="str">
        <f t="shared" si="1"/>
        <v>1136 Bussy-Chardonney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</row>
    <row r="22" spans="1:54" s="3" customFormat="1" x14ac:dyDescent="0.15">
      <c r="A22" s="4" t="s">
        <v>590</v>
      </c>
      <c r="B22" s="3" t="s">
        <v>591</v>
      </c>
      <c r="C22" s="18" t="str">
        <f>LEFT(A22,4)</f>
        <v>1143</v>
      </c>
      <c r="D22" s="3" t="str">
        <f>C22&amp;" "&amp;B22</f>
        <v>1143 Apples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</row>
    <row r="23" spans="1:54" s="3" customFormat="1" x14ac:dyDescent="0.15">
      <c r="A23" s="4" t="s">
        <v>379</v>
      </c>
      <c r="B23" s="3" t="s">
        <v>380</v>
      </c>
      <c r="C23" s="18" t="str">
        <f>LEFT(A23,4)</f>
        <v>1147</v>
      </c>
      <c r="D23" s="3" t="str">
        <f>C23&amp;" "&amp;B23</f>
        <v>1147 Montricher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</row>
    <row r="24" spans="1:54" s="3" customFormat="1" x14ac:dyDescent="0.15">
      <c r="A24" s="4" t="s">
        <v>334</v>
      </c>
      <c r="B24" s="3" t="s">
        <v>335</v>
      </c>
      <c r="C24" s="18" t="str">
        <f t="shared" si="0"/>
        <v>1148</v>
      </c>
      <c r="D24" s="3" t="str">
        <f t="shared" si="1"/>
        <v>1148 L'Isle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</row>
    <row r="25" spans="1:54" s="3" customFormat="1" x14ac:dyDescent="0.15">
      <c r="A25" s="4" t="s">
        <v>320</v>
      </c>
      <c r="B25" s="3" t="s">
        <v>321</v>
      </c>
      <c r="C25" s="18" t="str">
        <f t="shared" si="0"/>
        <v>1148</v>
      </c>
      <c r="D25" s="3" t="str">
        <f t="shared" si="1"/>
        <v>1148 Cuarnens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</row>
    <row r="26" spans="1:54" s="3" customFormat="1" x14ac:dyDescent="0.15">
      <c r="A26" s="3" t="s">
        <v>322</v>
      </c>
      <c r="B26" s="3" t="s">
        <v>323</v>
      </c>
      <c r="C26" s="18" t="str">
        <f t="shared" si="0"/>
        <v>1148</v>
      </c>
      <c r="D26" s="3" t="str">
        <f t="shared" si="1"/>
        <v>1148 Chavannes-le-Veyron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</row>
    <row r="27" spans="1:54" s="3" customFormat="1" x14ac:dyDescent="0.15">
      <c r="A27" s="4" t="s">
        <v>35</v>
      </c>
      <c r="B27" s="3" t="s">
        <v>36</v>
      </c>
      <c r="C27" s="18" t="str">
        <f t="shared" si="0"/>
        <v>1302</v>
      </c>
      <c r="D27" s="3" t="str">
        <f t="shared" si="1"/>
        <v>1302 Vufflens-la-Ville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</row>
    <row r="28" spans="1:54" s="3" customFormat="1" x14ac:dyDescent="0.15">
      <c r="A28" s="4" t="s">
        <v>33</v>
      </c>
      <c r="B28" s="3" t="s">
        <v>34</v>
      </c>
      <c r="C28" s="18" t="str">
        <f t="shared" si="0"/>
        <v>1303</v>
      </c>
      <c r="D28" s="3" t="str">
        <f t="shared" si="1"/>
        <v>1303 Penthaz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</row>
    <row r="29" spans="1:54" s="3" customFormat="1" x14ac:dyDescent="0.15">
      <c r="A29" s="3" t="s">
        <v>26</v>
      </c>
      <c r="B29" s="3" t="s">
        <v>10</v>
      </c>
      <c r="C29" s="18" t="str">
        <f t="shared" si="0"/>
        <v>1304</v>
      </c>
      <c r="D29" s="3" t="str">
        <f t="shared" si="1"/>
        <v>1304 Allens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</row>
    <row r="30" spans="1:54" s="3" customFormat="1" x14ac:dyDescent="0.15">
      <c r="A30" s="4" t="s">
        <v>24</v>
      </c>
      <c r="B30" s="3" t="s">
        <v>11</v>
      </c>
      <c r="C30" s="18" t="str">
        <f t="shared" si="0"/>
        <v>1304</v>
      </c>
      <c r="D30" s="3" t="str">
        <f t="shared" si="1"/>
        <v>1304 Cossonay-Ville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</row>
    <row r="31" spans="1:54" s="3" customFormat="1" x14ac:dyDescent="0.15">
      <c r="A31" s="3" t="s">
        <v>27</v>
      </c>
      <c r="B31" s="3" t="s">
        <v>28</v>
      </c>
      <c r="C31" s="18" t="str">
        <f t="shared" si="0"/>
        <v>1304</v>
      </c>
      <c r="D31" s="3" t="str">
        <f t="shared" si="1"/>
        <v>1304 Dizy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</row>
    <row r="32" spans="1:54" s="3" customFormat="1" x14ac:dyDescent="0.15">
      <c r="A32" s="3" t="s">
        <v>25</v>
      </c>
      <c r="B32" s="3" t="s">
        <v>13</v>
      </c>
      <c r="C32" s="18" t="str">
        <f t="shared" si="0"/>
        <v>1304</v>
      </c>
      <c r="D32" s="3" t="str">
        <f t="shared" si="1"/>
        <v>1304 Senarclens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</row>
    <row r="33" spans="1:54" s="3" customFormat="1" x14ac:dyDescent="0.15">
      <c r="A33" s="4" t="s">
        <v>31</v>
      </c>
      <c r="B33" s="3" t="s">
        <v>32</v>
      </c>
      <c r="C33" s="18" t="str">
        <f t="shared" si="0"/>
        <v>1305</v>
      </c>
      <c r="D33" s="3" t="str">
        <f t="shared" si="1"/>
        <v>1305 Penthalaz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</row>
    <row r="34" spans="1:54" s="3" customFormat="1" x14ac:dyDescent="0.15">
      <c r="A34" s="4" t="s">
        <v>43</v>
      </c>
      <c r="B34" s="3" t="s">
        <v>44</v>
      </c>
      <c r="C34" s="18" t="str">
        <f t="shared" si="0"/>
        <v>1306</v>
      </c>
      <c r="D34" s="3" t="str">
        <f t="shared" si="1"/>
        <v>1306 Daillens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</row>
    <row r="35" spans="1:54" s="3" customFormat="1" x14ac:dyDescent="0.15">
      <c r="A35" s="4" t="s">
        <v>110</v>
      </c>
      <c r="B35" s="3" t="s">
        <v>111</v>
      </c>
      <c r="C35" s="18" t="str">
        <f t="shared" si="0"/>
        <v>1307</v>
      </c>
      <c r="D35" s="3" t="str">
        <f t="shared" si="1"/>
        <v>1307 Lussery-Villars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</row>
    <row r="36" spans="1:54" s="3" customFormat="1" x14ac:dyDescent="0.15">
      <c r="A36" s="4" t="s">
        <v>67</v>
      </c>
      <c r="B36" s="3" t="s">
        <v>387</v>
      </c>
      <c r="C36" s="18" t="str">
        <f t="shared" si="0"/>
        <v>1308</v>
      </c>
      <c r="D36" s="3" t="str">
        <f t="shared" si="1"/>
        <v>1308 La Chaux-sur-Cossonay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</row>
    <row r="37" spans="1:54" s="3" customFormat="1" x14ac:dyDescent="0.15">
      <c r="A37" s="4" t="s">
        <v>213</v>
      </c>
      <c r="B37" s="3" t="s">
        <v>214</v>
      </c>
      <c r="C37" s="18" t="str">
        <f t="shared" si="0"/>
        <v>1315</v>
      </c>
      <c r="D37" s="3" t="str">
        <f t="shared" si="1"/>
        <v>1315 La Sarraz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</row>
    <row r="38" spans="1:54" s="3" customFormat="1" x14ac:dyDescent="0.15">
      <c r="A38" s="4" t="s">
        <v>68</v>
      </c>
      <c r="B38" s="3" t="s">
        <v>69</v>
      </c>
      <c r="C38" s="18" t="str">
        <f t="shared" si="0"/>
        <v>1316</v>
      </c>
      <c r="D38" s="3" t="str">
        <f t="shared" si="1"/>
        <v>1316 Chevilly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</row>
    <row r="39" spans="1:54" s="3" customFormat="1" x14ac:dyDescent="0.15">
      <c r="A39" s="47" t="s">
        <v>223</v>
      </c>
      <c r="B39" s="3" t="s">
        <v>224</v>
      </c>
      <c r="C39" s="18" t="str">
        <f t="shared" ref="C39:C47" si="2">LEFT(A39,4)</f>
        <v>1317</v>
      </c>
      <c r="D39" s="3" t="str">
        <f t="shared" ref="D39:D47" si="3">C39&amp;" "&amp;B39</f>
        <v>1317 Orny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</row>
    <row r="40" spans="1:54" s="3" customFormat="1" x14ac:dyDescent="0.15">
      <c r="A40" s="47" t="s">
        <v>453</v>
      </c>
      <c r="B40" s="3" t="s">
        <v>451</v>
      </c>
      <c r="C40" s="18" t="str">
        <f t="shared" si="2"/>
        <v>1112</v>
      </c>
      <c r="D40" s="3" t="str">
        <f t="shared" si="3"/>
        <v>1112 Echichens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</row>
    <row r="41" spans="1:54" s="3" customFormat="1" x14ac:dyDescent="0.15">
      <c r="A41" s="47" t="s">
        <v>450</v>
      </c>
      <c r="B41" s="3" t="s">
        <v>452</v>
      </c>
      <c r="C41" s="18" t="str">
        <f t="shared" si="2"/>
        <v>1148</v>
      </c>
      <c r="D41" s="3" t="str">
        <f t="shared" si="3"/>
        <v>1148 Villars-Bozon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</row>
    <row r="42" spans="1:54" s="3" customFormat="1" x14ac:dyDescent="0.15">
      <c r="A42" s="47" t="s">
        <v>148</v>
      </c>
      <c r="B42" s="3" t="s">
        <v>480</v>
      </c>
      <c r="C42" s="18" t="str">
        <f t="shared" si="2"/>
        <v>1038</v>
      </c>
      <c r="D42" s="3" t="str">
        <f t="shared" si="3"/>
        <v>1038 Bercher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</row>
    <row r="43" spans="1:54" s="3" customFormat="1" x14ac:dyDescent="0.15">
      <c r="A43" s="47" t="s">
        <v>548</v>
      </c>
      <c r="B43" s="3" t="s">
        <v>549</v>
      </c>
      <c r="C43" s="18" t="str">
        <f t="shared" si="2"/>
        <v>1377</v>
      </c>
      <c r="D43" s="3" t="str">
        <f t="shared" si="3"/>
        <v>1377 Oulens-sous-Echallens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</row>
    <row r="44" spans="1:54" s="3" customFormat="1" x14ac:dyDescent="0.15">
      <c r="A44" s="47" t="s">
        <v>152</v>
      </c>
      <c r="B44" s="3" t="s">
        <v>282</v>
      </c>
      <c r="C44" s="18" t="str">
        <f>LEFT(A44,4)</f>
        <v>1042</v>
      </c>
      <c r="D44" s="3" t="str">
        <f>C44&amp;" "&amp;B44</f>
        <v>1042 Bettens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</row>
    <row r="45" spans="1:54" s="3" customFormat="1" x14ac:dyDescent="0.15">
      <c r="A45" s="47" t="s">
        <v>520</v>
      </c>
      <c r="B45" s="3" t="s">
        <v>521</v>
      </c>
      <c r="C45" s="18" t="str">
        <f>LEFT(A45,4)</f>
        <v>1142</v>
      </c>
      <c r="D45" s="3" t="str">
        <f>C45&amp;" "&amp;B45</f>
        <v>1142 Pampigny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</row>
    <row r="46" spans="1:54" s="3" customFormat="1" x14ac:dyDescent="0.15">
      <c r="A46" s="47" t="s">
        <v>622</v>
      </c>
      <c r="B46" s="3" t="s">
        <v>621</v>
      </c>
      <c r="C46" s="18" t="str">
        <f>LEFT(A46,4)</f>
        <v>1424</v>
      </c>
      <c r="D46" s="3" t="str">
        <f>C46&amp;" "&amp;B46</f>
        <v>1424 Ependes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</row>
    <row r="47" spans="1:54" s="3" customFormat="1" x14ac:dyDescent="0.15">
      <c r="A47" s="4" t="s">
        <v>394</v>
      </c>
      <c r="B47" s="3" t="s">
        <v>395</v>
      </c>
      <c r="C47" s="18" t="str">
        <f t="shared" si="2"/>
        <v>1404</v>
      </c>
      <c r="D47" s="3" t="str">
        <f t="shared" si="3"/>
        <v>1404 Cuarny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</row>
    <row r="48" spans="1:54" x14ac:dyDescent="0.15">
      <c r="A48" s="47"/>
      <c r="B48" s="3"/>
      <c r="C48" s="18"/>
      <c r="D48" s="3"/>
    </row>
    <row r="49" spans="1:4" x14ac:dyDescent="0.15">
      <c r="A49" s="48"/>
      <c r="B49" s="22"/>
      <c r="C49" s="49"/>
      <c r="D49" s="22"/>
    </row>
    <row r="50" spans="1:4" x14ac:dyDescent="0.15">
      <c r="A50" s="48"/>
      <c r="B50" s="22"/>
      <c r="C50" s="49"/>
      <c r="D50" s="22"/>
    </row>
    <row r="51" spans="1:4" x14ac:dyDescent="0.15">
      <c r="A51" s="48"/>
      <c r="B51" s="22"/>
      <c r="C51" s="49"/>
      <c r="D51" s="22"/>
    </row>
    <row r="52" spans="1:4" x14ac:dyDescent="0.15">
      <c r="A52" s="48"/>
      <c r="B52" s="22"/>
      <c r="C52" s="49"/>
      <c r="D52" s="22"/>
    </row>
    <row r="53" spans="1:4" x14ac:dyDescent="0.15">
      <c r="A53" s="48"/>
      <c r="B53" s="22"/>
      <c r="C53" s="49"/>
      <c r="D53" s="22"/>
    </row>
    <row r="54" spans="1:4" x14ac:dyDescent="0.15">
      <c r="C54" s="19" t="str">
        <f t="shared" si="0"/>
        <v/>
      </c>
    </row>
    <row r="55" spans="1:4" x14ac:dyDescent="0.15">
      <c r="C55" s="19" t="str">
        <f t="shared" si="0"/>
        <v/>
      </c>
    </row>
    <row r="56" spans="1:4" x14ac:dyDescent="0.15">
      <c r="C56" s="19" t="str">
        <f t="shared" si="0"/>
        <v/>
      </c>
    </row>
    <row r="57" spans="1:4" x14ac:dyDescent="0.15">
      <c r="C57" s="19" t="str">
        <f t="shared" si="0"/>
        <v/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Planteurs</vt:lpstr>
      <vt:lpstr>Convois</vt:lpstr>
      <vt:lpstr>Communes</vt:lpstr>
      <vt:lpstr>Communes</vt:lpstr>
      <vt:lpstr>convois</vt:lpstr>
      <vt:lpstr>Planteurs</vt:lpstr>
    </vt:vector>
  </TitlesOfParts>
  <Company>Jardinerie Au Trèfle à Quatre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Mange</dc:creator>
  <cp:lastModifiedBy>Claude</cp:lastModifiedBy>
  <cp:lastPrinted>2011-12-21T15:18:05Z</cp:lastPrinted>
  <dcterms:created xsi:type="dcterms:W3CDTF">2003-11-15T17:02:41Z</dcterms:created>
  <dcterms:modified xsi:type="dcterms:W3CDTF">2012-05-11T11:46:37Z</dcterms:modified>
</cp:coreProperties>
</file>