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3715" windowHeight="10545" activeTab="1"/>
  </bookViews>
  <sheets>
    <sheet name="Param" sheetId="7" r:id="rId1"/>
    <sheet name="ListeSP" sheetId="13" r:id="rId2"/>
    <sheet name="Fiche" sheetId="12" r:id="rId3"/>
    <sheet name="Poste" sheetId="14" r:id="rId4"/>
  </sheets>
  <definedNames>
    <definedName name="Fer">Param!$B$2:$B$13</definedName>
    <definedName name="oui_non">Param!$E$1:$E$2</definedName>
    <definedName name="SP">OFFSET(ListeSP!$B$2,,,COUNTA(ListeSP!$B:$B)-1)</definedName>
    <definedName name="tb_Fiche">Fiche!$A$7:$BH$67</definedName>
    <definedName name="tb_Poste">Poste!$A$6:$BH$67</definedName>
  </definedNames>
  <calcPr calcId="145621"/>
</workbook>
</file>

<file path=xl/calcChain.xml><?xml version="1.0" encoding="utf-8"?>
<calcChain xmlns="http://schemas.openxmlformats.org/spreadsheetml/2006/main">
  <c r="R1" i="13" l="1"/>
  <c r="O1" i="13"/>
  <c r="L1" i="13"/>
  <c r="I1" i="13"/>
  <c r="A3" i="14"/>
  <c r="B3" i="14" s="1"/>
  <c r="B4" i="14" s="1"/>
  <c r="B1" i="7"/>
  <c r="B4" i="12"/>
  <c r="C5" i="12" s="1"/>
  <c r="C4" i="14" l="1"/>
  <c r="D3" i="14"/>
  <c r="D4" i="12"/>
  <c r="B5" i="12"/>
  <c r="F4" i="12"/>
  <c r="D4" i="14" l="1"/>
  <c r="E4" i="14"/>
  <c r="F3" i="14"/>
  <c r="E5" i="12"/>
  <c r="D5" i="12"/>
  <c r="F5" i="12"/>
  <c r="H4" i="12"/>
  <c r="G5" i="12"/>
  <c r="F4" i="14" l="1"/>
  <c r="H3" i="14"/>
  <c r="G4" i="14"/>
  <c r="B11" i="7"/>
  <c r="C1" i="7"/>
  <c r="B13" i="7" s="1"/>
  <c r="H5" i="12"/>
  <c r="I5" i="12"/>
  <c r="J4" i="12"/>
  <c r="B9" i="7"/>
  <c r="A1" i="7"/>
  <c r="B4" i="7"/>
  <c r="D3" i="7"/>
  <c r="B6" i="7" s="1"/>
  <c r="B10" i="7"/>
  <c r="B5" i="7"/>
  <c r="B2" i="7"/>
  <c r="B12" i="7"/>
  <c r="B8" i="7"/>
  <c r="H4" i="14" l="1"/>
  <c r="I4" i="14"/>
  <c r="J3" i="14"/>
  <c r="J5" i="12"/>
  <c r="L4" i="12"/>
  <c r="K5" i="12"/>
  <c r="B3" i="7"/>
  <c r="B7" i="7"/>
  <c r="F2" i="14" l="1"/>
  <c r="I2" i="14"/>
  <c r="G2" i="14"/>
  <c r="E2" i="14"/>
  <c r="B2" i="14"/>
  <c r="J3" i="12"/>
  <c r="H2" i="14"/>
  <c r="D2" i="14"/>
  <c r="C2" i="14"/>
  <c r="K2" i="14"/>
  <c r="J2" i="14"/>
  <c r="J4" i="14"/>
  <c r="L3" i="14"/>
  <c r="K4" i="14"/>
  <c r="B3" i="12"/>
  <c r="K3" i="12"/>
  <c r="F3" i="12"/>
  <c r="D3" i="12"/>
  <c r="C3" i="12"/>
  <c r="H3" i="12"/>
  <c r="I3" i="12"/>
  <c r="G3" i="12"/>
  <c r="E3" i="12"/>
  <c r="L5" i="12"/>
  <c r="M3" i="12"/>
  <c r="M5" i="12"/>
  <c r="N4" i="12"/>
  <c r="Q4" i="12" s="1"/>
  <c r="P4" i="12" s="1"/>
  <c r="L3" i="12"/>
  <c r="M2" i="14" l="1"/>
  <c r="L2" i="14"/>
  <c r="L4" i="14"/>
  <c r="M4" i="14"/>
  <c r="N3" i="14"/>
  <c r="S4" i="12"/>
  <c r="R3" i="12"/>
  <c r="R5" i="12"/>
  <c r="Q3" i="12"/>
  <c r="Q5" i="12"/>
  <c r="N5" i="12"/>
  <c r="O3" i="12"/>
  <c r="O5" i="12"/>
  <c r="N3" i="12"/>
  <c r="O2" i="14" l="1"/>
  <c r="Q3" i="14"/>
  <c r="N2" i="14"/>
  <c r="N4" i="14"/>
  <c r="O4" i="14"/>
  <c r="S3" i="12"/>
  <c r="U4" i="12"/>
  <c r="T3" i="12"/>
  <c r="S5" i="12"/>
  <c r="T5" i="12"/>
  <c r="P3" i="14" l="1"/>
  <c r="S3" i="14"/>
  <c r="Q4" i="14"/>
  <c r="Q2" i="14"/>
  <c r="R4" i="14"/>
  <c r="R2" i="14"/>
  <c r="W4" i="12"/>
  <c r="U3" i="12"/>
  <c r="U5" i="12"/>
  <c r="V3" i="12"/>
  <c r="V5" i="12"/>
  <c r="S2" i="14" l="1"/>
  <c r="T4" i="14"/>
  <c r="S4" i="14"/>
  <c r="T2" i="14"/>
  <c r="U3" i="14"/>
  <c r="W3" i="12"/>
  <c r="X3" i="12"/>
  <c r="X5" i="12"/>
  <c r="W5" i="12"/>
  <c r="Y4" i="12"/>
  <c r="U2" i="14" l="1"/>
  <c r="V2" i="14"/>
  <c r="U4" i="14"/>
  <c r="V4" i="14"/>
  <c r="W3" i="14"/>
  <c r="Y3" i="12"/>
  <c r="Z3" i="12"/>
  <c r="AA4" i="12"/>
  <c r="Y5" i="12"/>
  <c r="Z5" i="12"/>
  <c r="W2" i="14" l="1"/>
  <c r="X2" i="14"/>
  <c r="W4" i="14"/>
  <c r="X4" i="14"/>
  <c r="Y3" i="14"/>
  <c r="AA3" i="12"/>
  <c r="AB3" i="12"/>
  <c r="AC4" i="12"/>
  <c r="AA5" i="12"/>
  <c r="AB5" i="12"/>
  <c r="Y2" i="14" l="1"/>
  <c r="AA3" i="14"/>
  <c r="Z2" i="14"/>
  <c r="Y4" i="14"/>
  <c r="Z4" i="14"/>
  <c r="AC3" i="12"/>
  <c r="AC5" i="12"/>
  <c r="AF4" i="12"/>
  <c r="AE4" i="12" s="1"/>
  <c r="AD3" i="12"/>
  <c r="AD5" i="12"/>
  <c r="AA2" i="14" l="1"/>
  <c r="AB4" i="14"/>
  <c r="AB2" i="14"/>
  <c r="AA4" i="14"/>
  <c r="AC3" i="14"/>
  <c r="AH4" i="12"/>
  <c r="AF3" i="12"/>
  <c r="AG3" i="12"/>
  <c r="AF5" i="12"/>
  <c r="AG5" i="12"/>
  <c r="AF3" i="14" l="1"/>
  <c r="AC2" i="14"/>
  <c r="AD4" i="14"/>
  <c r="AD2" i="14"/>
  <c r="AC4" i="14"/>
  <c r="AJ4" i="12"/>
  <c r="AH3" i="12"/>
  <c r="AI5" i="12"/>
  <c r="AH5" i="12"/>
  <c r="AI3" i="12"/>
  <c r="AE3" i="14" l="1"/>
  <c r="AF2" i="14"/>
  <c r="AG4" i="14"/>
  <c r="AG2" i="14"/>
  <c r="AH3" i="14"/>
  <c r="AF4" i="14"/>
  <c r="AJ3" i="12"/>
  <c r="AK5" i="12"/>
  <c r="AK3" i="12"/>
  <c r="AL4" i="12"/>
  <c r="AJ5" i="12"/>
  <c r="AH2" i="14" l="1"/>
  <c r="AJ3" i="14"/>
  <c r="AI2" i="14"/>
  <c r="AH4" i="14"/>
  <c r="AI4" i="14"/>
  <c r="AN4" i="12"/>
  <c r="AM3" i="12"/>
  <c r="AL5" i="12"/>
  <c r="AL3" i="12"/>
  <c r="AM5" i="12"/>
  <c r="AJ2" i="14" l="1"/>
  <c r="AK2" i="14"/>
  <c r="AK4" i="14"/>
  <c r="AL3" i="14"/>
  <c r="AJ4" i="14"/>
  <c r="AN3" i="12"/>
  <c r="AN5" i="12"/>
  <c r="AP4" i="12"/>
  <c r="AO3" i="12"/>
  <c r="AO5" i="12"/>
  <c r="AM2" i="14" l="1"/>
  <c r="AL2" i="14"/>
  <c r="AM4" i="14"/>
  <c r="AL4" i="14"/>
  <c r="AN3" i="14"/>
  <c r="AQ3" i="12"/>
  <c r="AR4" i="12"/>
  <c r="AP3" i="12"/>
  <c r="AP5" i="12"/>
  <c r="AQ5" i="12"/>
  <c r="AN2" i="14" l="1"/>
  <c r="AO2" i="14"/>
  <c r="AO4" i="14"/>
  <c r="AP3" i="14"/>
  <c r="AN4" i="14"/>
  <c r="AR3" i="12"/>
  <c r="AR5" i="12"/>
  <c r="AS3" i="12"/>
  <c r="AU4" i="12"/>
  <c r="AT4" i="12" s="1"/>
  <c r="AS5" i="12"/>
  <c r="AP2" i="14" l="1"/>
  <c r="AQ2" i="14"/>
  <c r="AQ4" i="14"/>
  <c r="AP4" i="14"/>
  <c r="AR3" i="14"/>
  <c r="AU3" i="14" s="1"/>
  <c r="AU5" i="12"/>
  <c r="AU3" i="12"/>
  <c r="AW4" i="12"/>
  <c r="AV5" i="12"/>
  <c r="AV3" i="12"/>
  <c r="AV4" i="14" l="1"/>
  <c r="AU2" i="14"/>
  <c r="AU4" i="14"/>
  <c r="AV2" i="14"/>
  <c r="AT3" i="14"/>
  <c r="AW3" i="14"/>
  <c r="AS2" i="14"/>
  <c r="AR2" i="14"/>
  <c r="AS4" i="14"/>
  <c r="AR4" i="14"/>
  <c r="AW5" i="12"/>
  <c r="AW3" i="12"/>
  <c r="AX3" i="12"/>
  <c r="AY4" i="12"/>
  <c r="AX5" i="12"/>
  <c r="AW4" i="14" l="1"/>
  <c r="AW2" i="14"/>
  <c r="AY3" i="14"/>
  <c r="BA3" i="14" s="1"/>
  <c r="AX2" i="14"/>
  <c r="AX4" i="14"/>
  <c r="AZ5" i="12"/>
  <c r="AY3" i="12"/>
  <c r="BA4" i="12"/>
  <c r="AY5" i="12"/>
  <c r="AZ3" i="12"/>
  <c r="BA2" i="14" l="1"/>
  <c r="BA4" i="14"/>
  <c r="BB2" i="14"/>
  <c r="BB4" i="14"/>
  <c r="AY2" i="14"/>
  <c r="AZ2" i="14"/>
  <c r="AY4" i="14"/>
  <c r="AZ4" i="14"/>
  <c r="BA3" i="12"/>
  <c r="BB3" i="12"/>
  <c r="BC4" i="12"/>
  <c r="BA5" i="12"/>
  <c r="BB5" i="12"/>
  <c r="BC3" i="14" l="1"/>
  <c r="BC5" i="12"/>
  <c r="BC3" i="12"/>
  <c r="BE4" i="12"/>
  <c r="BD5" i="12"/>
  <c r="BD3" i="12"/>
  <c r="BC4" i="14" l="1"/>
  <c r="BC2" i="14"/>
  <c r="BD2" i="14"/>
  <c r="BE3" i="14"/>
  <c r="BD4" i="14"/>
  <c r="BF5" i="12"/>
  <c r="BE3" i="12"/>
  <c r="BE5" i="12"/>
  <c r="BF3" i="12"/>
  <c r="BG4" i="12"/>
  <c r="BE2" i="14" l="1"/>
  <c r="BG3" i="14"/>
  <c r="BE4" i="14"/>
  <c r="BF4" i="14"/>
  <c r="BF2" i="14"/>
  <c r="BG3" i="12"/>
  <c r="BG5" i="12"/>
  <c r="BH3" i="12"/>
  <c r="BH5" i="12"/>
  <c r="BG2" i="14" l="1"/>
  <c r="BH2" i="14"/>
  <c r="BG4" i="14"/>
  <c r="BH4" i="14"/>
</calcChain>
</file>

<file path=xl/sharedStrings.xml><?xml version="1.0" encoding="utf-8"?>
<sst xmlns="http://schemas.openxmlformats.org/spreadsheetml/2006/main" count="427" uniqueCount="64">
  <si>
    <t>jour</t>
  </si>
  <si>
    <t>nuit</t>
  </si>
  <si>
    <t xml:space="preserve">Jour de l'an </t>
  </si>
  <si>
    <t>Lundi de Pâques</t>
  </si>
  <si>
    <t>Dim. de Pâques</t>
  </si>
  <si>
    <t>Fête du Travail</t>
  </si>
  <si>
    <t>Victoire 39/45</t>
  </si>
  <si>
    <t>Ascension</t>
  </si>
  <si>
    <t>Lun de Pentecôte</t>
  </si>
  <si>
    <t>Fête Nationale</t>
  </si>
  <si>
    <t>Assomption</t>
  </si>
  <si>
    <t xml:space="preserve">Toussaint </t>
  </si>
  <si>
    <t>Armistice 14/18</t>
  </si>
  <si>
    <t>Noël</t>
  </si>
  <si>
    <t>Semaine</t>
  </si>
  <si>
    <t>Week-end</t>
  </si>
  <si>
    <t>Fériés</t>
  </si>
  <si>
    <t>AFFICHAGE</t>
  </si>
  <si>
    <t>oui</t>
  </si>
  <si>
    <t>non</t>
  </si>
  <si>
    <t>Paramétrer vos souhaits pour l'affichage</t>
  </si>
  <si>
    <t>X</t>
  </si>
  <si>
    <t>Equipe 1</t>
  </si>
  <si>
    <t>Disponible</t>
  </si>
  <si>
    <t>Equipe 2</t>
  </si>
  <si>
    <t>Equipe 3</t>
  </si>
  <si>
    <t>Equipe 4</t>
  </si>
  <si>
    <t>SP</t>
  </si>
  <si>
    <t>Equipe</t>
  </si>
  <si>
    <t>Limite max par équipe :  15</t>
  </si>
  <si>
    <t>équipe 1</t>
  </si>
  <si>
    <t>équipe 4</t>
  </si>
  <si>
    <t>équipe 3</t>
  </si>
  <si>
    <t>équipe 2</t>
  </si>
  <si>
    <t>aaa</t>
  </si>
  <si>
    <t>/</t>
  </si>
  <si>
    <t>D</t>
  </si>
  <si>
    <t>P</t>
  </si>
  <si>
    <t>A</t>
  </si>
  <si>
    <t>S</t>
  </si>
  <si>
    <t>21/6:30</t>
  </si>
  <si>
    <t>18:30/4</t>
  </si>
  <si>
    <t>D*</t>
  </si>
  <si>
    <t>Fonction</t>
  </si>
  <si>
    <t>CA1</t>
  </si>
  <si>
    <t>CA</t>
  </si>
  <si>
    <t>CE</t>
  </si>
  <si>
    <t>Leroy Christelle</t>
  </si>
  <si>
    <t>Ribas Camille</t>
  </si>
  <si>
    <t>Vazquez Pierrick</t>
  </si>
  <si>
    <t>Morat Guy</t>
  </si>
  <si>
    <t>Pagnierre Christophe</t>
  </si>
  <si>
    <t>Cros Christophe</t>
  </si>
  <si>
    <t>Bea Edouard</t>
  </si>
  <si>
    <t>Allingry ?,,,</t>
  </si>
  <si>
    <t>Calvet Jérôme</t>
  </si>
  <si>
    <t>Rossignol Pierre</t>
  </si>
  <si>
    <t>Favier Clément</t>
  </si>
  <si>
    <t>Ortola Olivier</t>
  </si>
  <si>
    <t>Gely Thierry</t>
  </si>
  <si>
    <t>Lignon Fabien</t>
  </si>
  <si>
    <t>Anglade Flavien</t>
  </si>
  <si>
    <t>Dayre Baptiste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</si>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</sst>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Fériés &quot;0000"/>
    <numFmt numFmtId="165" formatCode="ddd\ d"/>
    <numFmt numFmtId="166" formatCode="mmmm\ yyyy"/>
    <numFmt numFmtId="167" formatCode="yyyy"/>
    <numFmt numFmtId="168" formatCode="mmmm"/>
  </numFmts>
  <fonts count="38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indexed="18"/>
      <name val="Arial"/>
      <family val="2"/>
    </font>
    <font>
      <sz val="9"/>
      <color rgb="FF0070C0"/>
      <name val="Arial Unicode MS"/>
      <family val="2"/>
    </font>
    <font>
      <sz val="11"/>
      <color rgb="FF0070C0"/>
      <name val="Calibri"/>
      <family val="2"/>
      <scheme val="minor"/>
    </font>
    <font>
      <sz val="10"/>
      <color rgb="FF0070C0"/>
      <name val="Arial Unicode MS"/>
      <family val="2"/>
    </font>
    <font>
      <sz val="10"/>
      <name val="Arial"/>
      <family val="2"/>
    </font>
    <font>
      <sz val="10"/>
      <color theme="0" tint="-0.34998626667073579"/>
      <name val="Arial"/>
      <family val="2"/>
    </font>
    <font>
      <b/>
      <sz val="18"/>
      <color theme="1"/>
      <name val="Arial"/>
      <family val="2"/>
    </font>
    <font>
      <sz val="10"/>
      <color theme="1"/>
      <name val="AR CENA"/>
    </font>
    <font>
      <b/>
      <sz val="14"/>
      <color theme="1"/>
      <name val="AR CENA"/>
    </font>
    <font>
      <sz val="16"/>
      <color rgb="FFFF0000"/>
      <name val="Wingdings 3"/>
      <family val="1"/>
      <charset val="2"/>
    </font>
    <font>
      <sz val="12"/>
      <color theme="1"/>
      <name val="AR CENA"/>
    </font>
    <font>
      <sz val="10"/>
      <color theme="1"/>
      <name val="Wingdings 3"/>
      <family val="1"/>
      <charset val="2"/>
    </font>
    <font>
      <b/>
      <sz val="12"/>
      <color theme="1"/>
      <name val="AR CENA"/>
    </font>
    <font>
      <sz val="10"/>
      <color rgb="FFC00000"/>
      <name val="AR CENA"/>
    </font>
    <font>
      <u/>
      <sz val="10"/>
      <color theme="10"/>
      <name val="Arial"/>
      <family val="2"/>
    </font>
    <font>
      <sz val="10"/>
      <name val="AR CENA"/>
    </font>
    <font>
      <sz val="10"/>
      <color rgb="FFFF0000"/>
      <name val="AR CENA"/>
    </font>
    <font>
      <sz val="10"/>
      <color theme="3" tint="0.39997558519241921"/>
      <name val="AR CENA"/>
    </font>
    <font>
      <sz val="10"/>
      <color rgb="FF538DD5"/>
      <name val="AR CENA"/>
    </font>
    <font>
      <sz val="10"/>
      <color rgb="FF000000"/>
      <name val="AR CENA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32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164" fontId="18" fillId="33" borderId="21" xfId="0" quotePrefix="1" applyNumberFormat="1" applyFont="1" applyFill="1" applyBorder="1" applyAlignment="1">
      <alignment horizontal="center" vertical="center"/>
    </xf>
    <xf numFmtId="14" fontId="19" fillId="34" borderId="22" xfId="0" applyNumberFormat="1" applyFont="1" applyFill="1" applyBorder="1" applyAlignment="1">
      <alignment horizontal="left" vertical="center"/>
    </xf>
    <xf numFmtId="14" fontId="20" fillId="34" borderId="22" xfId="0" applyNumberFormat="1" applyFont="1" applyFill="1" applyBorder="1" applyAlignment="1">
      <alignment horizontal="center" vertical="center"/>
    </xf>
    <xf numFmtId="14" fontId="19" fillId="34" borderId="23" xfId="0" applyNumberFormat="1" applyFont="1" applyFill="1" applyBorder="1" applyAlignment="1">
      <alignment horizontal="left" vertical="center"/>
    </xf>
    <xf numFmtId="14" fontId="20" fillId="34" borderId="23" xfId="0" applyNumberFormat="1" applyFont="1" applyFill="1" applyBorder="1" applyAlignment="1">
      <alignment horizontal="center" vertical="center"/>
    </xf>
    <xf numFmtId="14" fontId="21" fillId="0" borderId="10" xfId="0" applyNumberFormat="1" applyFont="1" applyBorder="1" applyAlignment="1">
      <alignment vertical="center"/>
    </xf>
    <xf numFmtId="14" fontId="20" fillId="0" borderId="22" xfId="0" applyNumberFormat="1" applyFont="1" applyBorder="1" applyAlignment="1">
      <alignment horizontal="center"/>
    </xf>
    <xf numFmtId="14" fontId="21" fillId="0" borderId="19" xfId="0" applyNumberFormat="1" applyFont="1" applyBorder="1" applyAlignment="1">
      <alignment vertical="center"/>
    </xf>
    <xf numFmtId="14" fontId="20" fillId="34" borderId="18" xfId="0" applyNumberFormat="1" applyFont="1" applyFill="1" applyBorder="1" applyAlignment="1">
      <alignment horizontal="center" vertical="center"/>
    </xf>
    <xf numFmtId="14" fontId="19" fillId="34" borderId="24" xfId="0" applyNumberFormat="1" applyFont="1" applyFill="1" applyBorder="1" applyAlignment="1">
      <alignment horizontal="left" vertical="center"/>
    </xf>
    <xf numFmtId="14" fontId="20" fillId="34" borderId="24" xfId="0" applyNumberFormat="1" applyFont="1" applyFill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/>
    </xf>
    <xf numFmtId="0" fontId="22" fillId="35" borderId="14" xfId="0" applyFont="1" applyFill="1" applyBorder="1" applyAlignment="1">
      <alignment horizontal="center" vertical="center"/>
    </xf>
    <xf numFmtId="0" fontId="22" fillId="36" borderId="14" xfId="0" applyFont="1" applyFill="1" applyBorder="1" applyAlignment="1">
      <alignment horizontal="center" vertical="center"/>
    </xf>
    <xf numFmtId="0" fontId="22" fillId="36" borderId="15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16" fillId="0" borderId="0" xfId="0" applyFont="1"/>
    <xf numFmtId="0" fontId="23" fillId="0" borderId="0" xfId="0" applyFont="1" applyAlignment="1">
      <alignment horizontal="center" vertical="center"/>
    </xf>
    <xf numFmtId="0" fontId="0" fillId="0" borderId="20" xfId="0" applyBorder="1"/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6" fontId="24" fillId="0" borderId="0" xfId="0" applyNumberFormat="1" applyFont="1" applyFill="1" applyAlignment="1">
      <alignment vertical="center"/>
    </xf>
    <xf numFmtId="0" fontId="25" fillId="0" borderId="0" xfId="0" applyFont="1"/>
    <xf numFmtId="0" fontId="25" fillId="0" borderId="0" xfId="0" applyFont="1" applyAlignment="1">
      <alignment horizontal="center" vertical="center"/>
    </xf>
    <xf numFmtId="0" fontId="25" fillId="0" borderId="20" xfId="0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34" borderId="17" xfId="0" applyFill="1" applyBorder="1" applyAlignment="1">
      <alignment horizontal="center" vertical="center"/>
    </xf>
    <xf numFmtId="0" fontId="0" fillId="34" borderId="25" xfId="0" applyFill="1" applyBorder="1" applyAlignment="1">
      <alignment horizontal="center" vertical="center"/>
    </xf>
    <xf numFmtId="0" fontId="0" fillId="35" borderId="25" xfId="0" applyFill="1" applyBorder="1" applyAlignment="1">
      <alignment horizontal="center" vertical="center"/>
    </xf>
    <xf numFmtId="0" fontId="0" fillId="36" borderId="25" xfId="0" applyFill="1" applyBorder="1" applyAlignment="1">
      <alignment horizontal="center" vertical="center"/>
    </xf>
    <xf numFmtId="0" fontId="0" fillId="36" borderId="16" xfId="0" applyFill="1" applyBorder="1" applyAlignment="1">
      <alignment horizontal="center" vertical="center"/>
    </xf>
    <xf numFmtId="166" fontId="25" fillId="0" borderId="0" xfId="0" applyNumberFormat="1" applyFont="1" applyBorder="1"/>
    <xf numFmtId="165" fontId="25" fillId="0" borderId="10" xfId="0" applyNumberFormat="1" applyFont="1" applyBorder="1" applyAlignment="1">
      <alignment horizontal="center" vertical="center"/>
    </xf>
    <xf numFmtId="165" fontId="25" fillId="0" borderId="12" xfId="0" applyNumberFormat="1" applyFont="1" applyBorder="1" applyAlignment="1">
      <alignment horizontal="center" vertical="center"/>
    </xf>
    <xf numFmtId="165" fontId="25" fillId="0" borderId="22" xfId="0" applyNumberFormat="1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166" fontId="26" fillId="0" borderId="0" xfId="0" applyNumberFormat="1" applyFont="1" applyFill="1" applyAlignment="1">
      <alignment horizontal="center" vertical="center"/>
    </xf>
    <xf numFmtId="0" fontId="25" fillId="38" borderId="0" xfId="0" applyFont="1" applyFill="1" applyAlignment="1">
      <alignment horizontal="center" vertical="center"/>
    </xf>
    <xf numFmtId="0" fontId="0" fillId="0" borderId="25" xfId="0" applyBorder="1"/>
    <xf numFmtId="0" fontId="25" fillId="38" borderId="25" xfId="0" applyFont="1" applyFill="1" applyBorder="1" applyAlignment="1">
      <alignment horizontal="center" vertical="center"/>
    </xf>
    <xf numFmtId="166" fontId="26" fillId="37" borderId="18" xfId="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38" borderId="0" xfId="0" applyFont="1" applyFill="1" applyAlignment="1">
      <alignment vertical="center"/>
    </xf>
    <xf numFmtId="0" fontId="25" fillId="39" borderId="0" xfId="0" applyFont="1" applyFill="1" applyAlignment="1">
      <alignment vertical="center"/>
    </xf>
    <xf numFmtId="0" fontId="25" fillId="39" borderId="0" xfId="0" applyFont="1" applyFill="1" applyAlignment="1">
      <alignment horizontal="center" vertical="center"/>
    </xf>
    <xf numFmtId="0" fontId="25" fillId="40" borderId="0" xfId="0" applyFont="1" applyFill="1" applyAlignment="1">
      <alignment vertical="center"/>
    </xf>
    <xf numFmtId="0" fontId="25" fillId="40" borderId="0" xfId="0" applyFont="1" applyFill="1" applyAlignment="1">
      <alignment horizontal="center" vertical="center"/>
    </xf>
    <xf numFmtId="0" fontId="25" fillId="41" borderId="0" xfId="0" applyFont="1" applyFill="1" applyAlignment="1">
      <alignment vertical="center"/>
    </xf>
    <xf numFmtId="0" fontId="0" fillId="41" borderId="0" xfId="0" applyFill="1" applyAlignment="1">
      <alignment horizontal="center" vertical="center"/>
    </xf>
    <xf numFmtId="166" fontId="30" fillId="37" borderId="18" xfId="0" applyNumberFormat="1" applyFont="1" applyFill="1" applyBorder="1" applyAlignment="1">
      <alignment horizontal="center" vertical="center"/>
    </xf>
    <xf numFmtId="0" fontId="31" fillId="0" borderId="20" xfId="0" applyFont="1" applyBorder="1" applyAlignment="1">
      <alignment vertical="center"/>
    </xf>
    <xf numFmtId="0" fontId="25" fillId="42" borderId="0" xfId="0" applyFont="1" applyFill="1" applyAlignment="1">
      <alignment vertical="center"/>
    </xf>
    <xf numFmtId="0" fontId="25" fillId="42" borderId="0" xfId="0" applyFont="1" applyFill="1" applyAlignment="1">
      <alignment horizontal="center" vertical="center"/>
    </xf>
    <xf numFmtId="0" fontId="32" fillId="0" borderId="0" xfId="42"/>
    <xf numFmtId="0" fontId="33" fillId="0" borderId="20" xfId="0" applyFont="1" applyBorder="1" applyAlignment="1">
      <alignment vertical="center"/>
    </xf>
    <xf numFmtId="0" fontId="29" fillId="41" borderId="0" xfId="0" applyFont="1" applyFill="1" applyAlignment="1">
      <alignment vertical="center"/>
    </xf>
    <xf numFmtId="0" fontId="0" fillId="37" borderId="13" xfId="0" applyFill="1" applyBorder="1" applyAlignment="1">
      <alignment horizontal="center" vertical="center"/>
    </xf>
    <xf numFmtId="0" fontId="0" fillId="37" borderId="14" xfId="0" applyFill="1" applyBorder="1" applyAlignment="1">
      <alignment horizontal="center" vertical="center"/>
    </xf>
    <xf numFmtId="0" fontId="0" fillId="37" borderId="15" xfId="0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2" fillId="34" borderId="11" xfId="0" applyFont="1" applyFill="1" applyBorder="1" applyAlignment="1">
      <alignment horizontal="center" vertical="center"/>
    </xf>
    <xf numFmtId="0" fontId="22" fillId="35" borderId="11" xfId="0" applyFont="1" applyFill="1" applyBorder="1" applyAlignment="1">
      <alignment horizontal="center" vertical="center"/>
    </xf>
    <xf numFmtId="0" fontId="22" fillId="36" borderId="11" xfId="0" applyFont="1" applyFill="1" applyBorder="1" applyAlignment="1">
      <alignment horizontal="center" vertical="center"/>
    </xf>
    <xf numFmtId="0" fontId="22" fillId="36" borderId="12" xfId="0" applyFont="1" applyFill="1" applyBorder="1" applyAlignment="1">
      <alignment horizontal="center" vertical="center"/>
    </xf>
    <xf numFmtId="0" fontId="27" fillId="37" borderId="10" xfId="0" applyFont="1" applyFill="1" applyBorder="1" applyAlignment="1">
      <alignment horizontal="center" vertical="center"/>
    </xf>
    <xf numFmtId="0" fontId="27" fillId="37" borderId="19" xfId="0" applyFont="1" applyFill="1" applyBorder="1" applyAlignment="1">
      <alignment horizontal="center" vertical="center"/>
    </xf>
    <xf numFmtId="0" fontId="27" fillId="37" borderId="11" xfId="0" applyFont="1" applyFill="1" applyBorder="1" applyAlignment="1">
      <alignment horizontal="center" vertical="center"/>
    </xf>
    <xf numFmtId="0" fontId="27" fillId="37" borderId="0" xfId="0" applyFont="1" applyFill="1" applyBorder="1" applyAlignment="1">
      <alignment horizontal="center" vertical="center"/>
    </xf>
    <xf numFmtId="0" fontId="27" fillId="37" borderId="12" xfId="0" applyFont="1" applyFill="1" applyBorder="1" applyAlignment="1">
      <alignment horizontal="center" vertical="center"/>
    </xf>
    <xf numFmtId="0" fontId="27" fillId="37" borderId="18" xfId="0" applyFont="1" applyFill="1" applyBorder="1" applyAlignment="1">
      <alignment horizontal="center" vertical="center"/>
    </xf>
    <xf numFmtId="165" fontId="28" fillId="0" borderId="20" xfId="0" applyNumberFormat="1" applyFont="1" applyBorder="1" applyAlignment="1">
      <alignment horizontal="center" vertical="center"/>
    </xf>
    <xf numFmtId="165" fontId="28" fillId="0" borderId="17" xfId="0" applyNumberFormat="1" applyFont="1" applyBorder="1" applyAlignment="1">
      <alignment horizontal="center" vertical="center"/>
    </xf>
    <xf numFmtId="165" fontId="28" fillId="0" borderId="16" xfId="0" applyNumberFormat="1" applyFont="1" applyBorder="1" applyAlignment="1">
      <alignment horizontal="center" vertical="center"/>
    </xf>
    <xf numFmtId="0" fontId="33" fillId="0" borderId="0" xfId="0" applyFont="1" applyBorder="1" applyAlignment="1">
      <alignment vertical="center"/>
    </xf>
    <xf numFmtId="0" fontId="34" fillId="36" borderId="0" xfId="0" applyFont="1" applyFill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4" fillId="0" borderId="20" xfId="0" applyFont="1" applyBorder="1" applyAlignment="1">
      <alignment vertical="center"/>
    </xf>
    <xf numFmtId="0" fontId="36" fillId="0" borderId="20" xfId="0" applyFont="1" applyBorder="1" applyAlignment="1">
      <alignment vertical="center"/>
    </xf>
    <xf numFmtId="0" fontId="37" fillId="0" borderId="20" xfId="0" applyFont="1" applyBorder="1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6">
    <dxf>
      <fill>
        <patternFill patternType="lightDown">
          <fgColor theme="0" tint="-0.24994659260841701"/>
          <bgColor auto="1"/>
        </patternFill>
      </fill>
    </dxf>
    <dxf>
      <fill>
        <patternFill patternType="lightUp">
          <fgColor theme="9" tint="0.39985351115451523"/>
          <bgColor auto="1"/>
        </patternFill>
      </fill>
    </dxf>
    <dxf>
      <fill>
        <patternFill patternType="lightDown">
          <fgColor theme="0" tint="-0.24994659260841701"/>
          <bgColor auto="1"/>
        </patternFill>
      </fill>
    </dxf>
    <dxf>
      <fill>
        <patternFill patternType="lightUp">
          <fgColor theme="9" tint="0.39988402966399123"/>
          <bgColor auto="1"/>
        </patternFill>
      </fill>
    </dxf>
    <dxf>
      <fill>
        <patternFill patternType="darkDown">
          <fgColor theme="0" tint="-0.24994659260841701"/>
          <bgColor auto="1"/>
        </patternFill>
      </fill>
    </dxf>
    <dxf>
      <fill>
        <patternFill patternType="darkUp">
          <fgColor theme="9" tint="0.39988402966399123"/>
          <bgColor auto="1"/>
        </patternFill>
      </fill>
    </dxf>
    <dxf>
      <fill>
        <patternFill patternType="darkDown">
          <fgColor theme="0" tint="-0.24994659260841701"/>
          <bgColor auto="1"/>
        </patternFill>
      </fill>
    </dxf>
    <dxf>
      <fill>
        <patternFill patternType="darkUp">
          <fgColor theme="9" tint="0.39988402966399123"/>
          <bgColor auto="1"/>
        </patternFill>
      </fill>
    </dxf>
    <dxf>
      <fill>
        <patternFill patternType="darkDown">
          <fgColor theme="0" tint="-0.24994659260841701"/>
          <bgColor auto="1"/>
        </patternFill>
      </fill>
    </dxf>
    <dxf>
      <fill>
        <patternFill patternType="darkUp">
          <fgColor theme="9" tint="0.39988402966399123"/>
          <bgColor auto="1"/>
        </patternFill>
      </fill>
    </dxf>
    <dxf>
      <fill>
        <patternFill patternType="darkDown">
          <fgColor theme="0" tint="-0.24994659260841701"/>
          <bgColor auto="1"/>
        </patternFill>
      </fill>
    </dxf>
    <dxf>
      <fill>
        <patternFill patternType="darkUp">
          <fgColor theme="9" tint="0.39988402966399123"/>
          <bgColor auto="1"/>
        </patternFill>
      </fill>
    </dxf>
    <dxf>
      <fill>
        <gradientFill type="path" left="0.5" right="0.5" top="0.5" bottom="0.5">
          <stop position="0">
            <color theme="5" tint="0.80001220740379042"/>
          </stop>
          <stop position="1">
            <color rgb="FFFF00FF"/>
          </stop>
        </gradientFill>
      </fill>
    </dxf>
    <dxf>
      <fill>
        <gradientFill type="path" left="0.5" right="0.5" top="0.5" bottom="0.5">
          <stop position="0">
            <color theme="8" tint="0.80001220740379042"/>
          </stop>
          <stop position="1">
            <color theme="8" tint="0.40000610370189521"/>
          </stop>
        </gradientFill>
      </fill>
    </dxf>
    <dxf>
      <fill>
        <gradientFill type="path" left="0.5" right="0.5" top="0.5" bottom="0.5">
          <stop position="0">
            <color theme="5" tint="0.80001220740379042"/>
          </stop>
          <stop position="1">
            <color rgb="FFFF00FF"/>
          </stop>
        </gradientFill>
      </fill>
    </dxf>
    <dxf>
      <fill>
        <gradientFill type="path" left="0.5" right="0.5" top="0.5" bottom="0.5">
          <stop position="0">
            <color theme="8" tint="0.80001220740379042"/>
          </stop>
          <stop position="1">
            <color theme="8" tint="0.40000610370189521"/>
          </stop>
        </gradientFill>
      </fill>
    </dxf>
    <dxf>
      <fill>
        <patternFill patternType="lightDown">
          <fgColor theme="0" tint="-0.24994659260841701"/>
          <bgColor auto="1"/>
        </patternFill>
      </fill>
    </dxf>
    <dxf>
      <fill>
        <patternFill patternType="lightUp">
          <fgColor theme="9" tint="0.39985351115451523"/>
          <bgColor auto="1"/>
        </patternFill>
      </fill>
    </dxf>
    <dxf>
      <fill>
        <patternFill patternType="lightDown">
          <fgColor theme="0" tint="-0.24994659260841701"/>
          <bgColor auto="1"/>
        </patternFill>
      </fill>
    </dxf>
    <dxf>
      <fill>
        <patternFill patternType="lightUp">
          <fgColor theme="9" tint="0.39988402966399123"/>
          <bgColor auto="1"/>
        </patternFill>
      </fill>
    </dxf>
    <dxf>
      <fill>
        <gradientFill type="path" left="0.5" right="0.5" top="0.5" bottom="0.5">
          <stop position="0">
            <color theme="5" tint="0.80001220740379042"/>
          </stop>
          <stop position="1">
            <color rgb="FFFF00FF"/>
          </stop>
        </gradientFill>
      </fill>
    </dxf>
    <dxf>
      <fill>
        <gradientFill type="path" left="0.5" right="0.5" top="0.5" bottom="0.5">
          <stop position="0">
            <color theme="8" tint="0.80001220740379042"/>
          </stop>
          <stop position="1">
            <color theme="8" tint="0.40000610370189521"/>
          </stop>
        </gradientFill>
      </fill>
    </dxf>
    <dxf>
      <font>
        <b val="0"/>
        <i val="0"/>
        <color rgb="FFC00000"/>
      </font>
      <fill>
        <patternFill patternType="none">
          <bgColor auto="1"/>
        </patternFill>
      </fill>
    </dxf>
    <dxf>
      <font>
        <b val="0"/>
        <i val="0"/>
        <color rgb="FF0070C0"/>
      </font>
      <fill>
        <patternFill patternType="none">
          <bgColor auto="1"/>
        </patternFill>
      </fill>
    </dxf>
    <dxf>
      <font>
        <b val="0"/>
        <i val="0"/>
        <color rgb="FFC00000"/>
      </font>
      <fill>
        <patternFill patternType="none">
          <bgColor auto="1"/>
        </patternFill>
      </fill>
    </dxf>
    <dxf>
      <font>
        <b val="0"/>
        <i val="0"/>
        <color rgb="FF0070C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9999"/>
      <color rgb="FFFF5050"/>
      <color rgb="FFFFFF66"/>
      <color rgb="FFFFFF99"/>
      <color rgb="FF99FF99"/>
      <color rgb="FFFF00FF"/>
      <color rgb="FFCC00CC"/>
      <color rgb="FFCCFF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2</xdr:row>
      <xdr:rowOff>19051</xdr:rowOff>
    </xdr:from>
    <xdr:to>
      <xdr:col>5</xdr:col>
      <xdr:colOff>1162050</xdr:colOff>
      <xdr:row>5</xdr:row>
      <xdr:rowOff>1</xdr:rowOff>
    </xdr:to>
    <xdr:sp macro="[0]!agent_spv" textlink="">
      <xdr:nvSpPr>
        <xdr:cNvPr id="3" name="Rectangle à coins arrondis 2"/>
        <xdr:cNvSpPr/>
      </xdr:nvSpPr>
      <xdr:spPr>
        <a:xfrm>
          <a:off x="4305300" y="361951"/>
          <a:ext cx="914400" cy="4953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Ouverture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0</xdr:row>
          <xdr:rowOff>66674</xdr:rowOff>
        </xdr:from>
        <xdr:to>
          <xdr:col>4</xdr:col>
          <xdr:colOff>1133475</xdr:colOff>
          <xdr:row>2</xdr:row>
          <xdr:rowOff>156881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3"/>
  <sheetViews>
    <sheetView workbookViewId="0">
      <selection activeCell="H12" sqref="H12"/>
    </sheetView>
  </sheetViews>
  <sheetFormatPr baseColWidth="10" defaultRowHeight="12.75"/>
  <cols>
    <col min="6" max="11" width="6.7109375" customWidth="1"/>
  </cols>
  <sheetData>
    <row r="1" spans="1:13">
      <c r="A1" s="2">
        <f>B1</f>
        <v>2014</v>
      </c>
      <c r="B1" s="1">
        <f>YEAR(Fiche!A4)</f>
        <v>2014</v>
      </c>
      <c r="C1" s="1">
        <f>B1+1</f>
        <v>2015</v>
      </c>
      <c r="E1" s="1" t="s">
        <v>18</v>
      </c>
      <c r="F1" s="18" t="s">
        <v>17</v>
      </c>
      <c r="M1" s="21"/>
    </row>
    <row r="2" spans="1:13" ht="15">
      <c r="A2" s="3" t="s">
        <v>2</v>
      </c>
      <c r="B2" s="4">
        <f>DATE(B1,1,1)</f>
        <v>41640</v>
      </c>
      <c r="E2" s="1" t="s">
        <v>19</v>
      </c>
      <c r="F2" s="61" t="s">
        <v>14</v>
      </c>
      <c r="G2" s="62"/>
      <c r="H2" s="63" t="s">
        <v>15</v>
      </c>
      <c r="I2" s="63"/>
      <c r="J2" s="64" t="s">
        <v>16</v>
      </c>
      <c r="K2" s="65"/>
      <c r="M2" s="22"/>
    </row>
    <row r="3" spans="1:13" ht="15">
      <c r="A3" s="5" t="s">
        <v>3</v>
      </c>
      <c r="B3" s="6">
        <f>D3+1</f>
        <v>41750</v>
      </c>
      <c r="C3" s="7" t="s">
        <v>4</v>
      </c>
      <c r="D3" s="8">
        <f>FLOOR(DATE(B1,5,DAY(MINUTE(B1/38)/2+56)),7)-34</f>
        <v>41749</v>
      </c>
      <c r="F3" s="17" t="s">
        <v>0</v>
      </c>
      <c r="G3" s="13" t="s">
        <v>1</v>
      </c>
      <c r="H3" s="14" t="s">
        <v>0</v>
      </c>
      <c r="I3" s="14" t="s">
        <v>1</v>
      </c>
      <c r="J3" s="15" t="s">
        <v>0</v>
      </c>
      <c r="K3" s="16" t="s">
        <v>1</v>
      </c>
      <c r="M3" s="22"/>
    </row>
    <row r="4" spans="1:13" ht="15">
      <c r="A4" s="5" t="s">
        <v>5</v>
      </c>
      <c r="B4" s="6">
        <f>DATE(B1,5,1)</f>
        <v>41760</v>
      </c>
      <c r="C4" s="9"/>
      <c r="F4" s="28" t="s">
        <v>18</v>
      </c>
      <c r="G4" s="29" t="s">
        <v>18</v>
      </c>
      <c r="H4" s="30" t="s">
        <v>18</v>
      </c>
      <c r="I4" s="30" t="s">
        <v>18</v>
      </c>
      <c r="J4" s="31" t="s">
        <v>18</v>
      </c>
      <c r="K4" s="32" t="s">
        <v>18</v>
      </c>
      <c r="M4" s="22"/>
    </row>
    <row r="5" spans="1:13" ht="15">
      <c r="A5" s="5" t="s">
        <v>6</v>
      </c>
      <c r="B5" s="6">
        <f>DATE(B1,5,8)</f>
        <v>41767</v>
      </c>
      <c r="F5" s="66" t="s">
        <v>21</v>
      </c>
      <c r="G5" s="68" t="s">
        <v>21</v>
      </c>
      <c r="H5" s="68" t="s">
        <v>21</v>
      </c>
      <c r="I5" s="68" t="s">
        <v>21</v>
      </c>
      <c r="J5" s="68" t="s">
        <v>21</v>
      </c>
      <c r="K5" s="70" t="s">
        <v>21</v>
      </c>
    </row>
    <row r="6" spans="1:13" ht="15">
      <c r="A6" s="5" t="s">
        <v>7</v>
      </c>
      <c r="B6" s="6">
        <f>D3+39</f>
        <v>41788</v>
      </c>
      <c r="F6" s="67"/>
      <c r="G6" s="69"/>
      <c r="H6" s="69"/>
      <c r="I6" s="69"/>
      <c r="J6" s="69"/>
      <c r="K6" s="71"/>
    </row>
    <row r="7" spans="1:13" ht="15">
      <c r="A7" s="5" t="s">
        <v>8</v>
      </c>
      <c r="B7" s="10">
        <f>D3+50</f>
        <v>41799</v>
      </c>
      <c r="F7" s="58" t="s">
        <v>20</v>
      </c>
      <c r="G7" s="59"/>
      <c r="H7" s="59"/>
      <c r="I7" s="59"/>
      <c r="J7" s="59"/>
      <c r="K7" s="60"/>
    </row>
    <row r="8" spans="1:13" ht="15">
      <c r="A8" s="5" t="s">
        <v>9</v>
      </c>
      <c r="B8" s="6">
        <f>DATE(B1,7,14)</f>
        <v>41834</v>
      </c>
    </row>
    <row r="9" spans="1:13" ht="15">
      <c r="A9" s="5" t="s">
        <v>10</v>
      </c>
      <c r="B9" s="6">
        <f>DATE(B1,8,15)</f>
        <v>41866</v>
      </c>
    </row>
    <row r="10" spans="1:13" ht="15">
      <c r="A10" s="5" t="s">
        <v>11</v>
      </c>
      <c r="B10" s="6">
        <f>DATE(B1,11,1)</f>
        <v>41944</v>
      </c>
    </row>
    <row r="11" spans="1:13" ht="15">
      <c r="A11" s="5" t="s">
        <v>12</v>
      </c>
      <c r="B11" s="6">
        <f>DATE(B1,11,11)</f>
        <v>41954</v>
      </c>
    </row>
    <row r="12" spans="1:13" ht="15">
      <c r="A12" s="11" t="s">
        <v>13</v>
      </c>
      <c r="B12" s="12">
        <f>DATE(B1,12,25)</f>
        <v>41998</v>
      </c>
    </row>
    <row r="13" spans="1:13" ht="15">
      <c r="A13" s="3" t="s">
        <v>2</v>
      </c>
      <c r="B13" s="4">
        <f>DATE(C1,1,1)</f>
        <v>42005</v>
      </c>
    </row>
  </sheetData>
  <mergeCells count="10">
    <mergeCell ref="F7:K7"/>
    <mergeCell ref="F2:G2"/>
    <mergeCell ref="H2:I2"/>
    <mergeCell ref="J2:K2"/>
    <mergeCell ref="F5:F6"/>
    <mergeCell ref="G5:G6"/>
    <mergeCell ref="H5:H6"/>
    <mergeCell ref="I5:I6"/>
    <mergeCell ref="J5:J6"/>
    <mergeCell ref="K5:K6"/>
  </mergeCells>
  <dataValidations count="1">
    <dataValidation type="list" allowBlank="1" showInputMessage="1" showErrorMessage="1" sqref="F4:K4">
      <formula1>oui_non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Y50"/>
  <sheetViews>
    <sheetView tabSelected="1" zoomScale="85" zoomScaleNormal="85" workbookViewId="0">
      <selection activeCell="E6" sqref="E6"/>
    </sheetView>
  </sheetViews>
  <sheetFormatPr baseColWidth="10" defaultRowHeight="12.75"/>
  <cols>
    <col min="1" max="1" width="4.28515625" style="1" customWidth="1"/>
    <col min="2" max="2" width="22.7109375" style="24" customWidth="1"/>
    <col min="3" max="4" width="8.7109375" style="1" customWidth="1"/>
    <col min="5" max="6" width="20.7109375" customWidth="1"/>
    <col min="7" max="7" width="6.7109375" customWidth="1"/>
    <col min="8" max="8" width="8" bestFit="1" customWidth="1"/>
    <col min="9" max="9" width="4.7109375" customWidth="1"/>
    <col min="10" max="10" width="3.7109375" customWidth="1"/>
    <col min="11" max="11" width="8" bestFit="1" customWidth="1"/>
    <col min="12" max="12" width="4.7109375" customWidth="1"/>
    <col min="13" max="13" width="3.7109375" customWidth="1"/>
    <col min="14" max="14" width="8" bestFit="1" customWidth="1"/>
    <col min="15" max="15" width="4.7109375" customWidth="1"/>
    <col min="16" max="16" width="3.7109375" customWidth="1"/>
    <col min="17" max="17" width="8" bestFit="1" customWidth="1"/>
    <col min="18" max="18" width="4.7109375" customWidth="1"/>
  </cols>
  <sheetData>
    <row r="1" spans="1:25" ht="20.100000000000001" customHeight="1">
      <c r="A1" s="25" t="s">
        <v>63</v>
      </c>
      <c r="B1" s="25" t="s">
        <v>27</v>
      </c>
      <c r="C1" s="25" t="s">
        <v>28</v>
      </c>
      <c r="D1" s="25" t="s">
        <v>43</v>
      </c>
      <c r="F1" s="49" t="s">
        <v>29</v>
      </c>
      <c r="G1" s="57" t="s">
        <v>34</v>
      </c>
      <c r="H1" s="44" t="s">
        <v>30</v>
      </c>
      <c r="I1" s="39">
        <f>COUNTIF($C:$C,1)</f>
        <v>3</v>
      </c>
      <c r="J1" s="50" t="s">
        <v>35</v>
      </c>
      <c r="K1" s="45" t="s">
        <v>33</v>
      </c>
      <c r="L1" s="46">
        <f>COUNTIF($C:$C,2)</f>
        <v>4</v>
      </c>
      <c r="M1" s="50" t="s">
        <v>35</v>
      </c>
      <c r="N1" s="47" t="s">
        <v>32</v>
      </c>
      <c r="O1" s="48">
        <f>COUNTIF($C:$C,3)</f>
        <v>6</v>
      </c>
      <c r="P1" s="50" t="s">
        <v>35</v>
      </c>
      <c r="Q1" s="53" t="s">
        <v>31</v>
      </c>
      <c r="R1" s="54">
        <f>COUNTIF($C:$C,4)</f>
        <v>3</v>
      </c>
    </row>
    <row r="2" spans="1:25">
      <c r="A2" s="1">
        <v>1</v>
      </c>
      <c r="B2" s="76" t="s">
        <v>51</v>
      </c>
      <c r="C2" s="25">
        <v>1</v>
      </c>
      <c r="D2" s="1" t="s">
        <v>45</v>
      </c>
    </row>
    <row r="3" spans="1:25">
      <c r="A3" s="1">
        <v>2</v>
      </c>
      <c r="B3" s="77" t="s">
        <v>52</v>
      </c>
      <c r="C3" s="1">
        <v>2</v>
      </c>
      <c r="D3" s="1" t="s">
        <v>45</v>
      </c>
    </row>
    <row r="4" spans="1:25">
      <c r="A4" s="1">
        <v>3</v>
      </c>
      <c r="B4" s="77" t="s">
        <v>53</v>
      </c>
      <c r="C4" s="1">
        <v>3</v>
      </c>
      <c r="D4" s="1" t="s">
        <v>45</v>
      </c>
    </row>
    <row r="5" spans="1:25">
      <c r="A5" s="1">
        <v>4</v>
      </c>
      <c r="B5" s="77" t="s">
        <v>50</v>
      </c>
      <c r="C5" s="1">
        <v>4</v>
      </c>
      <c r="D5" s="1" t="s">
        <v>45</v>
      </c>
    </row>
    <row r="6" spans="1:25">
      <c r="A6" s="1">
        <v>5</v>
      </c>
      <c r="B6" s="77" t="s">
        <v>54</v>
      </c>
      <c r="C6" s="1">
        <v>1</v>
      </c>
      <c r="D6" s="1" t="s">
        <v>45</v>
      </c>
    </row>
    <row r="7" spans="1:25">
      <c r="A7" s="1">
        <v>6</v>
      </c>
      <c r="B7" s="77" t="s">
        <v>55</v>
      </c>
      <c r="C7" s="1">
        <v>2</v>
      </c>
      <c r="D7" s="1" t="s">
        <v>45</v>
      </c>
    </row>
    <row r="8" spans="1:25">
      <c r="A8" s="1">
        <v>7</v>
      </c>
      <c r="B8" s="77" t="s">
        <v>47</v>
      </c>
      <c r="C8" s="1">
        <v>3</v>
      </c>
      <c r="D8" s="1" t="s">
        <v>45</v>
      </c>
    </row>
    <row r="9" spans="1:25">
      <c r="A9" s="1">
        <v>8</v>
      </c>
      <c r="B9" s="77" t="s">
        <v>56</v>
      </c>
      <c r="C9" s="1">
        <v>4</v>
      </c>
      <c r="D9" s="1" t="s">
        <v>45</v>
      </c>
      <c r="Y9" s="55"/>
    </row>
    <row r="10" spans="1:25">
      <c r="A10" s="1">
        <v>9</v>
      </c>
      <c r="B10" s="78" t="s">
        <v>48</v>
      </c>
      <c r="C10" s="1">
        <v>1</v>
      </c>
      <c r="D10" s="1" t="s">
        <v>44</v>
      </c>
    </row>
    <row r="11" spans="1:25">
      <c r="A11" s="1">
        <v>10</v>
      </c>
      <c r="B11" s="78" t="s">
        <v>57</v>
      </c>
      <c r="C11" s="1">
        <v>2</v>
      </c>
      <c r="D11" s="1" t="s">
        <v>44</v>
      </c>
    </row>
    <row r="12" spans="1:25">
      <c r="A12" s="1">
        <v>11</v>
      </c>
      <c r="B12" s="78" t="s">
        <v>58</v>
      </c>
      <c r="C12" s="1">
        <v>2</v>
      </c>
      <c r="D12" s="1" t="s">
        <v>44</v>
      </c>
    </row>
    <row r="13" spans="1:25">
      <c r="A13" s="1">
        <v>12</v>
      </c>
      <c r="B13" s="78" t="s">
        <v>59</v>
      </c>
      <c r="C13" s="1">
        <v>3</v>
      </c>
      <c r="D13" s="1" t="s">
        <v>44</v>
      </c>
    </row>
    <row r="14" spans="1:25">
      <c r="A14" s="1">
        <v>13</v>
      </c>
      <c r="B14" s="78" t="s">
        <v>60</v>
      </c>
      <c r="C14" s="1">
        <v>3</v>
      </c>
      <c r="D14" s="1" t="s">
        <v>44</v>
      </c>
    </row>
    <row r="15" spans="1:25">
      <c r="A15" s="1">
        <v>14</v>
      </c>
      <c r="B15" s="78" t="s">
        <v>61</v>
      </c>
      <c r="C15" s="1">
        <v>3</v>
      </c>
      <c r="D15" s="1" t="s">
        <v>44</v>
      </c>
    </row>
    <row r="16" spans="1:25">
      <c r="A16" s="1">
        <v>15</v>
      </c>
      <c r="B16" s="78" t="s">
        <v>62</v>
      </c>
      <c r="C16" s="1">
        <v>4</v>
      </c>
      <c r="D16" s="1" t="s">
        <v>44</v>
      </c>
    </row>
    <row r="17" spans="1:4">
      <c r="A17" s="1">
        <v>16</v>
      </c>
      <c r="B17" s="75" t="s">
        <v>49</v>
      </c>
      <c r="C17" s="1">
        <v>3</v>
      </c>
      <c r="D17" s="1" t="s">
        <v>46</v>
      </c>
    </row>
    <row r="18" spans="1:4">
      <c r="B18" s="43"/>
    </row>
    <row r="19" spans="1:4">
      <c r="B19" s="43"/>
    </row>
    <row r="20" spans="1:4">
      <c r="B20" s="43"/>
    </row>
    <row r="21" spans="1:4">
      <c r="B21" s="43"/>
    </row>
    <row r="22" spans="1:4">
      <c r="B22" s="43"/>
    </row>
    <row r="23" spans="1:4">
      <c r="B23" s="43"/>
    </row>
    <row r="24" spans="1:4">
      <c r="B24" s="43"/>
    </row>
    <row r="25" spans="1:4">
      <c r="B25" s="43"/>
    </row>
    <row r="26" spans="1:4">
      <c r="B26" s="43"/>
    </row>
    <row r="27" spans="1:4">
      <c r="B27" s="43"/>
    </row>
    <row r="28" spans="1:4">
      <c r="B28" s="43"/>
    </row>
    <row r="29" spans="1:4">
      <c r="B29" s="43"/>
    </row>
    <row r="30" spans="1:4">
      <c r="B30" s="43"/>
    </row>
    <row r="31" spans="1:4">
      <c r="B31" s="43"/>
    </row>
    <row r="32" spans="1:4">
      <c r="B32" s="43"/>
    </row>
    <row r="33" spans="2:2">
      <c r="B33" s="43"/>
    </row>
    <row r="34" spans="2:2">
      <c r="B34" s="43"/>
    </row>
    <row r="35" spans="2:2">
      <c r="B35" s="43"/>
    </row>
    <row r="36" spans="2:2">
      <c r="B36" s="43"/>
    </row>
    <row r="37" spans="2:2">
      <c r="B37" s="43"/>
    </row>
    <row r="38" spans="2:2">
      <c r="B38" s="43"/>
    </row>
    <row r="39" spans="2:2">
      <c r="B39" s="43"/>
    </row>
    <row r="40" spans="2:2">
      <c r="B40" s="43"/>
    </row>
    <row r="41" spans="2:2">
      <c r="B41" s="43"/>
    </row>
    <row r="42" spans="2:2">
      <c r="B42" s="43"/>
    </row>
    <row r="43" spans="2:2">
      <c r="B43" s="43"/>
    </row>
    <row r="44" spans="2:2">
      <c r="B44" s="43"/>
    </row>
    <row r="45" spans="2:2">
      <c r="B45" s="43"/>
    </row>
    <row r="46" spans="2:2">
      <c r="B46" s="43"/>
    </row>
    <row r="47" spans="2:2">
      <c r="B47" s="43"/>
    </row>
    <row r="48" spans="2:2">
      <c r="B48" s="43"/>
    </row>
    <row r="49" spans="2:2">
      <c r="B49" s="43"/>
    </row>
    <row r="50" spans="2:2">
      <c r="B50" s="43"/>
    </row>
  </sheetData>
  <sortState ref="A2:D18">
    <sortCondition ref="A2"/>
  </sortState>
  <conditionalFormatting sqref="B32:B58">
    <cfRule type="expression" dxfId="25" priority="3">
      <formula>D32="CA1"</formula>
    </cfRule>
    <cfRule type="expression" dxfId="24" priority="5">
      <formula>D32="CA"</formula>
    </cfRule>
  </conditionalFormatting>
  <conditionalFormatting sqref="B2:B31">
    <cfRule type="expression" dxfId="23" priority="1">
      <formula>D2="CA1"</formula>
    </cfRule>
    <cfRule type="expression" dxfId="22" priority="2">
      <formula>D2="CA"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4</xdr:col>
                <xdr:colOff>209550</xdr:colOff>
                <xdr:row>0</xdr:row>
                <xdr:rowOff>66675</xdr:rowOff>
              </from>
              <to>
                <xdr:col>4</xdr:col>
                <xdr:colOff>1133475</xdr:colOff>
                <xdr:row>2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BH67"/>
  <sheetViews>
    <sheetView topLeftCell="AS4" workbookViewId="0">
      <selection activeCell="BJ34" sqref="BJ34"/>
    </sheetView>
  </sheetViews>
  <sheetFormatPr baseColWidth="10" defaultRowHeight="12.75"/>
  <cols>
    <col min="1" max="1" width="22.7109375" style="24" customWidth="1"/>
    <col min="2" max="15" width="6.7109375" customWidth="1"/>
    <col min="16" max="16" width="22.7109375" style="24" customWidth="1"/>
    <col min="17" max="30" width="6.7109375" customWidth="1"/>
    <col min="31" max="31" width="22.7109375" style="24" customWidth="1"/>
    <col min="32" max="45" width="6.7109375" customWidth="1"/>
    <col min="46" max="46" width="22.7109375" style="24" customWidth="1"/>
    <col min="47" max="60" width="6.7109375" customWidth="1"/>
  </cols>
  <sheetData>
    <row r="1" spans="1:60" ht="13.5" customHeight="1"/>
    <row r="2" spans="1:60" ht="12" hidden="1" customHeight="1">
      <c r="A2" s="38"/>
      <c r="B2" s="23"/>
      <c r="C2" s="23"/>
      <c r="P2" s="38"/>
      <c r="AE2" s="38"/>
      <c r="AT2" s="38"/>
    </row>
    <row r="3" spans="1:60" hidden="1">
      <c r="B3" s="19" t="str">
        <f>IF(ISERROR(VLOOKUP(B4,Fer,1,FALSE))=TRUE,IF(NETWORKDAYS(B$4,B$4,Fer)&gt;0,IF(B6="jour",Param!$F$4,Param!$G$4),IF(B6="jour",Param!$H$4,Param!$I$4)),IF(B6="jour",Param!$J$4,Param!$K$4))</f>
        <v>oui</v>
      </c>
      <c r="C3" s="19" t="str">
        <f>IF(ISERROR(VLOOKUP(B4,Fer,1,FALSE))=TRUE,IF(NETWORKDAYS(B$4,B$4,Fer)&gt;0,IF(C6="jour",Param!$F$4,Param!$G$4),IF(C6="jour",Param!$H$4,Param!$I$4)),IF(C6="jour",Param!$J$4,Param!$K$4))</f>
        <v>oui</v>
      </c>
      <c r="D3" s="19" t="str">
        <f>IF(ISERROR(VLOOKUP(D4,Fer,1,FALSE))=TRUE,IF(NETWORKDAYS(D$4,D$4,Fer)&gt;0,IF(D6="jour",Param!$F$4,Param!$G$4),IF(D6="jour",Param!$H$4,Param!$I$4)),IF(D6="jour",Param!$J$4,Param!$K$4))</f>
        <v>oui</v>
      </c>
      <c r="E3" s="19" t="str">
        <f>IF(ISERROR(VLOOKUP(D4,Fer,1,FALSE))=TRUE,IF(NETWORKDAYS(D$4,D$4,Fer)&gt;0,IF(E6="jour",Param!$F$4,Param!$G$4),IF(E6="jour",Param!$H$4,Param!$I$4)),IF(E6="jour",Param!$J$4,Param!$K$4))</f>
        <v>oui</v>
      </c>
      <c r="F3" s="19" t="str">
        <f>IF(ISERROR(VLOOKUP(F4,Fer,1,FALSE))=TRUE,IF(NETWORKDAYS(F$4,F$4,Fer)&gt;0,IF(F6="jour",Param!$F$4,Param!$G$4),IF(F6="jour",Param!$H$4,Param!$I$4)),IF(F6="jour",Param!$J$4,Param!$K$4))</f>
        <v>oui</v>
      </c>
      <c r="G3" s="19" t="str">
        <f>IF(ISERROR(VLOOKUP(F4,Fer,1,FALSE))=TRUE,IF(NETWORKDAYS(F$4,F$4,Fer)&gt;0,IF(G6="jour",Param!$F$4,Param!$G$4),IF(G6="jour",Param!$H$4,Param!$I$4)),IF(G6="jour",Param!$J$4,Param!$K$4))</f>
        <v>oui</v>
      </c>
      <c r="H3" s="19" t="str">
        <f>IF(ISERROR(VLOOKUP(H4,Fer,1,FALSE))=TRUE,IF(NETWORKDAYS(H$4,H$4,Fer)&gt;0,IF(H6="jour",Param!$F$4,Param!$G$4),IF(H6="jour",Param!$H$4,Param!$I$4)),IF(H6="jour",Param!$J$4,Param!$K$4))</f>
        <v>oui</v>
      </c>
      <c r="I3" s="19" t="str">
        <f>IF(ISERROR(VLOOKUP(H4,Fer,1,FALSE))=TRUE,IF(NETWORKDAYS(H$4,H$4,Fer)&gt;0,IF(I6="jour",Param!$F$4,Param!$G$4),IF(I6="jour",Param!$H$4,Param!$I$4)),IF(I6="jour",Param!$J$4,Param!$K$4))</f>
        <v>oui</v>
      </c>
      <c r="J3" s="19" t="str">
        <f>IF(ISERROR(VLOOKUP(J4,Fer,1,FALSE))=TRUE,IF(NETWORKDAYS(J$4,J$4,Fer)&gt;0,IF(J6="jour",Param!$F$4,Param!$G$4),IF(J6="jour",Param!$H$4,Param!$I$4)),IF(J6="jour",Param!$J$4,Param!$K$4))</f>
        <v>oui</v>
      </c>
      <c r="K3" s="19" t="str">
        <f>IF(ISERROR(VLOOKUP(J4,Fer,1,FALSE))=TRUE,IF(NETWORKDAYS(J$4,J$4,Fer)&gt;0,IF(K6="jour",Param!$F$4,Param!$G$4),IF(K6="jour",Param!$H$4,Param!$I$4)),IF(K6="jour",Param!$J$4,Param!$K$4))</f>
        <v>oui</v>
      </c>
      <c r="L3" s="19" t="str">
        <f>IF(ISERROR(VLOOKUP(L4,Fer,1,FALSE))=TRUE,IF(NETWORKDAYS(L$4,L$4,Fer)&gt;0,IF(L6="jour",Param!$F$4,Param!$G$4),IF(L6="jour",Param!$H$4,Param!$I$4)),IF(L6="jour",Param!$J$4,Param!$K$4))</f>
        <v>oui</v>
      </c>
      <c r="M3" s="19" t="str">
        <f>IF(ISERROR(VLOOKUP(L4,Fer,1,FALSE))=TRUE,IF(NETWORKDAYS(L$4,L$4,Fer)&gt;0,IF(M6="jour",Param!$F$4,Param!$G$4),IF(M6="jour",Param!$H$4,Param!$I$4)),IF(M6="jour",Param!$J$4,Param!$K$4))</f>
        <v>oui</v>
      </c>
      <c r="N3" s="19" t="str">
        <f>IF(ISERROR(VLOOKUP(N4,Fer,1,FALSE))=TRUE,IF(NETWORKDAYS(N$4,N$4,Fer)&gt;0,IF(N6="jour",Param!$F$4,Param!$G$4),IF(N6="jour",Param!$H$4,Param!$I$4)),IF(N6="jour",Param!$J$4,Param!$K$4))</f>
        <v>oui</v>
      </c>
      <c r="O3" s="19" t="str">
        <f>IF(ISERROR(VLOOKUP(N4,Fer,1,FALSE))=TRUE,IF(NETWORKDAYS(N$4,N$4,Fer)&gt;0,IF(O6="jour",Param!$F$4,Param!$G$4),IF(O6="jour",Param!$H$4,Param!$I$4)),IF(O6="jour",Param!$J$4,Param!$K$4))</f>
        <v>oui</v>
      </c>
      <c r="Q3" s="19" t="str">
        <f>IF(ISERROR(VLOOKUP(Q4,Fer,1,FALSE))=TRUE,IF(NETWORKDAYS(Q$4,Q$4,Fer)&gt;0,IF(Q6="jour",Param!$F$4,Param!$G$4),IF(Q6="jour",Param!$H$4,Param!$I$4)),IF(Q6="jour",Param!$J$4,Param!$K$4))</f>
        <v>oui</v>
      </c>
      <c r="R3" s="19" t="str">
        <f>IF(ISERROR(VLOOKUP(Q4,Fer,1,FALSE))=TRUE,IF(NETWORKDAYS(Q$4,Q$4,Fer)&gt;0,IF(R6="jour",Param!$F$4,Param!$G$4),IF(R6="jour",Param!$H$4,Param!$I$4)),IF(R6="jour",Param!$J$4,Param!$K$4))</f>
        <v>oui</v>
      </c>
      <c r="S3" s="19" t="str">
        <f>IF(ISERROR(VLOOKUP(S4,Fer,1,FALSE))=TRUE,IF(NETWORKDAYS(S$4,S$4,Fer)&gt;0,IF(S6="jour",Param!$F$4,Param!$G$4),IF(S6="jour",Param!$H$4,Param!$I$4)),IF(S6="jour",Param!$J$4,Param!$K$4))</f>
        <v>oui</v>
      </c>
      <c r="T3" s="19" t="str">
        <f>IF(ISERROR(VLOOKUP(S4,Fer,1,FALSE))=TRUE,IF(NETWORKDAYS(S$4,S$4,Fer)&gt;0,IF(T6="jour",Param!$F$4,Param!$G$4),IF(T6="jour",Param!$H$4,Param!$I$4)),IF(T6="jour",Param!$J$4,Param!$K$4))</f>
        <v>oui</v>
      </c>
      <c r="U3" s="19" t="str">
        <f>IF(ISERROR(VLOOKUP(U4,Fer,1,FALSE))=TRUE,IF(NETWORKDAYS(U$4,U$4,Fer)&gt;0,IF(U6="jour",Param!$F$4,Param!$G$4),IF(U6="jour",Param!$H$4,Param!$I$4)),IF(U6="jour",Param!$J$4,Param!$K$4))</f>
        <v>oui</v>
      </c>
      <c r="V3" s="19" t="str">
        <f>IF(ISERROR(VLOOKUP(U4,Fer,1,FALSE))=TRUE,IF(NETWORKDAYS(U$4,U$4,Fer)&gt;0,IF(V6="jour",Param!$F$4,Param!$G$4),IF(V6="jour",Param!$H$4,Param!$I$4)),IF(V6="jour",Param!$J$4,Param!$K$4))</f>
        <v>oui</v>
      </c>
      <c r="W3" s="19" t="str">
        <f>IF(ISERROR(VLOOKUP(W4,Fer,1,FALSE))=TRUE,IF(NETWORKDAYS(W$4,W$4,Fer)&gt;0,IF(W6="jour",Param!$F$4,Param!$G$4),IF(W6="jour",Param!$H$4,Param!$I$4)),IF(W6="jour",Param!$J$4,Param!$K$4))</f>
        <v>oui</v>
      </c>
      <c r="X3" s="19" t="str">
        <f>IF(ISERROR(VLOOKUP(W4,Fer,1,FALSE))=TRUE,IF(NETWORKDAYS(W$4,W$4,Fer)&gt;0,IF(X6="jour",Param!$F$4,Param!$G$4),IF(X6="jour",Param!$H$4,Param!$I$4)),IF(X6="jour",Param!$J$4,Param!$K$4))</f>
        <v>oui</v>
      </c>
      <c r="Y3" s="19" t="str">
        <f>IF(ISERROR(VLOOKUP(Y4,Fer,1,FALSE))=TRUE,IF(NETWORKDAYS(Y$4,Y$4,Fer)&gt;0,IF(Y6="jour",Param!$F$4,Param!$G$4),IF(Y6="jour",Param!$H$4,Param!$I$4)),IF(Y6="jour",Param!$J$4,Param!$K$4))</f>
        <v>oui</v>
      </c>
      <c r="Z3" s="19" t="str">
        <f>IF(ISERROR(VLOOKUP(Y4,Fer,1,FALSE))=TRUE,IF(NETWORKDAYS(Y$4,Y$4,Fer)&gt;0,IF(Z6="jour",Param!$F$4,Param!$G$4),IF(Z6="jour",Param!$H$4,Param!$I$4)),IF(Z6="jour",Param!$J$4,Param!$K$4))</f>
        <v>oui</v>
      </c>
      <c r="AA3" s="19" t="str">
        <f>IF(ISERROR(VLOOKUP(AA4,Fer,1,FALSE))=TRUE,IF(NETWORKDAYS(AA$4,AA$4,Fer)&gt;0,IF(AA6="jour",Param!$F$4,Param!$G$4),IF(AA6="jour",Param!$H$4,Param!$I$4)),IF(AA6="jour",Param!$J$4,Param!$K$4))</f>
        <v>oui</v>
      </c>
      <c r="AB3" s="19" t="str">
        <f>IF(ISERROR(VLOOKUP(AA4,Fer,1,FALSE))=TRUE,IF(NETWORKDAYS(AA$4,AA$4,Fer)&gt;0,IF(AB6="jour",Param!$F$4,Param!$G$4),IF(AB6="jour",Param!$H$4,Param!$I$4)),IF(AB6="jour",Param!$J$4,Param!$K$4))</f>
        <v>oui</v>
      </c>
      <c r="AC3" s="19" t="str">
        <f>IF(ISERROR(VLOOKUP(AC4,Fer,1,FALSE))=TRUE,IF(NETWORKDAYS(AC$4,AC$4,Fer)&gt;0,IF(AC6="jour",Param!$F$4,Param!$G$4),IF(AC6="jour",Param!$H$4,Param!$I$4)),IF(AC6="jour",Param!$J$4,Param!$K$4))</f>
        <v>oui</v>
      </c>
      <c r="AD3" s="19" t="str">
        <f>IF(ISERROR(VLOOKUP(AC4,Fer,1,FALSE))=TRUE,IF(NETWORKDAYS(AC$4,AC$4,Fer)&gt;0,IF(AD6="jour",Param!$F$4,Param!$G$4),IF(AD6="jour",Param!$H$4,Param!$I$4)),IF(AD6="jour",Param!$J$4,Param!$K$4))</f>
        <v>oui</v>
      </c>
      <c r="AF3" s="19" t="str">
        <f>IF(ISERROR(VLOOKUP(AF4,Fer,1,FALSE))=TRUE,IF(NETWORKDAYS(AF$4,AF$4,Fer)&gt;0,IF(AF6="jour",Param!$F$4,Param!$G$4),IF(AF6="jour",Param!$H$4,Param!$I$4)),IF(AF6="jour",Param!$J$4,Param!$K$4))</f>
        <v>oui</v>
      </c>
      <c r="AG3" s="19" t="str">
        <f>IF(ISERROR(VLOOKUP(AF4,Fer,1,FALSE))=TRUE,IF(NETWORKDAYS(AF$4,AF$4,Fer)&gt;0,IF(AG6="jour",Param!$F$4,Param!$G$4),IF(AG6="jour",Param!$H$4,Param!$I$4)),IF(AG6="jour",Param!$J$4,Param!$K$4))</f>
        <v>oui</v>
      </c>
      <c r="AH3" s="19" t="str">
        <f>IF(ISERROR(VLOOKUP(AH4,Fer,1,FALSE))=TRUE,IF(NETWORKDAYS(AH$4,AH$4,Fer)&gt;0,IF(AH6="jour",Param!$F$4,Param!$G$4),IF(AH6="jour",Param!$H$4,Param!$I$4)),IF(AH6="jour",Param!$J$4,Param!$K$4))</f>
        <v>oui</v>
      </c>
      <c r="AI3" s="19" t="str">
        <f>IF(ISERROR(VLOOKUP(AH4,Fer,1,FALSE))=TRUE,IF(NETWORKDAYS(AH$4,AH$4,Fer)&gt;0,IF(AI6="jour",Param!$F$4,Param!$G$4),IF(AI6="jour",Param!$H$4,Param!$I$4)),IF(AI6="jour",Param!$J$4,Param!$K$4))</f>
        <v>oui</v>
      </c>
      <c r="AJ3" s="19" t="str">
        <f>IF(ISERROR(VLOOKUP(AJ4,Fer,1,FALSE))=TRUE,IF(NETWORKDAYS(AJ$4,AJ$4,Fer)&gt;0,IF(AJ6="jour",Param!$F$4,Param!$G$4),IF(AJ6="jour",Param!$H$4,Param!$I$4)),IF(AJ6="jour",Param!$J$4,Param!$K$4))</f>
        <v>oui</v>
      </c>
      <c r="AK3" s="19" t="str">
        <f>IF(ISERROR(VLOOKUP(AJ4,Fer,1,FALSE))=TRUE,IF(NETWORKDAYS(AJ$4,AJ$4,Fer)&gt;0,IF(AK6="jour",Param!$F$4,Param!$G$4),IF(AK6="jour",Param!$H$4,Param!$I$4)),IF(AK6="jour",Param!$J$4,Param!$K$4))</f>
        <v>oui</v>
      </c>
      <c r="AL3" s="19" t="str">
        <f>IF(ISERROR(VLOOKUP(AL4,Fer,1,FALSE))=TRUE,IF(NETWORKDAYS(AL$4,AL$4,Fer)&gt;0,IF(AL6="jour",Param!$F$4,Param!$G$4),IF(AL6="jour",Param!$H$4,Param!$I$4)),IF(AL6="jour",Param!$J$4,Param!$K$4))</f>
        <v>oui</v>
      </c>
      <c r="AM3" s="19" t="str">
        <f>IF(ISERROR(VLOOKUP(AL4,Fer,1,FALSE))=TRUE,IF(NETWORKDAYS(AL$4,AL$4,Fer)&gt;0,IF(AM6="jour",Param!$F$4,Param!$G$4),IF(AM6="jour",Param!$H$4,Param!$I$4)),IF(AM6="jour",Param!$J$4,Param!$K$4))</f>
        <v>oui</v>
      </c>
      <c r="AN3" s="19" t="str">
        <f>IF(ISERROR(VLOOKUP(AN4,Fer,1,FALSE))=TRUE,IF(NETWORKDAYS(AN$4,AN$4,Fer)&gt;0,IF(AN6="jour",Param!$F$4,Param!$G$4),IF(AN6="jour",Param!$H$4,Param!$I$4)),IF(AN6="jour",Param!$J$4,Param!$K$4))</f>
        <v>oui</v>
      </c>
      <c r="AO3" s="19" t="str">
        <f>IF(ISERROR(VLOOKUP(AN4,Fer,1,FALSE))=TRUE,IF(NETWORKDAYS(AN$4,AN$4,Fer)&gt;0,IF(AO6="jour",Param!$F$4,Param!$G$4),IF(AO6="jour",Param!$H$4,Param!$I$4)),IF(AO6="jour",Param!$J$4,Param!$K$4))</f>
        <v>oui</v>
      </c>
      <c r="AP3" s="19" t="str">
        <f>IF(ISERROR(VLOOKUP(AP4,Fer,1,FALSE))=TRUE,IF(NETWORKDAYS(AP$4,AP$4,Fer)&gt;0,IF(AP6="jour",Param!$F$4,Param!$G$4),IF(AP6="jour",Param!$H$4,Param!$I$4)),IF(AP6="jour",Param!$J$4,Param!$K$4))</f>
        <v>oui</v>
      </c>
      <c r="AQ3" s="19" t="str">
        <f>IF(ISERROR(VLOOKUP(AP4,Fer,1,FALSE))=TRUE,IF(NETWORKDAYS(AP$4,AP$4,Fer)&gt;0,IF(AQ6="jour",Param!$F$4,Param!$G$4),IF(AQ6="jour",Param!$H$4,Param!$I$4)),IF(AQ6="jour",Param!$J$4,Param!$K$4))</f>
        <v>oui</v>
      </c>
      <c r="AR3" s="19" t="str">
        <f>IF(ISERROR(VLOOKUP(AR4,Fer,1,FALSE))=TRUE,IF(NETWORKDAYS(AR$4,AR$4,Fer)&gt;0,IF(AR6="jour",Param!$F$4,Param!$G$4),IF(AR6="jour",Param!$H$4,Param!$I$4)),IF(AR6="jour",Param!$J$4,Param!$K$4))</f>
        <v>oui</v>
      </c>
      <c r="AS3" s="19" t="str">
        <f>IF(ISERROR(VLOOKUP(AR4,Fer,1,FALSE))=TRUE,IF(NETWORKDAYS(AR$4,AR$4,Fer)&gt;0,IF(AS6="jour",Param!$F$4,Param!$G$4),IF(AS6="jour",Param!$H$4,Param!$I$4)),IF(AS6="jour",Param!$J$4,Param!$K$4))</f>
        <v>oui</v>
      </c>
      <c r="AU3" s="19" t="str">
        <f>IF(ISERROR(VLOOKUP(AU4,Fer,1,FALSE))=TRUE,IF(NETWORKDAYS(AU$4,AU$4,Fer)&gt;0,IF(AU6="jour",Param!$F$4,Param!$G$4),IF(AU6="jour",Param!$H$4,Param!$I$4)),IF(AU6="jour",Param!$J$4,Param!$K$4))</f>
        <v>oui</v>
      </c>
      <c r="AV3" s="19" t="str">
        <f>IF(ISERROR(VLOOKUP(AU4,Fer,1,FALSE))=TRUE,IF(NETWORKDAYS(AU$4,AU$4,Fer)&gt;0,IF(AV6="jour",Param!$F$4,Param!$G$4),IF(AV6="jour",Param!$H$4,Param!$I$4)),IF(AV6="jour",Param!$J$4,Param!$K$4))</f>
        <v>oui</v>
      </c>
      <c r="AW3" s="19" t="str">
        <f>IF(ISERROR(VLOOKUP(AW4,Fer,1,FALSE))=TRUE,IF(NETWORKDAYS(AW$4,AW$4,Fer)&gt;0,IF(AW6="jour",Param!$F$4,Param!$G$4),IF(AW6="jour",Param!$H$4,Param!$I$4)),IF(AW6="jour",Param!$J$4,Param!$K$4))</f>
        <v>oui</v>
      </c>
      <c r="AX3" s="19" t="str">
        <f>IF(ISERROR(VLOOKUP(AW4,Fer,1,FALSE))=TRUE,IF(NETWORKDAYS(AW$4,AW$4,Fer)&gt;0,IF(AX6="jour",Param!$F$4,Param!$G$4),IF(AX6="jour",Param!$H$4,Param!$I$4)),IF(AX6="jour",Param!$J$4,Param!$K$4))</f>
        <v>oui</v>
      </c>
      <c r="AY3" s="19" t="str">
        <f>IF(ISERROR(VLOOKUP(AY4,Fer,1,FALSE))=TRUE,IF(NETWORKDAYS(AY$4,AY$4,Fer)&gt;0,IF(AY6="jour",Param!$F$4,Param!$G$4),IF(AY6="jour",Param!$H$4,Param!$I$4)),IF(AY6="jour",Param!$J$4,Param!$K$4))</f>
        <v>oui</v>
      </c>
      <c r="AZ3" s="19" t="str">
        <f>IF(ISERROR(VLOOKUP(AY4,Fer,1,FALSE))=TRUE,IF(NETWORKDAYS(AY$4,AY$4,Fer)&gt;0,IF(AZ6="jour",Param!$F$4,Param!$G$4),IF(AZ6="jour",Param!$H$4,Param!$I$4)),IF(AZ6="jour",Param!$J$4,Param!$K$4))</f>
        <v>oui</v>
      </c>
      <c r="BA3" s="19" t="str">
        <f>IF(ISERROR(VLOOKUP(BA4,Fer,1,FALSE))=TRUE,IF(NETWORKDAYS(BA$4,BA$4,Fer)&gt;0,IF(BA6="jour",Param!$F$4,Param!$G$4),IF(BA6="jour",Param!$H$4,Param!$I$4)),IF(BA6="jour",Param!$J$4,Param!$K$4))</f>
        <v>oui</v>
      </c>
      <c r="BB3" s="19" t="str">
        <f>IF(ISERROR(VLOOKUP(BA4,Fer,1,FALSE))=TRUE,IF(NETWORKDAYS(BA$4,BA$4,Fer)&gt;0,IF(BB6="jour",Param!$F$4,Param!$G$4),IF(BB6="jour",Param!$H$4,Param!$I$4)),IF(BB6="jour",Param!$J$4,Param!$K$4))</f>
        <v>oui</v>
      </c>
      <c r="BC3" s="19" t="str">
        <f>IF(ISERROR(VLOOKUP(BC4,Fer,1,FALSE))=TRUE,IF(NETWORKDAYS(BC$4,BC$4,Fer)&gt;0,IF(BC6="jour",Param!$F$4,Param!$G$4),IF(BC6="jour",Param!$H$4,Param!$I$4)),IF(BC6="jour",Param!$J$4,Param!$K$4))</f>
        <v>oui</v>
      </c>
      <c r="BD3" s="19" t="str">
        <f>IF(ISERROR(VLOOKUP(BC4,Fer,1,FALSE))=TRUE,IF(NETWORKDAYS(BC$4,BC$4,Fer)&gt;0,IF(BD6="jour",Param!$F$4,Param!$G$4),IF(BD6="jour",Param!$H$4,Param!$I$4)),IF(BD6="jour",Param!$J$4,Param!$K$4))</f>
        <v>oui</v>
      </c>
      <c r="BE3" s="19" t="str">
        <f>IF(ISERROR(VLOOKUP(BE4,Fer,1,FALSE))=TRUE,IF(NETWORKDAYS(BE$4,BE$4,Fer)&gt;0,IF(BE6="jour",Param!$F$4,Param!$G$4),IF(BE6="jour",Param!$H$4,Param!$I$4)),IF(BE6="jour",Param!$J$4,Param!$K$4))</f>
        <v>oui</v>
      </c>
      <c r="BF3" s="19" t="str">
        <f>IF(ISERROR(VLOOKUP(BE4,Fer,1,FALSE))=TRUE,IF(NETWORKDAYS(BE$4,BE$4,Fer)&gt;0,IF(BF6="jour",Param!$F$4,Param!$G$4),IF(BF6="jour",Param!$H$4,Param!$I$4)),IF(BF6="jour",Param!$J$4,Param!$K$4))</f>
        <v>oui</v>
      </c>
      <c r="BG3" s="19" t="str">
        <f>IF(ISERROR(VLOOKUP(BG4,Fer,1,FALSE))=TRUE,IF(NETWORKDAYS(BG$4,BG$4,Fer)&gt;0,IF(BG6="jour",Param!$F$4,Param!$G$4),IF(BG6="jour",Param!$H$4,Param!$I$4)),IF(BG6="jour",Param!$J$4,Param!$K$4))</f>
        <v>oui</v>
      </c>
      <c r="BH3" s="19" t="str">
        <f>IF(ISERROR(VLOOKUP(BG4,Fer,1,FALSE))=TRUE,IF(NETWORKDAYS(BG$4,BG$4,Fer)&gt;0,IF(BH6="jour",Param!$F$4,Param!$G$4),IF(BH6="jour",Param!$H$4,Param!$I$4)),IF(BH6="jour",Param!$J$4,Param!$K$4))</f>
        <v>oui</v>
      </c>
    </row>
    <row r="4" spans="1:60" ht="18">
      <c r="A4" s="42">
        <v>41754</v>
      </c>
      <c r="B4" s="73">
        <f>A4</f>
        <v>41754</v>
      </c>
      <c r="C4" s="74"/>
      <c r="D4" s="72">
        <f>B4+1</f>
        <v>41755</v>
      </c>
      <c r="E4" s="72"/>
      <c r="F4" s="72">
        <f>D4+1</f>
        <v>41756</v>
      </c>
      <c r="G4" s="72"/>
      <c r="H4" s="72">
        <f t="shared" ref="H4" si="0">F4+1</f>
        <v>41757</v>
      </c>
      <c r="I4" s="72"/>
      <c r="J4" s="72">
        <f t="shared" ref="J4" si="1">H4+1</f>
        <v>41758</v>
      </c>
      <c r="K4" s="72"/>
      <c r="L4" s="72">
        <f t="shared" ref="L4" si="2">J4+1</f>
        <v>41759</v>
      </c>
      <c r="M4" s="72"/>
      <c r="N4" s="72">
        <f t="shared" ref="N4" si="3">L4+1</f>
        <v>41760</v>
      </c>
      <c r="O4" s="72"/>
      <c r="P4" s="42">
        <f>Q4</f>
        <v>41761</v>
      </c>
      <c r="Q4" s="72">
        <f>N4+1</f>
        <v>41761</v>
      </c>
      <c r="R4" s="72"/>
      <c r="S4" s="72">
        <f>Q4+1</f>
        <v>41762</v>
      </c>
      <c r="T4" s="72"/>
      <c r="U4" s="72">
        <f t="shared" ref="U4" si="4">S4+1</f>
        <v>41763</v>
      </c>
      <c r="V4" s="72"/>
      <c r="W4" s="72">
        <f t="shared" ref="W4" si="5">U4+1</f>
        <v>41764</v>
      </c>
      <c r="X4" s="72"/>
      <c r="Y4" s="72">
        <f t="shared" ref="Y4" si="6">W4+1</f>
        <v>41765</v>
      </c>
      <c r="Z4" s="72"/>
      <c r="AA4" s="72">
        <f t="shared" ref="AA4" si="7">Y4+1</f>
        <v>41766</v>
      </c>
      <c r="AB4" s="72"/>
      <c r="AC4" s="72">
        <f>AA4+1</f>
        <v>41767</v>
      </c>
      <c r="AD4" s="72"/>
      <c r="AE4" s="42">
        <f>AF4</f>
        <v>41768</v>
      </c>
      <c r="AF4" s="72">
        <f>AC4+1</f>
        <v>41768</v>
      </c>
      <c r="AG4" s="72"/>
      <c r="AH4" s="72">
        <f>AF4+1</f>
        <v>41769</v>
      </c>
      <c r="AI4" s="72"/>
      <c r="AJ4" s="72">
        <f>AH4+1</f>
        <v>41770</v>
      </c>
      <c r="AK4" s="72"/>
      <c r="AL4" s="72">
        <f>AJ4+1</f>
        <v>41771</v>
      </c>
      <c r="AM4" s="72"/>
      <c r="AN4" s="72">
        <f>AL4+1</f>
        <v>41772</v>
      </c>
      <c r="AO4" s="72"/>
      <c r="AP4" s="72">
        <f>AN4+1</f>
        <v>41773</v>
      </c>
      <c r="AQ4" s="72"/>
      <c r="AR4" s="72">
        <f>AP4+1</f>
        <v>41774</v>
      </c>
      <c r="AS4" s="72"/>
      <c r="AT4" s="42">
        <f>AU4</f>
        <v>41775</v>
      </c>
      <c r="AU4" s="72">
        <f>AR4+1</f>
        <v>41775</v>
      </c>
      <c r="AV4" s="72"/>
      <c r="AW4" s="72">
        <f>AU4+1</f>
        <v>41776</v>
      </c>
      <c r="AX4" s="72"/>
      <c r="AY4" s="72">
        <f>AW4+1</f>
        <v>41777</v>
      </c>
      <c r="AZ4" s="72"/>
      <c r="BA4" s="72">
        <f>AY4+1</f>
        <v>41778</v>
      </c>
      <c r="BB4" s="72"/>
      <c r="BC4" s="72">
        <f>BA4+1</f>
        <v>41779</v>
      </c>
      <c r="BD4" s="72"/>
      <c r="BE4" s="72">
        <f>BC4+1</f>
        <v>41780</v>
      </c>
      <c r="BF4" s="72"/>
      <c r="BG4" s="72">
        <f>BE4+1</f>
        <v>41781</v>
      </c>
      <c r="BH4" s="72"/>
    </row>
    <row r="5" spans="1:60" hidden="1">
      <c r="A5" s="33"/>
      <c r="B5" s="34">
        <f>B4</f>
        <v>41754</v>
      </c>
      <c r="C5" s="35">
        <f>B4</f>
        <v>41754</v>
      </c>
      <c r="D5" s="36">
        <f>D4</f>
        <v>41755</v>
      </c>
      <c r="E5" s="36">
        <f>D4</f>
        <v>41755</v>
      </c>
      <c r="F5" s="36">
        <f>F4</f>
        <v>41756</v>
      </c>
      <c r="G5" s="36">
        <f>F4</f>
        <v>41756</v>
      </c>
      <c r="H5" s="36">
        <f>H4</f>
        <v>41757</v>
      </c>
      <c r="I5" s="36">
        <f>H4</f>
        <v>41757</v>
      </c>
      <c r="J5" s="36">
        <f>J4</f>
        <v>41758</v>
      </c>
      <c r="K5" s="36">
        <f>J4</f>
        <v>41758</v>
      </c>
      <c r="L5" s="36">
        <f>L4</f>
        <v>41759</v>
      </c>
      <c r="M5" s="36">
        <f>L4</f>
        <v>41759</v>
      </c>
      <c r="N5" s="36">
        <f>N4</f>
        <v>41760</v>
      </c>
      <c r="O5" s="36">
        <f>N4</f>
        <v>41760</v>
      </c>
      <c r="P5" s="33"/>
      <c r="Q5" s="36">
        <f t="shared" ref="Q5" si="8">Q4</f>
        <v>41761</v>
      </c>
      <c r="R5" s="36">
        <f t="shared" ref="R5" si="9">Q4</f>
        <v>41761</v>
      </c>
      <c r="S5" s="36">
        <f t="shared" ref="S5" si="10">S4</f>
        <v>41762</v>
      </c>
      <c r="T5" s="36">
        <f t="shared" ref="T5:BH5" si="11">S4</f>
        <v>41762</v>
      </c>
      <c r="U5" s="36">
        <f t="shared" ref="U5" si="12">U4</f>
        <v>41763</v>
      </c>
      <c r="V5" s="36">
        <f t="shared" si="11"/>
        <v>41763</v>
      </c>
      <c r="W5" s="36">
        <f t="shared" ref="W5" si="13">W4</f>
        <v>41764</v>
      </c>
      <c r="X5" s="36">
        <f t="shared" si="11"/>
        <v>41764</v>
      </c>
      <c r="Y5" s="36">
        <f t="shared" ref="Y5" si="14">Y4</f>
        <v>41765</v>
      </c>
      <c r="Z5" s="36">
        <f t="shared" si="11"/>
        <v>41765</v>
      </c>
      <c r="AA5" s="36">
        <f t="shared" ref="AA5" si="15">AA4</f>
        <v>41766</v>
      </c>
      <c r="AB5" s="36">
        <f t="shared" si="11"/>
        <v>41766</v>
      </c>
      <c r="AC5" s="36">
        <f>AC4</f>
        <v>41767</v>
      </c>
      <c r="AD5" s="36">
        <f>AC4</f>
        <v>41767</v>
      </c>
      <c r="AE5" s="33"/>
      <c r="AF5" s="36">
        <f t="shared" ref="AF5" si="16">AF4</f>
        <v>41768</v>
      </c>
      <c r="AG5" s="36">
        <f t="shared" si="11"/>
        <v>41768</v>
      </c>
      <c r="AH5" s="36">
        <f>AH4</f>
        <v>41769</v>
      </c>
      <c r="AI5" s="36">
        <f t="shared" si="11"/>
        <v>41769</v>
      </c>
      <c r="AJ5" s="36">
        <f>AJ4</f>
        <v>41770</v>
      </c>
      <c r="AK5" s="36">
        <f>AJ4</f>
        <v>41770</v>
      </c>
      <c r="AL5" s="36">
        <f t="shared" ref="AL5" si="17">AL4</f>
        <v>41771</v>
      </c>
      <c r="AM5" s="36">
        <f t="shared" si="11"/>
        <v>41771</v>
      </c>
      <c r="AN5" s="36">
        <f t="shared" ref="AN5" si="18">AN4</f>
        <v>41772</v>
      </c>
      <c r="AO5" s="36">
        <f t="shared" si="11"/>
        <v>41772</v>
      </c>
      <c r="AP5" s="36">
        <f t="shared" ref="AP5" si="19">AP4</f>
        <v>41773</v>
      </c>
      <c r="AQ5" s="36">
        <f t="shared" si="11"/>
        <v>41773</v>
      </c>
      <c r="AR5" s="36">
        <f t="shared" ref="AR5" si="20">AR4</f>
        <v>41774</v>
      </c>
      <c r="AS5" s="36">
        <f t="shared" si="11"/>
        <v>41774</v>
      </c>
      <c r="AT5" s="33"/>
      <c r="AU5" s="36">
        <f t="shared" ref="AU5" si="21">AU4</f>
        <v>41775</v>
      </c>
      <c r="AV5" s="36">
        <f t="shared" si="11"/>
        <v>41775</v>
      </c>
      <c r="AW5" s="36">
        <f t="shared" ref="AW5" si="22">AW4</f>
        <v>41776</v>
      </c>
      <c r="AX5" s="36">
        <f t="shared" si="11"/>
        <v>41776</v>
      </c>
      <c r="AY5" s="36">
        <f t="shared" ref="AY5" si="23">AY4</f>
        <v>41777</v>
      </c>
      <c r="AZ5" s="36">
        <f t="shared" si="11"/>
        <v>41777</v>
      </c>
      <c r="BA5" s="36">
        <f t="shared" ref="BA5" si="24">BA4</f>
        <v>41778</v>
      </c>
      <c r="BB5" s="36">
        <f t="shared" si="11"/>
        <v>41778</v>
      </c>
      <c r="BC5" s="36">
        <f t="shared" ref="BC5" si="25">BC4</f>
        <v>41779</v>
      </c>
      <c r="BD5" s="36">
        <f t="shared" si="11"/>
        <v>41779</v>
      </c>
      <c r="BE5" s="36">
        <f t="shared" ref="BE5" si="26">BE4</f>
        <v>41780</v>
      </c>
      <c r="BF5" s="36">
        <f t="shared" si="11"/>
        <v>41780</v>
      </c>
      <c r="BG5" s="36">
        <f t="shared" ref="BG5" si="27">BG4</f>
        <v>41781</v>
      </c>
      <c r="BH5" s="36">
        <f t="shared" si="11"/>
        <v>41781</v>
      </c>
    </row>
    <row r="6" spans="1:60" ht="12" customHeight="1">
      <c r="A6" s="39" t="s">
        <v>22</v>
      </c>
      <c r="B6" s="37" t="s">
        <v>0</v>
      </c>
      <c r="C6" s="37" t="s">
        <v>1</v>
      </c>
      <c r="D6" s="37" t="s">
        <v>0</v>
      </c>
      <c r="E6" s="37" t="s">
        <v>1</v>
      </c>
      <c r="F6" s="37" t="s">
        <v>0</v>
      </c>
      <c r="G6" s="37" t="s">
        <v>1</v>
      </c>
      <c r="H6" s="37" t="s">
        <v>0</v>
      </c>
      <c r="I6" s="37" t="s">
        <v>1</v>
      </c>
      <c r="J6" s="37" t="s">
        <v>0</v>
      </c>
      <c r="K6" s="37" t="s">
        <v>1</v>
      </c>
      <c r="L6" s="37" t="s">
        <v>0</v>
      </c>
      <c r="M6" s="37" t="s">
        <v>1</v>
      </c>
      <c r="N6" s="37" t="s">
        <v>0</v>
      </c>
      <c r="O6" s="37" t="s">
        <v>1</v>
      </c>
      <c r="P6" s="39" t="s">
        <v>24</v>
      </c>
      <c r="Q6" s="37" t="s">
        <v>0</v>
      </c>
      <c r="R6" s="37" t="s">
        <v>1</v>
      </c>
      <c r="S6" s="37" t="s">
        <v>0</v>
      </c>
      <c r="T6" s="37" t="s">
        <v>1</v>
      </c>
      <c r="U6" s="37" t="s">
        <v>0</v>
      </c>
      <c r="V6" s="37" t="s">
        <v>1</v>
      </c>
      <c r="W6" s="37" t="s">
        <v>0</v>
      </c>
      <c r="X6" s="37" t="s">
        <v>1</v>
      </c>
      <c r="Y6" s="37" t="s">
        <v>0</v>
      </c>
      <c r="Z6" s="37" t="s">
        <v>1</v>
      </c>
      <c r="AA6" s="37" t="s">
        <v>0</v>
      </c>
      <c r="AB6" s="37" t="s">
        <v>1</v>
      </c>
      <c r="AC6" s="37" t="s">
        <v>0</v>
      </c>
      <c r="AD6" s="37" t="s">
        <v>1</v>
      </c>
      <c r="AE6" s="39" t="s">
        <v>25</v>
      </c>
      <c r="AF6" s="37" t="s">
        <v>0</v>
      </c>
      <c r="AG6" s="37" t="s">
        <v>1</v>
      </c>
      <c r="AH6" s="37" t="s">
        <v>0</v>
      </c>
      <c r="AI6" s="37" t="s">
        <v>1</v>
      </c>
      <c r="AJ6" s="37" t="s">
        <v>0</v>
      </c>
      <c r="AK6" s="37" t="s">
        <v>1</v>
      </c>
      <c r="AL6" s="37" t="s">
        <v>0</v>
      </c>
      <c r="AM6" s="37" t="s">
        <v>1</v>
      </c>
      <c r="AN6" s="37" t="s">
        <v>0</v>
      </c>
      <c r="AO6" s="37" t="s">
        <v>1</v>
      </c>
      <c r="AP6" s="37" t="s">
        <v>0</v>
      </c>
      <c r="AQ6" s="37" t="s">
        <v>1</v>
      </c>
      <c r="AR6" s="37" t="s">
        <v>0</v>
      </c>
      <c r="AS6" s="37" t="s">
        <v>1</v>
      </c>
      <c r="AT6" s="39" t="s">
        <v>26</v>
      </c>
      <c r="AU6" s="37" t="s">
        <v>0</v>
      </c>
      <c r="AV6" s="37" t="s">
        <v>1</v>
      </c>
      <c r="AW6" s="37" t="s">
        <v>0</v>
      </c>
      <c r="AX6" s="37" t="s">
        <v>1</v>
      </c>
      <c r="AY6" s="37" t="s">
        <v>0</v>
      </c>
      <c r="AZ6" s="37" t="s">
        <v>1</v>
      </c>
      <c r="BA6" s="37" t="s">
        <v>0</v>
      </c>
      <c r="BB6" s="37" t="s">
        <v>1</v>
      </c>
      <c r="BC6" s="37" t="s">
        <v>0</v>
      </c>
      <c r="BD6" s="37" t="s">
        <v>1</v>
      </c>
      <c r="BE6" s="37" t="s">
        <v>0</v>
      </c>
      <c r="BF6" s="37" t="s">
        <v>1</v>
      </c>
      <c r="BG6" s="37" t="s">
        <v>0</v>
      </c>
      <c r="BH6" s="37" t="s">
        <v>1</v>
      </c>
    </row>
    <row r="7" spans="1:60" ht="15" customHeight="1">
      <c r="A7" s="56" t="s">
        <v>51</v>
      </c>
      <c r="B7" s="20"/>
      <c r="C7" s="27" t="s">
        <v>36</v>
      </c>
      <c r="D7" s="27"/>
      <c r="E7" s="27"/>
      <c r="F7" s="27"/>
      <c r="G7" s="27"/>
      <c r="H7" s="27"/>
      <c r="I7" s="27" t="s">
        <v>36</v>
      </c>
      <c r="J7" s="27"/>
      <c r="K7" s="27"/>
      <c r="L7" s="27"/>
      <c r="M7" s="27" t="s">
        <v>36</v>
      </c>
      <c r="N7" s="27"/>
      <c r="O7" s="27" t="s">
        <v>36</v>
      </c>
      <c r="P7" s="56" t="s">
        <v>52</v>
      </c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79" t="s">
        <v>53</v>
      </c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56" t="s">
        <v>50</v>
      </c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</row>
    <row r="8" spans="1:60" ht="15" customHeight="1">
      <c r="A8" s="56" t="s">
        <v>54</v>
      </c>
      <c r="B8" s="20"/>
      <c r="C8" s="27" t="s">
        <v>40</v>
      </c>
      <c r="D8" s="27" t="s">
        <v>36</v>
      </c>
      <c r="E8" s="27" t="s">
        <v>36</v>
      </c>
      <c r="F8" s="27"/>
      <c r="G8" s="27" t="s">
        <v>36</v>
      </c>
      <c r="H8" s="27"/>
      <c r="I8" s="27" t="s">
        <v>40</v>
      </c>
      <c r="J8" s="27"/>
      <c r="K8" s="27" t="s">
        <v>36</v>
      </c>
      <c r="L8" s="27"/>
      <c r="M8" s="27" t="s">
        <v>36</v>
      </c>
      <c r="N8" s="27"/>
      <c r="O8" s="27" t="s">
        <v>36</v>
      </c>
      <c r="P8" s="56" t="s">
        <v>55</v>
      </c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79" t="s">
        <v>47</v>
      </c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56" t="s">
        <v>56</v>
      </c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</row>
    <row r="9" spans="1:60" ht="15" customHeight="1">
      <c r="A9" s="56" t="s">
        <v>48</v>
      </c>
      <c r="B9" s="20"/>
      <c r="C9" s="27" t="s">
        <v>36</v>
      </c>
      <c r="D9" s="27" t="s">
        <v>36</v>
      </c>
      <c r="E9" s="27" t="s">
        <v>36</v>
      </c>
      <c r="F9" s="27" t="s">
        <v>36</v>
      </c>
      <c r="G9" s="27" t="s">
        <v>36</v>
      </c>
      <c r="H9" s="27"/>
      <c r="I9" s="27" t="s">
        <v>36</v>
      </c>
      <c r="J9" s="27"/>
      <c r="K9" s="27" t="s">
        <v>36</v>
      </c>
      <c r="L9" s="27"/>
      <c r="M9" s="27" t="s">
        <v>36</v>
      </c>
      <c r="N9" s="27"/>
      <c r="O9" s="27" t="s">
        <v>36</v>
      </c>
      <c r="P9" s="56" t="s">
        <v>57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80" t="s">
        <v>59</v>
      </c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56" t="s">
        <v>62</v>
      </c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</row>
    <row r="10" spans="1:60" ht="15" customHeight="1">
      <c r="A10" s="26"/>
      <c r="B10" s="20"/>
      <c r="C10" s="27" t="s">
        <v>36</v>
      </c>
      <c r="D10" s="27" t="s">
        <v>36</v>
      </c>
      <c r="E10" s="27" t="s">
        <v>36</v>
      </c>
      <c r="F10" s="27" t="s">
        <v>36</v>
      </c>
      <c r="G10" s="27" t="s">
        <v>36</v>
      </c>
      <c r="H10" s="27"/>
      <c r="I10" s="27" t="s">
        <v>36</v>
      </c>
      <c r="J10" s="27"/>
      <c r="K10" s="27"/>
      <c r="L10" s="27"/>
      <c r="M10" s="27" t="s">
        <v>36</v>
      </c>
      <c r="N10" s="27"/>
      <c r="O10" s="27" t="s">
        <v>36</v>
      </c>
      <c r="P10" s="56" t="s">
        <v>58</v>
      </c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80" t="s">
        <v>60</v>
      </c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56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</row>
    <row r="11" spans="1:60" ht="15" customHeight="1">
      <c r="A11" s="52"/>
      <c r="B11" s="20"/>
      <c r="C11" s="27" t="s">
        <v>36</v>
      </c>
      <c r="D11" s="27" t="s">
        <v>36</v>
      </c>
      <c r="E11" s="27" t="s">
        <v>36</v>
      </c>
      <c r="F11" s="27" t="s">
        <v>36</v>
      </c>
      <c r="G11" s="27" t="s">
        <v>36</v>
      </c>
      <c r="H11" s="27"/>
      <c r="I11" s="27" t="s">
        <v>41</v>
      </c>
      <c r="J11" s="27"/>
      <c r="K11" s="27" t="s">
        <v>36</v>
      </c>
      <c r="L11" s="27"/>
      <c r="M11" s="27" t="s">
        <v>36</v>
      </c>
      <c r="N11" s="27"/>
      <c r="O11" s="27" t="s">
        <v>36</v>
      </c>
      <c r="P11" s="56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80" t="s">
        <v>61</v>
      </c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56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</row>
    <row r="12" spans="1:60" ht="15" customHeight="1">
      <c r="A12" s="26"/>
      <c r="B12" s="20"/>
      <c r="C12" s="27" t="s">
        <v>36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81" t="s">
        <v>49</v>
      </c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56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</row>
    <row r="13" spans="1:60" ht="15" customHeight="1">
      <c r="A13" s="26"/>
      <c r="B13" s="20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6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6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</row>
    <row r="14" spans="1:60" ht="15" customHeight="1">
      <c r="A14" s="26"/>
      <c r="B14" s="20"/>
      <c r="C14" s="27" t="s">
        <v>42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6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6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</row>
    <row r="15" spans="1:60" ht="15" customHeight="1">
      <c r="A15" s="52"/>
      <c r="B15" s="20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6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6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</row>
    <row r="16" spans="1:60" ht="15" customHeight="1">
      <c r="A16" s="26"/>
      <c r="B16" s="20"/>
      <c r="C16" s="27" t="s">
        <v>36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6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6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</row>
    <row r="17" spans="1:60" ht="15" customHeight="1">
      <c r="A17" s="26"/>
      <c r="B17" s="20"/>
      <c r="C17" s="27" t="s">
        <v>36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6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6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</row>
    <row r="18" spans="1:60" ht="15" customHeight="1">
      <c r="A18" s="26"/>
      <c r="B18" s="20"/>
      <c r="C18" s="27" t="s">
        <v>36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6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6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</row>
    <row r="19" spans="1:60" ht="15" customHeight="1">
      <c r="A19" s="26"/>
      <c r="B19" s="20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6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6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</row>
    <row r="20" spans="1:60" ht="15" customHeight="1">
      <c r="A20" s="26"/>
      <c r="B20" s="20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6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6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6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</row>
    <row r="21" spans="1:60" ht="15" customHeight="1">
      <c r="A21" s="26"/>
      <c r="B21" s="20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6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6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6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</row>
    <row r="22" spans="1:60" ht="12" customHeight="1">
      <c r="A22" s="41" t="s">
        <v>23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1" t="s">
        <v>23</v>
      </c>
      <c r="AE22" s="41" t="s">
        <v>23</v>
      </c>
      <c r="AT22" s="41" t="s">
        <v>23</v>
      </c>
    </row>
    <row r="23" spans="1:60" ht="15" customHeight="1">
      <c r="A23" s="56" t="s">
        <v>52</v>
      </c>
      <c r="B23" s="20"/>
      <c r="C23" s="27"/>
      <c r="D23" s="27"/>
      <c r="E23" s="27"/>
      <c r="F23" s="27"/>
      <c r="G23" s="27"/>
      <c r="H23" s="27"/>
      <c r="I23" s="27" t="s">
        <v>36</v>
      </c>
      <c r="J23" s="27"/>
      <c r="K23" s="27"/>
      <c r="L23" s="27"/>
      <c r="M23" s="27"/>
      <c r="N23" s="27"/>
      <c r="O23" s="27"/>
      <c r="P23" s="56" t="s">
        <v>51</v>
      </c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79" t="s">
        <v>51</v>
      </c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56" t="s">
        <v>51</v>
      </c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</row>
    <row r="24" spans="1:60" ht="15" customHeight="1">
      <c r="A24" s="56" t="s">
        <v>53</v>
      </c>
      <c r="B24" s="20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 t="s">
        <v>36</v>
      </c>
      <c r="N24" s="27"/>
      <c r="O24" s="27"/>
      <c r="P24" s="56" t="s">
        <v>53</v>
      </c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79" t="s">
        <v>52</v>
      </c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56" t="s">
        <v>52</v>
      </c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</row>
    <row r="25" spans="1:60" ht="15" customHeight="1">
      <c r="A25" s="56" t="s">
        <v>50</v>
      </c>
      <c r="B25" s="20"/>
      <c r="C25" s="27" t="s">
        <v>36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56" t="s">
        <v>50</v>
      </c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79" t="s">
        <v>50</v>
      </c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56" t="s">
        <v>53</v>
      </c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</row>
    <row r="26" spans="1:60" ht="15" customHeight="1">
      <c r="A26" s="56" t="s">
        <v>55</v>
      </c>
      <c r="B26" s="20"/>
      <c r="C26" s="27"/>
      <c r="D26" s="27"/>
      <c r="E26" s="27"/>
      <c r="F26" s="27"/>
      <c r="G26" s="27"/>
      <c r="H26" s="27"/>
      <c r="I26" s="27" t="s">
        <v>36</v>
      </c>
      <c r="J26" s="27"/>
      <c r="K26" s="27"/>
      <c r="L26" s="27"/>
      <c r="M26" s="27"/>
      <c r="N26" s="27"/>
      <c r="O26" s="27"/>
      <c r="P26" s="56" t="s">
        <v>54</v>
      </c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79" t="s">
        <v>54</v>
      </c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56" t="s">
        <v>54</v>
      </c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</row>
    <row r="27" spans="1:60" ht="15" customHeight="1">
      <c r="A27" s="56" t="s">
        <v>47</v>
      </c>
      <c r="B27" s="20"/>
      <c r="C27" s="27"/>
      <c r="D27" s="27" t="s">
        <v>36</v>
      </c>
      <c r="E27" s="27" t="s">
        <v>36</v>
      </c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56" t="s">
        <v>47</v>
      </c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79" t="s">
        <v>55</v>
      </c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56" t="s">
        <v>55</v>
      </c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</row>
    <row r="28" spans="1:60" ht="15" customHeight="1">
      <c r="A28" s="56" t="s">
        <v>56</v>
      </c>
      <c r="B28" s="20"/>
      <c r="C28" s="27" t="s">
        <v>36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56" t="s">
        <v>56</v>
      </c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79" t="s">
        <v>56</v>
      </c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56" t="s">
        <v>47</v>
      </c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</row>
    <row r="29" spans="1:60" ht="15" customHeight="1">
      <c r="A29" s="56" t="s">
        <v>57</v>
      </c>
      <c r="B29" s="20"/>
      <c r="C29" s="27"/>
      <c r="D29" s="27"/>
      <c r="E29" s="27"/>
      <c r="F29" s="27"/>
      <c r="G29" s="27"/>
      <c r="H29" s="27"/>
      <c r="I29" s="27"/>
      <c r="J29" s="27"/>
      <c r="K29" s="27" t="s">
        <v>36</v>
      </c>
      <c r="L29" s="27"/>
      <c r="M29" s="27"/>
      <c r="N29" s="27"/>
      <c r="O29" s="27"/>
      <c r="P29" s="56" t="s">
        <v>48</v>
      </c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80" t="s">
        <v>48</v>
      </c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56" t="s">
        <v>48</v>
      </c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</row>
    <row r="30" spans="1:60" ht="15" customHeight="1">
      <c r="A30" s="56" t="s">
        <v>58</v>
      </c>
      <c r="B30" s="20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 t="s">
        <v>36</v>
      </c>
      <c r="N30" s="27"/>
      <c r="O30" s="27"/>
      <c r="P30" s="56" t="s">
        <v>59</v>
      </c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80" t="s">
        <v>57</v>
      </c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56" t="s">
        <v>57</v>
      </c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</row>
    <row r="31" spans="1:60" ht="15" customHeight="1">
      <c r="A31" s="56" t="s">
        <v>59</v>
      </c>
      <c r="B31" s="20"/>
      <c r="C31" s="27"/>
      <c r="D31" s="27"/>
      <c r="E31" s="27"/>
      <c r="F31" s="27"/>
      <c r="G31" s="27"/>
      <c r="H31" s="27"/>
      <c r="I31" s="27" t="s">
        <v>36</v>
      </c>
      <c r="J31" s="27"/>
      <c r="K31" s="27"/>
      <c r="L31" s="27"/>
      <c r="M31" s="27"/>
      <c r="N31" s="27"/>
      <c r="O31" s="27"/>
      <c r="P31" s="56" t="s">
        <v>60</v>
      </c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80" t="s">
        <v>58</v>
      </c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56" t="s">
        <v>58</v>
      </c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</row>
    <row r="32" spans="1:60" ht="15" customHeight="1">
      <c r="A32" s="56" t="s">
        <v>60</v>
      </c>
      <c r="B32" s="20"/>
      <c r="C32" s="27" t="s">
        <v>36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56" t="s">
        <v>61</v>
      </c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80" t="s">
        <v>62</v>
      </c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56" t="s">
        <v>59</v>
      </c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</row>
    <row r="33" spans="1:60" ht="15" customHeight="1">
      <c r="A33" s="56" t="s">
        <v>61</v>
      </c>
      <c r="B33" s="20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 t="s">
        <v>36</v>
      </c>
      <c r="P33" s="56" t="s">
        <v>62</v>
      </c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6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56" t="s">
        <v>60</v>
      </c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</row>
    <row r="34" spans="1:60" ht="15" customHeight="1">
      <c r="A34" s="56" t="s">
        <v>62</v>
      </c>
      <c r="B34" s="20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56" t="s">
        <v>49</v>
      </c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6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56" t="s">
        <v>61</v>
      </c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</row>
    <row r="35" spans="1:60" ht="15" customHeight="1">
      <c r="A35" s="81" t="s">
        <v>49</v>
      </c>
      <c r="B35" s="20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6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6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81" t="s">
        <v>49</v>
      </c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</row>
    <row r="36" spans="1:60" ht="15" customHeight="1">
      <c r="A36" s="26"/>
      <c r="B36" s="20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6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6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6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</row>
    <row r="37" spans="1:60" ht="15" customHeight="1">
      <c r="A37" s="26"/>
      <c r="B37" s="20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6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6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6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</row>
    <row r="38" spans="1:60" ht="15" customHeight="1">
      <c r="A38" s="26"/>
      <c r="B38" s="20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6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6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6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</row>
    <row r="39" spans="1:60" ht="15" customHeight="1">
      <c r="A39" s="26"/>
      <c r="B39" s="20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6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6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6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</row>
    <row r="40" spans="1:60" ht="15" customHeight="1">
      <c r="A40" s="26"/>
      <c r="B40" s="20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6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6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6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</row>
    <row r="41" spans="1:60" ht="15" customHeight="1">
      <c r="A41" s="26"/>
      <c r="B41" s="20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6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6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6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</row>
    <row r="42" spans="1:60" ht="15" customHeight="1">
      <c r="A42" s="26"/>
      <c r="B42" s="20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6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6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6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</row>
    <row r="43" spans="1:60" ht="15" customHeight="1">
      <c r="A43" s="26"/>
      <c r="B43" s="20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6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6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6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</row>
    <row r="44" spans="1:60" ht="15" customHeight="1">
      <c r="A44" s="26"/>
      <c r="B44" s="20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6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6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6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</row>
    <row r="45" spans="1:60" ht="15" customHeight="1">
      <c r="A45" s="26"/>
      <c r="B45" s="20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6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6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6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</row>
    <row r="46" spans="1:60" ht="15" customHeight="1">
      <c r="A46" s="26"/>
      <c r="B46" s="20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6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6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6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</row>
    <row r="47" spans="1:60" ht="15" customHeight="1">
      <c r="A47" s="26"/>
      <c r="B47" s="20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6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6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6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</row>
    <row r="48" spans="1:60" ht="15" customHeight="1">
      <c r="A48" s="26"/>
      <c r="B48" s="20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6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6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6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</row>
    <row r="49" spans="1:60" ht="15" customHeight="1">
      <c r="A49" s="26"/>
      <c r="B49" s="20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6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6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6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</row>
    <row r="50" spans="1:60" ht="15" customHeight="1">
      <c r="A50" s="26"/>
      <c r="B50" s="20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6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6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6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</row>
    <row r="51" spans="1:60" ht="15" customHeight="1">
      <c r="A51" s="26"/>
      <c r="B51" s="20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6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6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6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</row>
    <row r="52" spans="1:60" ht="15" customHeight="1">
      <c r="A52" s="26"/>
      <c r="B52" s="20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6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6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6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</row>
    <row r="53" spans="1:60" ht="15" customHeight="1">
      <c r="A53" s="26"/>
      <c r="B53" s="20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6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6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6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</row>
    <row r="54" spans="1:60" ht="15" customHeight="1">
      <c r="A54" s="26"/>
      <c r="B54" s="20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6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6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6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</row>
    <row r="55" spans="1:60" ht="15" customHeight="1">
      <c r="A55" s="26"/>
      <c r="B55" s="20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6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6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6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</row>
    <row r="56" spans="1:60" ht="15" customHeight="1">
      <c r="A56" s="26"/>
      <c r="B56" s="20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6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6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6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</row>
    <row r="57" spans="1:60" ht="15" customHeight="1">
      <c r="A57" s="26"/>
      <c r="B57" s="20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6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6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6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</row>
    <row r="58" spans="1:60" ht="15" customHeight="1">
      <c r="A58" s="26"/>
      <c r="B58" s="20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6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6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6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</row>
    <row r="59" spans="1:60" ht="15" customHeight="1">
      <c r="A59" s="26"/>
      <c r="B59" s="20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6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6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6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</row>
    <row r="60" spans="1:60" ht="15" customHeight="1">
      <c r="A60" s="26"/>
      <c r="B60" s="20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6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6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6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</row>
    <row r="61" spans="1:60" ht="15" customHeight="1">
      <c r="A61" s="26"/>
      <c r="B61" s="20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6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6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6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</row>
    <row r="62" spans="1:60" ht="15" customHeight="1">
      <c r="A62" s="26"/>
      <c r="B62" s="20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6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6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6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</row>
    <row r="63" spans="1:60" ht="15" customHeight="1">
      <c r="A63" s="26"/>
      <c r="B63" s="20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6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6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6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</row>
    <row r="64" spans="1:60" ht="15" customHeight="1">
      <c r="A64" s="26"/>
      <c r="B64" s="20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6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6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6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</row>
    <row r="65" spans="1:60" ht="15" customHeight="1">
      <c r="A65" s="26"/>
      <c r="B65" s="20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6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6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6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</row>
    <row r="66" spans="1:60" ht="15" customHeight="1">
      <c r="A66" s="26"/>
      <c r="B66" s="20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6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6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6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</row>
    <row r="67" spans="1:60" ht="15" customHeight="1">
      <c r="A67" s="26"/>
      <c r="B67" s="20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6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6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6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</row>
  </sheetData>
  <mergeCells count="28">
    <mergeCell ref="L4:M4"/>
    <mergeCell ref="B4:C4"/>
    <mergeCell ref="D4:E4"/>
    <mergeCell ref="F4:G4"/>
    <mergeCell ref="H4:I4"/>
    <mergeCell ref="J4:K4"/>
    <mergeCell ref="AL4:AM4"/>
    <mergeCell ref="N4:O4"/>
    <mergeCell ref="Q4:R4"/>
    <mergeCell ref="S4:T4"/>
    <mergeCell ref="U4:V4"/>
    <mergeCell ref="W4:X4"/>
    <mergeCell ref="Y4:Z4"/>
    <mergeCell ref="AA4:AB4"/>
    <mergeCell ref="AC4:AD4"/>
    <mergeCell ref="AF4:AG4"/>
    <mergeCell ref="AH4:AI4"/>
    <mergeCell ref="AJ4:AK4"/>
    <mergeCell ref="BA4:BB4"/>
    <mergeCell ref="BC4:BD4"/>
    <mergeCell ref="BE4:BF4"/>
    <mergeCell ref="BG4:BH4"/>
    <mergeCell ref="AN4:AO4"/>
    <mergeCell ref="AP4:AQ4"/>
    <mergeCell ref="AR4:AS4"/>
    <mergeCell ref="AU4:AV4"/>
    <mergeCell ref="AW4:AX4"/>
    <mergeCell ref="AY4:AZ4"/>
  </mergeCells>
  <conditionalFormatting sqref="B6:O6 Q6:AD6 AF6:AS6 AU6:BH6">
    <cfRule type="cellIs" dxfId="21" priority="5" operator="equal">
      <formula>"nuit"</formula>
    </cfRule>
    <cfRule type="cellIs" dxfId="20" priority="6" operator="equal">
      <formula>"jour"</formula>
    </cfRule>
  </conditionalFormatting>
  <conditionalFormatting sqref="B4:O4 Q4:AD4 AF4:AS4 AU4:BH4">
    <cfRule type="expression" dxfId="19" priority="3">
      <formula>AND(B4&gt;0,OR(NOT(ISNA(MATCH(B4,Fer,0)))))</formula>
    </cfRule>
    <cfRule type="expression" dxfId="18" priority="4">
      <formula>AND(B5&gt;0,OR(WEEKDAY(B5,2)&gt;5))</formula>
    </cfRule>
  </conditionalFormatting>
  <conditionalFormatting sqref="B7:O21 Q7:AD21 AF7:AS21 AU7:BH21 B23:O67 Q23:AD67 AF23:AS67 AU23:BH67">
    <cfRule type="expression" dxfId="17" priority="1">
      <formula>AND(B$5&gt;0,OR(NOT(ISNA(MATCH(B$5,Fer,0)))))</formula>
    </cfRule>
    <cfRule type="expression" dxfId="16" priority="2">
      <formula>AND(B$5&gt;0,OR(WEEKDAY(B$5,2)&gt;5))</formula>
    </cfRule>
  </conditionalFormatting>
  <printOptions horizontalCentered="1"/>
  <pageMargins left="0.11811023622047245" right="0.11811023622047245" top="0.35433070866141736" bottom="0.15748031496062992" header="0.11811023622047245" footer="0.31496062992125984"/>
  <pageSetup paperSize="9" scale="85" fitToWidth="4" orientation="portrait" r:id="rId1"/>
  <headerFooter>
    <oddHeader>&amp;C&amp;"Arial,Gras"&amp;14DISPONIBILITE A RENSEIGNER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H67"/>
  <sheetViews>
    <sheetView workbookViewId="0"/>
  </sheetViews>
  <sheetFormatPr baseColWidth="10" defaultRowHeight="12.75"/>
  <cols>
    <col min="1" max="1" width="15.7109375" customWidth="1"/>
    <col min="2" max="15" width="5.7109375" customWidth="1"/>
    <col min="16" max="16" width="15.7109375" customWidth="1"/>
    <col min="17" max="30" width="5.7109375" customWidth="1"/>
    <col min="31" max="31" width="15.7109375" customWidth="1"/>
    <col min="32" max="45" width="5.7109375" customWidth="1"/>
    <col min="46" max="46" width="15.7109375" customWidth="1"/>
    <col min="47" max="72" width="5.7109375" customWidth="1"/>
  </cols>
  <sheetData>
    <row r="1" spans="1:60">
      <c r="A1" s="24"/>
    </row>
    <row r="2" spans="1:60" hidden="1">
      <c r="A2" s="24"/>
      <c r="B2" s="19" t="str">
        <f>IF(ISERROR(VLOOKUP(B3,Fer,1,FALSE))=TRUE,IF(NETWORKDAYS(B$3,B$3,Fer)&gt;0,IF(B5="jour",Param!$F$4,Param!$G$4),IF(B5="jour",Param!$H$4,Param!$I$4)),IF(B5="jour",Param!$J$4,Param!$K$4))</f>
        <v>oui</v>
      </c>
      <c r="C2" s="19" t="str">
        <f>IF(ISERROR(VLOOKUP(B3,Fer,1,FALSE))=TRUE,IF(NETWORKDAYS(B$3,B$3,Fer)&gt;0,IF(C5="jour",Param!$F$4,Param!$G$4),IF(C5="jour",Param!$H$4,Param!$I$4)),IF(C5="jour",Param!$J$4,Param!$K$4))</f>
        <v>oui</v>
      </c>
      <c r="D2" s="19" t="str">
        <f>IF(ISERROR(VLOOKUP(D3,Fer,1,FALSE))=TRUE,IF(NETWORKDAYS(D$3,D$3,Fer)&gt;0,IF(D5="jour",Param!$F$4,Param!$G$4),IF(D5="jour",Param!$H$4,Param!$I$4)),IF(D5="jour",Param!$J$4,Param!$K$4))</f>
        <v>oui</v>
      </c>
      <c r="E2" s="19" t="str">
        <f>IF(ISERROR(VLOOKUP(D3,Fer,1,FALSE))=TRUE,IF(NETWORKDAYS(D$3,D$3,Fer)&gt;0,IF(E5="jour",Param!$F$4,Param!$G$4),IF(E5="jour",Param!$H$4,Param!$I$4)),IF(E5="jour",Param!$J$4,Param!$K$4))</f>
        <v>oui</v>
      </c>
      <c r="F2" s="19" t="str">
        <f>IF(ISERROR(VLOOKUP(F3,Fer,1,FALSE))=TRUE,IF(NETWORKDAYS(F$3,F$3,Fer)&gt;0,IF(F5="jour",Param!$F$4,Param!$G$4),IF(F5="jour",Param!$H$4,Param!$I$4)),IF(F5="jour",Param!$J$4,Param!$K$4))</f>
        <v>oui</v>
      </c>
      <c r="G2" s="19" t="str">
        <f>IF(ISERROR(VLOOKUP(F3,Fer,1,FALSE))=TRUE,IF(NETWORKDAYS(F$3,F$3,Fer)&gt;0,IF(G5="jour",Param!$F$4,Param!$G$4),IF(G5="jour",Param!$H$4,Param!$I$4)),IF(G5="jour",Param!$J$4,Param!$K$4))</f>
        <v>oui</v>
      </c>
      <c r="H2" s="19" t="str">
        <f>IF(ISERROR(VLOOKUP(H3,Fer,1,FALSE))=TRUE,IF(NETWORKDAYS(H$3,H$3,Fer)&gt;0,IF(H5="jour",Param!$F$4,Param!$G$4),IF(H5="jour",Param!$H$4,Param!$I$4)),IF(H5="jour",Param!$J$4,Param!$K$4))</f>
        <v>oui</v>
      </c>
      <c r="I2" s="19" t="str">
        <f>IF(ISERROR(VLOOKUP(H3,Fer,1,FALSE))=TRUE,IF(NETWORKDAYS(H$3,H$3,Fer)&gt;0,IF(I5="jour",Param!$F$4,Param!$G$4),IF(I5="jour",Param!$H$4,Param!$I$4)),IF(I5="jour",Param!$J$4,Param!$K$4))</f>
        <v>oui</v>
      </c>
      <c r="J2" s="19" t="str">
        <f>IF(ISERROR(VLOOKUP(J3,Fer,1,FALSE))=TRUE,IF(NETWORKDAYS(J$3,J$3,Fer)&gt;0,IF(J5="jour",Param!$F$4,Param!$G$4),IF(J5="jour",Param!$H$4,Param!$I$4)),IF(J5="jour",Param!$J$4,Param!$K$4))</f>
        <v>oui</v>
      </c>
      <c r="K2" s="19" t="str">
        <f>IF(ISERROR(VLOOKUP(J3,Fer,1,FALSE))=TRUE,IF(NETWORKDAYS(J$3,J$3,Fer)&gt;0,IF(K5="jour",Param!$F$4,Param!$G$4),IF(K5="jour",Param!$H$4,Param!$I$4)),IF(K5="jour",Param!$J$4,Param!$K$4))</f>
        <v>oui</v>
      </c>
      <c r="L2" s="19" t="str">
        <f>IF(ISERROR(VLOOKUP(L3,Fer,1,FALSE))=TRUE,IF(NETWORKDAYS(L$3,L$3,Fer)&gt;0,IF(L5="jour",Param!$F$4,Param!$G$4),IF(L5="jour",Param!$H$4,Param!$I$4)),IF(L5="jour",Param!$J$4,Param!$K$4))</f>
        <v>oui</v>
      </c>
      <c r="M2" s="19" t="str">
        <f>IF(ISERROR(VLOOKUP(L3,Fer,1,FALSE))=TRUE,IF(NETWORKDAYS(L$3,L$3,Fer)&gt;0,IF(M5="jour",Param!$F$4,Param!$G$4),IF(M5="jour",Param!$H$4,Param!$I$4)),IF(M5="jour",Param!$J$4,Param!$K$4))</f>
        <v>oui</v>
      </c>
      <c r="N2" s="19" t="str">
        <f>IF(ISERROR(VLOOKUP(N3,Fer,1,FALSE))=TRUE,IF(NETWORKDAYS(N$3,N$3,Fer)&gt;0,IF(N5="jour",Param!$F$4,Param!$G$4),IF(N5="jour",Param!$H$4,Param!$I$4)),IF(N5="jour",Param!$J$4,Param!$K$4))</f>
        <v>oui</v>
      </c>
      <c r="O2" s="19" t="str">
        <f>IF(ISERROR(VLOOKUP(N3,Fer,1,FALSE))=TRUE,IF(NETWORKDAYS(N$3,N$3,Fer)&gt;0,IF(O5="jour",Param!$F$4,Param!$G$4),IF(O5="jour",Param!$H$4,Param!$I$4)),IF(O5="jour",Param!$J$4,Param!$K$4))</f>
        <v>oui</v>
      </c>
      <c r="P2" s="24"/>
      <c r="Q2" s="19" t="str">
        <f>IF(ISERROR(VLOOKUP(Q3,Fer,1,FALSE))=TRUE,IF(NETWORKDAYS(Q$3,Q$3,Fer)&gt;0,IF(Q5="jour",Param!$F$4,Param!$G$4),IF(Q5="jour",Param!$H$4,Param!$I$4)),IF(Q5="jour",Param!$J$4,Param!$K$4))</f>
        <v>oui</v>
      </c>
      <c r="R2" s="19" t="str">
        <f>IF(ISERROR(VLOOKUP(Q3,Fer,1,FALSE))=TRUE,IF(NETWORKDAYS(Q$3,Q$3,Fer)&gt;0,IF(R5="jour",Param!$F$4,Param!$G$4),IF(R5="jour",Param!$H$4,Param!$I$4)),IF(R5="jour",Param!$J$4,Param!$K$4))</f>
        <v>oui</v>
      </c>
      <c r="S2" s="19" t="str">
        <f>IF(ISERROR(VLOOKUP(S3,Fer,1,FALSE))=TRUE,IF(NETWORKDAYS(S$3,S$3,Fer)&gt;0,IF(S5="jour",Param!$F$4,Param!$G$4),IF(S5="jour",Param!$H$4,Param!$I$4)),IF(S5="jour",Param!$J$4,Param!$K$4))</f>
        <v>oui</v>
      </c>
      <c r="T2" s="19" t="str">
        <f>IF(ISERROR(VLOOKUP(S3,Fer,1,FALSE))=TRUE,IF(NETWORKDAYS(S$3,S$3,Fer)&gt;0,IF(T5="jour",Param!$F$4,Param!$G$4),IF(T5="jour",Param!$H$4,Param!$I$4)),IF(T5="jour",Param!$J$4,Param!$K$4))</f>
        <v>oui</v>
      </c>
      <c r="U2" s="19" t="str">
        <f>IF(ISERROR(VLOOKUP(U3,Fer,1,FALSE))=TRUE,IF(NETWORKDAYS(U$3,U$3,Fer)&gt;0,IF(U5="jour",Param!$F$4,Param!$G$4),IF(U5="jour",Param!$H$4,Param!$I$4)),IF(U5="jour",Param!$J$4,Param!$K$4))</f>
        <v>oui</v>
      </c>
      <c r="V2" s="19" t="str">
        <f>IF(ISERROR(VLOOKUP(U3,Fer,1,FALSE))=TRUE,IF(NETWORKDAYS(U$3,U$3,Fer)&gt;0,IF(V5="jour",Param!$F$4,Param!$G$4),IF(V5="jour",Param!$H$4,Param!$I$4)),IF(V5="jour",Param!$J$4,Param!$K$4))</f>
        <v>oui</v>
      </c>
      <c r="W2" s="19" t="str">
        <f>IF(ISERROR(VLOOKUP(W3,Fer,1,FALSE))=TRUE,IF(NETWORKDAYS(W$3,W$3,Fer)&gt;0,IF(W5="jour",Param!$F$4,Param!$G$4),IF(W5="jour",Param!$H$4,Param!$I$4)),IF(W5="jour",Param!$J$4,Param!$K$4))</f>
        <v>oui</v>
      </c>
      <c r="X2" s="19" t="str">
        <f>IF(ISERROR(VLOOKUP(W3,Fer,1,FALSE))=TRUE,IF(NETWORKDAYS(W$3,W$3,Fer)&gt;0,IF(X5="jour",Param!$F$4,Param!$G$4),IF(X5="jour",Param!$H$4,Param!$I$4)),IF(X5="jour",Param!$J$4,Param!$K$4))</f>
        <v>oui</v>
      </c>
      <c r="Y2" s="19" t="str">
        <f>IF(ISERROR(VLOOKUP(Y3,Fer,1,FALSE))=TRUE,IF(NETWORKDAYS(Y$3,Y$3,Fer)&gt;0,IF(Y5="jour",Param!$F$4,Param!$G$4),IF(Y5="jour",Param!$H$4,Param!$I$4)),IF(Y5="jour",Param!$J$4,Param!$K$4))</f>
        <v>oui</v>
      </c>
      <c r="Z2" s="19" t="str">
        <f>IF(ISERROR(VLOOKUP(Y3,Fer,1,FALSE))=TRUE,IF(NETWORKDAYS(Y$3,Y$3,Fer)&gt;0,IF(Z5="jour",Param!$F$4,Param!$G$4),IF(Z5="jour",Param!$H$4,Param!$I$4)),IF(Z5="jour",Param!$J$4,Param!$K$4))</f>
        <v>oui</v>
      </c>
      <c r="AA2" s="19" t="str">
        <f>IF(ISERROR(VLOOKUP(AA3,Fer,1,FALSE))=TRUE,IF(NETWORKDAYS(AA$3,AA$3,Fer)&gt;0,IF(AA5="jour",Param!$F$4,Param!$G$4),IF(AA5="jour",Param!$H$4,Param!$I$4)),IF(AA5="jour",Param!$J$4,Param!$K$4))</f>
        <v>oui</v>
      </c>
      <c r="AB2" s="19" t="str">
        <f>IF(ISERROR(VLOOKUP(AA3,Fer,1,FALSE))=TRUE,IF(NETWORKDAYS(AA$3,AA$3,Fer)&gt;0,IF(AB5="jour",Param!$F$4,Param!$G$4),IF(AB5="jour",Param!$H$4,Param!$I$4)),IF(AB5="jour",Param!$J$4,Param!$K$4))</f>
        <v>oui</v>
      </c>
      <c r="AC2" s="19" t="str">
        <f>IF(ISERROR(VLOOKUP(AC3,Fer,1,FALSE))=TRUE,IF(NETWORKDAYS(AC$3,AC$3,Fer)&gt;0,IF(AC5="jour",Param!$F$4,Param!$G$4),IF(AC5="jour",Param!$H$4,Param!$I$4)),IF(AC5="jour",Param!$J$4,Param!$K$4))</f>
        <v>oui</v>
      </c>
      <c r="AD2" s="19" t="str">
        <f>IF(ISERROR(VLOOKUP(AC3,Fer,1,FALSE))=TRUE,IF(NETWORKDAYS(AC$3,AC$3,Fer)&gt;0,IF(AD5="jour",Param!$F$4,Param!$G$4),IF(AD5="jour",Param!$H$4,Param!$I$4)),IF(AD5="jour",Param!$J$4,Param!$K$4))</f>
        <v>oui</v>
      </c>
      <c r="AE2" s="24"/>
      <c r="AF2" s="19" t="str">
        <f>IF(ISERROR(VLOOKUP(AF3,Fer,1,FALSE))=TRUE,IF(NETWORKDAYS(AF$3,AF$3,Fer)&gt;0,IF(AF5="jour",Param!$F$4,Param!$G$4),IF(AF5="jour",Param!$H$4,Param!$I$4)),IF(AF5="jour",Param!$J$4,Param!$K$4))</f>
        <v>oui</v>
      </c>
      <c r="AG2" s="19" t="str">
        <f>IF(ISERROR(VLOOKUP(AF3,Fer,1,FALSE))=TRUE,IF(NETWORKDAYS(AF$3,AF$3,Fer)&gt;0,IF(AG5="jour",Param!$F$4,Param!$G$4),IF(AG5="jour",Param!$H$4,Param!$I$4)),IF(AG5="jour",Param!$J$4,Param!$K$4))</f>
        <v>oui</v>
      </c>
      <c r="AH2" s="19" t="str">
        <f>IF(ISERROR(VLOOKUP(AH3,Fer,1,FALSE))=TRUE,IF(NETWORKDAYS(AH$3,AH$3,Fer)&gt;0,IF(AH5="jour",Param!$F$4,Param!$G$4),IF(AH5="jour",Param!$H$4,Param!$I$4)),IF(AH5="jour",Param!$J$4,Param!$K$4))</f>
        <v>oui</v>
      </c>
      <c r="AI2" s="19" t="str">
        <f>IF(ISERROR(VLOOKUP(AH3,Fer,1,FALSE))=TRUE,IF(NETWORKDAYS(AH$3,AH$3,Fer)&gt;0,IF(AI5="jour",Param!$F$4,Param!$G$4),IF(AI5="jour",Param!$H$4,Param!$I$4)),IF(AI5="jour",Param!$J$4,Param!$K$4))</f>
        <v>oui</v>
      </c>
      <c r="AJ2" s="19" t="str">
        <f>IF(ISERROR(VLOOKUP(AJ3,Fer,1,FALSE))=TRUE,IF(NETWORKDAYS(AJ$3,AJ$3,Fer)&gt;0,IF(AJ5="jour",Param!$F$4,Param!$G$4),IF(AJ5="jour",Param!$H$4,Param!$I$4)),IF(AJ5="jour",Param!$J$4,Param!$K$4))</f>
        <v>oui</v>
      </c>
      <c r="AK2" s="19" t="str">
        <f>IF(ISERROR(VLOOKUP(AJ3,Fer,1,FALSE))=TRUE,IF(NETWORKDAYS(AJ$3,AJ$3,Fer)&gt;0,IF(AK5="jour",Param!$F$4,Param!$G$4),IF(AK5="jour",Param!$H$4,Param!$I$4)),IF(AK5="jour",Param!$J$4,Param!$K$4))</f>
        <v>oui</v>
      </c>
      <c r="AL2" s="19" t="str">
        <f>IF(ISERROR(VLOOKUP(AL3,Fer,1,FALSE))=TRUE,IF(NETWORKDAYS(AL$3,AL$3,Fer)&gt;0,IF(AL5="jour",Param!$F$4,Param!$G$4),IF(AL5="jour",Param!$H$4,Param!$I$4)),IF(AL5="jour",Param!$J$4,Param!$K$4))</f>
        <v>oui</v>
      </c>
      <c r="AM2" s="19" t="str">
        <f>IF(ISERROR(VLOOKUP(AL3,Fer,1,FALSE))=TRUE,IF(NETWORKDAYS(AL$3,AL$3,Fer)&gt;0,IF(AM5="jour",Param!$F$4,Param!$G$4),IF(AM5="jour",Param!$H$4,Param!$I$4)),IF(AM5="jour",Param!$J$4,Param!$K$4))</f>
        <v>oui</v>
      </c>
      <c r="AN2" s="19" t="str">
        <f>IF(ISERROR(VLOOKUP(AN3,Fer,1,FALSE))=TRUE,IF(NETWORKDAYS(AN$3,AN$3,Fer)&gt;0,IF(AN5="jour",Param!$F$4,Param!$G$4),IF(AN5="jour",Param!$H$4,Param!$I$4)),IF(AN5="jour",Param!$J$4,Param!$K$4))</f>
        <v>oui</v>
      </c>
      <c r="AO2" s="19" t="str">
        <f>IF(ISERROR(VLOOKUP(AN3,Fer,1,FALSE))=TRUE,IF(NETWORKDAYS(AN$3,AN$3,Fer)&gt;0,IF(AO5="jour",Param!$F$4,Param!$G$4),IF(AO5="jour",Param!$H$4,Param!$I$4)),IF(AO5="jour",Param!$J$4,Param!$K$4))</f>
        <v>oui</v>
      </c>
      <c r="AP2" s="19" t="str">
        <f>IF(ISERROR(VLOOKUP(AP3,Fer,1,FALSE))=TRUE,IF(NETWORKDAYS(AP$3,AP$3,Fer)&gt;0,IF(AP5="jour",Param!$F$4,Param!$G$4),IF(AP5="jour",Param!$H$4,Param!$I$4)),IF(AP5="jour",Param!$J$4,Param!$K$4))</f>
        <v>oui</v>
      </c>
      <c r="AQ2" s="19" t="str">
        <f>IF(ISERROR(VLOOKUP(AP3,Fer,1,FALSE))=TRUE,IF(NETWORKDAYS(AP$3,AP$3,Fer)&gt;0,IF(AQ5="jour",Param!$F$4,Param!$G$4),IF(AQ5="jour",Param!$H$4,Param!$I$4)),IF(AQ5="jour",Param!$J$4,Param!$K$4))</f>
        <v>oui</v>
      </c>
      <c r="AR2" s="19" t="str">
        <f>IF(ISERROR(VLOOKUP(AR3,Fer,1,FALSE))=TRUE,IF(NETWORKDAYS(AR$3,AR$3,Fer)&gt;0,IF(AR5="jour",Param!$F$4,Param!$G$4),IF(AR5="jour",Param!$H$4,Param!$I$4)),IF(AR5="jour",Param!$J$4,Param!$K$4))</f>
        <v>oui</v>
      </c>
      <c r="AS2" s="19" t="str">
        <f>IF(ISERROR(VLOOKUP(AR3,Fer,1,FALSE))=TRUE,IF(NETWORKDAYS(AR$3,AR$3,Fer)&gt;0,IF(AS5="jour",Param!$F$4,Param!$G$4),IF(AS5="jour",Param!$H$4,Param!$I$4)),IF(AS5="jour",Param!$J$4,Param!$K$4))</f>
        <v>oui</v>
      </c>
      <c r="AT2" s="24"/>
      <c r="AU2" s="19" t="str">
        <f>IF(ISERROR(VLOOKUP(AU3,Fer,1,FALSE))=TRUE,IF(NETWORKDAYS(AU$3,AU$3,Fer)&gt;0,IF(AU5="jour",Param!$F$4,Param!$G$4),IF(AU5="jour",Param!$H$4,Param!$I$4)),IF(AU5="jour",Param!$J$4,Param!$K$4))</f>
        <v>oui</v>
      </c>
      <c r="AV2" s="19" t="str">
        <f>IF(ISERROR(VLOOKUP(AU3,Fer,1,FALSE))=TRUE,IF(NETWORKDAYS(AU$3,AU$3,Fer)&gt;0,IF(AV5="jour",Param!$F$4,Param!$G$4),IF(AV5="jour",Param!$H$4,Param!$I$4)),IF(AV5="jour",Param!$J$4,Param!$K$4))</f>
        <v>oui</v>
      </c>
      <c r="AW2" s="19" t="str">
        <f>IF(ISERROR(VLOOKUP(AW3,Fer,1,FALSE))=TRUE,IF(NETWORKDAYS(AW$3,AW$3,Fer)&gt;0,IF(AW5="jour",Param!$F$4,Param!$G$4),IF(AW5="jour",Param!$H$4,Param!$I$4)),IF(AW5="jour",Param!$J$4,Param!$K$4))</f>
        <v>oui</v>
      </c>
      <c r="AX2" s="19" t="str">
        <f>IF(ISERROR(VLOOKUP(AW3,Fer,1,FALSE))=TRUE,IF(NETWORKDAYS(AW$3,AW$3,Fer)&gt;0,IF(AX5="jour",Param!$F$4,Param!$G$4),IF(AX5="jour",Param!$H$4,Param!$I$4)),IF(AX5="jour",Param!$J$4,Param!$K$4))</f>
        <v>oui</v>
      </c>
      <c r="AY2" s="19" t="str">
        <f>IF(ISERROR(VLOOKUP(AY3,Fer,1,FALSE))=TRUE,IF(NETWORKDAYS(AY$3,AY$3,Fer)&gt;0,IF(AY5="jour",Param!$F$4,Param!$G$4),IF(AY5="jour",Param!$H$4,Param!$I$4)),IF(AY5="jour",Param!$J$4,Param!$K$4))</f>
        <v>oui</v>
      </c>
      <c r="AZ2" s="19" t="str">
        <f>IF(ISERROR(VLOOKUP(AY3,Fer,1,FALSE))=TRUE,IF(NETWORKDAYS(AY$3,AY$3,Fer)&gt;0,IF(AZ5="jour",Param!$F$4,Param!$G$4),IF(AZ5="jour",Param!$H$4,Param!$I$4)),IF(AZ5="jour",Param!$J$4,Param!$K$4))</f>
        <v>oui</v>
      </c>
      <c r="BA2" s="19" t="str">
        <f>IF(ISERROR(VLOOKUP(BA3,Fer,1,FALSE))=TRUE,IF(NETWORKDAYS(BA$3,BA$3,Fer)&gt;0,IF(BA5="jour",Param!$F$4,Param!$G$4),IF(BA5="jour",Param!$H$4,Param!$I$4)),IF(BA5="jour",Param!$J$4,Param!$K$4))</f>
        <v>oui</v>
      </c>
      <c r="BB2" s="19" t="str">
        <f>IF(ISERROR(VLOOKUP(BA3,Fer,1,FALSE))=TRUE,IF(NETWORKDAYS(BA$3,BA$3,Fer)&gt;0,IF(BB5="jour",Param!$F$4,Param!$G$4),IF(BB5="jour",Param!$H$4,Param!$I$4)),IF(BB5="jour",Param!$J$4,Param!$K$4))</f>
        <v>oui</v>
      </c>
      <c r="BC2" s="19" t="str">
        <f>IF(ISERROR(VLOOKUP(BC3,Fer,1,FALSE))=TRUE,IF(NETWORKDAYS(BC$3,BC$3,Fer)&gt;0,IF(BC5="jour",Param!$F$4,Param!$G$4),IF(BC5="jour",Param!$H$4,Param!$I$4)),IF(BC5="jour",Param!$J$4,Param!$K$4))</f>
        <v>oui</v>
      </c>
      <c r="BD2" s="19" t="str">
        <f>IF(ISERROR(VLOOKUP(BC3,Fer,1,FALSE))=TRUE,IF(NETWORKDAYS(BC$3,BC$3,Fer)&gt;0,IF(BD5="jour",Param!$F$4,Param!$G$4),IF(BD5="jour",Param!$H$4,Param!$I$4)),IF(BD5="jour",Param!$J$4,Param!$K$4))</f>
        <v>oui</v>
      </c>
      <c r="BE2" s="19" t="str">
        <f>IF(ISERROR(VLOOKUP(BE3,Fer,1,FALSE))=TRUE,IF(NETWORKDAYS(BE$3,BE$3,Fer)&gt;0,IF(BE5="jour",Param!$F$4,Param!$G$4),IF(BE5="jour",Param!$H$4,Param!$I$4)),IF(BE5="jour",Param!$J$4,Param!$K$4))</f>
        <v>oui</v>
      </c>
      <c r="BF2" s="19" t="str">
        <f>IF(ISERROR(VLOOKUP(BE3,Fer,1,FALSE))=TRUE,IF(NETWORKDAYS(BE$3,BE$3,Fer)&gt;0,IF(BF5="jour",Param!$F$4,Param!$G$4),IF(BF5="jour",Param!$H$4,Param!$I$4)),IF(BF5="jour",Param!$J$4,Param!$K$4))</f>
        <v>oui</v>
      </c>
      <c r="BG2" s="19" t="str">
        <f>IF(ISERROR(VLOOKUP(BG3,Fer,1,FALSE))=TRUE,IF(NETWORKDAYS(BG$3,BG$3,Fer)&gt;0,IF(BG5="jour",Param!$F$4,Param!$G$4),IF(BG5="jour",Param!$H$4,Param!$I$4)),IF(BG5="jour",Param!$J$4,Param!$K$4))</f>
        <v>oui</v>
      </c>
      <c r="BH2" s="19" t="str">
        <f>IF(ISERROR(VLOOKUP(BG3,Fer,1,FALSE))=TRUE,IF(NETWORKDAYS(BG$3,BG$3,Fer)&gt;0,IF(BH5="jour",Param!$F$4,Param!$G$4),IF(BH5="jour",Param!$H$4,Param!$I$4)),IF(BH5="jour",Param!$J$4,Param!$K$4))</f>
        <v>oui</v>
      </c>
    </row>
    <row r="3" spans="1:60" ht="15.95" customHeight="1">
      <c r="A3" s="51">
        <f>Fiche!A4</f>
        <v>41754</v>
      </c>
      <c r="B3" s="73">
        <f>A3</f>
        <v>41754</v>
      </c>
      <c r="C3" s="74"/>
      <c r="D3" s="72">
        <f>B3+1</f>
        <v>41755</v>
      </c>
      <c r="E3" s="72"/>
      <c r="F3" s="72">
        <f>D3+1</f>
        <v>41756</v>
      </c>
      <c r="G3" s="72"/>
      <c r="H3" s="72">
        <f t="shared" ref="H3" si="0">F3+1</f>
        <v>41757</v>
      </c>
      <c r="I3" s="72"/>
      <c r="J3" s="72">
        <f t="shared" ref="J3" si="1">H3+1</f>
        <v>41758</v>
      </c>
      <c r="K3" s="72"/>
      <c r="L3" s="72">
        <f t="shared" ref="L3" si="2">J3+1</f>
        <v>41759</v>
      </c>
      <c r="M3" s="72"/>
      <c r="N3" s="72">
        <f t="shared" ref="N3" si="3">L3+1</f>
        <v>41760</v>
      </c>
      <c r="O3" s="72"/>
      <c r="P3" s="51">
        <f>Q3</f>
        <v>41761</v>
      </c>
      <c r="Q3" s="73">
        <f>N3+1</f>
        <v>41761</v>
      </c>
      <c r="R3" s="74"/>
      <c r="S3" s="72">
        <f>Q3+1</f>
        <v>41762</v>
      </c>
      <c r="T3" s="72"/>
      <c r="U3" s="72">
        <f>S3+1</f>
        <v>41763</v>
      </c>
      <c r="V3" s="72"/>
      <c r="W3" s="72">
        <f>U3+1</f>
        <v>41764</v>
      </c>
      <c r="X3" s="72"/>
      <c r="Y3" s="72">
        <f t="shared" ref="Y3" si="4">W3+1</f>
        <v>41765</v>
      </c>
      <c r="Z3" s="72"/>
      <c r="AA3" s="72">
        <f t="shared" ref="AA3" si="5">Y3+1</f>
        <v>41766</v>
      </c>
      <c r="AB3" s="72"/>
      <c r="AC3" s="72">
        <f t="shared" ref="AC3" si="6">AA3+1</f>
        <v>41767</v>
      </c>
      <c r="AD3" s="72"/>
      <c r="AE3" s="51">
        <f>AF3</f>
        <v>41768</v>
      </c>
      <c r="AF3" s="73">
        <f>AC3+1</f>
        <v>41768</v>
      </c>
      <c r="AG3" s="74"/>
      <c r="AH3" s="72">
        <f>AF3+1</f>
        <v>41769</v>
      </c>
      <c r="AI3" s="72"/>
      <c r="AJ3" s="72">
        <f>AH3+1</f>
        <v>41770</v>
      </c>
      <c r="AK3" s="72"/>
      <c r="AL3" s="72">
        <f t="shared" ref="AL3" si="7">AJ3+1</f>
        <v>41771</v>
      </c>
      <c r="AM3" s="72"/>
      <c r="AN3" s="72">
        <f t="shared" ref="AN3" si="8">AL3+1</f>
        <v>41772</v>
      </c>
      <c r="AO3" s="72"/>
      <c r="AP3" s="72">
        <f t="shared" ref="AP3" si="9">AN3+1</f>
        <v>41773</v>
      </c>
      <c r="AQ3" s="72"/>
      <c r="AR3" s="72">
        <f t="shared" ref="AR3" si="10">AP3+1</f>
        <v>41774</v>
      </c>
      <c r="AS3" s="72"/>
      <c r="AT3" s="51">
        <f>AU3</f>
        <v>41775</v>
      </c>
      <c r="AU3" s="73">
        <f>AR3+1</f>
        <v>41775</v>
      </c>
      <c r="AV3" s="74"/>
      <c r="AW3" s="72">
        <f>AU3+1</f>
        <v>41776</v>
      </c>
      <c r="AX3" s="72"/>
      <c r="AY3" s="72">
        <f>AW3+1</f>
        <v>41777</v>
      </c>
      <c r="AZ3" s="72"/>
      <c r="BA3" s="72">
        <f>AY3+1</f>
        <v>41778</v>
      </c>
      <c r="BB3" s="72"/>
      <c r="BC3" s="72">
        <f t="shared" ref="BC3" si="11">BA3+1</f>
        <v>41779</v>
      </c>
      <c r="BD3" s="72"/>
      <c r="BE3" s="72">
        <f t="shared" ref="BE3" si="12">BC3+1</f>
        <v>41780</v>
      </c>
      <c r="BF3" s="72"/>
      <c r="BG3" s="72">
        <f t="shared" ref="BG3" si="13">BE3+1</f>
        <v>41781</v>
      </c>
      <c r="BH3" s="72"/>
    </row>
    <row r="4" spans="1:60" hidden="1">
      <c r="A4" s="33"/>
      <c r="B4" s="34">
        <f>B3</f>
        <v>41754</v>
      </c>
      <c r="C4" s="35">
        <f>B3</f>
        <v>41754</v>
      </c>
      <c r="D4" s="36">
        <f>D3</f>
        <v>41755</v>
      </c>
      <c r="E4" s="36">
        <f>D3</f>
        <v>41755</v>
      </c>
      <c r="F4" s="36">
        <f>F3</f>
        <v>41756</v>
      </c>
      <c r="G4" s="36">
        <f>F3</f>
        <v>41756</v>
      </c>
      <c r="H4" s="36">
        <f>H3</f>
        <v>41757</v>
      </c>
      <c r="I4" s="36">
        <f>H3</f>
        <v>41757</v>
      </c>
      <c r="J4" s="36">
        <f>J3</f>
        <v>41758</v>
      </c>
      <c r="K4" s="36">
        <f>J3</f>
        <v>41758</v>
      </c>
      <c r="L4" s="36">
        <f>L3</f>
        <v>41759</v>
      </c>
      <c r="M4" s="36">
        <f>L3</f>
        <v>41759</v>
      </c>
      <c r="N4" s="36">
        <f>N3</f>
        <v>41760</v>
      </c>
      <c r="O4" s="36">
        <f>N3</f>
        <v>41760</v>
      </c>
      <c r="P4" s="33"/>
      <c r="Q4" s="34">
        <f>Q3</f>
        <v>41761</v>
      </c>
      <c r="R4" s="35">
        <f>Q3</f>
        <v>41761</v>
      </c>
      <c r="S4" s="36">
        <f>S3</f>
        <v>41762</v>
      </c>
      <c r="T4" s="36">
        <f>S3</f>
        <v>41762</v>
      </c>
      <c r="U4" s="36">
        <f>U3</f>
        <v>41763</v>
      </c>
      <c r="V4" s="36">
        <f>U3</f>
        <v>41763</v>
      </c>
      <c r="W4" s="36">
        <f>W3</f>
        <v>41764</v>
      </c>
      <c r="X4" s="36">
        <f>W3</f>
        <v>41764</v>
      </c>
      <c r="Y4" s="36">
        <f>Y3</f>
        <v>41765</v>
      </c>
      <c r="Z4" s="36">
        <f>Y3</f>
        <v>41765</v>
      </c>
      <c r="AA4" s="36">
        <f>AA3</f>
        <v>41766</v>
      </c>
      <c r="AB4" s="36">
        <f>AA3</f>
        <v>41766</v>
      </c>
      <c r="AC4" s="36">
        <f>AC3</f>
        <v>41767</v>
      </c>
      <c r="AD4" s="36">
        <f>AC3</f>
        <v>41767</v>
      </c>
      <c r="AE4" s="33"/>
      <c r="AF4" s="34">
        <f>AF3</f>
        <v>41768</v>
      </c>
      <c r="AG4" s="35">
        <f>AF3</f>
        <v>41768</v>
      </c>
      <c r="AH4" s="36">
        <f>AH3</f>
        <v>41769</v>
      </c>
      <c r="AI4" s="36">
        <f>AH3</f>
        <v>41769</v>
      </c>
      <c r="AJ4" s="36">
        <f>AJ3</f>
        <v>41770</v>
      </c>
      <c r="AK4" s="36">
        <f>AJ3</f>
        <v>41770</v>
      </c>
      <c r="AL4" s="36">
        <f>AL3</f>
        <v>41771</v>
      </c>
      <c r="AM4" s="36">
        <f>AL3</f>
        <v>41771</v>
      </c>
      <c r="AN4" s="36">
        <f>AN3</f>
        <v>41772</v>
      </c>
      <c r="AO4" s="36">
        <f>AN3</f>
        <v>41772</v>
      </c>
      <c r="AP4" s="36">
        <f>AP3</f>
        <v>41773</v>
      </c>
      <c r="AQ4" s="36">
        <f>AP3</f>
        <v>41773</v>
      </c>
      <c r="AR4" s="36">
        <f>AR3</f>
        <v>41774</v>
      </c>
      <c r="AS4" s="36">
        <f>AR3</f>
        <v>41774</v>
      </c>
      <c r="AT4" s="33"/>
      <c r="AU4" s="34">
        <f>AU3</f>
        <v>41775</v>
      </c>
      <c r="AV4" s="35">
        <f>AU3</f>
        <v>41775</v>
      </c>
      <c r="AW4" s="36">
        <f>AW3</f>
        <v>41776</v>
      </c>
      <c r="AX4" s="36">
        <f>AW3</f>
        <v>41776</v>
      </c>
      <c r="AY4" s="36">
        <f>AY3</f>
        <v>41777</v>
      </c>
      <c r="AZ4" s="36">
        <f>AY3</f>
        <v>41777</v>
      </c>
      <c r="BA4" s="36">
        <f>BA3</f>
        <v>41778</v>
      </c>
      <c r="BB4" s="36">
        <f>BA3</f>
        <v>41778</v>
      </c>
      <c r="BC4" s="36">
        <f>BC3</f>
        <v>41779</v>
      </c>
      <c r="BD4" s="36">
        <f>BC3</f>
        <v>41779</v>
      </c>
      <c r="BE4" s="36">
        <f>BE3</f>
        <v>41780</v>
      </c>
      <c r="BF4" s="36">
        <f>BE3</f>
        <v>41780</v>
      </c>
      <c r="BG4" s="36">
        <f>BG3</f>
        <v>41781</v>
      </c>
      <c r="BH4" s="36">
        <f>BG3</f>
        <v>41781</v>
      </c>
    </row>
    <row r="5" spans="1:60">
      <c r="A5" s="39" t="s">
        <v>22</v>
      </c>
      <c r="B5" s="37" t="s">
        <v>0</v>
      </c>
      <c r="C5" s="37" t="s">
        <v>1</v>
      </c>
      <c r="D5" s="37" t="s">
        <v>0</v>
      </c>
      <c r="E5" s="37" t="s">
        <v>1</v>
      </c>
      <c r="F5" s="37" t="s">
        <v>0</v>
      </c>
      <c r="G5" s="37" t="s">
        <v>1</v>
      </c>
      <c r="H5" s="37" t="s">
        <v>0</v>
      </c>
      <c r="I5" s="37" t="s">
        <v>1</v>
      </c>
      <c r="J5" s="37" t="s">
        <v>0</v>
      </c>
      <c r="K5" s="37" t="s">
        <v>1</v>
      </c>
      <c r="L5" s="37" t="s">
        <v>0</v>
      </c>
      <c r="M5" s="37" t="s">
        <v>1</v>
      </c>
      <c r="N5" s="37" t="s">
        <v>0</v>
      </c>
      <c r="O5" s="37" t="s">
        <v>1</v>
      </c>
      <c r="P5" s="39" t="s">
        <v>24</v>
      </c>
      <c r="Q5" s="37" t="s">
        <v>0</v>
      </c>
      <c r="R5" s="37" t="s">
        <v>1</v>
      </c>
      <c r="S5" s="37" t="s">
        <v>0</v>
      </c>
      <c r="T5" s="37" t="s">
        <v>1</v>
      </c>
      <c r="U5" s="37" t="s">
        <v>0</v>
      </c>
      <c r="V5" s="37" t="s">
        <v>1</v>
      </c>
      <c r="W5" s="37" t="s">
        <v>0</v>
      </c>
      <c r="X5" s="37" t="s">
        <v>1</v>
      </c>
      <c r="Y5" s="37" t="s">
        <v>0</v>
      </c>
      <c r="Z5" s="37" t="s">
        <v>1</v>
      </c>
      <c r="AA5" s="37" t="s">
        <v>0</v>
      </c>
      <c r="AB5" s="37" t="s">
        <v>1</v>
      </c>
      <c r="AC5" s="37" t="s">
        <v>0</v>
      </c>
      <c r="AD5" s="37" t="s">
        <v>1</v>
      </c>
      <c r="AE5" s="39" t="s">
        <v>25</v>
      </c>
      <c r="AF5" s="37" t="s">
        <v>0</v>
      </c>
      <c r="AG5" s="37" t="s">
        <v>1</v>
      </c>
      <c r="AH5" s="37" t="s">
        <v>0</v>
      </c>
      <c r="AI5" s="37" t="s">
        <v>1</v>
      </c>
      <c r="AJ5" s="37" t="s">
        <v>0</v>
      </c>
      <c r="AK5" s="37" t="s">
        <v>1</v>
      </c>
      <c r="AL5" s="37" t="s">
        <v>0</v>
      </c>
      <c r="AM5" s="37" t="s">
        <v>1</v>
      </c>
      <c r="AN5" s="37" t="s">
        <v>0</v>
      </c>
      <c r="AO5" s="37" t="s">
        <v>1</v>
      </c>
      <c r="AP5" s="37" t="s">
        <v>0</v>
      </c>
      <c r="AQ5" s="37" t="s">
        <v>1</v>
      </c>
      <c r="AR5" s="37" t="s">
        <v>0</v>
      </c>
      <c r="AS5" s="37" t="s">
        <v>1</v>
      </c>
      <c r="AT5" s="39" t="s">
        <v>26</v>
      </c>
      <c r="AU5" s="37" t="s">
        <v>0</v>
      </c>
      <c r="AV5" s="37" t="s">
        <v>1</v>
      </c>
      <c r="AW5" s="37" t="s">
        <v>0</v>
      </c>
      <c r="AX5" s="37" t="s">
        <v>1</v>
      </c>
      <c r="AY5" s="37" t="s">
        <v>0</v>
      </c>
      <c r="AZ5" s="37" t="s">
        <v>1</v>
      </c>
      <c r="BA5" s="37" t="s">
        <v>0</v>
      </c>
      <c r="BB5" s="37" t="s">
        <v>1</v>
      </c>
      <c r="BC5" s="37" t="s">
        <v>0</v>
      </c>
      <c r="BD5" s="37" t="s">
        <v>1</v>
      </c>
      <c r="BE5" s="37" t="s">
        <v>0</v>
      </c>
      <c r="BF5" s="37" t="s">
        <v>1</v>
      </c>
      <c r="BG5" s="37" t="s">
        <v>0</v>
      </c>
      <c r="BH5" s="37" t="s">
        <v>1</v>
      </c>
    </row>
    <row r="6" spans="1:60" ht="12.95" customHeight="1">
      <c r="A6" s="26" t="s">
        <v>51</v>
      </c>
      <c r="B6" s="27"/>
      <c r="C6" s="27" t="s">
        <v>38</v>
      </c>
      <c r="D6" s="27"/>
      <c r="E6" s="27" t="s">
        <v>38</v>
      </c>
      <c r="F6" s="27" t="s">
        <v>37</v>
      </c>
      <c r="G6" s="27"/>
      <c r="H6" s="27"/>
      <c r="I6" s="27"/>
      <c r="J6" s="27"/>
      <c r="K6" s="27"/>
      <c r="L6" s="27"/>
      <c r="M6" s="27"/>
      <c r="N6" s="27"/>
      <c r="O6" s="27"/>
      <c r="P6" s="26" t="s">
        <v>52</v>
      </c>
      <c r="Q6" s="20"/>
      <c r="R6" s="20"/>
      <c r="S6" s="20"/>
      <c r="T6" s="20"/>
      <c r="U6" s="20"/>
      <c r="V6" s="27"/>
      <c r="W6" s="20"/>
      <c r="X6" s="20"/>
      <c r="Y6" s="20"/>
      <c r="Z6" s="20"/>
      <c r="AA6" s="20"/>
      <c r="AB6" s="20"/>
      <c r="AC6" s="20"/>
      <c r="AD6" s="20"/>
      <c r="AE6" s="26" t="s">
        <v>53</v>
      </c>
      <c r="AF6" s="20"/>
      <c r="AG6" s="20"/>
      <c r="AH6" s="20"/>
      <c r="AI6" s="20"/>
      <c r="AJ6" s="20"/>
      <c r="AK6" s="27"/>
      <c r="AL6" s="20"/>
      <c r="AM6" s="20"/>
      <c r="AN6" s="20"/>
      <c r="AO6" s="20"/>
      <c r="AP6" s="20"/>
      <c r="AQ6" s="20"/>
      <c r="AR6" s="20"/>
      <c r="AS6" s="20"/>
      <c r="AT6" s="26" t="s">
        <v>50</v>
      </c>
      <c r="AU6" s="20"/>
      <c r="AV6" s="20"/>
      <c r="AW6" s="20"/>
      <c r="AX6" s="20"/>
      <c r="AY6" s="20"/>
      <c r="AZ6" s="27"/>
      <c r="BA6" s="20"/>
      <c r="BB6" s="20"/>
      <c r="BC6" s="20"/>
      <c r="BD6" s="20"/>
      <c r="BE6" s="20"/>
      <c r="BF6" s="20"/>
      <c r="BG6" s="20"/>
      <c r="BH6" s="20"/>
    </row>
    <row r="7" spans="1:60" ht="12.95" customHeight="1">
      <c r="A7" s="26" t="s">
        <v>54</v>
      </c>
      <c r="B7" s="27"/>
      <c r="C7" s="27"/>
      <c r="D7" s="27" t="s">
        <v>37</v>
      </c>
      <c r="E7" s="27" t="s">
        <v>38</v>
      </c>
      <c r="F7" s="27"/>
      <c r="G7" s="27" t="s">
        <v>37</v>
      </c>
      <c r="H7" s="27"/>
      <c r="I7" s="27"/>
      <c r="J7" s="27"/>
      <c r="K7" s="27"/>
      <c r="L7" s="27"/>
      <c r="M7" s="27"/>
      <c r="N7" s="27"/>
      <c r="O7" s="27"/>
      <c r="P7" s="26" t="s">
        <v>55</v>
      </c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6" t="s">
        <v>47</v>
      </c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6" t="s">
        <v>56</v>
      </c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</row>
    <row r="8" spans="1:60" ht="12.95" customHeight="1">
      <c r="A8" s="26" t="s">
        <v>48</v>
      </c>
      <c r="B8" s="27"/>
      <c r="C8" s="27" t="s">
        <v>37</v>
      </c>
      <c r="D8" s="27" t="s">
        <v>38</v>
      </c>
      <c r="E8" s="27" t="s">
        <v>38</v>
      </c>
      <c r="F8" s="27" t="s">
        <v>38</v>
      </c>
      <c r="G8" s="27" t="s">
        <v>38</v>
      </c>
      <c r="H8" s="27"/>
      <c r="I8" s="27"/>
      <c r="J8" s="27"/>
      <c r="K8" s="27"/>
      <c r="L8" s="27"/>
      <c r="M8" s="27"/>
      <c r="N8" s="27"/>
      <c r="O8" s="27"/>
      <c r="P8" s="26" t="s">
        <v>57</v>
      </c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6" t="s">
        <v>59</v>
      </c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6" t="s">
        <v>62</v>
      </c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</row>
    <row r="9" spans="1:60" ht="12.95" customHeight="1">
      <c r="A9" s="26"/>
      <c r="B9" s="27"/>
      <c r="C9" s="27" t="s">
        <v>38</v>
      </c>
      <c r="D9" s="27" t="s">
        <v>37</v>
      </c>
      <c r="E9" s="27" t="s">
        <v>38</v>
      </c>
      <c r="F9" s="27" t="s">
        <v>38</v>
      </c>
      <c r="G9" s="27" t="s">
        <v>38</v>
      </c>
      <c r="H9" s="27"/>
      <c r="I9" s="27"/>
      <c r="J9" s="27"/>
      <c r="K9" s="27"/>
      <c r="L9" s="27"/>
      <c r="M9" s="27"/>
      <c r="N9" s="27"/>
      <c r="O9" s="27"/>
      <c r="P9" s="26" t="s">
        <v>58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6" t="s">
        <v>60</v>
      </c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6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</row>
    <row r="10" spans="1:60" ht="12.95" customHeight="1">
      <c r="A10" s="26"/>
      <c r="B10" s="27"/>
      <c r="C10" s="27" t="s">
        <v>38</v>
      </c>
      <c r="D10" s="27" t="s">
        <v>38</v>
      </c>
      <c r="E10" s="27" t="s">
        <v>37</v>
      </c>
      <c r="F10" s="27" t="s">
        <v>38</v>
      </c>
      <c r="G10" s="27" t="s">
        <v>38</v>
      </c>
      <c r="H10" s="27"/>
      <c r="I10" s="27"/>
      <c r="J10" s="27"/>
      <c r="K10" s="27"/>
      <c r="L10" s="27"/>
      <c r="M10" s="27"/>
      <c r="N10" s="27"/>
      <c r="O10" s="27"/>
      <c r="P10" s="26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6" t="s">
        <v>61</v>
      </c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6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</row>
    <row r="11" spans="1:60" ht="12.95" customHeight="1">
      <c r="A11" s="26"/>
      <c r="B11" s="27"/>
      <c r="C11" s="27" t="s">
        <v>37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6" t="s">
        <v>49</v>
      </c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6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</row>
    <row r="12" spans="1:60" ht="12.95" customHeight="1">
      <c r="A12" s="26"/>
      <c r="B12" s="27"/>
      <c r="C12" s="27"/>
      <c r="D12" s="27"/>
      <c r="E12" s="27" t="s">
        <v>37</v>
      </c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6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6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</row>
    <row r="13" spans="1:60" ht="12.95" customHeight="1">
      <c r="A13" s="26"/>
      <c r="B13" s="27"/>
      <c r="C13" s="27" t="s">
        <v>38</v>
      </c>
      <c r="D13" s="27" t="s">
        <v>37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6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6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</row>
    <row r="14" spans="1:60" ht="12.95" customHeight="1">
      <c r="A14" s="26"/>
      <c r="B14" s="27"/>
      <c r="C14" s="27" t="s">
        <v>37</v>
      </c>
      <c r="D14" s="27"/>
      <c r="E14" s="27"/>
      <c r="F14" s="27"/>
      <c r="G14" s="27" t="s">
        <v>37</v>
      </c>
      <c r="H14" s="27"/>
      <c r="I14" s="27"/>
      <c r="J14" s="27"/>
      <c r="K14" s="27"/>
      <c r="L14" s="27"/>
      <c r="M14" s="27"/>
      <c r="N14" s="27"/>
      <c r="O14" s="27"/>
      <c r="P14" s="26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6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6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</row>
    <row r="15" spans="1:60" ht="12.95" customHeight="1">
      <c r="A15" s="26"/>
      <c r="B15" s="27"/>
      <c r="C15" s="27" t="s">
        <v>38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6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6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</row>
    <row r="16" spans="1:60" ht="12.95" customHeight="1">
      <c r="A16" s="26"/>
      <c r="B16" s="27"/>
      <c r="C16" s="27" t="s">
        <v>38</v>
      </c>
      <c r="D16" s="27"/>
      <c r="E16" s="27" t="s">
        <v>37</v>
      </c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6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6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</row>
    <row r="17" spans="1:60" ht="12.95" customHeight="1">
      <c r="A17" s="26"/>
      <c r="B17" s="27"/>
      <c r="C17" s="27" t="s">
        <v>39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6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6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</row>
    <row r="18" spans="1:60" ht="12.95" customHeight="1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6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6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</row>
    <row r="19" spans="1:60" ht="12.95" customHeight="1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6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6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</row>
    <row r="20" spans="1:60" ht="12.95" customHeight="1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6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6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6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</row>
    <row r="21" spans="1:60" ht="5.0999999999999996" customHeight="1"/>
    <row r="22" spans="1:60" ht="12.95" customHeight="1">
      <c r="A22" s="41" t="s">
        <v>23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1" t="s">
        <v>23</v>
      </c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1" t="s">
        <v>23</v>
      </c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1" t="s">
        <v>23</v>
      </c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</row>
    <row r="23" spans="1:60" ht="12.95" customHeight="1">
      <c r="A23" s="26" t="s">
        <v>52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6" t="s">
        <v>51</v>
      </c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6" t="s">
        <v>51</v>
      </c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6" t="s">
        <v>51</v>
      </c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</row>
    <row r="24" spans="1:60" ht="12.95" customHeight="1">
      <c r="A24" s="26" t="s">
        <v>53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6" t="s">
        <v>53</v>
      </c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6" t="s">
        <v>52</v>
      </c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6" t="s">
        <v>52</v>
      </c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</row>
    <row r="25" spans="1:60" ht="12.95" customHeight="1">
      <c r="A25" s="26" t="s">
        <v>50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6" t="s">
        <v>50</v>
      </c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6" t="s">
        <v>50</v>
      </c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6" t="s">
        <v>53</v>
      </c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</row>
    <row r="26" spans="1:60" ht="12.95" customHeight="1">
      <c r="A26" s="26" t="s">
        <v>55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6" t="s">
        <v>54</v>
      </c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6" t="s">
        <v>54</v>
      </c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6" t="s">
        <v>54</v>
      </c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</row>
    <row r="27" spans="1:60" ht="12.95" customHeight="1">
      <c r="A27" s="26" t="s">
        <v>47</v>
      </c>
      <c r="B27" s="27"/>
      <c r="C27" s="27"/>
      <c r="D27" s="27" t="s">
        <v>38</v>
      </c>
      <c r="E27" s="27" t="s">
        <v>38</v>
      </c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6" t="s">
        <v>47</v>
      </c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6" t="s">
        <v>55</v>
      </c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6" t="s">
        <v>55</v>
      </c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</row>
    <row r="28" spans="1:60" ht="12.95" customHeight="1">
      <c r="A28" s="26" t="s">
        <v>56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6" t="s">
        <v>56</v>
      </c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6" t="s">
        <v>56</v>
      </c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6" t="s">
        <v>47</v>
      </c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</row>
    <row r="29" spans="1:60" ht="12.95" customHeight="1">
      <c r="A29" s="26" t="s">
        <v>57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6" t="s">
        <v>48</v>
      </c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6" t="s">
        <v>48</v>
      </c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6" t="s">
        <v>48</v>
      </c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</row>
    <row r="30" spans="1:60" ht="12.95" customHeight="1">
      <c r="A30" s="26" t="s">
        <v>58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6" t="s">
        <v>59</v>
      </c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6" t="s">
        <v>57</v>
      </c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6" t="s">
        <v>57</v>
      </c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</row>
    <row r="31" spans="1:60" ht="12.95" customHeight="1">
      <c r="A31" s="26" t="s">
        <v>59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6" t="s">
        <v>60</v>
      </c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6" t="s">
        <v>58</v>
      </c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6" t="s">
        <v>58</v>
      </c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</row>
    <row r="32" spans="1:60" ht="12.95" customHeight="1">
      <c r="A32" s="26" t="s">
        <v>60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6" t="s">
        <v>61</v>
      </c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6" t="s">
        <v>62</v>
      </c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6" t="s">
        <v>59</v>
      </c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</row>
    <row r="33" spans="1:60" ht="12.95" customHeight="1">
      <c r="A33" s="26" t="s">
        <v>61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6" t="s">
        <v>62</v>
      </c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6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6" t="s">
        <v>60</v>
      </c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</row>
    <row r="34" spans="1:60" ht="12.95" customHeight="1">
      <c r="A34" s="26" t="s">
        <v>62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6" t="s">
        <v>49</v>
      </c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6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6" t="s">
        <v>61</v>
      </c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</row>
    <row r="35" spans="1:60" ht="12.95" customHeight="1">
      <c r="A35" s="26" t="s">
        <v>49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6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6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6" t="s">
        <v>49</v>
      </c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</row>
    <row r="36" spans="1:60" ht="12.95" customHeight="1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6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6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6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</row>
    <row r="37" spans="1:60" ht="12.95" customHeight="1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6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6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6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</row>
    <row r="38" spans="1:60" ht="12.95" customHeight="1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6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6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6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</row>
    <row r="39" spans="1:60" ht="12.95" customHeight="1">
      <c r="A39" s="26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6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6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6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</row>
    <row r="40" spans="1:60" ht="12.95" customHeight="1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6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6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6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</row>
    <row r="41" spans="1:60" ht="12.95" customHeight="1">
      <c r="A41" s="26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6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6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6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</row>
    <row r="42" spans="1:60" ht="12.95" customHeight="1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6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6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6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</row>
    <row r="43" spans="1:60" ht="12.95" customHeight="1">
      <c r="A43" s="26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6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6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6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</row>
    <row r="44" spans="1:60" ht="12.95" customHeight="1">
      <c r="A44" s="26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6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6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6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</row>
    <row r="45" spans="1:60" ht="12.95" customHeight="1">
      <c r="A45" s="26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6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6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6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</row>
    <row r="46" spans="1:60" ht="12.95" customHeight="1">
      <c r="A46" s="26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6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6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6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</row>
    <row r="47" spans="1:60" ht="12.95" customHeight="1">
      <c r="A47" s="26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6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6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6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</row>
    <row r="48" spans="1:60" ht="12.95" customHeight="1">
      <c r="A48" s="26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6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6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6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</row>
    <row r="49" spans="1:60" ht="12.95" customHeight="1">
      <c r="A49" s="26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6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6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6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</row>
    <row r="50" spans="1:60" ht="12.95" customHeight="1">
      <c r="A50" s="26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6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6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6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</row>
    <row r="51" spans="1:60" ht="12.95" customHeight="1">
      <c r="A51" s="26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6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6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6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</row>
    <row r="52" spans="1:60" ht="12.95" customHeight="1">
      <c r="A52" s="26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6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6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6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</row>
    <row r="53" spans="1:60" ht="12.95" customHeight="1">
      <c r="A53" s="26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6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6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6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</row>
    <row r="54" spans="1:60" ht="12.95" customHeight="1">
      <c r="A54" s="26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6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6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6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</row>
    <row r="55" spans="1:60" ht="12.95" customHeight="1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6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6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6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</row>
    <row r="56" spans="1:60" ht="12.95" customHeight="1">
      <c r="A56" s="26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6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6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6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</row>
    <row r="57" spans="1:60" ht="12.95" customHeight="1">
      <c r="A57" s="26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6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6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6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</row>
    <row r="58" spans="1:60" ht="12.95" customHeight="1">
      <c r="A58" s="26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6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6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6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</row>
    <row r="59" spans="1:60" ht="12.95" customHeight="1">
      <c r="A59" s="26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6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6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6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</row>
    <row r="60" spans="1:60" ht="12.95" customHeight="1">
      <c r="A60" s="26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6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6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6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</row>
    <row r="61" spans="1:60" ht="12.95" customHeight="1">
      <c r="A61" s="26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6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6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6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</row>
    <row r="62" spans="1:60" ht="12.95" customHeight="1">
      <c r="A62" s="26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6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6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6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</row>
    <row r="63" spans="1:60" ht="12.95" customHeight="1">
      <c r="A63" s="26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6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6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6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</row>
    <row r="64" spans="1:60" ht="12.95" customHeight="1">
      <c r="A64" s="26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6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6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6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</row>
    <row r="65" spans="1:60" ht="12.95" customHeight="1">
      <c r="A65" s="26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6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6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6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</row>
    <row r="66" spans="1:60" ht="12.95" customHeight="1">
      <c r="A66" s="26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6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6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6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</row>
    <row r="67" spans="1:60" ht="12.95" customHeight="1">
      <c r="A67" s="26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6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6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6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</row>
  </sheetData>
  <mergeCells count="28">
    <mergeCell ref="BE3:BF3"/>
    <mergeCell ref="BG3:BH3"/>
    <mergeCell ref="AR3:AS3"/>
    <mergeCell ref="AU3:AV3"/>
    <mergeCell ref="AW3:AX3"/>
    <mergeCell ref="AY3:AZ3"/>
    <mergeCell ref="BA3:BB3"/>
    <mergeCell ref="BC3:BD3"/>
    <mergeCell ref="AP3:AQ3"/>
    <mergeCell ref="N3:O3"/>
    <mergeCell ref="Q3:R3"/>
    <mergeCell ref="S3:T3"/>
    <mergeCell ref="U3:V3"/>
    <mergeCell ref="W3:X3"/>
    <mergeCell ref="Y3:Z3"/>
    <mergeCell ref="AA3:AB3"/>
    <mergeCell ref="AC3:AD3"/>
    <mergeCell ref="AF3:AG3"/>
    <mergeCell ref="AH3:AI3"/>
    <mergeCell ref="AJ3:AK3"/>
    <mergeCell ref="AL3:AM3"/>
    <mergeCell ref="AN3:AO3"/>
    <mergeCell ref="L3:M3"/>
    <mergeCell ref="B3:C3"/>
    <mergeCell ref="D3:E3"/>
    <mergeCell ref="F3:G3"/>
    <mergeCell ref="H3:I3"/>
    <mergeCell ref="J3:K3"/>
  </mergeCells>
  <conditionalFormatting sqref="AF5:AS5 Q5:AD5 B5:O5">
    <cfRule type="cellIs" dxfId="15" priority="32" operator="equal">
      <formula>"nuit"</formula>
    </cfRule>
    <cfRule type="cellIs" dxfId="14" priority="33" operator="equal">
      <formula>"jour"</formula>
    </cfRule>
  </conditionalFormatting>
  <conditionalFormatting sqref="AU5:BH5">
    <cfRule type="cellIs" dxfId="13" priority="14" operator="equal">
      <formula>"nuit"</formula>
    </cfRule>
    <cfRule type="cellIs" dxfId="12" priority="15" operator="equal">
      <formula>"jour"</formula>
    </cfRule>
  </conditionalFormatting>
  <conditionalFormatting sqref="B23:O67">
    <cfRule type="expression" dxfId="11" priority="8">
      <formula>AND(B$5&gt;0,OR(NOT(ISNA(MATCH(B$5,Fer,0)))))</formula>
    </cfRule>
    <cfRule type="expression" dxfId="10" priority="9">
      <formula>AND(B$5&gt;0,OR(WEEKDAY(B$5,2)&gt;5))</formula>
    </cfRule>
  </conditionalFormatting>
  <conditionalFormatting sqref="Q23:AD67">
    <cfRule type="expression" dxfId="9" priority="6">
      <formula>AND(Q$5&gt;0,OR(NOT(ISNA(MATCH(Q$5,Fer,0)))))</formula>
    </cfRule>
    <cfRule type="expression" dxfId="8" priority="7">
      <formula>AND(Q$5&gt;0,OR(WEEKDAY(Q$5,2)&gt;5))</formula>
    </cfRule>
  </conditionalFormatting>
  <conditionalFormatting sqref="AF23:AS67">
    <cfRule type="expression" dxfId="7" priority="4">
      <formula>AND(AF$5&gt;0,OR(NOT(ISNA(MATCH(AF$5,Fer,0)))))</formula>
    </cfRule>
    <cfRule type="expression" dxfId="6" priority="5">
      <formula>AND(AF$5&gt;0,OR(WEEKDAY(AF$5,2)&gt;5))</formula>
    </cfRule>
  </conditionalFormatting>
  <conditionalFormatting sqref="AU23:BH67">
    <cfRule type="expression" dxfId="5" priority="2">
      <formula>AND(AU$5&gt;0,OR(NOT(ISNA(MATCH(AU$5,Fer,0)))))</formula>
    </cfRule>
    <cfRule type="expression" dxfId="4" priority="3">
      <formula>AND(AU$5&gt;0,OR(WEEKDAY(AU$5,2)&gt;5))</formula>
    </cfRule>
  </conditionalFormatting>
  <conditionalFormatting sqref="B3:O3 Q3:AD3 AF3:AS3 AU3:BH3">
    <cfRule type="expression" dxfId="3" priority="30">
      <formula>AND(B3&gt;0,OR(NOT(ISNA(MATCH(B3,Fer,0)))))</formula>
    </cfRule>
    <cfRule type="expression" dxfId="2" priority="31">
      <formula>AND(B3&gt;0,OR(WEEKDAY(B3,2)&gt;5))</formula>
    </cfRule>
  </conditionalFormatting>
  <conditionalFormatting sqref="B6:O20 B23:O67 Q6:AD20 Q23:AD67 AF6:AS20 AF23:AS67 AU6:BH20 AU23:BH67">
    <cfRule type="expression" dxfId="1" priority="28">
      <formula>AND(B$4&gt;0,OR(NOT(ISNA(MATCH(B$4,Fer,0)))))</formula>
    </cfRule>
    <cfRule type="expression" dxfId="0" priority="29">
      <formula>AND(B$4&gt;0,OR(WEEKDAY(B$4,2)&gt;5))</formula>
    </cfRule>
  </conditionalFormatting>
  <printOptions horizontalCentered="1"/>
  <pageMargins left="0.11811023622047245" right="0.11811023622047245" top="0.19685039370078741" bottom="0.15748031496062992" header="0.11811023622047245" footer="0.31496062992125984"/>
  <pageSetup paperSize="9" orientation="portrait" r:id="rId1"/>
  <headerFooter>
    <oddHeader>&amp;CATTRIBUTION DES POSTES</oddHeader>
  </headerFooter>
  <ignoredErrors>
    <ignoredError sqref="C2:O2 C4:N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Param</vt:lpstr>
      <vt:lpstr>ListeSP</vt:lpstr>
      <vt:lpstr>Fiche</vt:lpstr>
      <vt:lpstr>Poste</vt:lpstr>
      <vt:lpstr>Fer</vt:lpstr>
      <vt:lpstr>oui_non</vt:lpstr>
      <vt:lpstr>tb_Fiche</vt:lpstr>
      <vt:lpstr>tb_Poste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Robert JAMIN</cp:lastModifiedBy>
  <cp:lastPrinted>2014-07-20T21:51:43Z</cp:lastPrinted>
  <dcterms:created xsi:type="dcterms:W3CDTF">2014-07-09T20:16:04Z</dcterms:created>
  <dcterms:modified xsi:type="dcterms:W3CDTF">2014-07-21T12:34:37Z</dcterms:modified>
</cp:coreProperties>
</file>