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0" windowWidth="20490" windowHeight="7755"/>
  </bookViews>
  <sheets>
    <sheet name="IMPAIRE" sheetId="1" r:id="rId1"/>
  </sheets>
  <definedNames>
    <definedName name="Plage_A">IMPAIRE!$B$10:$R$11</definedName>
    <definedName name="Plage_B">IMPAIRE!$B$15:$R$16</definedName>
    <definedName name="Plage_C">IMPAIRE!$B$20:$R$21</definedName>
    <definedName name="Plage_D">IMPAIRE!$B$25:$R$26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1" l="1"/>
  <c r="G7" i="1"/>
  <c r="B27" i="1" l="1"/>
  <c r="E27" i="1"/>
  <c r="K27" i="1"/>
  <c r="N27" i="1"/>
  <c r="Q27" i="1"/>
  <c r="Q12" i="1"/>
  <c r="Q17" i="1"/>
  <c r="Q22" i="1"/>
  <c r="N22" i="1"/>
  <c r="K22" i="1"/>
  <c r="E22" i="1"/>
  <c r="B22" i="1"/>
  <c r="B17" i="1"/>
  <c r="E17" i="1"/>
  <c r="K17" i="1"/>
  <c r="N17" i="1"/>
  <c r="H12" i="1"/>
  <c r="P27" i="1"/>
  <c r="M27" i="1"/>
  <c r="J27" i="1"/>
  <c r="G27" i="1"/>
  <c r="D27" i="1"/>
  <c r="P22" i="1"/>
  <c r="M22" i="1"/>
  <c r="J22" i="1"/>
  <c r="G22" i="1"/>
  <c r="D22" i="1"/>
  <c r="P17" i="1"/>
  <c r="M17" i="1"/>
  <c r="J17" i="1"/>
  <c r="G17" i="1"/>
  <c r="D17" i="1"/>
  <c r="B13" i="1"/>
  <c r="B12" i="1" s="1"/>
  <c r="M23" i="1" l="1"/>
  <c r="M13" i="1"/>
  <c r="K13" i="1"/>
  <c r="K12" i="1" s="1"/>
  <c r="H13" i="1"/>
  <c r="D18" i="1" l="1"/>
  <c r="R32" i="1"/>
  <c r="Q32" i="1"/>
  <c r="O32" i="1"/>
  <c r="N32" i="1"/>
  <c r="L32" i="1"/>
  <c r="K32" i="1"/>
  <c r="I32" i="1"/>
  <c r="H32" i="1"/>
  <c r="F32" i="1"/>
  <c r="E32" i="1"/>
  <c r="C32" i="1"/>
  <c r="B32" i="1"/>
  <c r="S32" i="1" l="1"/>
  <c r="T32" i="1"/>
  <c r="P28" i="1"/>
  <c r="M28" i="1"/>
  <c r="J28" i="1"/>
  <c r="G28" i="1"/>
  <c r="D28" i="1"/>
  <c r="P23" i="1"/>
  <c r="J23" i="1"/>
  <c r="G23" i="1"/>
  <c r="P18" i="1"/>
  <c r="M18" i="1"/>
  <c r="J18" i="1"/>
  <c r="G18" i="1"/>
  <c r="P13" i="1"/>
  <c r="J13" i="1"/>
  <c r="G13" i="1"/>
  <c r="D13" i="1"/>
  <c r="Q23" i="1"/>
  <c r="Q24" i="1" l="1"/>
  <c r="R24" i="1"/>
  <c r="Q28" i="1"/>
  <c r="N28" i="1"/>
  <c r="K28" i="1"/>
  <c r="H28" i="1"/>
  <c r="H27" i="1" s="1"/>
  <c r="E28" i="1"/>
  <c r="B28" i="1"/>
  <c r="N23" i="1"/>
  <c r="K23" i="1"/>
  <c r="H23" i="1"/>
  <c r="H22" i="1" s="1"/>
  <c r="E23" i="1"/>
  <c r="B23" i="1"/>
  <c r="Q18" i="1"/>
  <c r="N18" i="1"/>
  <c r="K18" i="1"/>
  <c r="H18" i="1"/>
  <c r="H17" i="1" s="1"/>
  <c r="E18" i="1"/>
  <c r="B18" i="1"/>
  <c r="P12" i="1"/>
  <c r="M12" i="1"/>
  <c r="J12" i="1"/>
  <c r="G12" i="1"/>
  <c r="D12" i="1"/>
  <c r="Q13" i="1"/>
  <c r="N13" i="1"/>
  <c r="N12" i="1" s="1"/>
  <c r="E13" i="1"/>
  <c r="E12" i="1" s="1"/>
  <c r="E14" i="1" l="1"/>
  <c r="H14" i="1"/>
  <c r="Q19" i="1"/>
  <c r="R19" i="1"/>
  <c r="R29" i="1"/>
  <c r="Q29" i="1"/>
  <c r="E24" i="1"/>
  <c r="C29" i="1"/>
  <c r="I29" i="1"/>
  <c r="O29" i="1"/>
  <c r="N29" i="1"/>
  <c r="I24" i="1"/>
  <c r="H24" i="1"/>
  <c r="L24" i="1"/>
  <c r="A18" i="1"/>
  <c r="A19" i="1" s="1"/>
  <c r="A28" i="1"/>
  <c r="A29" i="1" s="1"/>
  <c r="A13" i="1"/>
  <c r="A14" i="1" s="1"/>
  <c r="D23" i="1"/>
  <c r="L14" i="1" l="1"/>
  <c r="K14" i="1"/>
  <c r="A23" i="1"/>
  <c r="A24" i="1" s="1"/>
  <c r="O19" i="1"/>
  <c r="N19" i="1"/>
  <c r="K19" i="1"/>
  <c r="L19" i="1"/>
  <c r="C19" i="1"/>
  <c r="B19" i="1"/>
  <c r="I19" i="1"/>
  <c r="H19" i="1"/>
  <c r="E19" i="1"/>
  <c r="F19" i="1"/>
  <c r="H29" i="1"/>
  <c r="B29" i="1"/>
  <c r="K24" i="1"/>
  <c r="F24" i="1"/>
  <c r="I14" i="1"/>
  <c r="F14" i="1"/>
  <c r="F29" i="1"/>
  <c r="E29" i="1"/>
  <c r="L29" i="1"/>
  <c r="K29" i="1"/>
  <c r="O24" i="1"/>
  <c r="N24" i="1"/>
  <c r="B14" i="1"/>
  <c r="C14" i="1"/>
  <c r="N14" i="1"/>
  <c r="O14" i="1"/>
  <c r="T19" i="1" l="1"/>
  <c r="S19" i="1"/>
  <c r="S14" i="1"/>
  <c r="R14" i="1"/>
  <c r="T14" i="1" s="1"/>
  <c r="Q14" i="1"/>
  <c r="S29" i="1"/>
  <c r="T29" i="1"/>
  <c r="C24" i="1"/>
  <c r="T24" i="1" s="1"/>
  <c r="B24" i="1"/>
  <c r="S24" i="1" s="1"/>
</calcChain>
</file>

<file path=xl/sharedStrings.xml><?xml version="1.0" encoding="utf-8"?>
<sst xmlns="http://schemas.openxmlformats.org/spreadsheetml/2006/main" count="26" uniqueCount="22">
  <si>
    <t>LUNDI</t>
  </si>
  <si>
    <t>MARDI</t>
  </si>
  <si>
    <t>MERCREDI</t>
  </si>
  <si>
    <t>JEUDI</t>
  </si>
  <si>
    <t>VENDREDI</t>
  </si>
  <si>
    <t>SAMEDI</t>
  </si>
  <si>
    <t>NOM</t>
  </si>
  <si>
    <t>PRESENT</t>
  </si>
  <si>
    <t>REPOS</t>
  </si>
  <si>
    <t>SEMAINE</t>
  </si>
  <si>
    <t>N°</t>
  </si>
  <si>
    <t xml:space="preserve">du </t>
  </si>
  <si>
    <t>A</t>
  </si>
  <si>
    <t>B</t>
  </si>
  <si>
    <t>C</t>
  </si>
  <si>
    <t>D</t>
  </si>
  <si>
    <t>E</t>
  </si>
  <si>
    <t>CP</t>
  </si>
  <si>
    <t>RTT</t>
  </si>
  <si>
    <t>SIGNATURE</t>
  </si>
  <si>
    <t xml:space="preserve">au </t>
  </si>
  <si>
    <t>-      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</si>
</sst>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dd\ dd\ mmmm"/>
  </numFmts>
  <fonts count="15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6"/>
      <color theme="3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3"/>
      <name val="Calibri"/>
      <family val="2"/>
    </font>
    <font>
      <sz val="12"/>
      <color theme="1"/>
      <name val="Calibri"/>
      <family val="2"/>
    </font>
    <font>
      <b/>
      <sz val="36"/>
      <color theme="3"/>
      <name val="Calibri"/>
      <family val="2"/>
      <scheme val="minor"/>
    </font>
    <font>
      <b/>
      <sz val="18"/>
      <color theme="3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</cellStyleXfs>
  <cellXfs count="47">
    <xf numFmtId="0" fontId="0" fillId="0" borderId="0" xfId="0"/>
    <xf numFmtId="0" fontId="6" fillId="2" borderId="0" xfId="0" applyFont="1" applyFill="1" applyBorder="1" applyAlignment="1" applyProtection="1">
      <alignment horizontal="center" vertical="center"/>
    </xf>
    <xf numFmtId="17" fontId="6" fillId="2" borderId="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1" fontId="6" fillId="2" borderId="0" xfId="0" applyNumberFormat="1" applyFont="1" applyFill="1" applyBorder="1" applyAlignment="1" applyProtection="1">
      <alignment horizontal="center" vertical="center"/>
    </xf>
    <xf numFmtId="20" fontId="6" fillId="2" borderId="0" xfId="0" applyNumberFormat="1" applyFont="1" applyFill="1" applyBorder="1" applyAlignment="1" applyProtection="1">
      <alignment horizontal="center" vertical="center"/>
    </xf>
    <xf numFmtId="20" fontId="5" fillId="2" borderId="0" xfId="0" applyNumberFormat="1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20" fontId="5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center" vertical="center"/>
    </xf>
    <xf numFmtId="0" fontId="7" fillId="2" borderId="2" xfId="1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</xf>
    <xf numFmtId="20" fontId="8" fillId="2" borderId="2" xfId="0" applyNumberFormat="1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46" fontId="5" fillId="2" borderId="6" xfId="0" applyNumberFormat="1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</xf>
    <xf numFmtId="46" fontId="4" fillId="2" borderId="6" xfId="0" applyNumberFormat="1" applyFont="1" applyFill="1" applyBorder="1" applyAlignment="1" applyProtection="1">
      <alignment horizontal="center" vertical="center"/>
    </xf>
    <xf numFmtId="20" fontId="6" fillId="2" borderId="7" xfId="0" applyNumberFormat="1" applyFont="1" applyFill="1" applyBorder="1" applyAlignment="1" applyProtection="1">
      <alignment horizontal="center" vertical="center"/>
    </xf>
    <xf numFmtId="1" fontId="4" fillId="2" borderId="8" xfId="0" applyNumberFormat="1" applyFont="1" applyFill="1" applyBorder="1" applyAlignment="1" applyProtection="1">
      <alignment horizontal="center" vertical="center"/>
    </xf>
    <xf numFmtId="1" fontId="4" fillId="3" borderId="2" xfId="0" applyNumberFormat="1" applyFont="1" applyFill="1" applyBorder="1" applyAlignment="1" applyProtection="1">
      <alignment horizontal="center" vertical="center"/>
    </xf>
    <xf numFmtId="1" fontId="6" fillId="3" borderId="2" xfId="0" applyNumberFormat="1" applyFont="1" applyFill="1" applyBorder="1" applyAlignment="1" applyProtection="1">
      <alignment horizontal="center" vertical="center"/>
    </xf>
    <xf numFmtId="1" fontId="6" fillId="3" borderId="7" xfId="0" applyNumberFormat="1" applyFont="1" applyFill="1" applyBorder="1" applyAlignment="1" applyProtection="1">
      <alignment horizontal="center" vertical="center"/>
    </xf>
    <xf numFmtId="1" fontId="4" fillId="3" borderId="9" xfId="0" applyNumberFormat="1" applyFont="1" applyFill="1" applyBorder="1" applyAlignment="1" applyProtection="1">
      <alignment horizontal="center" vertical="center"/>
    </xf>
    <xf numFmtId="1" fontId="6" fillId="3" borderId="9" xfId="0" applyNumberFormat="1" applyFont="1" applyFill="1" applyBorder="1" applyAlignment="1" applyProtection="1">
      <alignment horizontal="center" vertical="center"/>
    </xf>
    <xf numFmtId="1" fontId="6" fillId="3" borderId="10" xfId="0" applyNumberFormat="1" applyFont="1" applyFill="1" applyBorder="1" applyAlignment="1" applyProtection="1">
      <alignment horizontal="center" vertical="center"/>
    </xf>
    <xf numFmtId="0" fontId="3" fillId="3" borderId="3" xfId="1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</xf>
    <xf numFmtId="0" fontId="7" fillId="2" borderId="2" xfId="1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vertical="center"/>
    </xf>
    <xf numFmtId="0" fontId="12" fillId="2" borderId="0" xfId="0" quotePrefix="1" applyFont="1" applyFill="1" applyBorder="1" applyAlignment="1" applyProtection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7" fillId="2" borderId="0" xfId="1" applyFont="1" applyFill="1" applyBorder="1" applyAlignment="1" applyProtection="1">
      <alignment horizontal="center" vertical="center"/>
    </xf>
    <xf numFmtId="20" fontId="5" fillId="2" borderId="2" xfId="0" applyNumberFormat="1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20" fontId="6" fillId="2" borderId="2" xfId="0" applyNumberFormat="1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</xf>
    <xf numFmtId="0" fontId="10" fillId="3" borderId="6" xfId="1" applyFont="1" applyFill="1" applyBorder="1" applyAlignment="1" applyProtection="1">
      <alignment horizontal="center" vertical="center"/>
    </xf>
    <xf numFmtId="0" fontId="3" fillId="2" borderId="2" xfId="1" applyFont="1" applyFill="1" applyBorder="1" applyAlignment="1" applyProtection="1">
      <alignment horizontal="center" vertical="center"/>
    </xf>
    <xf numFmtId="20" fontId="8" fillId="2" borderId="2" xfId="0" applyNumberFormat="1" applyFont="1" applyFill="1" applyBorder="1" applyAlignment="1" applyProtection="1">
      <alignment horizontal="center" vertical="center"/>
    </xf>
    <xf numFmtId="0" fontId="7" fillId="2" borderId="2" xfId="1" applyFont="1" applyFill="1" applyBorder="1" applyAlignment="1" applyProtection="1">
      <alignment horizontal="center" vertical="center"/>
    </xf>
    <xf numFmtId="0" fontId="3" fillId="3" borderId="4" xfId="1" applyFont="1" applyFill="1" applyBorder="1" applyAlignment="1" applyProtection="1">
      <alignment horizontal="center" vertical="center"/>
    </xf>
    <xf numFmtId="0" fontId="14" fillId="2" borderId="0" xfId="0" quotePrefix="1" applyFont="1" applyFill="1" applyBorder="1" applyAlignment="1" applyProtection="1">
      <alignment horizontal="center" vertical="center"/>
    </xf>
    <xf numFmtId="166" fontId="13" fillId="0" borderId="0" xfId="0" quotePrefix="1" applyNumberFormat="1" applyFont="1"/>
  </cellXfs>
  <cellStyles count="3">
    <cellStyle name="Normal" xfId="0" builtinId="0"/>
    <cellStyle name="Titre 1" xfId="2" builtinId="16"/>
    <cellStyle name="Titre 4" xfId="1" builtin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323850</xdr:colOff>
          <xdr:row>7</xdr:row>
          <xdr:rowOff>152400</xdr:rowOff>
        </xdr:from>
        <xdr:to>
          <xdr:col>22</xdr:col>
          <xdr:colOff>400050</xdr:colOff>
          <xdr:row>10</xdr:row>
          <xdr:rowOff>38100</xdr:rowOff>
        </xdr:to>
        <xdr:sp macro="" textlink="">
          <xdr:nvSpPr>
            <xdr:cNvPr id="1025" name="Effac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85725</xdr:rowOff>
        </xdr:from>
        <xdr:to>
          <xdr:col>3</xdr:col>
          <xdr:colOff>57150</xdr:colOff>
          <xdr:row>5</xdr:row>
          <xdr:rowOff>9525</xdr:rowOff>
        </xdr:to>
        <xdr:sp macro="" textlink="">
          <xdr:nvSpPr>
            <xdr:cNvPr id="1026" name="Spin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33"/>
  <sheetViews>
    <sheetView tabSelected="1" topLeftCell="B1" zoomScale="137" zoomScaleNormal="100" workbookViewId="0">
      <selection activeCell="N7" sqref="N7"/>
    </sheetView>
  </sheetViews>
  <sheetFormatPr baseColWidth="10" defaultRowHeight="15" x14ac:dyDescent="0.25"/>
  <cols>
    <col min="1" max="1" width="13.7109375" style="1" customWidth="1"/>
    <col min="2" max="3" width="6.140625" style="1" bestFit="1" customWidth="1"/>
    <col min="4" max="4" width="7.85546875" style="1" bestFit="1" customWidth="1"/>
    <col min="5" max="6" width="6.140625" style="1" bestFit="1" customWidth="1"/>
    <col min="7" max="7" width="18.28515625" style="1" bestFit="1" customWidth="1"/>
    <col min="8" max="9" width="6.140625" style="1" bestFit="1" customWidth="1"/>
    <col min="10" max="10" width="7.85546875" style="1" bestFit="1" customWidth="1"/>
    <col min="11" max="11" width="6.140625" style="1" bestFit="1" customWidth="1"/>
    <col min="12" max="12" width="20.140625" style="1" bestFit="1" customWidth="1"/>
    <col min="13" max="13" width="7.85546875" style="1" bestFit="1" customWidth="1"/>
    <col min="14" max="15" width="6.140625" style="1" bestFit="1" customWidth="1"/>
    <col min="16" max="16" width="7.85546875" style="1" bestFit="1" customWidth="1"/>
    <col min="17" max="18" width="6.140625" style="1" bestFit="1" customWidth="1"/>
    <col min="19" max="20" width="6.140625" style="1" customWidth="1"/>
    <col min="21" max="16384" width="11.42578125" style="1"/>
  </cols>
  <sheetData>
    <row r="1" spans="1:21" x14ac:dyDescent="0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</row>
    <row r="2" spans="1:21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</row>
    <row r="3" spans="1:21" ht="18.75" x14ac:dyDescent="0.25">
      <c r="C3" s="45" t="s">
        <v>21</v>
      </c>
      <c r="F3" s="31"/>
    </row>
    <row r="5" spans="1:21" x14ac:dyDescent="0.25">
      <c r="G5" s="32"/>
      <c r="H5" s="31"/>
      <c r="L5" s="32"/>
    </row>
    <row r="6" spans="1:21" x14ac:dyDescent="0.25">
      <c r="H6" s="34"/>
      <c r="I6" s="34"/>
      <c r="J6" s="34"/>
      <c r="K6" s="34"/>
      <c r="M6" s="2"/>
    </row>
    <row r="7" spans="1:21" x14ac:dyDescent="0.25">
      <c r="A7" s="1" t="s">
        <v>9</v>
      </c>
      <c r="B7" s="1" t="s">
        <v>10</v>
      </c>
      <c r="C7" s="1">
        <v>38</v>
      </c>
      <c r="E7" s="1" t="s">
        <v>11</v>
      </c>
      <c r="G7" s="46">
        <f>DATE($N7,1,3)-WEEKDAY(DATE($N7,1,3))-5+7*$C7</f>
        <v>41897</v>
      </c>
      <c r="H7" s="34" t="s">
        <v>20</v>
      </c>
      <c r="I7" s="34"/>
      <c r="J7" s="34"/>
      <c r="K7" s="34"/>
      <c r="L7" s="46">
        <f>DATE($N7,1,3)-WEEKDAY(DATE($N7,1,3))-5+7*$C7+5</f>
        <v>41902</v>
      </c>
      <c r="M7" s="2"/>
      <c r="N7" s="1">
        <v>2014</v>
      </c>
    </row>
    <row r="8" spans="1:21" ht="15.75" thickBot="1" x14ac:dyDescent="0.3"/>
    <row r="9" spans="1:21" s="3" customFormat="1" ht="21" x14ac:dyDescent="0.25">
      <c r="A9" s="27" t="s">
        <v>6</v>
      </c>
      <c r="B9" s="44" t="s">
        <v>0</v>
      </c>
      <c r="C9" s="44"/>
      <c r="D9" s="44"/>
      <c r="E9" s="44" t="s">
        <v>1</v>
      </c>
      <c r="F9" s="44"/>
      <c r="G9" s="44"/>
      <c r="H9" s="44" t="s">
        <v>2</v>
      </c>
      <c r="I9" s="44"/>
      <c r="J9" s="44"/>
      <c r="K9" s="44" t="s">
        <v>3</v>
      </c>
      <c r="L9" s="44"/>
      <c r="M9" s="44"/>
      <c r="N9" s="44" t="s">
        <v>4</v>
      </c>
      <c r="O9" s="44"/>
      <c r="P9" s="44"/>
      <c r="Q9" s="44" t="s">
        <v>5</v>
      </c>
      <c r="R9" s="44"/>
      <c r="S9" s="28" t="s">
        <v>17</v>
      </c>
      <c r="T9" s="29" t="s">
        <v>18</v>
      </c>
      <c r="U9" s="3" t="s">
        <v>19</v>
      </c>
    </row>
    <row r="10" spans="1:21" ht="12.75" customHeight="1" x14ac:dyDescent="0.25">
      <c r="A10" s="40" t="s">
        <v>12</v>
      </c>
      <c r="B10" s="9"/>
      <c r="C10" s="9">
        <v>0.32500000000000001</v>
      </c>
      <c r="D10" s="36"/>
      <c r="E10" s="9">
        <v>0.29166666666666669</v>
      </c>
      <c r="F10" s="9">
        <v>0.5</v>
      </c>
      <c r="G10" s="36"/>
      <c r="H10" s="9">
        <v>0.29166666666666669</v>
      </c>
      <c r="I10" s="9">
        <v>0.5</v>
      </c>
      <c r="J10" s="36"/>
      <c r="K10" s="9">
        <v>0.33333333333333331</v>
      </c>
      <c r="L10" s="9">
        <v>0.5</v>
      </c>
      <c r="M10" s="38"/>
      <c r="N10" s="9">
        <v>0.29166666666666669</v>
      </c>
      <c r="O10" s="9">
        <v>0.5</v>
      </c>
      <c r="P10" s="36"/>
      <c r="Q10" s="9"/>
      <c r="R10" s="9"/>
      <c r="S10" s="10"/>
      <c r="T10" s="14"/>
    </row>
    <row r="11" spans="1:21" ht="12.75" customHeight="1" x14ac:dyDescent="0.25">
      <c r="A11" s="40"/>
      <c r="B11" s="9"/>
      <c r="C11" s="9"/>
      <c r="D11" s="37"/>
      <c r="E11" s="9">
        <v>0.54166666666666663</v>
      </c>
      <c r="F11" s="9">
        <v>0.625</v>
      </c>
      <c r="G11" s="36"/>
      <c r="H11" s="9"/>
      <c r="I11" s="9">
        <v>0.11666666666666665</v>
      </c>
      <c r="J11" s="37"/>
      <c r="K11" s="9">
        <v>0.54166666666666663</v>
      </c>
      <c r="L11" s="9">
        <v>0.625</v>
      </c>
      <c r="M11" s="39"/>
      <c r="N11" s="9">
        <v>0.54166666666666663</v>
      </c>
      <c r="O11" s="9">
        <v>0.68333333333333324</v>
      </c>
      <c r="P11" s="37"/>
      <c r="Q11" s="9"/>
      <c r="R11" s="9"/>
      <c r="S11" s="10"/>
      <c r="T11" s="14"/>
    </row>
    <row r="12" spans="1:21" s="4" customFormat="1" ht="12.75" customHeight="1" x14ac:dyDescent="0.25">
      <c r="A12" s="40"/>
      <c r="B12" s="43" t="str">
        <f>IF(D12="trajet","FORMATION",IF(B13="0:00"*1,"REPOS",IF(AND(B10="0:00"*1,B13="7:00"*1),"RTT",IF(AND(C10&lt;&gt;"7:48"*1,B13="7:48"*1),"FERIE",IF(AND(C10="7:48"*1,B13="7:48"*1),"CONGE PAYE","")))))</f>
        <v>CONGE PAYE</v>
      </c>
      <c r="C12" s="43"/>
      <c r="D12" s="11" t="str">
        <f>IF(D13&lt;&gt;0,"TRAJET","")</f>
        <v/>
      </c>
      <c r="E12" s="43" t="str">
        <f>IF(G12="trajet","FORMATION",IF(E13="0:00"*1,"REPOS",IF(AND(E10="0:00"*1,E13="7:00"*1),"RTT",IF(AND(F10&lt;&gt;"7:48"*1,E13="7:48"*1),"FERIE",IF(AND(F10="7:48"*1,E13="7:48"*1),"CONGE PAYE","")))))</f>
        <v/>
      </c>
      <c r="F12" s="43"/>
      <c r="G12" s="11" t="str">
        <f>IF(G13&lt;&gt;0,"TRAJET","")</f>
        <v/>
      </c>
      <c r="H12" s="43" t="str">
        <f>IF(J12="trajet","FORMATION",IF(H13="0:00"*1,"REPOS",IF(AND(H10="0:00"*1,H13="7:00"*1),"RTT",IF(AND(I10&lt;&gt;"7:48"*1,H13="7:48"*1),"FERIE",IF(AND(I10="7:48"*1,H13="7:48"*1),"CONGE PAYE","")))))</f>
        <v>FERIE</v>
      </c>
      <c r="I12" s="43"/>
      <c r="J12" s="11" t="str">
        <f>IF(J13&lt;&gt;0,"TRAJET","")</f>
        <v/>
      </c>
      <c r="K12" s="43" t="str">
        <f>IF(M12="trajet","FORMATION",IF(K13="0:00"*1,"REPOS",IF(AND(K10="0:00"*1,K13="7:00"*1),"RTT",IF(AND(L10&lt;&gt;"7:48"*1,K13="7:48"*1),"FERIE",IF(AND(L10="7:48"*1,K13="7:48"*1),"CONGE PAYE","")))))</f>
        <v/>
      </c>
      <c r="L12" s="43"/>
      <c r="M12" s="11" t="str">
        <f>IF(M13&lt;&gt;0,"TRAJET","")</f>
        <v/>
      </c>
      <c r="N12" s="43" t="str">
        <f>IF(P12="trajet","FORMATION",IF(N13="0:00"*1,"REPOS",IF(AND(N10="0:00"*1,N13="7:00"*1),"RTT",IF(AND(O10&lt;&gt;"7:48"*1,N13="7:48"*1),"FERIE",IF(AND(O10="7:48"*1,N13="7:48"*1),"CONGE PAYE","")))))</f>
        <v/>
      </c>
      <c r="O12" s="43"/>
      <c r="P12" s="11" t="str">
        <f>IF(P13&lt;&gt;0,"TRAJET","")</f>
        <v/>
      </c>
      <c r="Q12" s="43" t="str">
        <f>IF(S12="trajet","FORMATION",IF(Q13="0:00"*1,"REPOS",IF(AND(Q10="0:00"*1,Q13="7:00"*1),"RTT",IF(AND(R10&lt;&gt;"7:48"*1,Q13="7:48"*1),"FERIE",IF(AND(R10="7:48"*1,Q13="7:48"*1),"CONGE PAYE","")))))</f>
        <v>REPOS</v>
      </c>
      <c r="R12" s="43"/>
      <c r="S12" s="12"/>
      <c r="T12" s="15"/>
    </row>
    <row r="13" spans="1:21" ht="12.75" customHeight="1" x14ac:dyDescent="0.25">
      <c r="A13" s="16">
        <f>SUM(B13:R13)</f>
        <v>1.5416666666666665</v>
      </c>
      <c r="B13" s="42">
        <f>(C10-B10)+(C11-B11)</f>
        <v>0.32500000000000001</v>
      </c>
      <c r="C13" s="42"/>
      <c r="D13" s="13">
        <f>D10</f>
        <v>0</v>
      </c>
      <c r="E13" s="42">
        <f>(F10-E10)+(F11-E11)</f>
        <v>0.29166666666666669</v>
      </c>
      <c r="F13" s="42"/>
      <c r="G13" s="13">
        <f>G10</f>
        <v>0</v>
      </c>
      <c r="H13" s="42">
        <f>(I10-H10)+(I11-H11)</f>
        <v>0.32499999999999996</v>
      </c>
      <c r="I13" s="42"/>
      <c r="J13" s="13">
        <f>J10</f>
        <v>0</v>
      </c>
      <c r="K13" s="42">
        <f>(L10-K10)+(L11-K11)</f>
        <v>0.25000000000000006</v>
      </c>
      <c r="L13" s="42"/>
      <c r="M13" s="13">
        <f>M10</f>
        <v>0</v>
      </c>
      <c r="N13" s="42">
        <f>(O10-N10)+(O11-N11)</f>
        <v>0.34999999999999992</v>
      </c>
      <c r="O13" s="42"/>
      <c r="P13" s="13">
        <f>P10</f>
        <v>0</v>
      </c>
      <c r="Q13" s="42">
        <f>(R10-Q10)+(R11-Q11)</f>
        <v>0</v>
      </c>
      <c r="R13" s="42"/>
      <c r="S13" s="8"/>
      <c r="T13" s="17"/>
    </row>
    <row r="14" spans="1:21" s="5" customFormat="1" ht="12.75" customHeight="1" x14ac:dyDescent="0.25">
      <c r="A14" s="18">
        <f>IF(A13&lt;&gt;"37:00"*1,"37:00:00",A13)</f>
        <v>1.5416666666666665</v>
      </c>
      <c r="B14" s="21" t="str">
        <f>IF(B12="conge paye","1","0")</f>
        <v>1</v>
      </c>
      <c r="C14" s="21" t="str">
        <f>IF(B12="rtt","1","0")</f>
        <v>0</v>
      </c>
      <c r="D14" s="21"/>
      <c r="E14" s="21" t="str">
        <f>IF(E12="conge paye","1","0")</f>
        <v>0</v>
      </c>
      <c r="F14" s="21" t="str">
        <f>IF(E12="rtt","1","0")</f>
        <v>0</v>
      </c>
      <c r="G14" s="21"/>
      <c r="H14" s="21" t="str">
        <f>IF(H12="conge paye","1","0")</f>
        <v>0</v>
      </c>
      <c r="I14" s="21" t="str">
        <f>IF(H12="rtt","1","0")</f>
        <v>0</v>
      </c>
      <c r="J14" s="21"/>
      <c r="K14" s="21" t="str">
        <f>IF(K12="conge paye","1","0")</f>
        <v>0</v>
      </c>
      <c r="L14" s="21" t="str">
        <f>IF(K12="rtt","1","0")</f>
        <v>0</v>
      </c>
      <c r="M14" s="21"/>
      <c r="N14" s="21" t="str">
        <f>IF(N12="conge paye","1","0")</f>
        <v>0</v>
      </c>
      <c r="O14" s="21" t="str">
        <f>IF(N12="rtt","1","0")</f>
        <v>0</v>
      </c>
      <c r="P14" s="21"/>
      <c r="Q14" s="21" t="str">
        <f>IF(Q12="conge paye","0","0")</f>
        <v>0</v>
      </c>
      <c r="R14" s="21" t="str">
        <f>IF(Q12="rtt","0","0")</f>
        <v>0</v>
      </c>
      <c r="S14" s="22">
        <f>SUM(B14+E14+H14+K14+N14)</f>
        <v>1</v>
      </c>
      <c r="T14" s="23">
        <f>SUM(C14+F14+I14+L14+O14+R14)</f>
        <v>0</v>
      </c>
    </row>
    <row r="15" spans="1:21" ht="12.75" customHeight="1" x14ac:dyDescent="0.25">
      <c r="A15" s="40" t="s">
        <v>13</v>
      </c>
      <c r="B15" s="9"/>
      <c r="C15" s="9"/>
      <c r="D15" s="37"/>
      <c r="E15" s="9"/>
      <c r="F15" s="9"/>
      <c r="G15" s="36"/>
      <c r="H15" s="9"/>
      <c r="I15" s="9"/>
      <c r="J15" s="37"/>
      <c r="K15" s="9"/>
      <c r="L15" s="9"/>
      <c r="M15" s="36"/>
      <c r="N15" s="9"/>
      <c r="O15" s="9"/>
      <c r="P15" s="37"/>
      <c r="Q15" s="9"/>
      <c r="R15" s="9"/>
      <c r="S15" s="10"/>
      <c r="T15" s="14"/>
    </row>
    <row r="16" spans="1:21" ht="12.75" customHeight="1" x14ac:dyDescent="0.25">
      <c r="A16" s="40"/>
      <c r="B16" s="9"/>
      <c r="C16" s="9"/>
      <c r="D16" s="37"/>
      <c r="E16" s="9"/>
      <c r="F16" s="9"/>
      <c r="G16" s="36"/>
      <c r="H16" s="9"/>
      <c r="I16" s="9">
        <v>0.32500000000000001</v>
      </c>
      <c r="J16" s="37"/>
      <c r="K16" s="9"/>
      <c r="L16" s="9"/>
      <c r="M16" s="37"/>
      <c r="N16" s="9"/>
      <c r="O16" s="9"/>
      <c r="P16" s="37"/>
      <c r="Q16" s="9"/>
      <c r="R16" s="9"/>
      <c r="S16" s="10"/>
      <c r="T16" s="14"/>
    </row>
    <row r="17" spans="1:24" s="4" customFormat="1" ht="12.75" customHeight="1" x14ac:dyDescent="0.25">
      <c r="A17" s="40"/>
      <c r="B17" s="43" t="str">
        <f>IF(D17="trajet","FORMATION",IF(B18="0:00"*1,"REPOS",IF(AND(B15="0:00"*1,B18="7:00"*1),"RTT",IF(AND(C15&lt;&gt;"7:48"*1,B18="7:48"*1),"FERIE",IF(AND(C15="7:48"*1,B18="7:48"*1),"CONGE PAYE","")))))</f>
        <v>REPOS</v>
      </c>
      <c r="C17" s="43"/>
      <c r="D17" s="30" t="str">
        <f>IF(D18&lt;&gt;0,"TRAJET","")</f>
        <v/>
      </c>
      <c r="E17" s="43" t="str">
        <f>IF(G17="trajet","FORMATION",IF(E18="0:00"*1,"REPOS",IF(AND(E15="0:00"*1,E18="7:00"*1),"RTT",IF(AND(F15&lt;&gt;"7:48"*1,E18="7:48"*1),"FERIE",IF(AND(F15="7:48"*1,E18="7:48"*1),"CONGE PAYE","")))))</f>
        <v>REPOS</v>
      </c>
      <c r="F17" s="43"/>
      <c r="G17" s="30" t="str">
        <f>IF(G18&lt;&gt;0,"TRAJET","")</f>
        <v/>
      </c>
      <c r="H17" s="43" t="str">
        <f>IF(J17="trajet","FORMATION",IF(H18="0:00"*1,"REPOS",IF(AND(H15="0:00"*1,H18="7:00"*1),"RTT",IF(AND(I15&lt;&gt;"7:48"*1,H18="7:48"*1),"FERIE",IF(AND(I15="7:48"*1,H18="7:48"*1),"CONGE PAYE","")))))</f>
        <v>FERIE</v>
      </c>
      <c r="I17" s="43"/>
      <c r="J17" s="30" t="str">
        <f>IF(J18&lt;&gt;0,"TRAJET","")</f>
        <v/>
      </c>
      <c r="K17" s="43" t="str">
        <f>IF(M17="trajet","FORMATION",IF(K18="0:00"*1,"REPOS",IF(AND(K15="0:00"*1,K18="7:00"*1),"RTT",IF(AND(L15&lt;&gt;"7:48"*1,K18="7:48"*1),"FERIE",IF(AND(L15="7:48"*1,K18="7:48"*1),"CONGE PAYE","")))))</f>
        <v>REPOS</v>
      </c>
      <c r="L17" s="43"/>
      <c r="M17" s="30" t="str">
        <f>IF(M18&lt;&gt;0,"TRAJET","")</f>
        <v/>
      </c>
      <c r="N17" s="43" t="str">
        <f>IF(P17="trajet","FORMATION",IF(N18="0:00"*1,"REPOS",IF(AND(N15="0:00"*1,N18="7:00"*1),"RTT",IF(AND(O15&lt;&gt;"7:48"*1,N18="7:48"*1),"FERIE",IF(AND(O15="7:48"*1,N18="7:48"*1),"CONGE PAYE","")))))</f>
        <v>REPOS</v>
      </c>
      <c r="O17" s="43"/>
      <c r="P17" s="30" t="str">
        <f>IF(P18&lt;&gt;0,"TRAJET","")</f>
        <v/>
      </c>
      <c r="Q17" s="43" t="str">
        <f>IF(S17="trajet","FORMATION",IF(Q18="0:00"*1,"REPOS",IF(AND(Q15="0:00"*1,Q18="7:00"*1),"RTT",IF(AND(R15&lt;&gt;"7:48"*1,Q18="7:48"*1),"FERIE",IF(AND(R15="7:48"*1,Q18="7:48"*1),"CONGE PAYE","")))))</f>
        <v>REPOS</v>
      </c>
      <c r="R17" s="43"/>
      <c r="S17" s="12"/>
      <c r="T17" s="15"/>
    </row>
    <row r="18" spans="1:24" ht="12.75" customHeight="1" x14ac:dyDescent="0.25">
      <c r="A18" s="16">
        <f>SUM(B18:R18)</f>
        <v>0.32500000000000001</v>
      </c>
      <c r="B18" s="42">
        <f>(C15-B15)+(C16-B16)</f>
        <v>0</v>
      </c>
      <c r="C18" s="42"/>
      <c r="D18" s="13">
        <f>D15</f>
        <v>0</v>
      </c>
      <c r="E18" s="42">
        <f>(F15-E15)+(F16-E16)</f>
        <v>0</v>
      </c>
      <c r="F18" s="42"/>
      <c r="G18" s="13">
        <f>G15</f>
        <v>0</v>
      </c>
      <c r="H18" s="42">
        <f>(I15-H15)+(I16-H16)</f>
        <v>0.32500000000000001</v>
      </c>
      <c r="I18" s="42"/>
      <c r="J18" s="13">
        <f>J15</f>
        <v>0</v>
      </c>
      <c r="K18" s="42">
        <f>(L15-K15)+(L16-K16)</f>
        <v>0</v>
      </c>
      <c r="L18" s="42"/>
      <c r="M18" s="13">
        <f>M15</f>
        <v>0</v>
      </c>
      <c r="N18" s="42">
        <f>(O15-N15)+(O16-N16)</f>
        <v>0</v>
      </c>
      <c r="O18" s="42"/>
      <c r="P18" s="13">
        <f>P15</f>
        <v>0</v>
      </c>
      <c r="Q18" s="42">
        <f>(R15-Q15)+(R16-Q16)</f>
        <v>0</v>
      </c>
      <c r="R18" s="42"/>
      <c r="S18" s="8"/>
      <c r="T18" s="17"/>
      <c r="U18" s="7"/>
      <c r="W18" s="35"/>
      <c r="X18" s="35"/>
    </row>
    <row r="19" spans="1:24" s="5" customFormat="1" ht="12.75" customHeight="1" x14ac:dyDescent="0.25">
      <c r="A19" s="18" t="str">
        <f>IF(A18&lt;&gt;"37:00"*1,"37:00:00",A18)</f>
        <v>37:00:00</v>
      </c>
      <c r="B19" s="21" t="str">
        <f>IF(B17="conge paye","1","0")</f>
        <v>0</v>
      </c>
      <c r="C19" s="21" t="str">
        <f>IF(B17="rtt","1","0")</f>
        <v>0</v>
      </c>
      <c r="D19" s="21"/>
      <c r="E19" s="21" t="str">
        <f>IF(E17="conge paye","1","0")</f>
        <v>0</v>
      </c>
      <c r="F19" s="21" t="str">
        <f>IF(E17="rtt","1","0")</f>
        <v>0</v>
      </c>
      <c r="G19" s="21"/>
      <c r="H19" s="21" t="str">
        <f>IF(H17="conge paye","1","0")</f>
        <v>0</v>
      </c>
      <c r="I19" s="21" t="str">
        <f>IF(H17="rtt","1","0")</f>
        <v>0</v>
      </c>
      <c r="J19" s="21"/>
      <c r="K19" s="21" t="str">
        <f>IF(K17="conge paye","1","0")</f>
        <v>0</v>
      </c>
      <c r="L19" s="21" t="str">
        <f>IF(K17="rtt","1","0")</f>
        <v>0</v>
      </c>
      <c r="M19" s="21"/>
      <c r="N19" s="21" t="str">
        <f>IF(N17="conge paye","1","0")</f>
        <v>0</v>
      </c>
      <c r="O19" s="21" t="str">
        <f>IF(N17="rtt","1","0")</f>
        <v>0</v>
      </c>
      <c r="P19" s="21"/>
      <c r="Q19" s="21" t="str">
        <f>IF(Q17="conge paye","0","0")</f>
        <v>0</v>
      </c>
      <c r="R19" s="21" t="str">
        <f>IF(Q17="rtt","0","0")</f>
        <v>0</v>
      </c>
      <c r="S19" s="22">
        <f>SUM(B19+E19+H19+K19+N19+Q19)</f>
        <v>0</v>
      </c>
      <c r="T19" s="23">
        <f>SUM(C19+F19+I19+L19+O19+R19)</f>
        <v>0</v>
      </c>
    </row>
    <row r="20" spans="1:24" ht="12.75" customHeight="1" x14ac:dyDescent="0.25">
      <c r="A20" s="40" t="s">
        <v>14</v>
      </c>
      <c r="B20" s="9"/>
      <c r="C20" s="9"/>
      <c r="D20" s="37"/>
      <c r="E20" s="9"/>
      <c r="F20" s="9"/>
      <c r="G20" s="36"/>
      <c r="H20" s="9"/>
      <c r="I20" s="9"/>
      <c r="J20" s="37"/>
      <c r="K20" s="9"/>
      <c r="L20" s="9"/>
      <c r="M20" s="36"/>
      <c r="N20" s="9"/>
      <c r="O20" s="9"/>
      <c r="P20" s="37"/>
      <c r="Q20" s="9"/>
      <c r="R20" s="9"/>
      <c r="S20" s="10"/>
      <c r="T20" s="19"/>
      <c r="U20" s="6"/>
      <c r="W20" s="35"/>
      <c r="X20" s="35"/>
    </row>
    <row r="21" spans="1:24" ht="12.75" customHeight="1" x14ac:dyDescent="0.25">
      <c r="A21" s="40"/>
      <c r="B21" s="9"/>
      <c r="C21" s="9"/>
      <c r="D21" s="37"/>
      <c r="E21" s="9"/>
      <c r="F21" s="9"/>
      <c r="G21" s="36"/>
      <c r="H21" s="9"/>
      <c r="I21" s="9">
        <v>0.32500000000000001</v>
      </c>
      <c r="J21" s="37"/>
      <c r="K21" s="9"/>
      <c r="L21" s="9"/>
      <c r="M21" s="37"/>
      <c r="N21" s="9"/>
      <c r="O21" s="9"/>
      <c r="P21" s="37"/>
      <c r="Q21" s="9"/>
      <c r="R21" s="9"/>
      <c r="S21" s="10"/>
      <c r="T21" s="14"/>
    </row>
    <row r="22" spans="1:24" s="4" customFormat="1" ht="12.75" customHeight="1" x14ac:dyDescent="0.25">
      <c r="A22" s="40"/>
      <c r="B22" s="43" t="str">
        <f>IF(D22="trajet","FORMATION",IF(B23="0:00"*1,"REPOS",IF(AND(B20="0:00"*1,B23="7:00"*1),"RTT",IF(AND(C20&lt;&gt;"7:48"*1,B23="7:48"*1),"FERIE",IF(AND(C20="7:48"*1,B23="7:48"*1),"CONGE PAYE","")))))</f>
        <v>REPOS</v>
      </c>
      <c r="C22" s="43"/>
      <c r="D22" s="30" t="str">
        <f>IF(D23&lt;&gt;0,"TRAJET","")</f>
        <v/>
      </c>
      <c r="E22" s="43" t="str">
        <f>IF(G22="trajet","FORMATION",IF(E23="0:00"*1,"REPOS",IF(AND(E20="0:00"*1,E23="7:00"*1),"RTT",IF(AND(F20&lt;&gt;"7:48"*1,E23="7:48"*1),"FERIE",IF(AND(F20="7:48"*1,E23="7:48"*1),"CONGE PAYE","")))))</f>
        <v>REPOS</v>
      </c>
      <c r="F22" s="43"/>
      <c r="G22" s="30" t="str">
        <f>IF(G23&lt;&gt;0,"TRAJET","")</f>
        <v/>
      </c>
      <c r="H22" s="43" t="str">
        <f>IF(J22="trajet","FORMATION",IF(H23="0:00"*1,"REPOS",IF(AND(H20="0:00"*1,H23="7:00"*1),"RTT",IF(AND(I20&lt;&gt;"7:48"*1,H23="7:48"*1),"FERIE",IF(AND(I20="7:48"*1,H23="7:48"*1),"CONGE PAYE","")))))</f>
        <v>FERIE</v>
      </c>
      <c r="I22" s="43"/>
      <c r="J22" s="30" t="str">
        <f>IF(J23&lt;&gt;0,"TRAJET","")</f>
        <v/>
      </c>
      <c r="K22" s="43" t="str">
        <f>IF(M22="trajet","FORMATION",IF(K23="0:00"*1,"REPOS",IF(AND(K20="0:00"*1,K23="7:00"*1),"RTT",IF(AND(L20&lt;&gt;"7:48"*1,K23="7:48"*1),"FERIE",IF(AND(L20="7:48"*1,K23="7:48"*1),"CONGE PAYE","")))))</f>
        <v>REPOS</v>
      </c>
      <c r="L22" s="43"/>
      <c r="M22" s="30" t="str">
        <f>IF(M23&lt;&gt;0,"TRAJET","")</f>
        <v/>
      </c>
      <c r="N22" s="43" t="str">
        <f>IF(P22="trajet","FORMATION",IF(N23="0:00"*1,"REPOS",IF(AND(N20="0:00"*1,N23="7:00"*1),"RTT",IF(AND(O20&lt;&gt;"7:48"*1,N23="7:48"*1),"FERIE",IF(AND(O20="7:48"*1,N23="7:48"*1),"CONGE PAYE","")))))</f>
        <v>REPOS</v>
      </c>
      <c r="O22" s="43"/>
      <c r="P22" s="30" t="str">
        <f>IF(P23&lt;&gt;0,"TRAJET","")</f>
        <v/>
      </c>
      <c r="Q22" s="43" t="str">
        <f>IF(S22="trajet","FORMATION",IF(Q23="0:00"*1,"REPOS",IF(AND(Q20="0:00"*1,Q23="7:00"*1),"RTT",IF(AND(R20&lt;&gt;"7:48"*1,Q23="7:48"*1),"FERIE",IF(AND(R20="7:48"*1,Q23="7:48"*1),"CONGE PAYE","")))))</f>
        <v>REPOS</v>
      </c>
      <c r="R22" s="43"/>
      <c r="S22" s="12"/>
      <c r="T22" s="15"/>
    </row>
    <row r="23" spans="1:24" ht="12.75" customHeight="1" x14ac:dyDescent="0.25">
      <c r="A23" s="16">
        <f>SUM(B23:R23)</f>
        <v>0.32500000000000001</v>
      </c>
      <c r="B23" s="42">
        <f>(C20-B20)+(C21-B21)</f>
        <v>0</v>
      </c>
      <c r="C23" s="42"/>
      <c r="D23" s="13">
        <f>D20</f>
        <v>0</v>
      </c>
      <c r="E23" s="42">
        <f>(F20-E20)+(F21-E21)</f>
        <v>0</v>
      </c>
      <c r="F23" s="42"/>
      <c r="G23" s="13">
        <f>G20</f>
        <v>0</v>
      </c>
      <c r="H23" s="42">
        <f>(I20-H20)+(I21-H21)</f>
        <v>0.32500000000000001</v>
      </c>
      <c r="I23" s="42"/>
      <c r="J23" s="13">
        <f>J20</f>
        <v>0</v>
      </c>
      <c r="K23" s="42">
        <f>(L20-K20)+(L21-K21)</f>
        <v>0</v>
      </c>
      <c r="L23" s="42"/>
      <c r="M23" s="13">
        <f>M15</f>
        <v>0</v>
      </c>
      <c r="N23" s="42">
        <f>(O20-N20)+(O21-N21)</f>
        <v>0</v>
      </c>
      <c r="O23" s="42"/>
      <c r="P23" s="13">
        <f>P20</f>
        <v>0</v>
      </c>
      <c r="Q23" s="42">
        <f>(R20-Q20)+(R21-Q21)</f>
        <v>0</v>
      </c>
      <c r="R23" s="42"/>
      <c r="S23" s="10"/>
      <c r="T23" s="14"/>
    </row>
    <row r="24" spans="1:24" s="5" customFormat="1" ht="12.75" customHeight="1" x14ac:dyDescent="0.25">
      <c r="A24" s="18" t="str">
        <f>IF(A23&lt;&gt;"37:00"*1,"37:00:00",A23)</f>
        <v>37:00:00</v>
      </c>
      <c r="B24" s="21" t="str">
        <f>IF(B22="conge paye","1","0")</f>
        <v>0</v>
      </c>
      <c r="C24" s="21" t="str">
        <f>IF(B22="rtt","1","0")</f>
        <v>0</v>
      </c>
      <c r="D24" s="21"/>
      <c r="E24" s="21" t="str">
        <f>IF(E22="conge paye","1","0")</f>
        <v>0</v>
      </c>
      <c r="F24" s="21" t="str">
        <f>IF(E22="rtt","1","0")</f>
        <v>0</v>
      </c>
      <c r="G24" s="21"/>
      <c r="H24" s="21" t="str">
        <f>IF(H22="conge paye","1","0")</f>
        <v>0</v>
      </c>
      <c r="I24" s="21" t="str">
        <f>IF(H22="rtt","1","0")</f>
        <v>0</v>
      </c>
      <c r="J24" s="21"/>
      <c r="K24" s="21" t="str">
        <f>IF(K22="conge paye","1","0")</f>
        <v>0</v>
      </c>
      <c r="L24" s="21" t="str">
        <f>IF(K22="rtt","1","0")</f>
        <v>0</v>
      </c>
      <c r="M24" s="21"/>
      <c r="N24" s="21" t="str">
        <f>IF(N22="conge paye","1","0")</f>
        <v>0</v>
      </c>
      <c r="O24" s="21" t="str">
        <f>IF(N22="rtt","1","0")</f>
        <v>0</v>
      </c>
      <c r="P24" s="21"/>
      <c r="Q24" s="21" t="str">
        <f>IF(Q22="conge paye","0","0")</f>
        <v>0</v>
      </c>
      <c r="R24" s="21" t="str">
        <f>IF(Q22="rtt","0","0")</f>
        <v>0</v>
      </c>
      <c r="S24" s="22">
        <f>SUM(B24+E24+H24+K24+N24+Q24)</f>
        <v>0</v>
      </c>
      <c r="T24" s="23">
        <f>SUM(C24+F24+I24+L24+O24+R24)</f>
        <v>0</v>
      </c>
    </row>
    <row r="25" spans="1:24" ht="12.75" customHeight="1" x14ac:dyDescent="0.25">
      <c r="A25" s="40" t="s">
        <v>15</v>
      </c>
      <c r="B25" s="9"/>
      <c r="C25" s="9"/>
      <c r="D25" s="37"/>
      <c r="E25" s="9"/>
      <c r="F25" s="9"/>
      <c r="G25" s="36"/>
      <c r="H25" s="9">
        <v>0.33333333333333331</v>
      </c>
      <c r="I25" s="9">
        <v>0.5</v>
      </c>
      <c r="J25" s="37"/>
      <c r="K25" s="9"/>
      <c r="L25" s="9"/>
      <c r="M25" s="36"/>
      <c r="N25" s="9"/>
      <c r="O25" s="9"/>
      <c r="P25" s="37"/>
      <c r="Q25" s="9"/>
      <c r="R25" s="9"/>
      <c r="S25" s="10"/>
      <c r="T25" s="14"/>
    </row>
    <row r="26" spans="1:24" ht="12.75" customHeight="1" x14ac:dyDescent="0.25">
      <c r="A26" s="40"/>
      <c r="B26" s="9"/>
      <c r="C26" s="9"/>
      <c r="D26" s="37"/>
      <c r="E26" s="9"/>
      <c r="F26" s="9"/>
      <c r="G26" s="36"/>
      <c r="H26" s="9"/>
      <c r="I26" s="9">
        <v>0.15833333333333333</v>
      </c>
      <c r="J26" s="37"/>
      <c r="K26" s="9"/>
      <c r="L26" s="9"/>
      <c r="M26" s="37"/>
      <c r="N26" s="9"/>
      <c r="O26" s="9"/>
      <c r="P26" s="37"/>
      <c r="Q26" s="9"/>
      <c r="R26" s="9"/>
      <c r="S26" s="10"/>
      <c r="T26" s="14"/>
    </row>
    <row r="27" spans="1:24" s="4" customFormat="1" ht="12.75" customHeight="1" x14ac:dyDescent="0.25">
      <c r="A27" s="40"/>
      <c r="B27" s="43" t="str">
        <f>IF(D27="trajet","FORMATION",IF(B28="0:00"*1,"REPOS",IF(AND(B25="0:00"*1,B28="7:00"*1),"RTT",IF(AND(C25&lt;&gt;"7:48"*1,B28="7:48"*1),"FERIE",IF(AND(C25="7:48"*1,B28="7:48"*1),"CONGE PAYE","")))))</f>
        <v>REPOS</v>
      </c>
      <c r="C27" s="43"/>
      <c r="D27" s="30" t="str">
        <f>IF(D28&lt;&gt;0,"TRAJET","")</f>
        <v/>
      </c>
      <c r="E27" s="43" t="str">
        <f>IF(G27="trajet","FORMATION",IF(E28="0:00"*1,"REPOS",IF(AND(E25="0:00"*1,E28="7:00"*1),"RTT",IF(AND(F25&lt;&gt;"7:48"*1,E28="7:48"*1),"FERIE",IF(AND(F25="7:48"*1,E28="7:48"*1),"CONGE PAYE","")))))</f>
        <v>REPOS</v>
      </c>
      <c r="F27" s="43"/>
      <c r="G27" s="30" t="str">
        <f>IF(G28&lt;&gt;0,"TRAJET","")</f>
        <v/>
      </c>
      <c r="H27" s="43" t="str">
        <f>IF(J27="trajet","FORMATION",IF(H28="0:00"*1,"REPOS",IF(AND(H25="0:00"*1,H28="7:00"*1),"RTT",IF(AND(I25&lt;&gt;"7:48"*1,H28="7:48"*1),"FERIE",IF(AND(I25="7:48"*1,H28="7:48"*1),"CONGE PAYE","")))))</f>
        <v>FERIE</v>
      </c>
      <c r="I27" s="43"/>
      <c r="J27" s="30" t="str">
        <f>IF(J28&lt;&gt;0,"TRAJET","")</f>
        <v/>
      </c>
      <c r="K27" s="43" t="str">
        <f>IF(M27="trajet","FORMATION",IF(K28="0:00"*1,"REPOS",IF(AND(K25="0:00"*1,K28="7:00"*1),"RTT",IF(AND(L25&lt;&gt;"7:48"*1,K28="7:48"*1),"FERIE",IF(AND(L25="7:48"*1,K28="7:48"*1),"CONGE PAYE","")))))</f>
        <v>REPOS</v>
      </c>
      <c r="L27" s="43"/>
      <c r="M27" s="30" t="str">
        <f>IF(M28&lt;&gt;0,"TRAJET","")</f>
        <v/>
      </c>
      <c r="N27" s="43" t="str">
        <f>IF(P27="trajet","FORMATION",IF(N28="0:00"*1,"REPOS",IF(AND(N25="0:00"*1,N28="7:00"*1),"RTT",IF(AND(O25&lt;&gt;"7:48"*1,N28="7:48"*1),"FERIE",IF(AND(O25="7:48"*1,N28="7:48"*1),"CONGE PAYE","")))))</f>
        <v>REPOS</v>
      </c>
      <c r="O27" s="43"/>
      <c r="P27" s="30" t="str">
        <f>IF(P28&lt;&gt;0,"TRAJET","")</f>
        <v/>
      </c>
      <c r="Q27" s="43" t="str">
        <f>IF(S27="trajet","FORMATION",IF(Q28="0:00"*1,"REPOS",IF(AND(Q25="0:00"*1,Q28="7:00"*1),"RTT",IF(AND(R25&lt;&gt;"7:48"*1,Q28="7:48"*1),"FERIE",IF(AND(R25="7:48"*1,Q28="7:48"*1),"CONGE PAYE","")))))</f>
        <v>REPOS</v>
      </c>
      <c r="R27" s="43"/>
      <c r="S27" s="12"/>
      <c r="T27" s="15"/>
    </row>
    <row r="28" spans="1:24" ht="12.75" customHeight="1" x14ac:dyDescent="0.25">
      <c r="A28" s="16">
        <f>SUM(B28:R28)</f>
        <v>0.32500000000000001</v>
      </c>
      <c r="B28" s="42">
        <f>(C25-B25)+(C26-B26)</f>
        <v>0</v>
      </c>
      <c r="C28" s="42"/>
      <c r="D28" s="13">
        <f>D25</f>
        <v>0</v>
      </c>
      <c r="E28" s="42">
        <f>(F25-E25)+(F26-E26)</f>
        <v>0</v>
      </c>
      <c r="F28" s="42"/>
      <c r="G28" s="13">
        <f>G25</f>
        <v>0</v>
      </c>
      <c r="H28" s="42">
        <f>(I25-H25)+(I26-H26)</f>
        <v>0.32500000000000001</v>
      </c>
      <c r="I28" s="42"/>
      <c r="J28" s="13">
        <f>J25</f>
        <v>0</v>
      </c>
      <c r="K28" s="42">
        <f>(L25-K25)+(L26-K26)</f>
        <v>0</v>
      </c>
      <c r="L28" s="42"/>
      <c r="M28" s="13">
        <f>M25</f>
        <v>0</v>
      </c>
      <c r="N28" s="42">
        <f>(O25-N25)+(O26-N26)</f>
        <v>0</v>
      </c>
      <c r="O28" s="42"/>
      <c r="P28" s="13">
        <f>P25</f>
        <v>0</v>
      </c>
      <c r="Q28" s="42">
        <f>(R25-Q25)+(R26-Q26)</f>
        <v>0</v>
      </c>
      <c r="R28" s="42"/>
      <c r="S28" s="10"/>
      <c r="T28" s="14"/>
    </row>
    <row r="29" spans="1:24" s="5" customFormat="1" ht="12.75" customHeight="1" x14ac:dyDescent="0.25">
      <c r="A29" s="18" t="str">
        <f>IF(A28&lt;&gt;"37:00"*1,"37:00:00",A28)</f>
        <v>37:00:00</v>
      </c>
      <c r="B29" s="21" t="str">
        <f>IF(B27="conge paye","1","0")</f>
        <v>0</v>
      </c>
      <c r="C29" s="21" t="str">
        <f>IF(B27="rtt","1","0")</f>
        <v>0</v>
      </c>
      <c r="D29" s="21"/>
      <c r="E29" s="21" t="str">
        <f>IF(E27="conge paye","1","0")</f>
        <v>0</v>
      </c>
      <c r="F29" s="21" t="str">
        <f>IF(E27="rtt","1","0")</f>
        <v>0</v>
      </c>
      <c r="G29" s="21"/>
      <c r="H29" s="21" t="str">
        <f>IF(H27="conge paye","1","0")</f>
        <v>0</v>
      </c>
      <c r="I29" s="21" t="str">
        <f>IF(H27="rtt","1","0")</f>
        <v>0</v>
      </c>
      <c r="J29" s="21"/>
      <c r="K29" s="21" t="str">
        <f>IF(K27="conge paye","1","0")</f>
        <v>0</v>
      </c>
      <c r="L29" s="21" t="str">
        <f>IF(K27="rtt","1","0")</f>
        <v>0</v>
      </c>
      <c r="M29" s="21"/>
      <c r="N29" s="21" t="str">
        <f>IF(N27="conge paye","1","0")</f>
        <v>0</v>
      </c>
      <c r="O29" s="21" t="str">
        <f>IF(N27="rtt","1","0")</f>
        <v>0</v>
      </c>
      <c r="P29" s="21"/>
      <c r="Q29" s="21" t="str">
        <f>IF(Q27="conge paye","0","0")</f>
        <v>0</v>
      </c>
      <c r="R29" s="21" t="str">
        <f>IF(Q27="rtt","0","0")</f>
        <v>0</v>
      </c>
      <c r="S29" s="22">
        <f>SUM(B29+E29+H29+K29+N29+Q29)</f>
        <v>0</v>
      </c>
      <c r="T29" s="23">
        <f>SUM(C29+F29+I29+L29+O29+R29)</f>
        <v>0</v>
      </c>
    </row>
    <row r="30" spans="1:24" ht="12.75" customHeight="1" x14ac:dyDescent="0.25">
      <c r="A30" s="40" t="s">
        <v>16</v>
      </c>
      <c r="B30" s="41" t="s">
        <v>7</v>
      </c>
      <c r="C30" s="41"/>
      <c r="D30" s="41"/>
      <c r="E30" s="41" t="s">
        <v>7</v>
      </c>
      <c r="F30" s="41"/>
      <c r="G30" s="41"/>
      <c r="H30" s="41" t="s">
        <v>7</v>
      </c>
      <c r="I30" s="41"/>
      <c r="J30" s="41"/>
      <c r="K30" s="41" t="s">
        <v>7</v>
      </c>
      <c r="L30" s="41"/>
      <c r="M30" s="41"/>
      <c r="N30" s="41" t="s">
        <v>7</v>
      </c>
      <c r="O30" s="41"/>
      <c r="P30" s="41"/>
      <c r="Q30" s="41" t="s">
        <v>8</v>
      </c>
      <c r="R30" s="41"/>
      <c r="S30" s="10"/>
      <c r="T30" s="14"/>
    </row>
    <row r="31" spans="1:24" ht="12.75" customHeight="1" x14ac:dyDescent="0.25">
      <c r="A31" s="40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10"/>
      <c r="T31" s="14"/>
    </row>
    <row r="32" spans="1:24" s="5" customFormat="1" ht="12.75" customHeight="1" thickBot="1" x14ac:dyDescent="0.3">
      <c r="A32" s="20"/>
      <c r="B32" s="24" t="str">
        <f>IF(B30="conge paye","1","0")</f>
        <v>0</v>
      </c>
      <c r="C32" s="24" t="str">
        <f>IF(B30="rtt","1","0")</f>
        <v>0</v>
      </c>
      <c r="D32" s="24"/>
      <c r="E32" s="24" t="str">
        <f>IF(E30="conge paye","1","0")</f>
        <v>0</v>
      </c>
      <c r="F32" s="24" t="str">
        <f>IF(E30="rtt","1","0")</f>
        <v>0</v>
      </c>
      <c r="G32" s="24"/>
      <c r="H32" s="24" t="str">
        <f>IF(H30="conge paye","1","0")</f>
        <v>0</v>
      </c>
      <c r="I32" s="24" t="str">
        <f>IF(H30="rtt","1","0")</f>
        <v>0</v>
      </c>
      <c r="J32" s="24"/>
      <c r="K32" s="24" t="str">
        <f>IF(K30="conge paye","1","0")</f>
        <v>0</v>
      </c>
      <c r="L32" s="24" t="str">
        <f>IF(K30="rtt","1","0")</f>
        <v>0</v>
      </c>
      <c r="M32" s="24"/>
      <c r="N32" s="24" t="str">
        <f>IF(N30="conge paye","1","0")</f>
        <v>0</v>
      </c>
      <c r="O32" s="24" t="str">
        <f>IF(N30="rtt","1","0")</f>
        <v>0</v>
      </c>
      <c r="P32" s="24"/>
      <c r="Q32" s="24" t="str">
        <f>IF(Q30="conge paye","1","0")</f>
        <v>0</v>
      </c>
      <c r="R32" s="24" t="str">
        <f>IF(Q30="rtt","1","0")</f>
        <v>0</v>
      </c>
      <c r="S32" s="25">
        <f>SUM(B32+E32+H32+K32+N32+Q32)</f>
        <v>0</v>
      </c>
      <c r="T32" s="26">
        <f>SUM(C32+F32+I32+L32+O32+R32)</f>
        <v>0</v>
      </c>
    </row>
    <row r="33" spans="12:18" x14ac:dyDescent="0.25">
      <c r="L33" s="34"/>
      <c r="M33" s="34"/>
      <c r="N33" s="34"/>
      <c r="O33" s="34"/>
      <c r="P33" s="34"/>
      <c r="Q33" s="34"/>
      <c r="R33" s="34"/>
    </row>
  </sheetData>
  <sheetProtection selectLockedCells="1"/>
  <mergeCells count="91">
    <mergeCell ref="B9:D9"/>
    <mergeCell ref="E9:G9"/>
    <mergeCell ref="E12:F12"/>
    <mergeCell ref="H12:I12"/>
    <mergeCell ref="H9:J9"/>
    <mergeCell ref="K9:M9"/>
    <mergeCell ref="N9:P9"/>
    <mergeCell ref="Q9:R9"/>
    <mergeCell ref="E13:F13"/>
    <mergeCell ref="H13:I13"/>
    <mergeCell ref="K13:L13"/>
    <mergeCell ref="N13:O13"/>
    <mergeCell ref="Q13:R13"/>
    <mergeCell ref="K12:L12"/>
    <mergeCell ref="N12:O12"/>
    <mergeCell ref="Q12:R12"/>
    <mergeCell ref="A10:A12"/>
    <mergeCell ref="Q17:R17"/>
    <mergeCell ref="B13:C13"/>
    <mergeCell ref="B12:C12"/>
    <mergeCell ref="G15:G16"/>
    <mergeCell ref="D15:D16"/>
    <mergeCell ref="A15:A17"/>
    <mergeCell ref="B17:C17"/>
    <mergeCell ref="E17:F17"/>
    <mergeCell ref="H17:I17"/>
    <mergeCell ref="K17:L17"/>
    <mergeCell ref="B18:C18"/>
    <mergeCell ref="E18:F18"/>
    <mergeCell ref="H18:I18"/>
    <mergeCell ref="K18:L18"/>
    <mergeCell ref="N18:O18"/>
    <mergeCell ref="A20:A22"/>
    <mergeCell ref="B22:C22"/>
    <mergeCell ref="E22:F22"/>
    <mergeCell ref="H22:I22"/>
    <mergeCell ref="K22:L22"/>
    <mergeCell ref="D20:D21"/>
    <mergeCell ref="G20:G21"/>
    <mergeCell ref="J20:J21"/>
    <mergeCell ref="Q27:R27"/>
    <mergeCell ref="M25:M26"/>
    <mergeCell ref="P25:P26"/>
    <mergeCell ref="B23:C23"/>
    <mergeCell ref="E23:F23"/>
    <mergeCell ref="H23:I23"/>
    <mergeCell ref="K23:L23"/>
    <mergeCell ref="A25:A27"/>
    <mergeCell ref="B27:C27"/>
    <mergeCell ref="E27:F27"/>
    <mergeCell ref="H27:I27"/>
    <mergeCell ref="K27:L27"/>
    <mergeCell ref="B28:C28"/>
    <mergeCell ref="E28:F28"/>
    <mergeCell ref="H28:I28"/>
    <mergeCell ref="D25:D26"/>
    <mergeCell ref="K28:L28"/>
    <mergeCell ref="Q18:R18"/>
    <mergeCell ref="Q22:R22"/>
    <mergeCell ref="N17:O17"/>
    <mergeCell ref="G25:G26"/>
    <mergeCell ref="J25:J26"/>
    <mergeCell ref="Q23:R23"/>
    <mergeCell ref="N22:O22"/>
    <mergeCell ref="N27:O27"/>
    <mergeCell ref="M15:M16"/>
    <mergeCell ref="M20:M21"/>
    <mergeCell ref="P20:P21"/>
    <mergeCell ref="N23:O23"/>
    <mergeCell ref="H30:J31"/>
    <mergeCell ref="K30:M31"/>
    <mergeCell ref="N30:P31"/>
    <mergeCell ref="Q30:R31"/>
    <mergeCell ref="Q28:R28"/>
    <mergeCell ref="N28:O28"/>
    <mergeCell ref="A1:R2"/>
    <mergeCell ref="H6:K6"/>
    <mergeCell ref="H7:K7"/>
    <mergeCell ref="L33:R33"/>
    <mergeCell ref="W18:X18"/>
    <mergeCell ref="W20:X20"/>
    <mergeCell ref="D10:D11"/>
    <mergeCell ref="G10:G11"/>
    <mergeCell ref="J10:J11"/>
    <mergeCell ref="M10:M11"/>
    <mergeCell ref="P10:P11"/>
    <mergeCell ref="P15:P16"/>
    <mergeCell ref="J15:J16"/>
    <mergeCell ref="A30:A31"/>
    <mergeCell ref="B30:D31"/>
    <mergeCell ref="E30:G31"/>
  </mergeCells>
  <printOptions horizontalCentered="1" verticalCentered="1"/>
  <pageMargins left="0" right="0" top="0" bottom="0" header="0" footer="0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SpinButton1">
          <controlPr defaultSize="0" print="0" autoLine="0" linkedCell="C7" r:id="rId5">
            <anchor moveWithCells="1">
              <from>
                <xdr:col>2</xdr:col>
                <xdr:colOff>0</xdr:colOff>
                <xdr:row>3</xdr:row>
                <xdr:rowOff>85725</xdr:rowOff>
              </from>
              <to>
                <xdr:col>3</xdr:col>
                <xdr:colOff>57150</xdr:colOff>
                <xdr:row>5</xdr:row>
                <xdr:rowOff>9525</xdr:rowOff>
              </to>
            </anchor>
          </controlPr>
        </control>
      </mc:Choice>
      <mc:Fallback>
        <control shapeId="1026" r:id="rId4" name="SpinButton1"/>
      </mc:Fallback>
    </mc:AlternateContent>
    <mc:AlternateContent xmlns:mc="http://schemas.openxmlformats.org/markup-compatibility/2006">
      <mc:Choice Requires="x14">
        <control shapeId="1025" r:id="rId6" name="Effacer">
          <controlPr defaultSize="0" autoLine="0" r:id="rId7">
            <anchor moveWithCells="1">
              <from>
                <xdr:col>20</xdr:col>
                <xdr:colOff>323850</xdr:colOff>
                <xdr:row>7</xdr:row>
                <xdr:rowOff>152400</xdr:rowOff>
              </from>
              <to>
                <xdr:col>22</xdr:col>
                <xdr:colOff>400050</xdr:colOff>
                <xdr:row>10</xdr:row>
                <xdr:rowOff>38100</xdr:rowOff>
              </to>
            </anchor>
          </controlPr>
        </control>
      </mc:Choice>
      <mc:Fallback>
        <control shapeId="1025" r:id="rId6" name="Effac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IMPAIRE</vt:lpstr>
      <vt:lpstr>Plage_A</vt:lpstr>
      <vt:lpstr>Plage_B</vt:lpstr>
      <vt:lpstr>Plage_C</vt:lpstr>
      <vt:lpstr>Plage_D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Robert JAMIN</cp:lastModifiedBy>
  <cp:lastPrinted>2014-09-07T16:09:20Z</cp:lastPrinted>
  <dcterms:created xsi:type="dcterms:W3CDTF">2014-09-06T21:49:44Z</dcterms:created>
  <dcterms:modified xsi:type="dcterms:W3CDTF">2014-09-09T08:01:47Z</dcterms:modified>
</cp:coreProperties>
</file>