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05" windowWidth="23595" windowHeight="9975" tabRatio="907" activeTab="2"/>
  </bookViews>
  <sheets>
    <sheet name="Risque MED" sheetId="7" r:id="rId1"/>
    <sheet name="Matrice des risques" sheetId="17" r:id="rId2"/>
    <sheet name="Feuil1" sheetId="18" r:id="rId3"/>
  </sheets>
  <definedNames>
    <definedName name="_xlnm._FilterDatabase" localSheetId="0" hidden="1">'Risque MED'!$A$1:$G$58</definedName>
    <definedName name="Criticité">'Risque MED'!$E$2:$E$58</definedName>
    <definedName name="Libellé">'Risque MED'!$B$2:$B$58</definedName>
    <definedName name="ris" localSheetId="1">#REF!</definedName>
    <definedName name="ris">#REF!</definedName>
    <definedName name="s" localSheetId="1">#REF!</definedName>
    <definedName name="s">#REF!</definedName>
    <definedName name="_xlnm.Print_Area" localSheetId="1">'Matrice des risques'!$A$1:$U$25</definedName>
    <definedName name="_xlnm.Print_Area" localSheetId="0">'Risque MED'!$A$1:$H$60</definedName>
  </definedNames>
  <calcPr calcId="125725"/>
</workbook>
</file>

<file path=xl/calcChain.xml><?xml version="1.0" encoding="utf-8"?>
<calcChain xmlns="http://schemas.openxmlformats.org/spreadsheetml/2006/main">
  <c r="I4" i="17" a="1"/>
  <c r="I22" s="1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4"/>
  <c r="E3" i="7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2"/>
  <c r="I2" s="1"/>
  <c r="I5" i="17" l="1"/>
  <c r="I7"/>
  <c r="I9"/>
  <c r="I11"/>
  <c r="I13"/>
  <c r="I15"/>
  <c r="I17"/>
  <c r="I19"/>
  <c r="I21"/>
  <c r="I23"/>
  <c r="I4"/>
  <c r="I6"/>
  <c r="I8"/>
  <c r="I10"/>
  <c r="I12"/>
  <c r="I14"/>
  <c r="I16"/>
  <c r="I18"/>
  <c r="I20"/>
  <c r="I56" i="7"/>
  <c r="I52"/>
  <c r="I48"/>
  <c r="I44"/>
  <c r="C19" i="17"/>
  <c r="I17" i="7"/>
  <c r="C11" i="17"/>
  <c r="I9" i="7"/>
  <c r="C20" i="17"/>
  <c r="I18" i="7"/>
  <c r="C16" i="17"/>
  <c r="I14" i="7"/>
  <c r="C12" i="17"/>
  <c r="I10" i="7"/>
  <c r="C8" i="17"/>
  <c r="I6" i="7"/>
  <c r="I40"/>
  <c r="I28"/>
  <c r="I57"/>
  <c r="I45"/>
  <c r="I37"/>
  <c r="I25"/>
  <c r="I58"/>
  <c r="K58" s="1"/>
  <c r="I54"/>
  <c r="I50"/>
  <c r="I46"/>
  <c r="I42"/>
  <c r="I38"/>
  <c r="I34"/>
  <c r="I30"/>
  <c r="I26"/>
  <c r="I22"/>
  <c r="C18" i="17"/>
  <c r="I16" i="7"/>
  <c r="C23" i="17"/>
  <c r="I21" i="7"/>
  <c r="C15" i="17"/>
  <c r="I13" i="7"/>
  <c r="C7" i="17"/>
  <c r="I5" i="7"/>
  <c r="C4" i="17"/>
  <c r="C21"/>
  <c r="I19" i="7"/>
  <c r="C17" i="17"/>
  <c r="I15" i="7"/>
  <c r="C13" i="17"/>
  <c r="I11" i="7"/>
  <c r="C9" i="17"/>
  <c r="I7" i="7"/>
  <c r="I3"/>
  <c r="C5" i="17"/>
  <c r="I36" i="7"/>
  <c r="I24"/>
  <c r="I53"/>
  <c r="I49"/>
  <c r="I41"/>
  <c r="I29"/>
  <c r="I55"/>
  <c r="I51"/>
  <c r="I47"/>
  <c r="I43"/>
  <c r="I39"/>
  <c r="I35"/>
  <c r="I31"/>
  <c r="I27"/>
  <c r="I23"/>
  <c r="C22" i="17"/>
  <c r="I20" i="7"/>
  <c r="C14" i="17"/>
  <c r="I12" i="7"/>
  <c r="C10" i="17"/>
  <c r="I8" i="7"/>
  <c r="C6" i="17"/>
  <c r="I4" i="7"/>
  <c r="I32"/>
  <c r="I33"/>
  <c r="G2"/>
  <c r="G47"/>
  <c r="G35"/>
  <c r="G19"/>
  <c r="G3"/>
  <c r="G57"/>
  <c r="G53"/>
  <c r="G49"/>
  <c r="G45"/>
  <c r="G41"/>
  <c r="G37"/>
  <c r="G33"/>
  <c r="G29"/>
  <c r="G25"/>
  <c r="G21"/>
  <c r="G17"/>
  <c r="G13"/>
  <c r="G9"/>
  <c r="G5"/>
  <c r="G55"/>
  <c r="G43"/>
  <c r="G31"/>
  <c r="G23"/>
  <c r="G11"/>
  <c r="G58"/>
  <c r="G54"/>
  <c r="G50"/>
  <c r="G46"/>
  <c r="G42"/>
  <c r="G38"/>
  <c r="G34"/>
  <c r="G30"/>
  <c r="G26"/>
  <c r="G22"/>
  <c r="G18"/>
  <c r="G14"/>
  <c r="G10"/>
  <c r="G6"/>
  <c r="G51"/>
  <c r="G39"/>
  <c r="G27"/>
  <c r="G15"/>
  <c r="G7"/>
  <c r="G56"/>
  <c r="G52"/>
  <c r="G48"/>
  <c r="G44"/>
  <c r="G40"/>
  <c r="G36"/>
  <c r="G32"/>
  <c r="G28"/>
  <c r="G24"/>
  <c r="G20"/>
  <c r="G16"/>
  <c r="G12"/>
  <c r="G8"/>
  <c r="G4"/>
  <c r="K33" l="1"/>
  <c r="K44"/>
  <c r="G18" i="17"/>
  <c r="G4"/>
  <c r="K55" i="7"/>
  <c r="K48"/>
  <c r="K51"/>
  <c r="K32"/>
  <c r="K47"/>
  <c r="K43"/>
  <c r="K56"/>
  <c r="K4"/>
  <c r="K12"/>
  <c r="K23"/>
  <c r="K39"/>
  <c r="K53"/>
  <c r="K11"/>
  <c r="K19"/>
  <c r="K5"/>
  <c r="K21"/>
  <c r="K22"/>
  <c r="K38"/>
  <c r="K54"/>
  <c r="K45"/>
  <c r="K35"/>
  <c r="K49"/>
  <c r="K52"/>
  <c r="K34"/>
  <c r="K50"/>
  <c r="K37"/>
  <c r="K40"/>
  <c r="K10"/>
  <c r="K18"/>
  <c r="K17"/>
  <c r="K8"/>
  <c r="K20"/>
  <c r="K31"/>
  <c r="K41"/>
  <c r="K36"/>
  <c r="K7"/>
  <c r="K15"/>
  <c r="K2"/>
  <c r="J3" s="1"/>
  <c r="K13"/>
  <c r="K16"/>
  <c r="K30"/>
  <c r="K46"/>
  <c r="K25"/>
  <c r="K28"/>
  <c r="K27"/>
  <c r="K29"/>
  <c r="K24"/>
  <c r="K3"/>
  <c r="K26"/>
  <c r="K42"/>
  <c r="K57"/>
  <c r="K6"/>
  <c r="K14"/>
  <c r="K9"/>
  <c r="G9" i="17"/>
  <c r="G6"/>
  <c r="G19"/>
  <c r="G21"/>
  <c r="G15"/>
  <c r="G10"/>
  <c r="G5"/>
  <c r="G17"/>
  <c r="G23"/>
  <c r="G13"/>
  <c r="G8"/>
  <c r="G12"/>
  <c r="G22"/>
  <c r="G20"/>
  <c r="G11"/>
  <c r="G14"/>
  <c r="G16"/>
  <c r="G7"/>
  <c r="J4" i="7" l="1"/>
  <c r="J5" s="1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</calcChain>
</file>

<file path=xl/sharedStrings.xml><?xml version="1.0" encoding="utf-8"?>
<sst xmlns="http://schemas.openxmlformats.org/spreadsheetml/2006/main" count="94" uniqueCount="92">
  <si>
    <t>N°</t>
  </si>
  <si>
    <t xml:space="preserve"> Prévisions inexactes/ imprécises</t>
  </si>
  <si>
    <t>Mauvaise /insuffisante planification des projets</t>
  </si>
  <si>
    <t xml:space="preserve"> données érronées/ perdues</t>
  </si>
  <si>
    <t>Risques opérationnels</t>
  </si>
  <si>
    <t>Perte d'opportunité de projets</t>
  </si>
  <si>
    <t>Indisponibilité de matériel et des équipements</t>
  </si>
  <si>
    <t>incapacité à fournir la gestion adéquate de protection des équipements pour optimiser la longévité et l'utilisation</t>
  </si>
  <si>
    <t>Absence de standards et normes d'intervention</t>
  </si>
  <si>
    <t>Echec à exécuter conformément aux réglementations</t>
  </si>
  <si>
    <t>rapports d'analyses  incorrectes/prématurés/ en retards</t>
  </si>
  <si>
    <t xml:space="preserve">Coût élevé d'acquisition des analyses </t>
  </si>
  <si>
    <t>incapacité d'effectuer des  analyses quantitatives/ qualitatives</t>
  </si>
  <si>
    <t>Les résultats du projet ne respectent pas les exigences définies</t>
  </si>
  <si>
    <t>La société paie pour des services non livrés et/ou des accords de services pas remplies</t>
  </si>
  <si>
    <t xml:space="preserve">Qualité de la maintenance insuffisante ou non conforme aux standards </t>
  </si>
  <si>
    <t>Insiffisance du feedback sur les prestations externes</t>
  </si>
  <si>
    <t xml:space="preserve">Pas de document offciel de pilotage de projet </t>
  </si>
  <si>
    <t xml:space="preserve">non respect du planning de maintenance </t>
  </si>
  <si>
    <t>Coût de la maintenance est plus élevé que l'achat d'un nouvel équipement</t>
  </si>
  <si>
    <t>Dispositifs de sécurité inexistants ou non installé sur le lieu de travail</t>
  </si>
  <si>
    <t>manque d'équipements de maintenance  et/ou d'équipements alternatifs</t>
  </si>
  <si>
    <t>le non respect du plan de mob/démob</t>
  </si>
  <si>
    <t>manque d'assurance pour le matériel et le personnel terrain</t>
  </si>
  <si>
    <t xml:space="preserve">mode opératoire (survey performance) inexistant,/incomplet/non conforme </t>
  </si>
  <si>
    <t>manque de communication entre les divisions concernées</t>
  </si>
  <si>
    <t>Site d'investigation non accessible ou difficilement accessible</t>
  </si>
  <si>
    <t xml:space="preserve">incapacité à déloger et/ou déplacer  les équipements </t>
  </si>
  <si>
    <t>Responsabilité non définie au court des opérations de mob/démob</t>
  </si>
  <si>
    <t>la non connaissance des appels d'offre et des demandes client</t>
  </si>
  <si>
    <t>Délai de réponse aux offres et demandes dépassé</t>
  </si>
  <si>
    <t>incapacité à définir les modalités de partenariats</t>
  </si>
  <si>
    <t xml:space="preserve">Lenteur du processus décisionnel </t>
  </si>
  <si>
    <t>délai d'étude de contrat long</t>
  </si>
  <si>
    <t>non compréhension des clauses contractuelles</t>
  </si>
  <si>
    <t>oublie de clauses contractuelles</t>
  </si>
  <si>
    <t xml:space="preserve">inéfficacité contractuelle </t>
  </si>
  <si>
    <t>incapacité de la rélisation des audits internes HSE</t>
  </si>
  <si>
    <t>pas de réponse aux réclamations client</t>
  </si>
  <si>
    <t>mélange de réclamations clients entre les différentes divisions</t>
  </si>
  <si>
    <t>non détéction des non conformités</t>
  </si>
  <si>
    <t>perte de client et rupture de contrats</t>
  </si>
  <si>
    <t>défauthèque indisponible</t>
  </si>
  <si>
    <t xml:space="preserve">Score Impact </t>
  </si>
  <si>
    <t>Score Probabilité</t>
  </si>
  <si>
    <t xml:space="preserve">Projet non rentable </t>
  </si>
  <si>
    <t>Score Risque Inhérent (Criticité)</t>
  </si>
  <si>
    <t xml:space="preserve">Manque autorisation  necessaires </t>
  </si>
  <si>
    <t>Score Contrôle</t>
  </si>
  <si>
    <t>Risque Résiduel</t>
  </si>
  <si>
    <t>templates et documents de préparations des appels d'offres non disponibles et/ou non définis</t>
  </si>
  <si>
    <t xml:space="preserve">Dépassement du budget </t>
  </si>
  <si>
    <t>Impossibilité d'accès aux informations</t>
  </si>
  <si>
    <t xml:space="preserve">perte des échantillons à analyser </t>
  </si>
  <si>
    <t>Instructions de contrôles constructeurs manquantes et/ou insuffisantes</t>
  </si>
  <si>
    <t>pas de partenaire ou de sous traitants pour l'offre de service</t>
  </si>
  <si>
    <t>objectifs opérationnel et stratégiques non alignés</t>
  </si>
  <si>
    <t>Utilisation inefficiente des ressources (personnes, matériels)</t>
  </si>
  <si>
    <t>Menace de perturbation de l'activité due à des catastrophes naturelles (trenblements de terre, tornade, …) ou instabilité politique (actes terroristes et actes de malveillance)</t>
  </si>
  <si>
    <t>Coût de la maintenance élevé</t>
  </si>
  <si>
    <t>Equipe projet non collaborative</t>
  </si>
  <si>
    <t>Incompréhension de la demande client</t>
  </si>
  <si>
    <t>le manque ou l'insuffisance de bénéfice à l'issu de la réalisation de partenariats</t>
  </si>
  <si>
    <t>Litiges client</t>
  </si>
  <si>
    <t>N° Risque</t>
  </si>
  <si>
    <t xml:space="preserve">Risque Division Ingénierie Marine </t>
  </si>
  <si>
    <t>Libellé</t>
  </si>
  <si>
    <t>Score Criticité</t>
  </si>
  <si>
    <t>Rang</t>
  </si>
  <si>
    <t>Rang Présent</t>
  </si>
  <si>
    <t>nbre risque/rang</t>
  </si>
  <si>
    <t>{=INDEX(Libellé;EQUIV(GRANDE.VALEUR(Criticité-LIGNE(Criticité)/10^10;LIGNE(1:20));Criticité-LIGNE(Criticité)/10^10;0))}</t>
  </si>
  <si>
    <t>La formule avec les plages nommées devient</t>
  </si>
  <si>
    <t>La formule à l'origine sans plage nommée</t>
  </si>
  <si>
    <t>{=INDEX('Risque MED'!$B$2:$B$58;EQUIV(GRANDE.VALEUR('Risque MED'!$E$2:$E$58-LIGNE('Risque MED'!$E$2:$E$58)/10^10;LIGNE(1:20));'Risque MED'!$E$2:$E$58-LIGNE('Risque MED'!$E$2:$E$58)/10^10;0))}</t>
  </si>
  <si>
    <t>Pour nommer les plages on sélectionne par exemple la plage B2:B58 de la feuille Risque MED puis dans la zone Nom on écrit le nom que l'on veut donné à la plage sélectionnée. Idem pour l'autre plage</t>
  </si>
  <si>
    <t>La formule INDEX associée à EQUIV peut être représentée comme suit</t>
  </si>
  <si>
    <t>=INDEX(Matrice;no_ligne;No_col)</t>
  </si>
  <si>
    <t>No_Col n'est pas nécessaire si Matrice n'a qu'une colonne ce qui est le cas ici.</t>
  </si>
  <si>
    <t>Matrice = Libellé = 'Risque MED'!$B$2:$B$58</t>
  </si>
  <si>
    <t>No_Ligne = EQUIV(GRANDE.VALEUR(Criticité-LIGNE(Criticité)/10^10;LIGNE(1:20));Criticité-LIGNE(Criticité)/10^10;0))</t>
  </si>
  <si>
    <t>Or EQUIV a comme arguments</t>
  </si>
  <si>
    <t>=EQUIV(valeur_cherchée;tableau_recherche;[Type])</t>
  </si>
  <si>
    <t>=GRANDE.VALEUR(matrice;k)</t>
  </si>
  <si>
    <t>Grande valeur a comme arguments</t>
  </si>
  <si>
    <t>valeur charchée ici sera GRANDE.VALEUR(Criticité-LIGNE(Criticité)/10^10; et k sera LIGNE(1:20)</t>
  </si>
  <si>
    <t>tableau de recherche sera Criticité-LIGNE(Criticité)/10^10</t>
  </si>
  <si>
    <t>Type sera = à 0 pour chercher la valeur exacte.</t>
  </si>
  <si>
    <t>et la même valeur qui se trouvent à plusieurs lignes devient ainsi différente de la précédente puisque LIGNE à changé.</t>
  </si>
  <si>
    <t>C'est cela qui permet de distingué les doublons.</t>
  </si>
  <si>
    <t>-LIGNE(Criticité)/10^10 est utilisé pour distingué les égalités en divisant LIGNE(Criticité) par un très grand nombre on crée un suite de nombre très petits qui sont tous différents de ligne en ligne</t>
  </si>
  <si>
    <t>Les { } qui entourent la formule sont créées par Ctrl+Maj+Entrée pour que la formule soit matricielle ce qui fait que toutes les lignes sont lues par les formules.</t>
  </si>
</sst>
</file>

<file path=xl/styles.xml><?xml version="1.0" encoding="utf-8"?>
<styleSheet xmlns="http://schemas.openxmlformats.org/spreadsheetml/2006/main">
  <numFmts count="1">
    <numFmt numFmtId="164" formatCode="_-* #,##0.00\ [$€]_-;\-* #,##0.00\ [$€]_-;_-* &quot;-&quot;??\ [$€]_-;_-@_-"/>
  </numFmts>
  <fonts count="15">
    <font>
      <sz val="10"/>
      <color theme="1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0"/>
      <color theme="1"/>
      <name val="EYInterstate"/>
    </font>
    <font>
      <b/>
      <sz val="11"/>
      <name val="EYInterstate"/>
    </font>
    <font>
      <b/>
      <sz val="12"/>
      <color rgb="FFFF0000"/>
      <name val="EYInterstate"/>
    </font>
    <font>
      <b/>
      <sz val="8"/>
      <color theme="1"/>
      <name val="EYInterstate"/>
    </font>
    <font>
      <sz val="8"/>
      <name val="EYInterstate"/>
    </font>
    <font>
      <b/>
      <sz val="10"/>
      <name val="EYInterstate"/>
    </font>
    <font>
      <sz val="14"/>
      <name val="EYInterstate"/>
    </font>
    <font>
      <u/>
      <sz val="10"/>
      <name val="EYInterstate"/>
    </font>
    <font>
      <sz val="10"/>
      <name val="EYInterstate"/>
    </font>
    <font>
      <sz val="9"/>
      <color theme="1"/>
      <name val="EYInterstate"/>
    </font>
    <font>
      <b/>
      <sz val="9"/>
      <color theme="1"/>
      <name val="EYInterstate"/>
    </font>
    <font>
      <b/>
      <sz val="9"/>
      <name val="EYInterstate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72">
    <xf numFmtId="0" fontId="0" fillId="0" borderId="0" xfId="0"/>
    <xf numFmtId="0" fontId="0" fillId="2" borderId="0" xfId="0" applyFill="1"/>
    <xf numFmtId="0" fontId="7" fillId="0" borderId="7" xfId="0" applyFont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3" fillId="2" borderId="0" xfId="0" applyFont="1" applyFill="1"/>
    <xf numFmtId="14" fontId="3" fillId="2" borderId="0" xfId="0" applyNumberFormat="1" applyFont="1" applyFill="1"/>
    <xf numFmtId="0" fontId="3" fillId="0" borderId="0" xfId="0" applyFont="1" applyFill="1"/>
    <xf numFmtId="0" fontId="3" fillId="0" borderId="0" xfId="0" applyFont="1"/>
    <xf numFmtId="0" fontId="6" fillId="3" borderId="5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3" fillId="2" borderId="0" xfId="0" applyFont="1" applyFill="1" applyBorder="1"/>
    <xf numFmtId="0" fontId="3" fillId="2" borderId="32" xfId="0" applyFont="1" applyFill="1" applyBorder="1"/>
    <xf numFmtId="0" fontId="10" fillId="2" borderId="0" xfId="0" applyFont="1" applyFill="1" applyBorder="1"/>
    <xf numFmtId="14" fontId="11" fillId="2" borderId="0" xfId="0" applyNumberFormat="1" applyFont="1" applyFill="1" applyBorder="1" applyAlignment="1">
      <alignment vertical="center"/>
    </xf>
    <xf numFmtId="0" fontId="11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vertical="top" wrapText="1"/>
    </xf>
    <xf numFmtId="0" fontId="3" fillId="0" borderId="0" xfId="0" applyFont="1" applyBorder="1"/>
    <xf numFmtId="0" fontId="9" fillId="2" borderId="0" xfId="0" applyFont="1" applyFill="1" applyBorder="1"/>
    <xf numFmtId="0" fontId="11" fillId="2" borderId="0" xfId="0" applyFont="1" applyFill="1" applyBorder="1"/>
    <xf numFmtId="0" fontId="8" fillId="0" borderId="27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18" xfId="0" applyFont="1" applyBorder="1" applyAlignment="1">
      <alignment horizontal="left" vertical="top" wrapText="1"/>
    </xf>
    <xf numFmtId="0" fontId="7" fillId="0" borderId="23" xfId="0" applyFont="1" applyBorder="1" applyAlignment="1">
      <alignment horizontal="left" vertical="top" wrapText="1"/>
    </xf>
    <xf numFmtId="0" fontId="7" fillId="0" borderId="19" xfId="0" applyFont="1" applyBorder="1" applyAlignment="1">
      <alignment horizontal="left" vertical="top" wrapText="1"/>
    </xf>
    <xf numFmtId="0" fontId="7" fillId="0" borderId="15" xfId="0" applyFont="1" applyBorder="1" applyAlignment="1">
      <alignment horizontal="left" vertical="top" wrapText="1"/>
    </xf>
    <xf numFmtId="0" fontId="7" fillId="0" borderId="22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27" xfId="0" applyFont="1" applyBorder="1" applyAlignment="1">
      <alignment horizontal="left" vertical="top" wrapText="1"/>
    </xf>
    <xf numFmtId="0" fontId="13" fillId="2" borderId="25" xfId="0" applyFont="1" applyFill="1" applyBorder="1" applyAlignment="1">
      <alignment horizontal="center" vertical="center"/>
    </xf>
    <xf numFmtId="0" fontId="13" fillId="2" borderId="2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0" borderId="0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horizontal="center" wrapText="1"/>
    </xf>
    <xf numFmtId="0" fontId="14" fillId="4" borderId="26" xfId="0" applyFont="1" applyFill="1" applyBorder="1" applyAlignment="1">
      <alignment horizont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vertical="top" wrapText="1"/>
    </xf>
    <xf numFmtId="0" fontId="12" fillId="0" borderId="32" xfId="0" applyNumberFormat="1" applyFont="1" applyFill="1" applyBorder="1" applyAlignment="1">
      <alignment horizontal="left" vertical="top"/>
    </xf>
    <xf numFmtId="0" fontId="12" fillId="0" borderId="0" xfId="0" applyNumberFormat="1" applyFont="1" applyFill="1" applyBorder="1" applyAlignment="1">
      <alignment horizontal="left" vertical="top"/>
    </xf>
    <xf numFmtId="0" fontId="14" fillId="4" borderId="31" xfId="0" applyFont="1" applyFill="1" applyBorder="1" applyAlignment="1">
      <alignment horizontal="center" wrapText="1"/>
    </xf>
    <xf numFmtId="0" fontId="14" fillId="4" borderId="0" xfId="0" applyFont="1" applyFill="1" applyBorder="1" applyAlignment="1">
      <alignment horizont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0" fillId="0" borderId="0" xfId="0" quotePrefix="1"/>
  </cellXfs>
  <cellStyles count="3">
    <cellStyle name="Euro" xfId="1"/>
    <cellStyle name="Normal" xfId="0" builtinId="0"/>
    <cellStyle name="Normal 2" xfId="2"/>
  </cellStyles>
  <dxfs count="5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99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CC00"/>
      <color rgb="FFFF9900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88900</xdr:colOff>
      <xdr:row>7</xdr:row>
      <xdr:rowOff>138300</xdr:rowOff>
    </xdr:from>
    <xdr:to>
      <xdr:col>13</xdr:col>
      <xdr:colOff>712134</xdr:colOff>
      <xdr:row>7</xdr:row>
      <xdr:rowOff>139887</xdr:rowOff>
    </xdr:to>
    <xdr:sp macro="" textlink="">
      <xdr:nvSpPr>
        <xdr:cNvPr id="6" name="Line 51"/>
        <xdr:cNvSpPr>
          <a:spLocks noChangeShapeType="1"/>
        </xdr:cNvSpPr>
      </xdr:nvSpPr>
      <xdr:spPr bwMode="auto">
        <a:xfrm>
          <a:off x="9513047" y="4217241"/>
          <a:ext cx="4702175" cy="1587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88900</xdr:colOff>
      <xdr:row>6</xdr:row>
      <xdr:rowOff>26894</xdr:rowOff>
    </xdr:from>
    <xdr:to>
      <xdr:col>13</xdr:col>
      <xdr:colOff>712134</xdr:colOff>
      <xdr:row>6</xdr:row>
      <xdr:rowOff>28482</xdr:rowOff>
    </xdr:to>
    <xdr:sp macro="" textlink="">
      <xdr:nvSpPr>
        <xdr:cNvPr id="7" name="Line 52"/>
        <xdr:cNvSpPr>
          <a:spLocks noChangeShapeType="1"/>
        </xdr:cNvSpPr>
      </xdr:nvSpPr>
      <xdr:spPr bwMode="auto">
        <a:xfrm>
          <a:off x="9513047" y="3567953"/>
          <a:ext cx="4702175" cy="1588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88900</xdr:colOff>
      <xdr:row>5</xdr:row>
      <xdr:rowOff>274171</xdr:rowOff>
    </xdr:from>
    <xdr:to>
      <xdr:col>13</xdr:col>
      <xdr:colOff>712134</xdr:colOff>
      <xdr:row>5</xdr:row>
      <xdr:rowOff>275759</xdr:rowOff>
    </xdr:to>
    <xdr:sp macro="" textlink="">
      <xdr:nvSpPr>
        <xdr:cNvPr id="8" name="Line 53"/>
        <xdr:cNvSpPr>
          <a:spLocks noChangeShapeType="1"/>
        </xdr:cNvSpPr>
      </xdr:nvSpPr>
      <xdr:spPr bwMode="auto">
        <a:xfrm>
          <a:off x="9513047" y="2907553"/>
          <a:ext cx="4702175" cy="1588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88900</xdr:colOff>
      <xdr:row>3</xdr:row>
      <xdr:rowOff>41088</xdr:rowOff>
    </xdr:from>
    <xdr:to>
      <xdr:col>13</xdr:col>
      <xdr:colOff>712134</xdr:colOff>
      <xdr:row>3</xdr:row>
      <xdr:rowOff>42676</xdr:rowOff>
    </xdr:to>
    <xdr:sp macro="" textlink="">
      <xdr:nvSpPr>
        <xdr:cNvPr id="9" name="Line 54"/>
        <xdr:cNvSpPr>
          <a:spLocks noChangeShapeType="1"/>
        </xdr:cNvSpPr>
      </xdr:nvSpPr>
      <xdr:spPr bwMode="auto">
        <a:xfrm>
          <a:off x="9513047" y="2259853"/>
          <a:ext cx="4702175" cy="1588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88900</xdr:colOff>
      <xdr:row>1</xdr:row>
      <xdr:rowOff>176213</xdr:rowOff>
    </xdr:from>
    <xdr:to>
      <xdr:col>13</xdr:col>
      <xdr:colOff>712134</xdr:colOff>
      <xdr:row>1</xdr:row>
      <xdr:rowOff>177800</xdr:rowOff>
    </xdr:to>
    <xdr:sp macro="" textlink="">
      <xdr:nvSpPr>
        <xdr:cNvPr id="10" name="Line 55"/>
        <xdr:cNvSpPr>
          <a:spLocks noChangeShapeType="1"/>
        </xdr:cNvSpPr>
      </xdr:nvSpPr>
      <xdr:spPr bwMode="auto">
        <a:xfrm>
          <a:off x="9513047" y="1610566"/>
          <a:ext cx="4702175" cy="1587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234950</xdr:colOff>
      <xdr:row>1</xdr:row>
      <xdr:rowOff>176213</xdr:rowOff>
    </xdr:from>
    <xdr:to>
      <xdr:col>9</xdr:col>
      <xdr:colOff>236537</xdr:colOff>
      <xdr:row>8</xdr:row>
      <xdr:rowOff>493059</xdr:rowOff>
    </xdr:to>
    <xdr:sp macro="" textlink="">
      <xdr:nvSpPr>
        <xdr:cNvPr id="12" name="Line 57"/>
        <xdr:cNvSpPr>
          <a:spLocks noChangeShapeType="1"/>
        </xdr:cNvSpPr>
      </xdr:nvSpPr>
      <xdr:spPr bwMode="auto">
        <a:xfrm>
          <a:off x="9659097" y="1610566"/>
          <a:ext cx="1587" cy="3252787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184150</xdr:colOff>
      <xdr:row>8</xdr:row>
      <xdr:rowOff>493059</xdr:rowOff>
    </xdr:from>
    <xdr:to>
      <xdr:col>9</xdr:col>
      <xdr:colOff>234950</xdr:colOff>
      <xdr:row>8</xdr:row>
      <xdr:rowOff>496234</xdr:rowOff>
    </xdr:to>
    <xdr:sp macro="" textlink="">
      <xdr:nvSpPr>
        <xdr:cNvPr id="13" name="Line 58"/>
        <xdr:cNvSpPr>
          <a:spLocks noChangeShapeType="1"/>
        </xdr:cNvSpPr>
      </xdr:nvSpPr>
      <xdr:spPr bwMode="auto">
        <a:xfrm>
          <a:off x="9608297" y="4863353"/>
          <a:ext cx="50800" cy="3175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184150</xdr:colOff>
      <xdr:row>7</xdr:row>
      <xdr:rowOff>138300</xdr:rowOff>
    </xdr:from>
    <xdr:to>
      <xdr:col>9</xdr:col>
      <xdr:colOff>234950</xdr:colOff>
      <xdr:row>7</xdr:row>
      <xdr:rowOff>139887</xdr:rowOff>
    </xdr:to>
    <xdr:sp macro="" textlink="">
      <xdr:nvSpPr>
        <xdr:cNvPr id="14" name="Line 59"/>
        <xdr:cNvSpPr>
          <a:spLocks noChangeShapeType="1"/>
        </xdr:cNvSpPr>
      </xdr:nvSpPr>
      <xdr:spPr bwMode="auto">
        <a:xfrm>
          <a:off x="9608297" y="4217241"/>
          <a:ext cx="50800" cy="1587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184150</xdr:colOff>
      <xdr:row>6</xdr:row>
      <xdr:rowOff>26894</xdr:rowOff>
    </xdr:from>
    <xdr:to>
      <xdr:col>9</xdr:col>
      <xdr:colOff>234950</xdr:colOff>
      <xdr:row>6</xdr:row>
      <xdr:rowOff>28482</xdr:rowOff>
    </xdr:to>
    <xdr:sp macro="" textlink="">
      <xdr:nvSpPr>
        <xdr:cNvPr id="15" name="Line 60"/>
        <xdr:cNvSpPr>
          <a:spLocks noChangeShapeType="1"/>
        </xdr:cNvSpPr>
      </xdr:nvSpPr>
      <xdr:spPr bwMode="auto">
        <a:xfrm>
          <a:off x="9608297" y="3567953"/>
          <a:ext cx="50800" cy="1588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184150</xdr:colOff>
      <xdr:row>5</xdr:row>
      <xdr:rowOff>274171</xdr:rowOff>
    </xdr:from>
    <xdr:to>
      <xdr:col>9</xdr:col>
      <xdr:colOff>234950</xdr:colOff>
      <xdr:row>5</xdr:row>
      <xdr:rowOff>275759</xdr:rowOff>
    </xdr:to>
    <xdr:sp macro="" textlink="">
      <xdr:nvSpPr>
        <xdr:cNvPr id="16" name="Line 61"/>
        <xdr:cNvSpPr>
          <a:spLocks noChangeShapeType="1"/>
        </xdr:cNvSpPr>
      </xdr:nvSpPr>
      <xdr:spPr bwMode="auto">
        <a:xfrm>
          <a:off x="9608297" y="2907553"/>
          <a:ext cx="50800" cy="1588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184150</xdr:colOff>
      <xdr:row>3</xdr:row>
      <xdr:rowOff>41088</xdr:rowOff>
    </xdr:from>
    <xdr:to>
      <xdr:col>9</xdr:col>
      <xdr:colOff>234950</xdr:colOff>
      <xdr:row>3</xdr:row>
      <xdr:rowOff>42676</xdr:rowOff>
    </xdr:to>
    <xdr:sp macro="" textlink="">
      <xdr:nvSpPr>
        <xdr:cNvPr id="17" name="Line 62"/>
        <xdr:cNvSpPr>
          <a:spLocks noChangeShapeType="1"/>
        </xdr:cNvSpPr>
      </xdr:nvSpPr>
      <xdr:spPr bwMode="auto">
        <a:xfrm>
          <a:off x="9608297" y="2259853"/>
          <a:ext cx="50800" cy="1588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184150</xdr:colOff>
      <xdr:row>1</xdr:row>
      <xdr:rowOff>176213</xdr:rowOff>
    </xdr:from>
    <xdr:to>
      <xdr:col>9</xdr:col>
      <xdr:colOff>234950</xdr:colOff>
      <xdr:row>1</xdr:row>
      <xdr:rowOff>177800</xdr:rowOff>
    </xdr:to>
    <xdr:sp macro="" textlink="">
      <xdr:nvSpPr>
        <xdr:cNvPr id="18" name="Line 63"/>
        <xdr:cNvSpPr>
          <a:spLocks noChangeShapeType="1"/>
        </xdr:cNvSpPr>
      </xdr:nvSpPr>
      <xdr:spPr bwMode="auto">
        <a:xfrm>
          <a:off x="9608297" y="1610566"/>
          <a:ext cx="50800" cy="1587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88900</xdr:colOff>
      <xdr:row>8</xdr:row>
      <xdr:rowOff>493059</xdr:rowOff>
    </xdr:from>
    <xdr:to>
      <xdr:col>13</xdr:col>
      <xdr:colOff>712134</xdr:colOff>
      <xdr:row>8</xdr:row>
      <xdr:rowOff>496234</xdr:rowOff>
    </xdr:to>
    <xdr:sp macro="" textlink="">
      <xdr:nvSpPr>
        <xdr:cNvPr id="19" name="Line 64"/>
        <xdr:cNvSpPr>
          <a:spLocks noChangeShapeType="1"/>
        </xdr:cNvSpPr>
      </xdr:nvSpPr>
      <xdr:spPr bwMode="auto">
        <a:xfrm>
          <a:off x="9513047" y="4863353"/>
          <a:ext cx="4702175" cy="3175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234950</xdr:colOff>
      <xdr:row>8</xdr:row>
      <xdr:rowOff>493059</xdr:rowOff>
    </xdr:from>
    <xdr:to>
      <xdr:col>9</xdr:col>
      <xdr:colOff>236537</xdr:colOff>
      <xdr:row>8</xdr:row>
      <xdr:rowOff>542272</xdr:rowOff>
    </xdr:to>
    <xdr:sp macro="" textlink="">
      <xdr:nvSpPr>
        <xdr:cNvPr id="20" name="Line 65"/>
        <xdr:cNvSpPr>
          <a:spLocks noChangeShapeType="1"/>
        </xdr:cNvSpPr>
      </xdr:nvSpPr>
      <xdr:spPr bwMode="auto">
        <a:xfrm flipV="1">
          <a:off x="9659097" y="4863353"/>
          <a:ext cx="1587" cy="49213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508000</xdr:colOff>
      <xdr:row>8</xdr:row>
      <xdr:rowOff>493059</xdr:rowOff>
    </xdr:from>
    <xdr:to>
      <xdr:col>10</xdr:col>
      <xdr:colOff>509587</xdr:colOff>
      <xdr:row>8</xdr:row>
      <xdr:rowOff>542272</xdr:rowOff>
    </xdr:to>
    <xdr:sp macro="" textlink="">
      <xdr:nvSpPr>
        <xdr:cNvPr id="21" name="Line 66"/>
        <xdr:cNvSpPr>
          <a:spLocks noChangeShapeType="1"/>
        </xdr:cNvSpPr>
      </xdr:nvSpPr>
      <xdr:spPr bwMode="auto">
        <a:xfrm flipV="1">
          <a:off x="10694147" y="4863353"/>
          <a:ext cx="1587" cy="49213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915987</xdr:colOff>
      <xdr:row>8</xdr:row>
      <xdr:rowOff>493059</xdr:rowOff>
    </xdr:from>
    <xdr:to>
      <xdr:col>11</xdr:col>
      <xdr:colOff>919162</xdr:colOff>
      <xdr:row>8</xdr:row>
      <xdr:rowOff>542272</xdr:rowOff>
    </xdr:to>
    <xdr:sp macro="" textlink="">
      <xdr:nvSpPr>
        <xdr:cNvPr id="22" name="Line 67"/>
        <xdr:cNvSpPr>
          <a:spLocks noChangeShapeType="1"/>
        </xdr:cNvSpPr>
      </xdr:nvSpPr>
      <xdr:spPr bwMode="auto">
        <a:xfrm flipV="1">
          <a:off x="11864134" y="4863353"/>
          <a:ext cx="3175" cy="49213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305734</xdr:colOff>
      <xdr:row>8</xdr:row>
      <xdr:rowOff>493059</xdr:rowOff>
    </xdr:from>
    <xdr:to>
      <xdr:col>12</xdr:col>
      <xdr:colOff>307321</xdr:colOff>
      <xdr:row>8</xdr:row>
      <xdr:rowOff>542272</xdr:rowOff>
    </xdr:to>
    <xdr:sp macro="" textlink="">
      <xdr:nvSpPr>
        <xdr:cNvPr id="23" name="Line 68"/>
        <xdr:cNvSpPr>
          <a:spLocks noChangeShapeType="1"/>
        </xdr:cNvSpPr>
      </xdr:nvSpPr>
      <xdr:spPr bwMode="auto">
        <a:xfrm flipV="1">
          <a:off x="13046822" y="4863353"/>
          <a:ext cx="1587" cy="49213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</xdr:col>
      <xdr:colOff>712134</xdr:colOff>
      <xdr:row>8</xdr:row>
      <xdr:rowOff>493059</xdr:rowOff>
    </xdr:from>
    <xdr:to>
      <xdr:col>13</xdr:col>
      <xdr:colOff>713721</xdr:colOff>
      <xdr:row>8</xdr:row>
      <xdr:rowOff>542272</xdr:rowOff>
    </xdr:to>
    <xdr:sp macro="" textlink="">
      <xdr:nvSpPr>
        <xdr:cNvPr id="24" name="Line 69"/>
        <xdr:cNvSpPr>
          <a:spLocks noChangeShapeType="1"/>
        </xdr:cNvSpPr>
      </xdr:nvSpPr>
      <xdr:spPr bwMode="auto">
        <a:xfrm flipV="1">
          <a:off x="14215222" y="4863353"/>
          <a:ext cx="1587" cy="49213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158096</xdr:colOff>
      <xdr:row>5</xdr:row>
      <xdr:rowOff>334496</xdr:rowOff>
    </xdr:from>
    <xdr:to>
      <xdr:col>12</xdr:col>
      <xdr:colOff>404159</xdr:colOff>
      <xdr:row>5</xdr:row>
      <xdr:rowOff>601196</xdr:rowOff>
    </xdr:to>
    <xdr:sp macro="" textlink="">
      <xdr:nvSpPr>
        <xdr:cNvPr id="41" name="Oval 90"/>
        <xdr:cNvSpPr>
          <a:spLocks noChangeArrowheads="1"/>
        </xdr:cNvSpPr>
      </xdr:nvSpPr>
      <xdr:spPr bwMode="auto">
        <a:xfrm>
          <a:off x="12899184" y="2967878"/>
          <a:ext cx="246063" cy="266700"/>
        </a:xfrm>
        <a:prstGeom prst="ellipse">
          <a:avLst/>
        </a:prstGeom>
        <a:solidFill>
          <a:srgbClr val="646464"/>
        </a:solidFill>
        <a:ln w="12700">
          <a:noFill/>
          <a:round/>
          <a:headEnd type="none" w="sm" len="sm"/>
          <a:tailEnd type="none" w="sm" len="sm"/>
        </a:ln>
      </xdr:spPr>
      <xdr:txBody>
        <a:bodyPr wrap="square" anchor="ctr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algn="ctr" eaLnBrk="0" fontAlgn="auto" hangingPunct="0">
            <a:spcAft>
              <a:spcPts val="0"/>
            </a:spcAft>
            <a:defRPr/>
          </a:pPr>
          <a:r>
            <a:rPr lang="en-US" sz="1000" kern="0">
              <a:solidFill>
                <a:srgbClr val="FFFFFF"/>
              </a:solidFill>
            </a:rPr>
            <a:t>1</a:t>
          </a:r>
        </a:p>
      </xdr:txBody>
    </xdr:sp>
    <xdr:clientData/>
  </xdr:twoCellAnchor>
  <xdr:twoCellAnchor>
    <xdr:from>
      <xdr:col>11</xdr:col>
      <xdr:colOff>928687</xdr:colOff>
      <xdr:row>1</xdr:row>
      <xdr:rowOff>174625</xdr:rowOff>
    </xdr:from>
    <xdr:to>
      <xdr:col>11</xdr:col>
      <xdr:colOff>928687</xdr:colOff>
      <xdr:row>8</xdr:row>
      <xdr:rowOff>515284</xdr:rowOff>
    </xdr:to>
    <xdr:sp macro="" textlink="">
      <xdr:nvSpPr>
        <xdr:cNvPr id="46" name="Line 104"/>
        <xdr:cNvSpPr>
          <a:spLocks noChangeShapeType="1"/>
        </xdr:cNvSpPr>
      </xdr:nvSpPr>
      <xdr:spPr bwMode="gray">
        <a:xfrm flipV="1">
          <a:off x="11876834" y="1608978"/>
          <a:ext cx="0" cy="3276600"/>
        </a:xfrm>
        <a:prstGeom prst="line">
          <a:avLst/>
        </a:prstGeom>
        <a:noFill/>
        <a:ln w="28575">
          <a:noFill/>
          <a:round/>
          <a:headEnd/>
          <a:tailEnd/>
        </a:ln>
      </xdr:spPr>
      <xdr:txBody>
        <a:bodyPr wrap="square" lIns="45720" rIns="45720" anchor="ctr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65087</xdr:colOff>
      <xdr:row>5</xdr:row>
      <xdr:rowOff>651996</xdr:rowOff>
    </xdr:from>
    <xdr:to>
      <xdr:col>13</xdr:col>
      <xdr:colOff>688321</xdr:colOff>
      <xdr:row>5</xdr:row>
      <xdr:rowOff>651996</xdr:rowOff>
    </xdr:to>
    <xdr:sp macro="" textlink="">
      <xdr:nvSpPr>
        <xdr:cNvPr id="47" name="Line 105"/>
        <xdr:cNvSpPr>
          <a:spLocks noChangeShapeType="1"/>
        </xdr:cNvSpPr>
      </xdr:nvSpPr>
      <xdr:spPr bwMode="gray">
        <a:xfrm>
          <a:off x="9489234" y="3285378"/>
          <a:ext cx="4702175" cy="0"/>
        </a:xfrm>
        <a:prstGeom prst="line">
          <a:avLst/>
        </a:prstGeom>
        <a:noFill/>
        <a:ln w="28575">
          <a:noFill/>
          <a:round/>
          <a:headEnd/>
          <a:tailEnd/>
        </a:ln>
      </xdr:spPr>
      <xdr:txBody>
        <a:bodyPr wrap="square" lIns="45720" rIns="45720" anchor="ctr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672446</xdr:colOff>
      <xdr:row>6</xdr:row>
      <xdr:rowOff>265019</xdr:rowOff>
    </xdr:from>
    <xdr:to>
      <xdr:col>13</xdr:col>
      <xdr:colOff>158096</xdr:colOff>
      <xdr:row>6</xdr:row>
      <xdr:rowOff>531719</xdr:rowOff>
    </xdr:to>
    <xdr:sp macro="" textlink="">
      <xdr:nvSpPr>
        <xdr:cNvPr id="52" name="Oval 96"/>
        <xdr:cNvSpPr>
          <a:spLocks noChangeArrowheads="1"/>
        </xdr:cNvSpPr>
      </xdr:nvSpPr>
      <xdr:spPr bwMode="auto">
        <a:xfrm>
          <a:off x="13413534" y="3806078"/>
          <a:ext cx="247650" cy="266700"/>
        </a:xfrm>
        <a:prstGeom prst="ellipse">
          <a:avLst/>
        </a:prstGeom>
        <a:solidFill>
          <a:srgbClr val="646464"/>
        </a:solidFill>
        <a:ln w="12700">
          <a:noFill/>
          <a:round/>
          <a:headEnd type="none" w="sm" len="sm"/>
          <a:tailEnd type="none" w="sm" len="sm"/>
        </a:ln>
      </xdr:spPr>
      <xdr:txBody>
        <a:bodyPr wrap="square" anchor="ctr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algn="ctr" eaLnBrk="0" fontAlgn="auto" hangingPunct="0">
            <a:spcAft>
              <a:spcPts val="0"/>
            </a:spcAft>
            <a:defRPr/>
          </a:pPr>
          <a:r>
            <a:rPr lang="en-US" sz="1000" kern="0">
              <a:solidFill>
                <a:srgbClr val="FFFFFF"/>
              </a:solidFill>
            </a:rPr>
            <a:t>3</a:t>
          </a:r>
        </a:p>
      </xdr:txBody>
    </xdr:sp>
    <xdr:clientData/>
  </xdr:twoCellAnchor>
  <xdr:twoCellAnchor>
    <xdr:from>
      <xdr:col>9</xdr:col>
      <xdr:colOff>49213</xdr:colOff>
      <xdr:row>17</xdr:row>
      <xdr:rowOff>127094</xdr:rowOff>
    </xdr:from>
    <xdr:to>
      <xdr:col>13</xdr:col>
      <xdr:colOff>672447</xdr:colOff>
      <xdr:row>17</xdr:row>
      <xdr:rowOff>128681</xdr:rowOff>
    </xdr:to>
    <xdr:sp macro="" textlink="">
      <xdr:nvSpPr>
        <xdr:cNvPr id="57" name="Line 51"/>
        <xdr:cNvSpPr>
          <a:spLocks noChangeShapeType="1"/>
        </xdr:cNvSpPr>
      </xdr:nvSpPr>
      <xdr:spPr bwMode="auto">
        <a:xfrm>
          <a:off x="9473360" y="5225770"/>
          <a:ext cx="4702175" cy="1587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49213</xdr:colOff>
      <xdr:row>14</xdr:row>
      <xdr:rowOff>71717</xdr:rowOff>
    </xdr:from>
    <xdr:to>
      <xdr:col>13</xdr:col>
      <xdr:colOff>672447</xdr:colOff>
      <xdr:row>14</xdr:row>
      <xdr:rowOff>73305</xdr:rowOff>
    </xdr:to>
    <xdr:sp macro="" textlink="">
      <xdr:nvSpPr>
        <xdr:cNvPr id="58" name="Line 52"/>
        <xdr:cNvSpPr>
          <a:spLocks noChangeShapeType="1"/>
        </xdr:cNvSpPr>
      </xdr:nvSpPr>
      <xdr:spPr bwMode="auto">
        <a:xfrm>
          <a:off x="9473360" y="4576482"/>
          <a:ext cx="4702175" cy="1588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49213</xdr:colOff>
      <xdr:row>11</xdr:row>
      <xdr:rowOff>16435</xdr:rowOff>
    </xdr:from>
    <xdr:to>
      <xdr:col>13</xdr:col>
      <xdr:colOff>672447</xdr:colOff>
      <xdr:row>11</xdr:row>
      <xdr:rowOff>18023</xdr:rowOff>
    </xdr:to>
    <xdr:sp macro="" textlink="">
      <xdr:nvSpPr>
        <xdr:cNvPr id="59" name="Line 53"/>
        <xdr:cNvSpPr>
          <a:spLocks noChangeShapeType="1"/>
        </xdr:cNvSpPr>
      </xdr:nvSpPr>
      <xdr:spPr bwMode="auto">
        <a:xfrm>
          <a:off x="9473360" y="3916082"/>
          <a:ext cx="4702175" cy="1588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49213</xdr:colOff>
      <xdr:row>7</xdr:row>
      <xdr:rowOff>231588</xdr:rowOff>
    </xdr:from>
    <xdr:to>
      <xdr:col>13</xdr:col>
      <xdr:colOff>672447</xdr:colOff>
      <xdr:row>7</xdr:row>
      <xdr:rowOff>233176</xdr:rowOff>
    </xdr:to>
    <xdr:sp macro="" textlink="">
      <xdr:nvSpPr>
        <xdr:cNvPr id="60" name="Line 54"/>
        <xdr:cNvSpPr>
          <a:spLocks noChangeShapeType="1"/>
        </xdr:cNvSpPr>
      </xdr:nvSpPr>
      <xdr:spPr bwMode="auto">
        <a:xfrm>
          <a:off x="9473360" y="3268382"/>
          <a:ext cx="4702175" cy="1588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49213</xdr:colOff>
      <xdr:row>4</xdr:row>
      <xdr:rowOff>176213</xdr:rowOff>
    </xdr:from>
    <xdr:to>
      <xdr:col>13</xdr:col>
      <xdr:colOff>672447</xdr:colOff>
      <xdr:row>4</xdr:row>
      <xdr:rowOff>177800</xdr:rowOff>
    </xdr:to>
    <xdr:sp macro="" textlink="">
      <xdr:nvSpPr>
        <xdr:cNvPr id="61" name="Line 55"/>
        <xdr:cNvSpPr>
          <a:spLocks noChangeShapeType="1"/>
        </xdr:cNvSpPr>
      </xdr:nvSpPr>
      <xdr:spPr bwMode="auto">
        <a:xfrm>
          <a:off x="9473360" y="2619095"/>
          <a:ext cx="4702175" cy="1587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49213</xdr:colOff>
      <xdr:row>4</xdr:row>
      <xdr:rowOff>176213</xdr:rowOff>
    </xdr:from>
    <xdr:to>
      <xdr:col>13</xdr:col>
      <xdr:colOff>672447</xdr:colOff>
      <xdr:row>20</xdr:row>
      <xdr:rowOff>78441</xdr:rowOff>
    </xdr:to>
    <xdr:sp macro="" textlink="">
      <xdr:nvSpPr>
        <xdr:cNvPr id="62" name="Rectangle 61"/>
        <xdr:cNvSpPr>
          <a:spLocks noChangeArrowheads="1"/>
        </xdr:cNvSpPr>
      </xdr:nvSpPr>
      <xdr:spPr bwMode="auto">
        <a:xfrm>
          <a:off x="9473360" y="2619095"/>
          <a:ext cx="4702175" cy="3252787"/>
        </a:xfrm>
        <a:prstGeom prst="rect">
          <a:avLst/>
        </a:prstGeom>
        <a:noFill/>
        <a:ln w="11113">
          <a:noFill/>
          <a:miter lim="800000"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Aft>
              <a:spcPts val="0"/>
            </a:spcAft>
            <a:defRPr/>
          </a:pPr>
          <a:endParaRPr lang="fr-FR" sz="1800" kern="0">
            <a:solidFill>
              <a:srgbClr val="FFFFFF"/>
            </a:solidFill>
          </a:endParaRPr>
        </a:p>
      </xdr:txBody>
    </xdr:sp>
    <xdr:clientData/>
  </xdr:twoCellAnchor>
  <xdr:twoCellAnchor>
    <xdr:from>
      <xdr:col>9</xdr:col>
      <xdr:colOff>195263</xdr:colOff>
      <xdr:row>4</xdr:row>
      <xdr:rowOff>176213</xdr:rowOff>
    </xdr:from>
    <xdr:to>
      <xdr:col>9</xdr:col>
      <xdr:colOff>196850</xdr:colOff>
      <xdr:row>20</xdr:row>
      <xdr:rowOff>78441</xdr:rowOff>
    </xdr:to>
    <xdr:sp macro="" textlink="">
      <xdr:nvSpPr>
        <xdr:cNvPr id="63" name="Line 57"/>
        <xdr:cNvSpPr>
          <a:spLocks noChangeShapeType="1"/>
        </xdr:cNvSpPr>
      </xdr:nvSpPr>
      <xdr:spPr bwMode="auto">
        <a:xfrm>
          <a:off x="9619410" y="2619095"/>
          <a:ext cx="1587" cy="3252787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144463</xdr:colOff>
      <xdr:row>20</xdr:row>
      <xdr:rowOff>78441</xdr:rowOff>
    </xdr:from>
    <xdr:to>
      <xdr:col>9</xdr:col>
      <xdr:colOff>195263</xdr:colOff>
      <xdr:row>20</xdr:row>
      <xdr:rowOff>81616</xdr:rowOff>
    </xdr:to>
    <xdr:sp macro="" textlink="">
      <xdr:nvSpPr>
        <xdr:cNvPr id="64" name="Line 58"/>
        <xdr:cNvSpPr>
          <a:spLocks noChangeShapeType="1"/>
        </xdr:cNvSpPr>
      </xdr:nvSpPr>
      <xdr:spPr bwMode="auto">
        <a:xfrm>
          <a:off x="9568610" y="5871882"/>
          <a:ext cx="50800" cy="3175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144463</xdr:colOff>
      <xdr:row>17</xdr:row>
      <xdr:rowOff>127094</xdr:rowOff>
    </xdr:from>
    <xdr:to>
      <xdr:col>9</xdr:col>
      <xdr:colOff>195263</xdr:colOff>
      <xdr:row>17</xdr:row>
      <xdr:rowOff>128681</xdr:rowOff>
    </xdr:to>
    <xdr:sp macro="" textlink="">
      <xdr:nvSpPr>
        <xdr:cNvPr id="65" name="Line 59"/>
        <xdr:cNvSpPr>
          <a:spLocks noChangeShapeType="1"/>
        </xdr:cNvSpPr>
      </xdr:nvSpPr>
      <xdr:spPr bwMode="auto">
        <a:xfrm>
          <a:off x="9568610" y="5225770"/>
          <a:ext cx="50800" cy="1587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144463</xdr:colOff>
      <xdr:row>14</xdr:row>
      <xdr:rowOff>71717</xdr:rowOff>
    </xdr:from>
    <xdr:to>
      <xdr:col>9</xdr:col>
      <xdr:colOff>195263</xdr:colOff>
      <xdr:row>14</xdr:row>
      <xdr:rowOff>73305</xdr:rowOff>
    </xdr:to>
    <xdr:sp macro="" textlink="">
      <xdr:nvSpPr>
        <xdr:cNvPr id="66" name="Line 60"/>
        <xdr:cNvSpPr>
          <a:spLocks noChangeShapeType="1"/>
        </xdr:cNvSpPr>
      </xdr:nvSpPr>
      <xdr:spPr bwMode="auto">
        <a:xfrm>
          <a:off x="9568610" y="4576482"/>
          <a:ext cx="50800" cy="1588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144463</xdr:colOff>
      <xdr:row>11</xdr:row>
      <xdr:rowOff>16435</xdr:rowOff>
    </xdr:from>
    <xdr:to>
      <xdr:col>9</xdr:col>
      <xdr:colOff>195263</xdr:colOff>
      <xdr:row>11</xdr:row>
      <xdr:rowOff>18023</xdr:rowOff>
    </xdr:to>
    <xdr:sp macro="" textlink="">
      <xdr:nvSpPr>
        <xdr:cNvPr id="67" name="Line 61"/>
        <xdr:cNvSpPr>
          <a:spLocks noChangeShapeType="1"/>
        </xdr:cNvSpPr>
      </xdr:nvSpPr>
      <xdr:spPr bwMode="auto">
        <a:xfrm>
          <a:off x="9568610" y="3916082"/>
          <a:ext cx="50800" cy="1588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144463</xdr:colOff>
      <xdr:row>7</xdr:row>
      <xdr:rowOff>231588</xdr:rowOff>
    </xdr:from>
    <xdr:to>
      <xdr:col>9</xdr:col>
      <xdr:colOff>195263</xdr:colOff>
      <xdr:row>7</xdr:row>
      <xdr:rowOff>233176</xdr:rowOff>
    </xdr:to>
    <xdr:sp macro="" textlink="">
      <xdr:nvSpPr>
        <xdr:cNvPr id="68" name="Line 62"/>
        <xdr:cNvSpPr>
          <a:spLocks noChangeShapeType="1"/>
        </xdr:cNvSpPr>
      </xdr:nvSpPr>
      <xdr:spPr bwMode="auto">
        <a:xfrm>
          <a:off x="9568610" y="3268382"/>
          <a:ext cx="50800" cy="1588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144463</xdr:colOff>
      <xdr:row>4</xdr:row>
      <xdr:rowOff>176213</xdr:rowOff>
    </xdr:from>
    <xdr:to>
      <xdr:col>9</xdr:col>
      <xdr:colOff>195263</xdr:colOff>
      <xdr:row>4</xdr:row>
      <xdr:rowOff>177800</xdr:rowOff>
    </xdr:to>
    <xdr:sp macro="" textlink="">
      <xdr:nvSpPr>
        <xdr:cNvPr id="69" name="Line 63"/>
        <xdr:cNvSpPr>
          <a:spLocks noChangeShapeType="1"/>
        </xdr:cNvSpPr>
      </xdr:nvSpPr>
      <xdr:spPr bwMode="auto">
        <a:xfrm>
          <a:off x="9568610" y="2619095"/>
          <a:ext cx="50800" cy="1587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49213</xdr:colOff>
      <xdr:row>20</xdr:row>
      <xdr:rowOff>78441</xdr:rowOff>
    </xdr:from>
    <xdr:to>
      <xdr:col>13</xdr:col>
      <xdr:colOff>672447</xdr:colOff>
      <xdr:row>20</xdr:row>
      <xdr:rowOff>81616</xdr:rowOff>
    </xdr:to>
    <xdr:sp macro="" textlink="">
      <xdr:nvSpPr>
        <xdr:cNvPr id="70" name="Line 64"/>
        <xdr:cNvSpPr>
          <a:spLocks noChangeShapeType="1"/>
        </xdr:cNvSpPr>
      </xdr:nvSpPr>
      <xdr:spPr bwMode="auto">
        <a:xfrm>
          <a:off x="9473360" y="5871882"/>
          <a:ext cx="4702175" cy="3175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195263</xdr:colOff>
      <xdr:row>20</xdr:row>
      <xdr:rowOff>78441</xdr:rowOff>
    </xdr:from>
    <xdr:to>
      <xdr:col>9</xdr:col>
      <xdr:colOff>196850</xdr:colOff>
      <xdr:row>20</xdr:row>
      <xdr:rowOff>127654</xdr:rowOff>
    </xdr:to>
    <xdr:sp macro="" textlink="">
      <xdr:nvSpPr>
        <xdr:cNvPr id="71" name="Line 65"/>
        <xdr:cNvSpPr>
          <a:spLocks noChangeShapeType="1"/>
        </xdr:cNvSpPr>
      </xdr:nvSpPr>
      <xdr:spPr bwMode="auto">
        <a:xfrm flipV="1">
          <a:off x="9619410" y="5871882"/>
          <a:ext cx="1587" cy="49213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468313</xdr:colOff>
      <xdr:row>20</xdr:row>
      <xdr:rowOff>78441</xdr:rowOff>
    </xdr:from>
    <xdr:to>
      <xdr:col>10</xdr:col>
      <xdr:colOff>469900</xdr:colOff>
      <xdr:row>20</xdr:row>
      <xdr:rowOff>127654</xdr:rowOff>
    </xdr:to>
    <xdr:sp macro="" textlink="">
      <xdr:nvSpPr>
        <xdr:cNvPr id="72" name="Line 66"/>
        <xdr:cNvSpPr>
          <a:spLocks noChangeShapeType="1"/>
        </xdr:cNvSpPr>
      </xdr:nvSpPr>
      <xdr:spPr bwMode="auto">
        <a:xfrm flipV="1">
          <a:off x="10654460" y="5871882"/>
          <a:ext cx="1587" cy="49213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876300</xdr:colOff>
      <xdr:row>20</xdr:row>
      <xdr:rowOff>78441</xdr:rowOff>
    </xdr:from>
    <xdr:to>
      <xdr:col>11</xdr:col>
      <xdr:colOff>879475</xdr:colOff>
      <xdr:row>20</xdr:row>
      <xdr:rowOff>127654</xdr:rowOff>
    </xdr:to>
    <xdr:sp macro="" textlink="">
      <xdr:nvSpPr>
        <xdr:cNvPr id="73" name="Line 67"/>
        <xdr:cNvSpPr>
          <a:spLocks noChangeShapeType="1"/>
        </xdr:cNvSpPr>
      </xdr:nvSpPr>
      <xdr:spPr bwMode="auto">
        <a:xfrm flipV="1">
          <a:off x="11824447" y="5871882"/>
          <a:ext cx="3175" cy="49213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266047</xdr:colOff>
      <xdr:row>20</xdr:row>
      <xdr:rowOff>78441</xdr:rowOff>
    </xdr:from>
    <xdr:to>
      <xdr:col>12</xdr:col>
      <xdr:colOff>267634</xdr:colOff>
      <xdr:row>20</xdr:row>
      <xdr:rowOff>127654</xdr:rowOff>
    </xdr:to>
    <xdr:sp macro="" textlink="">
      <xdr:nvSpPr>
        <xdr:cNvPr id="74" name="Line 68"/>
        <xdr:cNvSpPr>
          <a:spLocks noChangeShapeType="1"/>
        </xdr:cNvSpPr>
      </xdr:nvSpPr>
      <xdr:spPr bwMode="auto">
        <a:xfrm flipV="1">
          <a:off x="13007135" y="5871882"/>
          <a:ext cx="1587" cy="49213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</xdr:col>
      <xdr:colOff>672447</xdr:colOff>
      <xdr:row>20</xdr:row>
      <xdr:rowOff>78441</xdr:rowOff>
    </xdr:from>
    <xdr:to>
      <xdr:col>13</xdr:col>
      <xdr:colOff>674034</xdr:colOff>
      <xdr:row>20</xdr:row>
      <xdr:rowOff>127654</xdr:rowOff>
    </xdr:to>
    <xdr:sp macro="" textlink="">
      <xdr:nvSpPr>
        <xdr:cNvPr id="75" name="Line 69"/>
        <xdr:cNvSpPr>
          <a:spLocks noChangeShapeType="1"/>
        </xdr:cNvSpPr>
      </xdr:nvSpPr>
      <xdr:spPr bwMode="auto">
        <a:xfrm flipV="1">
          <a:off x="14175535" y="5871882"/>
          <a:ext cx="1587" cy="49213"/>
        </a:xfrm>
        <a:prstGeom prst="line">
          <a:avLst/>
        </a:prstGeom>
        <a:noFill/>
        <a:ln w="0">
          <a:noFill/>
          <a:round/>
          <a:headEnd/>
          <a:tailEnd/>
        </a:ln>
      </xdr:spPr>
      <xdr:txBody>
        <a:bodyPr wrap="square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889000</xdr:colOff>
      <xdr:row>4</xdr:row>
      <xdr:rowOff>174625</xdr:rowOff>
    </xdr:from>
    <xdr:to>
      <xdr:col>11</xdr:col>
      <xdr:colOff>889000</xdr:colOff>
      <xdr:row>20</xdr:row>
      <xdr:rowOff>100666</xdr:rowOff>
    </xdr:to>
    <xdr:sp macro="" textlink="">
      <xdr:nvSpPr>
        <xdr:cNvPr id="98" name="Line 104"/>
        <xdr:cNvSpPr>
          <a:spLocks noChangeShapeType="1"/>
        </xdr:cNvSpPr>
      </xdr:nvSpPr>
      <xdr:spPr bwMode="gray">
        <a:xfrm flipV="1">
          <a:off x="11837147" y="2617507"/>
          <a:ext cx="0" cy="3276600"/>
        </a:xfrm>
        <a:prstGeom prst="line">
          <a:avLst/>
        </a:prstGeom>
        <a:noFill/>
        <a:ln w="28575">
          <a:noFill/>
          <a:round/>
          <a:headEnd/>
          <a:tailEnd/>
        </a:ln>
      </xdr:spPr>
      <xdr:txBody>
        <a:bodyPr wrap="square" lIns="45720" rIns="45720" anchor="ctr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25400</xdr:colOff>
      <xdr:row>13</xdr:row>
      <xdr:rowOff>35672</xdr:rowOff>
    </xdr:from>
    <xdr:to>
      <xdr:col>13</xdr:col>
      <xdr:colOff>648634</xdr:colOff>
      <xdr:row>13</xdr:row>
      <xdr:rowOff>35672</xdr:rowOff>
    </xdr:to>
    <xdr:sp macro="" textlink="">
      <xdr:nvSpPr>
        <xdr:cNvPr id="99" name="Line 105"/>
        <xdr:cNvSpPr>
          <a:spLocks noChangeShapeType="1"/>
        </xdr:cNvSpPr>
      </xdr:nvSpPr>
      <xdr:spPr bwMode="gray">
        <a:xfrm>
          <a:off x="9449547" y="4293907"/>
          <a:ext cx="4702175" cy="0"/>
        </a:xfrm>
        <a:prstGeom prst="line">
          <a:avLst/>
        </a:prstGeom>
        <a:noFill/>
        <a:ln w="28575">
          <a:noFill/>
          <a:round/>
          <a:headEnd/>
          <a:tailEnd/>
        </a:ln>
      </xdr:spPr>
      <xdr:txBody>
        <a:bodyPr wrap="square" lIns="45720" rIns="45720" anchor="ctr"/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2400" kern="1200">
              <a:solidFill>
                <a:schemeClr val="tx1"/>
              </a:solidFill>
              <a:latin typeface="Times New Roman" pitchFamily="18" charset="0"/>
              <a:ea typeface="+mn-ea"/>
              <a:cs typeface="+mn-cs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fr-FR" sz="1800" kern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287201</xdr:colOff>
      <xdr:row>5</xdr:row>
      <xdr:rowOff>20731</xdr:rowOff>
    </xdr:from>
    <xdr:to>
      <xdr:col>7</xdr:col>
      <xdr:colOff>290321</xdr:colOff>
      <xdr:row>20</xdr:row>
      <xdr:rowOff>49866</xdr:rowOff>
    </xdr:to>
    <xdr:grpSp>
      <xdr:nvGrpSpPr>
        <xdr:cNvPr id="100" name="Group 177"/>
        <xdr:cNvGrpSpPr>
          <a:grpSpLocks/>
        </xdr:cNvGrpSpPr>
      </xdr:nvGrpSpPr>
      <xdr:grpSpPr bwMode="auto">
        <a:xfrm>
          <a:off x="11355251" y="1373281"/>
          <a:ext cx="3120" cy="3858185"/>
          <a:chOff x="798" y="720"/>
          <a:chExt cx="3120" cy="2016"/>
        </a:xfrm>
      </xdr:grpSpPr>
      <xdr:sp macro="" textlink="">
        <xdr:nvSpPr>
          <xdr:cNvPr id="105" name="Line 178"/>
          <xdr:cNvSpPr>
            <a:spLocks noChangeShapeType="1"/>
          </xdr:cNvSpPr>
        </xdr:nvSpPr>
        <xdr:spPr bwMode="auto">
          <a:xfrm flipV="1">
            <a:off x="2382" y="720"/>
            <a:ext cx="0" cy="2016"/>
          </a:xfrm>
          <a:prstGeom prst="line">
            <a:avLst/>
          </a:prstGeom>
          <a:noFill/>
          <a:ln w="12700">
            <a:solidFill>
              <a:srgbClr val="646464"/>
            </a:solidFill>
            <a:prstDash val="dash"/>
            <a:round/>
            <a:headEnd type="none" w="sm" len="sm"/>
            <a:tailEnd type="none" w="sm" len="sm"/>
          </a:ln>
        </xdr:spPr>
        <xdr:txBody>
          <a:bodyPr wrap="square"/>
          <a:lstStyle>
            <a:defPPr>
              <a:defRPr lang="en-US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sz="2400" kern="1200">
                <a:solidFill>
                  <a:schemeClr val="tx1"/>
                </a:solidFill>
                <a:latin typeface="Times New Roman" pitchFamily="18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sz="2400" kern="1200">
                <a:solidFill>
                  <a:schemeClr val="tx1"/>
                </a:solidFill>
                <a:latin typeface="Times New Roman" pitchFamily="18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sz="2400" kern="1200">
                <a:solidFill>
                  <a:schemeClr val="tx1"/>
                </a:solidFill>
                <a:latin typeface="Times New Roman" pitchFamily="18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sz="2400" kern="1200">
                <a:solidFill>
                  <a:schemeClr val="tx1"/>
                </a:solidFill>
                <a:latin typeface="Times New Roman" pitchFamily="18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sz="2400" kern="1200">
                <a:solidFill>
                  <a:schemeClr val="tx1"/>
                </a:solidFill>
                <a:latin typeface="Times New Roman" pitchFamily="18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2400" kern="1200">
                <a:solidFill>
                  <a:schemeClr val="tx1"/>
                </a:solidFill>
                <a:latin typeface="Times New Roman" pitchFamily="18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2400" kern="1200">
                <a:solidFill>
                  <a:schemeClr val="tx1"/>
                </a:solidFill>
                <a:latin typeface="Times New Roman" pitchFamily="18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2400" kern="1200">
                <a:solidFill>
                  <a:schemeClr val="tx1"/>
                </a:solidFill>
                <a:latin typeface="Times New Roman" pitchFamily="18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2400" kern="1200">
                <a:solidFill>
                  <a:schemeClr val="tx1"/>
                </a:solidFill>
                <a:latin typeface="Times New Roman" pitchFamily="18" charset="0"/>
                <a:ea typeface="+mn-ea"/>
                <a:cs typeface="+mn-cs"/>
              </a:defRPr>
            </a:lvl9pPr>
          </a:lstStyle>
          <a:p>
            <a:pPr fontAlgn="auto">
              <a:spcBef>
                <a:spcPts val="0"/>
              </a:spcBef>
              <a:spcAft>
                <a:spcPts val="0"/>
              </a:spcAft>
              <a:defRPr/>
            </a:pPr>
            <a:endParaRPr lang="fr-FR" sz="18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06" name="Line 179"/>
          <xdr:cNvSpPr>
            <a:spLocks noChangeShapeType="1"/>
          </xdr:cNvSpPr>
        </xdr:nvSpPr>
        <xdr:spPr bwMode="auto">
          <a:xfrm>
            <a:off x="798" y="1728"/>
            <a:ext cx="3120" cy="0"/>
          </a:xfrm>
          <a:prstGeom prst="line">
            <a:avLst/>
          </a:prstGeom>
          <a:noFill/>
          <a:ln w="12700">
            <a:solidFill>
              <a:srgbClr val="646464"/>
            </a:solidFill>
            <a:prstDash val="dash"/>
            <a:round/>
            <a:headEnd type="none" w="sm" len="sm"/>
            <a:tailEnd type="none" w="sm" len="sm"/>
          </a:ln>
        </xdr:spPr>
        <xdr:txBody>
          <a:bodyPr wrap="square"/>
          <a:lstStyle>
            <a:defPPr>
              <a:defRPr lang="en-US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sz="2400" kern="1200">
                <a:solidFill>
                  <a:schemeClr val="tx1"/>
                </a:solidFill>
                <a:latin typeface="Times New Roman" pitchFamily="18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sz="2400" kern="1200">
                <a:solidFill>
                  <a:schemeClr val="tx1"/>
                </a:solidFill>
                <a:latin typeface="Times New Roman" pitchFamily="18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sz="2400" kern="1200">
                <a:solidFill>
                  <a:schemeClr val="tx1"/>
                </a:solidFill>
                <a:latin typeface="Times New Roman" pitchFamily="18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sz="2400" kern="1200">
                <a:solidFill>
                  <a:schemeClr val="tx1"/>
                </a:solidFill>
                <a:latin typeface="Times New Roman" pitchFamily="18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sz="2400" kern="1200">
                <a:solidFill>
                  <a:schemeClr val="tx1"/>
                </a:solidFill>
                <a:latin typeface="Times New Roman" pitchFamily="18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2400" kern="1200">
                <a:solidFill>
                  <a:schemeClr val="tx1"/>
                </a:solidFill>
                <a:latin typeface="Times New Roman" pitchFamily="18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2400" kern="1200">
                <a:solidFill>
                  <a:schemeClr val="tx1"/>
                </a:solidFill>
                <a:latin typeface="Times New Roman" pitchFamily="18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2400" kern="1200">
                <a:solidFill>
                  <a:schemeClr val="tx1"/>
                </a:solidFill>
                <a:latin typeface="Times New Roman" pitchFamily="18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2400" kern="1200">
                <a:solidFill>
                  <a:schemeClr val="tx1"/>
                </a:solidFill>
                <a:latin typeface="Times New Roman" pitchFamily="18" charset="0"/>
                <a:ea typeface="+mn-ea"/>
                <a:cs typeface="+mn-cs"/>
              </a:defRPr>
            </a:lvl9pPr>
          </a:lstStyle>
          <a:p>
            <a:pPr fontAlgn="auto">
              <a:spcBef>
                <a:spcPts val="0"/>
              </a:spcBef>
              <a:spcAft>
                <a:spcPts val="0"/>
              </a:spcAft>
              <a:defRPr/>
            </a:pPr>
            <a:endParaRPr lang="fr-FR" sz="1800" kern="0">
              <a:solidFill>
                <a:sysClr val="windowText" lastClr="000000"/>
              </a:solidFill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447675</xdr:colOff>
      <xdr:row>7</xdr:row>
      <xdr:rowOff>152400</xdr:rowOff>
    </xdr:from>
    <xdr:to>
      <xdr:col>5</xdr:col>
      <xdr:colOff>723900</xdr:colOff>
      <xdr:row>39</xdr:row>
      <xdr:rowOff>85725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7675" y="1285875"/>
          <a:ext cx="4086225" cy="5114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11</xdr:col>
      <xdr:colOff>752475</xdr:colOff>
      <xdr:row>38</xdr:row>
      <xdr:rowOff>95250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34000" y="1295400"/>
          <a:ext cx="3800475" cy="4953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K60"/>
  <sheetViews>
    <sheetView topLeftCell="D1" zoomScaleNormal="100" zoomScaleSheetLayoutView="85" workbookViewId="0">
      <selection activeCell="E2" sqref="E2:E58"/>
    </sheetView>
  </sheetViews>
  <sheetFormatPr baseColWidth="10" defaultRowHeight="12.75"/>
  <cols>
    <col min="1" max="1" width="13.7109375" style="11" customWidth="1"/>
    <col min="2" max="2" width="37.140625" style="27" customWidth="1"/>
    <col min="3" max="3" width="19.85546875" style="10" customWidth="1"/>
    <col min="4" max="4" width="15.140625" style="10" customWidth="1"/>
    <col min="5" max="5" width="25.28515625" style="10" customWidth="1"/>
    <col min="6" max="7" width="22.7109375" style="11" customWidth="1"/>
    <col min="9" max="9" width="11.42578125" style="51"/>
    <col min="10" max="10" width="11.42578125" style="52"/>
    <col min="11" max="11" width="11.42578125" style="51"/>
  </cols>
  <sheetData>
    <row r="1" spans="1:11" ht="40.5" customHeight="1" thickBot="1">
      <c r="A1" s="56" t="s">
        <v>0</v>
      </c>
      <c r="B1" s="57" t="s">
        <v>4</v>
      </c>
      <c r="C1" s="58" t="s">
        <v>43</v>
      </c>
      <c r="D1" s="58" t="s">
        <v>44</v>
      </c>
      <c r="E1" s="58" t="s">
        <v>46</v>
      </c>
      <c r="F1" s="56" t="s">
        <v>48</v>
      </c>
      <c r="G1" s="56" t="s">
        <v>49</v>
      </c>
      <c r="H1" s="1"/>
      <c r="I1" s="51" t="s">
        <v>68</v>
      </c>
      <c r="J1" s="53" t="s">
        <v>69</v>
      </c>
      <c r="K1" s="54" t="s">
        <v>70</v>
      </c>
    </row>
    <row r="2" spans="1:11" ht="81.75" customHeight="1" thickBot="1">
      <c r="A2" s="12">
        <v>1</v>
      </c>
      <c r="B2" s="39" t="s">
        <v>1</v>
      </c>
      <c r="C2" s="13">
        <v>5</v>
      </c>
      <c r="D2" s="13">
        <v>5</v>
      </c>
      <c r="E2" s="38">
        <f>D2*C2</f>
        <v>25</v>
      </c>
      <c r="F2" s="2">
        <v>5</v>
      </c>
      <c r="G2" s="2">
        <f t="shared" ref="G2:G33" si="0">E2*(1-(F2/5))+0.2*E2</f>
        <v>5</v>
      </c>
      <c r="H2" s="1"/>
      <c r="I2" s="51">
        <f>RANK(E2,$E$2:$E$58,1)</f>
        <v>52</v>
      </c>
      <c r="J2" s="52">
        <v>1</v>
      </c>
      <c r="K2" s="51">
        <f>COUNTIF(I2:I58,I2)</f>
        <v>6</v>
      </c>
    </row>
    <row r="3" spans="1:11" ht="66" customHeight="1" thickBot="1">
      <c r="A3" s="14">
        <v>2</v>
      </c>
      <c r="B3" s="40" t="s">
        <v>2</v>
      </c>
      <c r="C3" s="15">
        <v>5</v>
      </c>
      <c r="D3" s="15">
        <v>5</v>
      </c>
      <c r="E3" s="3">
        <f t="shared" ref="E3:E57" si="1">D3*C3</f>
        <v>25</v>
      </c>
      <c r="F3" s="4">
        <v>1</v>
      </c>
      <c r="G3" s="2">
        <f t="shared" si="0"/>
        <v>25</v>
      </c>
      <c r="H3" s="1"/>
      <c r="I3" s="51">
        <f t="shared" ref="I3:I58" si="2">RANK(E3,$E$2:$E$58,1)</f>
        <v>52</v>
      </c>
      <c r="J3" s="52">
        <f t="shared" ref="J3:J34" si="3">IF(J2="","",IF(J2+K2&gt;COUNTA(B2:B59)-1,"",J2+K2))</f>
        <v>7</v>
      </c>
      <c r="K3" s="51">
        <f t="shared" ref="K3:K58" si="4">COUNTIF(I3:I59,I3)</f>
        <v>5</v>
      </c>
    </row>
    <row r="4" spans="1:11" ht="41.25" customHeight="1" thickBot="1">
      <c r="A4" s="14">
        <v>3</v>
      </c>
      <c r="B4" s="41" t="s">
        <v>5</v>
      </c>
      <c r="C4" s="15">
        <v>5</v>
      </c>
      <c r="D4" s="15">
        <v>1</v>
      </c>
      <c r="E4" s="3">
        <f t="shared" si="1"/>
        <v>5</v>
      </c>
      <c r="F4" s="4">
        <v>2</v>
      </c>
      <c r="G4" s="2">
        <f t="shared" si="0"/>
        <v>4</v>
      </c>
      <c r="H4" s="1"/>
      <c r="I4" s="51">
        <f t="shared" si="2"/>
        <v>24</v>
      </c>
      <c r="J4" s="52">
        <f t="shared" si="3"/>
        <v>12</v>
      </c>
      <c r="K4" s="51">
        <f t="shared" si="4"/>
        <v>16</v>
      </c>
    </row>
    <row r="5" spans="1:11" ht="65.25" customHeight="1" thickBot="1">
      <c r="A5" s="16">
        <v>4</v>
      </c>
      <c r="B5" s="42" t="s">
        <v>57</v>
      </c>
      <c r="C5" s="17">
        <v>4</v>
      </c>
      <c r="D5" s="17">
        <v>1</v>
      </c>
      <c r="E5" s="3">
        <f t="shared" si="1"/>
        <v>4</v>
      </c>
      <c r="F5" s="7">
        <v>3</v>
      </c>
      <c r="G5" s="2">
        <f t="shared" si="0"/>
        <v>2.4000000000000004</v>
      </c>
      <c r="H5" s="1"/>
      <c r="I5" s="51">
        <f t="shared" si="2"/>
        <v>20</v>
      </c>
      <c r="J5" s="52">
        <f t="shared" si="3"/>
        <v>28</v>
      </c>
      <c r="K5" s="51">
        <f t="shared" si="4"/>
        <v>4</v>
      </c>
    </row>
    <row r="6" spans="1:11" ht="45.75" customHeight="1" thickBot="1">
      <c r="A6" s="16">
        <v>5</v>
      </c>
      <c r="B6" s="42" t="s">
        <v>17</v>
      </c>
      <c r="C6" s="17">
        <v>5</v>
      </c>
      <c r="D6" s="17">
        <v>4</v>
      </c>
      <c r="E6" s="3">
        <f t="shared" si="1"/>
        <v>20</v>
      </c>
      <c r="F6" s="7">
        <v>1</v>
      </c>
      <c r="G6" s="2">
        <f t="shared" si="0"/>
        <v>20</v>
      </c>
      <c r="H6" s="1"/>
      <c r="I6" s="51">
        <f t="shared" si="2"/>
        <v>48</v>
      </c>
      <c r="J6" s="52">
        <f t="shared" si="3"/>
        <v>32</v>
      </c>
      <c r="K6" s="51">
        <f t="shared" si="4"/>
        <v>4</v>
      </c>
    </row>
    <row r="7" spans="1:11" ht="70.5" customHeight="1" thickBot="1">
      <c r="A7" s="16">
        <v>6</v>
      </c>
      <c r="B7" s="42" t="s">
        <v>60</v>
      </c>
      <c r="C7" s="17">
        <v>2</v>
      </c>
      <c r="D7" s="17">
        <v>1</v>
      </c>
      <c r="E7" s="3">
        <f t="shared" si="1"/>
        <v>2</v>
      </c>
      <c r="F7" s="7">
        <v>3</v>
      </c>
      <c r="G7" s="2">
        <f t="shared" si="0"/>
        <v>1.2000000000000002</v>
      </c>
      <c r="H7" s="1"/>
      <c r="I7" s="51">
        <f t="shared" si="2"/>
        <v>4</v>
      </c>
      <c r="J7" s="52">
        <f t="shared" si="3"/>
        <v>36</v>
      </c>
      <c r="K7" s="51">
        <f t="shared" si="4"/>
        <v>7</v>
      </c>
    </row>
    <row r="8" spans="1:11" ht="39" customHeight="1" thickBot="1">
      <c r="A8" s="16">
        <v>7</v>
      </c>
      <c r="B8" s="42" t="s">
        <v>61</v>
      </c>
      <c r="C8" s="17">
        <v>5</v>
      </c>
      <c r="D8" s="17">
        <v>1</v>
      </c>
      <c r="E8" s="3">
        <f t="shared" si="1"/>
        <v>5</v>
      </c>
      <c r="F8" s="7">
        <v>2</v>
      </c>
      <c r="G8" s="2">
        <f t="shared" si="0"/>
        <v>4</v>
      </c>
      <c r="H8" s="1"/>
      <c r="I8" s="51">
        <f t="shared" si="2"/>
        <v>24</v>
      </c>
      <c r="J8" s="52">
        <f t="shared" si="3"/>
        <v>43</v>
      </c>
      <c r="K8" s="51">
        <f t="shared" si="4"/>
        <v>15</v>
      </c>
    </row>
    <row r="9" spans="1:11" ht="67.5" customHeight="1" thickBot="1">
      <c r="A9" s="16">
        <v>8</v>
      </c>
      <c r="B9" s="42" t="s">
        <v>45</v>
      </c>
      <c r="C9" s="17">
        <v>5</v>
      </c>
      <c r="D9" s="17">
        <v>3</v>
      </c>
      <c r="E9" s="3">
        <f t="shared" si="1"/>
        <v>15</v>
      </c>
      <c r="F9" s="7">
        <v>1</v>
      </c>
      <c r="G9" s="2">
        <f t="shared" si="0"/>
        <v>15</v>
      </c>
      <c r="H9" s="1"/>
      <c r="I9" s="51">
        <f t="shared" si="2"/>
        <v>44</v>
      </c>
      <c r="J9" s="52" t="str">
        <f t="shared" si="3"/>
        <v/>
      </c>
      <c r="K9" s="51">
        <f t="shared" si="4"/>
        <v>4</v>
      </c>
    </row>
    <row r="10" spans="1:11" ht="44.25" customHeight="1" thickBot="1">
      <c r="A10" s="18">
        <v>9</v>
      </c>
      <c r="B10" s="43" t="s">
        <v>51</v>
      </c>
      <c r="C10" s="5">
        <v>5</v>
      </c>
      <c r="D10" s="19">
        <v>5</v>
      </c>
      <c r="E10" s="5">
        <f t="shared" si="1"/>
        <v>25</v>
      </c>
      <c r="F10" s="6">
        <v>5</v>
      </c>
      <c r="G10" s="2">
        <f t="shared" si="0"/>
        <v>5</v>
      </c>
      <c r="H10" s="1"/>
      <c r="I10" s="51">
        <f t="shared" si="2"/>
        <v>52</v>
      </c>
      <c r="J10" s="52" t="str">
        <f t="shared" si="3"/>
        <v/>
      </c>
      <c r="K10" s="51">
        <f t="shared" si="4"/>
        <v>4</v>
      </c>
    </row>
    <row r="11" spans="1:11" ht="62.25" customHeight="1" thickBot="1">
      <c r="A11" s="22">
        <v>1</v>
      </c>
      <c r="B11" s="44" t="s">
        <v>3</v>
      </c>
      <c r="C11" s="23">
        <v>2</v>
      </c>
      <c r="D11" s="23">
        <v>1</v>
      </c>
      <c r="E11" s="38">
        <f t="shared" si="1"/>
        <v>2</v>
      </c>
      <c r="F11" s="24"/>
      <c r="G11" s="2">
        <f t="shared" si="0"/>
        <v>2.4</v>
      </c>
      <c r="H11" s="1"/>
      <c r="I11" s="51">
        <f t="shared" si="2"/>
        <v>4</v>
      </c>
      <c r="J11" s="52" t="str">
        <f t="shared" si="3"/>
        <v/>
      </c>
      <c r="K11" s="51">
        <f t="shared" si="4"/>
        <v>6</v>
      </c>
    </row>
    <row r="12" spans="1:11" ht="91.5" customHeight="1" thickBot="1">
      <c r="A12" s="14">
        <v>2</v>
      </c>
      <c r="B12" s="41" t="s">
        <v>6</v>
      </c>
      <c r="C12" s="17">
        <v>5</v>
      </c>
      <c r="D12" s="17">
        <v>5</v>
      </c>
      <c r="E12" s="3">
        <f t="shared" si="1"/>
        <v>25</v>
      </c>
      <c r="F12" s="7"/>
      <c r="G12" s="2">
        <f t="shared" si="0"/>
        <v>30</v>
      </c>
      <c r="H12" s="1"/>
      <c r="I12" s="51">
        <f t="shared" si="2"/>
        <v>52</v>
      </c>
      <c r="J12" s="52" t="str">
        <f t="shared" si="3"/>
        <v/>
      </c>
      <c r="K12" s="51">
        <f t="shared" si="4"/>
        <v>3</v>
      </c>
    </row>
    <row r="13" spans="1:11" ht="93" customHeight="1" thickBot="1">
      <c r="A13" s="14">
        <v>3</v>
      </c>
      <c r="B13" s="45" t="s">
        <v>58</v>
      </c>
      <c r="C13" s="17">
        <v>4</v>
      </c>
      <c r="D13" s="17">
        <v>5</v>
      </c>
      <c r="E13" s="3">
        <f t="shared" si="1"/>
        <v>20</v>
      </c>
      <c r="F13" s="7"/>
      <c r="G13" s="2">
        <f t="shared" si="0"/>
        <v>24</v>
      </c>
      <c r="H13" s="1"/>
      <c r="I13" s="51">
        <f t="shared" si="2"/>
        <v>48</v>
      </c>
      <c r="J13" s="52" t="str">
        <f t="shared" si="3"/>
        <v/>
      </c>
      <c r="K13" s="51">
        <f t="shared" si="4"/>
        <v>3</v>
      </c>
    </row>
    <row r="14" spans="1:11" ht="55.5" customHeight="1" thickBot="1">
      <c r="A14" s="16">
        <v>4</v>
      </c>
      <c r="B14" s="45" t="s">
        <v>7</v>
      </c>
      <c r="C14" s="17">
        <v>5</v>
      </c>
      <c r="D14" s="17">
        <v>4</v>
      </c>
      <c r="E14" s="3">
        <f t="shared" si="1"/>
        <v>20</v>
      </c>
      <c r="F14" s="7"/>
      <c r="G14" s="2">
        <f t="shared" si="0"/>
        <v>24</v>
      </c>
      <c r="H14" s="1"/>
      <c r="I14" s="51">
        <f t="shared" si="2"/>
        <v>48</v>
      </c>
      <c r="J14" s="52" t="str">
        <f t="shared" si="3"/>
        <v/>
      </c>
      <c r="K14" s="51">
        <f t="shared" si="4"/>
        <v>2</v>
      </c>
    </row>
    <row r="15" spans="1:11" ht="51" customHeight="1" thickBot="1">
      <c r="A15" s="16">
        <v>5</v>
      </c>
      <c r="B15" s="45" t="s">
        <v>52</v>
      </c>
      <c r="C15" s="17">
        <v>5</v>
      </c>
      <c r="D15" s="17">
        <v>1</v>
      </c>
      <c r="E15" s="3">
        <f t="shared" si="1"/>
        <v>5</v>
      </c>
      <c r="F15" s="7"/>
      <c r="G15" s="2">
        <f t="shared" si="0"/>
        <v>6</v>
      </c>
      <c r="H15" s="1"/>
      <c r="I15" s="51">
        <f t="shared" si="2"/>
        <v>24</v>
      </c>
      <c r="J15" s="52" t="str">
        <f t="shared" si="3"/>
        <v/>
      </c>
      <c r="K15" s="51">
        <f t="shared" si="4"/>
        <v>14</v>
      </c>
    </row>
    <row r="16" spans="1:11" ht="49.5" customHeight="1" thickBot="1">
      <c r="A16" s="16">
        <v>6</v>
      </c>
      <c r="B16" s="41" t="s">
        <v>8</v>
      </c>
      <c r="C16" s="17">
        <v>5</v>
      </c>
      <c r="D16" s="17">
        <v>1</v>
      </c>
      <c r="E16" s="3">
        <f t="shared" si="1"/>
        <v>5</v>
      </c>
      <c r="F16" s="7"/>
      <c r="G16" s="2">
        <f t="shared" si="0"/>
        <v>6</v>
      </c>
      <c r="H16" s="1"/>
      <c r="I16" s="51">
        <f t="shared" si="2"/>
        <v>24</v>
      </c>
      <c r="J16" s="52" t="str">
        <f t="shared" si="3"/>
        <v/>
      </c>
      <c r="K16" s="51">
        <f t="shared" si="4"/>
        <v>13</v>
      </c>
    </row>
    <row r="17" spans="1:11" ht="44.25" customHeight="1" thickBot="1">
      <c r="A17" s="16">
        <v>7</v>
      </c>
      <c r="B17" s="45" t="s">
        <v>9</v>
      </c>
      <c r="C17" s="17">
        <v>5</v>
      </c>
      <c r="D17" s="17">
        <v>1</v>
      </c>
      <c r="E17" s="3">
        <f t="shared" si="1"/>
        <v>5</v>
      </c>
      <c r="F17" s="7"/>
      <c r="G17" s="2">
        <f t="shared" si="0"/>
        <v>6</v>
      </c>
      <c r="H17" s="1"/>
      <c r="I17" s="51">
        <f t="shared" si="2"/>
        <v>24</v>
      </c>
      <c r="J17" s="52" t="str">
        <f t="shared" si="3"/>
        <v/>
      </c>
      <c r="K17" s="51">
        <f t="shared" si="4"/>
        <v>12</v>
      </c>
    </row>
    <row r="18" spans="1:11" ht="107.25" customHeight="1" thickBot="1">
      <c r="A18" s="16">
        <v>8</v>
      </c>
      <c r="B18" s="45" t="s">
        <v>10</v>
      </c>
      <c r="C18" s="17">
        <v>2</v>
      </c>
      <c r="D18" s="17">
        <v>4</v>
      </c>
      <c r="E18" s="3">
        <f t="shared" si="1"/>
        <v>8</v>
      </c>
      <c r="F18" s="7"/>
      <c r="G18" s="2">
        <f t="shared" si="0"/>
        <v>9.6</v>
      </c>
      <c r="H18" s="1"/>
      <c r="I18" s="51">
        <f t="shared" si="2"/>
        <v>40</v>
      </c>
      <c r="J18" s="52" t="str">
        <f t="shared" si="3"/>
        <v/>
      </c>
      <c r="K18" s="51">
        <f t="shared" si="4"/>
        <v>1</v>
      </c>
    </row>
    <row r="19" spans="1:11" ht="85.5" customHeight="1" thickBot="1">
      <c r="A19" s="16">
        <v>9</v>
      </c>
      <c r="B19" s="45" t="s">
        <v>11</v>
      </c>
      <c r="C19" s="17">
        <v>1</v>
      </c>
      <c r="D19" s="17">
        <v>1</v>
      </c>
      <c r="E19" s="3">
        <f t="shared" si="1"/>
        <v>1</v>
      </c>
      <c r="F19" s="7"/>
      <c r="G19" s="2">
        <f t="shared" si="0"/>
        <v>1.2</v>
      </c>
      <c r="H19" s="1"/>
      <c r="I19" s="51">
        <f t="shared" si="2"/>
        <v>1</v>
      </c>
      <c r="J19" s="52" t="str">
        <f t="shared" si="3"/>
        <v/>
      </c>
      <c r="K19" s="51">
        <f t="shared" si="4"/>
        <v>3</v>
      </c>
    </row>
    <row r="20" spans="1:11" ht="29.25" customHeight="1" thickBot="1">
      <c r="A20" s="16">
        <v>10</v>
      </c>
      <c r="B20" s="45" t="s">
        <v>12</v>
      </c>
      <c r="C20" s="17">
        <v>4</v>
      </c>
      <c r="D20" s="17">
        <v>3</v>
      </c>
      <c r="E20" s="3">
        <f t="shared" si="1"/>
        <v>12</v>
      </c>
      <c r="F20" s="7"/>
      <c r="G20" s="2">
        <f t="shared" si="0"/>
        <v>14.4</v>
      </c>
      <c r="H20" s="1"/>
      <c r="I20" s="51">
        <f t="shared" si="2"/>
        <v>42</v>
      </c>
      <c r="J20" s="52" t="str">
        <f t="shared" si="3"/>
        <v/>
      </c>
      <c r="K20" s="51">
        <f t="shared" si="4"/>
        <v>2</v>
      </c>
    </row>
    <row r="21" spans="1:11" ht="29.25" customHeight="1" thickBot="1">
      <c r="A21" s="16">
        <v>11</v>
      </c>
      <c r="B21" s="45" t="s">
        <v>53</v>
      </c>
      <c r="C21" s="17">
        <v>4</v>
      </c>
      <c r="D21" s="17">
        <v>3</v>
      </c>
      <c r="E21" s="3">
        <f t="shared" si="1"/>
        <v>12</v>
      </c>
      <c r="F21" s="7"/>
      <c r="G21" s="2">
        <f t="shared" si="0"/>
        <v>14.4</v>
      </c>
      <c r="H21" s="1"/>
      <c r="I21" s="51">
        <f t="shared" si="2"/>
        <v>42</v>
      </c>
      <c r="J21" s="52" t="str">
        <f t="shared" si="3"/>
        <v/>
      </c>
      <c r="K21" s="51">
        <f t="shared" si="4"/>
        <v>1</v>
      </c>
    </row>
    <row r="22" spans="1:11" ht="29.25" customHeight="1" thickBot="1">
      <c r="A22" s="16">
        <v>12</v>
      </c>
      <c r="B22" s="45" t="s">
        <v>13</v>
      </c>
      <c r="C22" s="17">
        <v>3</v>
      </c>
      <c r="D22" s="17">
        <v>1</v>
      </c>
      <c r="E22" s="3">
        <f t="shared" si="1"/>
        <v>3</v>
      </c>
      <c r="F22" s="7"/>
      <c r="G22" s="2">
        <f t="shared" si="0"/>
        <v>3.6</v>
      </c>
      <c r="H22" s="1"/>
      <c r="I22" s="51">
        <f t="shared" si="2"/>
        <v>11</v>
      </c>
      <c r="J22" s="52" t="str">
        <f t="shared" si="3"/>
        <v/>
      </c>
      <c r="K22" s="51">
        <f t="shared" si="4"/>
        <v>9</v>
      </c>
    </row>
    <row r="23" spans="1:11" ht="42" customHeight="1" thickBot="1">
      <c r="A23" s="16">
        <v>13</v>
      </c>
      <c r="B23" s="45" t="s">
        <v>14</v>
      </c>
      <c r="C23" s="17">
        <v>3</v>
      </c>
      <c r="D23" s="17">
        <v>1</v>
      </c>
      <c r="E23" s="3">
        <f t="shared" si="1"/>
        <v>3</v>
      </c>
      <c r="F23" s="7"/>
      <c r="G23" s="2">
        <f t="shared" si="0"/>
        <v>3.6</v>
      </c>
      <c r="H23" s="1"/>
      <c r="I23" s="51">
        <f t="shared" si="2"/>
        <v>11</v>
      </c>
      <c r="J23" s="52" t="str">
        <f t="shared" si="3"/>
        <v/>
      </c>
      <c r="K23" s="51">
        <f t="shared" si="4"/>
        <v>8</v>
      </c>
    </row>
    <row r="24" spans="1:11" ht="66.75" customHeight="1" thickBot="1">
      <c r="A24" s="18">
        <v>14</v>
      </c>
      <c r="B24" s="46" t="s">
        <v>16</v>
      </c>
      <c r="C24" s="19">
        <v>2</v>
      </c>
      <c r="D24" s="19">
        <v>1</v>
      </c>
      <c r="E24" s="5">
        <f t="shared" si="1"/>
        <v>2</v>
      </c>
      <c r="F24" s="6"/>
      <c r="G24" s="2">
        <f t="shared" si="0"/>
        <v>2.4</v>
      </c>
      <c r="H24" s="1"/>
      <c r="I24" s="51">
        <f t="shared" si="2"/>
        <v>4</v>
      </c>
      <c r="J24" s="52" t="str">
        <f t="shared" si="3"/>
        <v/>
      </c>
      <c r="K24" s="51">
        <f t="shared" si="4"/>
        <v>5</v>
      </c>
    </row>
    <row r="25" spans="1:11" ht="58.5" customHeight="1" thickBot="1">
      <c r="A25" s="22">
        <v>1</v>
      </c>
      <c r="B25" s="44" t="s">
        <v>59</v>
      </c>
      <c r="C25" s="23">
        <v>4</v>
      </c>
      <c r="D25" s="23">
        <v>5</v>
      </c>
      <c r="E25" s="38">
        <f t="shared" si="1"/>
        <v>20</v>
      </c>
      <c r="F25" s="24"/>
      <c r="G25" s="2">
        <f t="shared" si="0"/>
        <v>24</v>
      </c>
      <c r="H25" s="1"/>
      <c r="I25" s="51">
        <f t="shared" si="2"/>
        <v>48</v>
      </c>
      <c r="J25" s="52" t="str">
        <f t="shared" si="3"/>
        <v/>
      </c>
      <c r="K25" s="51">
        <f t="shared" si="4"/>
        <v>1</v>
      </c>
    </row>
    <row r="26" spans="1:11" ht="78.75" customHeight="1" thickBot="1">
      <c r="A26" s="14">
        <v>2</v>
      </c>
      <c r="B26" s="40" t="s">
        <v>15</v>
      </c>
      <c r="C26" s="15">
        <v>5</v>
      </c>
      <c r="D26" s="15">
        <v>1</v>
      </c>
      <c r="E26" s="3">
        <f t="shared" si="1"/>
        <v>5</v>
      </c>
      <c r="F26" s="4"/>
      <c r="G26" s="2">
        <f t="shared" si="0"/>
        <v>6</v>
      </c>
      <c r="H26" s="1"/>
      <c r="I26" s="51">
        <f t="shared" si="2"/>
        <v>24</v>
      </c>
      <c r="J26" s="52" t="str">
        <f t="shared" si="3"/>
        <v/>
      </c>
      <c r="K26" s="51">
        <f t="shared" si="4"/>
        <v>11</v>
      </c>
    </row>
    <row r="27" spans="1:11" ht="81" customHeight="1" thickBot="1">
      <c r="A27" s="14">
        <v>3</v>
      </c>
      <c r="B27" s="40" t="s">
        <v>18</v>
      </c>
      <c r="C27" s="15">
        <v>4</v>
      </c>
      <c r="D27" s="15">
        <v>1</v>
      </c>
      <c r="E27" s="3">
        <f t="shared" si="1"/>
        <v>4</v>
      </c>
      <c r="F27" s="4"/>
      <c r="G27" s="2">
        <f t="shared" si="0"/>
        <v>4.8</v>
      </c>
      <c r="H27" s="1"/>
      <c r="I27" s="51">
        <f t="shared" si="2"/>
        <v>20</v>
      </c>
      <c r="J27" s="52" t="str">
        <f t="shared" si="3"/>
        <v/>
      </c>
      <c r="K27" s="51">
        <f t="shared" si="4"/>
        <v>3</v>
      </c>
    </row>
    <row r="28" spans="1:11" ht="29.25" customHeight="1" thickBot="1">
      <c r="A28" s="16">
        <v>4</v>
      </c>
      <c r="B28" s="45" t="s">
        <v>19</v>
      </c>
      <c r="C28" s="17">
        <v>3</v>
      </c>
      <c r="D28" s="17">
        <v>1</v>
      </c>
      <c r="E28" s="3">
        <f t="shared" si="1"/>
        <v>3</v>
      </c>
      <c r="F28" s="7"/>
      <c r="G28" s="2">
        <f t="shared" si="0"/>
        <v>3.6</v>
      </c>
      <c r="H28" s="1"/>
      <c r="I28" s="51">
        <f t="shared" si="2"/>
        <v>11</v>
      </c>
      <c r="J28" s="52" t="str">
        <f t="shared" si="3"/>
        <v/>
      </c>
      <c r="K28" s="51">
        <f t="shared" si="4"/>
        <v>7</v>
      </c>
    </row>
    <row r="29" spans="1:11" ht="56.25" customHeight="1" thickBot="1">
      <c r="A29" s="16">
        <v>5</v>
      </c>
      <c r="B29" s="45" t="s">
        <v>20</v>
      </c>
      <c r="C29" s="17">
        <v>5</v>
      </c>
      <c r="D29" s="17">
        <v>1</v>
      </c>
      <c r="E29" s="3">
        <f t="shared" si="1"/>
        <v>5</v>
      </c>
      <c r="F29" s="7"/>
      <c r="G29" s="2">
        <f t="shared" si="0"/>
        <v>6</v>
      </c>
      <c r="H29" s="1"/>
      <c r="I29" s="51">
        <f t="shared" si="2"/>
        <v>24</v>
      </c>
      <c r="J29" s="52" t="str">
        <f t="shared" si="3"/>
        <v/>
      </c>
      <c r="K29" s="51">
        <f t="shared" si="4"/>
        <v>10</v>
      </c>
    </row>
    <row r="30" spans="1:11" ht="25.5" customHeight="1" thickBot="1">
      <c r="A30" s="18">
        <v>6</v>
      </c>
      <c r="B30" s="46" t="s">
        <v>21</v>
      </c>
      <c r="C30" s="19">
        <v>5</v>
      </c>
      <c r="D30" s="19">
        <v>5</v>
      </c>
      <c r="E30" s="5">
        <f t="shared" si="1"/>
        <v>25</v>
      </c>
      <c r="F30" s="6"/>
      <c r="G30" s="2">
        <f t="shared" si="0"/>
        <v>30</v>
      </c>
      <c r="H30" s="1"/>
      <c r="I30" s="51">
        <f t="shared" si="2"/>
        <v>52</v>
      </c>
      <c r="J30" s="52" t="str">
        <f t="shared" si="3"/>
        <v/>
      </c>
      <c r="K30" s="51">
        <f t="shared" si="4"/>
        <v>2</v>
      </c>
    </row>
    <row r="31" spans="1:11" ht="27.75" customHeight="1" thickBot="1">
      <c r="A31" s="22">
        <v>1</v>
      </c>
      <c r="B31" s="44" t="s">
        <v>22</v>
      </c>
      <c r="C31" s="23">
        <v>4</v>
      </c>
      <c r="D31" s="23">
        <v>1</v>
      </c>
      <c r="E31" s="38">
        <f t="shared" si="1"/>
        <v>4</v>
      </c>
      <c r="F31" s="24"/>
      <c r="G31" s="2">
        <f t="shared" si="0"/>
        <v>4.8</v>
      </c>
      <c r="H31" s="1"/>
      <c r="I31" s="51">
        <f t="shared" si="2"/>
        <v>20</v>
      </c>
      <c r="J31" s="52" t="str">
        <f t="shared" si="3"/>
        <v/>
      </c>
      <c r="K31" s="51">
        <f t="shared" si="4"/>
        <v>2</v>
      </c>
    </row>
    <row r="32" spans="1:11" ht="67.5" customHeight="1" thickBot="1">
      <c r="A32" s="14">
        <v>2</v>
      </c>
      <c r="B32" s="40" t="s">
        <v>23</v>
      </c>
      <c r="C32" s="15">
        <v>2</v>
      </c>
      <c r="D32" s="15">
        <v>1</v>
      </c>
      <c r="E32" s="3">
        <f t="shared" si="1"/>
        <v>2</v>
      </c>
      <c r="F32" s="4"/>
      <c r="G32" s="2">
        <f t="shared" si="0"/>
        <v>2.4</v>
      </c>
      <c r="H32" s="1"/>
      <c r="I32" s="51">
        <f t="shared" si="2"/>
        <v>4</v>
      </c>
      <c r="J32" s="52" t="str">
        <f t="shared" si="3"/>
        <v/>
      </c>
      <c r="K32" s="51">
        <f t="shared" si="4"/>
        <v>4</v>
      </c>
    </row>
    <row r="33" spans="1:11" ht="49.5" customHeight="1" thickBot="1">
      <c r="A33" s="14">
        <v>3</v>
      </c>
      <c r="B33" s="40" t="s">
        <v>24</v>
      </c>
      <c r="C33" s="15">
        <v>2</v>
      </c>
      <c r="D33" s="15">
        <v>1</v>
      </c>
      <c r="E33" s="3">
        <f t="shared" si="1"/>
        <v>2</v>
      </c>
      <c r="F33" s="4"/>
      <c r="G33" s="2">
        <f t="shared" si="0"/>
        <v>2.4</v>
      </c>
      <c r="H33" s="1"/>
      <c r="I33" s="51">
        <f t="shared" si="2"/>
        <v>4</v>
      </c>
      <c r="J33" s="52" t="str">
        <f t="shared" si="3"/>
        <v/>
      </c>
      <c r="K33" s="51">
        <f t="shared" si="4"/>
        <v>3</v>
      </c>
    </row>
    <row r="34" spans="1:11" ht="110.25" customHeight="1" thickBot="1">
      <c r="A34" s="14">
        <v>4</v>
      </c>
      <c r="B34" s="40" t="s">
        <v>25</v>
      </c>
      <c r="C34" s="15">
        <v>3</v>
      </c>
      <c r="D34" s="15">
        <v>1</v>
      </c>
      <c r="E34" s="3">
        <f t="shared" si="1"/>
        <v>3</v>
      </c>
      <c r="F34" s="4"/>
      <c r="G34" s="2">
        <f t="shared" ref="G34:G58" si="5">E34*(1-(F34/5))+0.2*E34</f>
        <v>3.6</v>
      </c>
      <c r="H34" s="1"/>
      <c r="I34" s="51">
        <f t="shared" si="2"/>
        <v>11</v>
      </c>
      <c r="J34" s="52" t="str">
        <f t="shared" si="3"/>
        <v/>
      </c>
      <c r="K34" s="51">
        <f t="shared" si="4"/>
        <v>6</v>
      </c>
    </row>
    <row r="35" spans="1:11" ht="58.5" customHeight="1" thickBot="1">
      <c r="A35" s="16">
        <v>5</v>
      </c>
      <c r="B35" s="45" t="s">
        <v>47</v>
      </c>
      <c r="C35" s="17">
        <v>3</v>
      </c>
      <c r="D35" s="17">
        <v>1</v>
      </c>
      <c r="E35" s="3">
        <f t="shared" si="1"/>
        <v>3</v>
      </c>
      <c r="F35" s="7"/>
      <c r="G35" s="2">
        <f t="shared" si="5"/>
        <v>3.6</v>
      </c>
      <c r="H35" s="1"/>
      <c r="I35" s="51">
        <f t="shared" si="2"/>
        <v>11</v>
      </c>
      <c r="J35" s="52" t="str">
        <f t="shared" ref="J35:J58" si="6">IF(J34="","",IF(J34+K34&gt;COUNTA(B34:B91)-1,"",J34+K34))</f>
        <v/>
      </c>
      <c r="K35" s="51">
        <f t="shared" si="4"/>
        <v>5</v>
      </c>
    </row>
    <row r="36" spans="1:11" ht="45.75" customHeight="1" thickBot="1">
      <c r="A36" s="16">
        <v>6</v>
      </c>
      <c r="B36" s="45" t="s">
        <v>54</v>
      </c>
      <c r="C36" s="17">
        <v>3</v>
      </c>
      <c r="D36" s="17">
        <v>1</v>
      </c>
      <c r="E36" s="3">
        <f t="shared" si="1"/>
        <v>3</v>
      </c>
      <c r="F36" s="7"/>
      <c r="G36" s="2">
        <f t="shared" si="5"/>
        <v>3.6</v>
      </c>
      <c r="H36" s="1"/>
      <c r="I36" s="51">
        <f t="shared" si="2"/>
        <v>11</v>
      </c>
      <c r="J36" s="52" t="str">
        <f t="shared" si="6"/>
        <v/>
      </c>
      <c r="K36" s="51">
        <f t="shared" si="4"/>
        <v>4</v>
      </c>
    </row>
    <row r="37" spans="1:11" ht="42.75" customHeight="1" thickBot="1">
      <c r="A37" s="16">
        <v>7</v>
      </c>
      <c r="B37" s="41" t="s">
        <v>26</v>
      </c>
      <c r="C37" s="17">
        <v>3</v>
      </c>
      <c r="D37" s="17">
        <v>1</v>
      </c>
      <c r="E37" s="3">
        <f t="shared" si="1"/>
        <v>3</v>
      </c>
      <c r="F37" s="7"/>
      <c r="G37" s="2">
        <f t="shared" si="5"/>
        <v>3.6</v>
      </c>
      <c r="H37" s="1"/>
      <c r="I37" s="51">
        <f t="shared" si="2"/>
        <v>11</v>
      </c>
      <c r="J37" s="52" t="str">
        <f t="shared" si="6"/>
        <v/>
      </c>
      <c r="K37" s="51">
        <f t="shared" si="4"/>
        <v>3</v>
      </c>
    </row>
    <row r="38" spans="1:11" ht="49.5" customHeight="1" thickBot="1">
      <c r="A38" s="16">
        <v>8</v>
      </c>
      <c r="B38" s="41" t="s">
        <v>27</v>
      </c>
      <c r="C38" s="17">
        <v>3</v>
      </c>
      <c r="D38" s="17">
        <v>1</v>
      </c>
      <c r="E38" s="3">
        <f t="shared" si="1"/>
        <v>3</v>
      </c>
      <c r="F38" s="7"/>
      <c r="G38" s="2">
        <f t="shared" si="5"/>
        <v>3.6</v>
      </c>
      <c r="H38" s="1"/>
      <c r="I38" s="51">
        <f t="shared" si="2"/>
        <v>11</v>
      </c>
      <c r="J38" s="52" t="str">
        <f t="shared" si="6"/>
        <v/>
      </c>
      <c r="K38" s="51">
        <f t="shared" si="4"/>
        <v>2</v>
      </c>
    </row>
    <row r="39" spans="1:11" ht="29.25" customHeight="1" thickBot="1">
      <c r="A39" s="16">
        <v>9</v>
      </c>
      <c r="B39" s="42" t="s">
        <v>28</v>
      </c>
      <c r="C39" s="17">
        <v>2</v>
      </c>
      <c r="D39" s="17">
        <v>1</v>
      </c>
      <c r="E39" s="3">
        <f t="shared" si="1"/>
        <v>2</v>
      </c>
      <c r="F39" s="7"/>
      <c r="G39" s="2">
        <f t="shared" si="5"/>
        <v>2.4</v>
      </c>
      <c r="H39" s="1"/>
      <c r="I39" s="51">
        <f t="shared" si="2"/>
        <v>4</v>
      </c>
      <c r="J39" s="52" t="str">
        <f t="shared" si="6"/>
        <v/>
      </c>
      <c r="K39" s="51">
        <f t="shared" si="4"/>
        <v>2</v>
      </c>
    </row>
    <row r="40" spans="1:11" ht="73.5" customHeight="1" thickBot="1">
      <c r="A40" s="12">
        <v>1</v>
      </c>
      <c r="B40" s="39" t="s">
        <v>29</v>
      </c>
      <c r="C40" s="13">
        <v>5</v>
      </c>
      <c r="D40" s="13">
        <v>5</v>
      </c>
      <c r="E40" s="38">
        <f t="shared" si="1"/>
        <v>25</v>
      </c>
      <c r="F40" s="2"/>
      <c r="G40" s="2">
        <f t="shared" si="5"/>
        <v>30</v>
      </c>
      <c r="H40" s="1"/>
      <c r="I40" s="51">
        <f t="shared" si="2"/>
        <v>52</v>
      </c>
      <c r="J40" s="52" t="str">
        <f t="shared" si="6"/>
        <v/>
      </c>
      <c r="K40" s="51">
        <f t="shared" si="4"/>
        <v>1</v>
      </c>
    </row>
    <row r="41" spans="1:11" ht="63" customHeight="1" thickBot="1">
      <c r="A41" s="14">
        <v>2</v>
      </c>
      <c r="B41" s="40" t="s">
        <v>30</v>
      </c>
      <c r="C41" s="15">
        <v>5</v>
      </c>
      <c r="D41" s="15">
        <v>1</v>
      </c>
      <c r="E41" s="3">
        <f t="shared" si="1"/>
        <v>5</v>
      </c>
      <c r="F41" s="7"/>
      <c r="G41" s="2">
        <f t="shared" si="5"/>
        <v>6</v>
      </c>
      <c r="H41" s="1"/>
      <c r="I41" s="51">
        <f t="shared" si="2"/>
        <v>24</v>
      </c>
      <c r="J41" s="52" t="str">
        <f t="shared" si="6"/>
        <v/>
      </c>
      <c r="K41" s="51">
        <f t="shared" si="4"/>
        <v>9</v>
      </c>
    </row>
    <row r="42" spans="1:11" ht="40.5" customHeight="1" thickBot="1">
      <c r="A42" s="14">
        <v>3</v>
      </c>
      <c r="B42" s="41" t="s">
        <v>55</v>
      </c>
      <c r="C42" s="15">
        <v>5</v>
      </c>
      <c r="D42" s="15">
        <v>1</v>
      </c>
      <c r="E42" s="3">
        <f t="shared" si="1"/>
        <v>5</v>
      </c>
      <c r="F42" s="7"/>
      <c r="G42" s="2">
        <f t="shared" si="5"/>
        <v>6</v>
      </c>
      <c r="H42" s="1"/>
      <c r="I42" s="51">
        <f t="shared" si="2"/>
        <v>24</v>
      </c>
      <c r="J42" s="52" t="str">
        <f t="shared" si="6"/>
        <v/>
      </c>
      <c r="K42" s="51">
        <f t="shared" si="4"/>
        <v>8</v>
      </c>
    </row>
    <row r="43" spans="1:11" ht="111" customHeight="1" thickBot="1">
      <c r="A43" s="16">
        <v>4</v>
      </c>
      <c r="B43" s="42" t="s">
        <v>31</v>
      </c>
      <c r="C43" s="17">
        <v>2</v>
      </c>
      <c r="D43" s="17">
        <v>5</v>
      </c>
      <c r="E43" s="3">
        <f t="shared" si="1"/>
        <v>10</v>
      </c>
      <c r="F43" s="7"/>
      <c r="G43" s="2">
        <f t="shared" si="5"/>
        <v>12</v>
      </c>
      <c r="H43" s="1"/>
      <c r="I43" s="51">
        <f t="shared" si="2"/>
        <v>41</v>
      </c>
      <c r="J43" s="52" t="str">
        <f t="shared" si="6"/>
        <v/>
      </c>
      <c r="K43" s="51">
        <f t="shared" si="4"/>
        <v>1</v>
      </c>
    </row>
    <row r="44" spans="1:11" ht="72.75" customHeight="1" thickBot="1">
      <c r="A44" s="16">
        <v>5</v>
      </c>
      <c r="B44" s="42" t="s">
        <v>62</v>
      </c>
      <c r="C44" s="17">
        <v>4</v>
      </c>
      <c r="D44" s="17">
        <v>1</v>
      </c>
      <c r="E44" s="3">
        <f t="shared" si="1"/>
        <v>4</v>
      </c>
      <c r="F44" s="7"/>
      <c r="G44" s="2">
        <f t="shared" si="5"/>
        <v>4.8</v>
      </c>
      <c r="H44" s="1"/>
      <c r="I44" s="51">
        <f t="shared" si="2"/>
        <v>20</v>
      </c>
      <c r="J44" s="52" t="str">
        <f t="shared" si="6"/>
        <v/>
      </c>
      <c r="K44" s="51">
        <f t="shared" si="4"/>
        <v>1</v>
      </c>
    </row>
    <row r="45" spans="1:11" ht="29.25" customHeight="1" thickBot="1">
      <c r="A45" s="16">
        <v>6</v>
      </c>
      <c r="B45" s="42" t="s">
        <v>32</v>
      </c>
      <c r="C45" s="17">
        <v>5</v>
      </c>
      <c r="D45" s="17">
        <v>3</v>
      </c>
      <c r="E45" s="3">
        <f t="shared" si="1"/>
        <v>15</v>
      </c>
      <c r="F45" s="7"/>
      <c r="G45" s="2">
        <f t="shared" si="5"/>
        <v>18</v>
      </c>
      <c r="H45" s="1"/>
      <c r="I45" s="51">
        <f t="shared" si="2"/>
        <v>44</v>
      </c>
      <c r="J45" s="52" t="str">
        <f t="shared" si="6"/>
        <v/>
      </c>
      <c r="K45" s="51">
        <f t="shared" si="4"/>
        <v>3</v>
      </c>
    </row>
    <row r="46" spans="1:11" ht="56.25" customHeight="1" thickBot="1">
      <c r="A46" s="18">
        <v>7</v>
      </c>
      <c r="B46" s="43" t="s">
        <v>50</v>
      </c>
      <c r="C46" s="19">
        <v>1</v>
      </c>
      <c r="D46" s="19">
        <v>1</v>
      </c>
      <c r="E46" s="5">
        <f t="shared" si="1"/>
        <v>1</v>
      </c>
      <c r="F46" s="6"/>
      <c r="G46" s="21">
        <f t="shared" si="5"/>
        <v>1.2</v>
      </c>
      <c r="H46" s="1"/>
      <c r="I46" s="51">
        <f t="shared" si="2"/>
        <v>1</v>
      </c>
      <c r="J46" s="52" t="str">
        <f t="shared" si="6"/>
        <v/>
      </c>
      <c r="K46" s="51">
        <f t="shared" si="4"/>
        <v>2</v>
      </c>
    </row>
    <row r="47" spans="1:11" ht="77.25" customHeight="1" thickBot="1">
      <c r="A47" s="22">
        <v>2</v>
      </c>
      <c r="B47" s="44" t="s">
        <v>33</v>
      </c>
      <c r="C47" s="23">
        <v>5</v>
      </c>
      <c r="D47" s="23">
        <v>3</v>
      </c>
      <c r="E47" s="38">
        <f t="shared" si="1"/>
        <v>15</v>
      </c>
      <c r="F47" s="24"/>
      <c r="G47" s="24">
        <f t="shared" si="5"/>
        <v>18</v>
      </c>
      <c r="H47" s="1"/>
      <c r="I47" s="51">
        <f t="shared" si="2"/>
        <v>44</v>
      </c>
      <c r="J47" s="52" t="str">
        <f t="shared" si="6"/>
        <v/>
      </c>
      <c r="K47" s="51">
        <f t="shared" si="4"/>
        <v>2</v>
      </c>
    </row>
    <row r="48" spans="1:11" ht="45.75" customHeight="1" thickBot="1">
      <c r="A48" s="14">
        <v>3</v>
      </c>
      <c r="B48" s="41" t="s">
        <v>34</v>
      </c>
      <c r="C48" s="15">
        <v>1</v>
      </c>
      <c r="D48" s="15">
        <v>1</v>
      </c>
      <c r="E48" s="3">
        <f t="shared" si="1"/>
        <v>1</v>
      </c>
      <c r="F48" s="4"/>
      <c r="G48" s="2">
        <f t="shared" si="5"/>
        <v>1.2</v>
      </c>
      <c r="H48" s="1"/>
      <c r="I48" s="51">
        <f t="shared" si="2"/>
        <v>1</v>
      </c>
      <c r="J48" s="52" t="str">
        <f t="shared" si="6"/>
        <v/>
      </c>
      <c r="K48" s="51">
        <f t="shared" si="4"/>
        <v>1</v>
      </c>
    </row>
    <row r="49" spans="1:11" ht="29.25" customHeight="1" thickBot="1">
      <c r="A49" s="16">
        <v>4</v>
      </c>
      <c r="B49" s="42" t="s">
        <v>35</v>
      </c>
      <c r="C49" s="17">
        <v>5</v>
      </c>
      <c r="D49" s="17">
        <v>1</v>
      </c>
      <c r="E49" s="3">
        <f t="shared" si="1"/>
        <v>5</v>
      </c>
      <c r="F49" s="7"/>
      <c r="G49" s="2">
        <f t="shared" si="5"/>
        <v>6</v>
      </c>
      <c r="H49" s="1"/>
      <c r="I49" s="51">
        <f t="shared" si="2"/>
        <v>24</v>
      </c>
      <c r="J49" s="52" t="str">
        <f t="shared" si="6"/>
        <v/>
      </c>
      <c r="K49" s="51">
        <f t="shared" si="4"/>
        <v>7</v>
      </c>
    </row>
    <row r="50" spans="1:11" ht="44.25" customHeight="1" thickBot="1">
      <c r="A50" s="18">
        <v>5</v>
      </c>
      <c r="B50" s="43" t="s">
        <v>36</v>
      </c>
      <c r="C50" s="19">
        <v>5</v>
      </c>
      <c r="D50" s="19">
        <v>1</v>
      </c>
      <c r="E50" s="5">
        <f t="shared" si="1"/>
        <v>5</v>
      </c>
      <c r="F50" s="6"/>
      <c r="G50" s="2">
        <f t="shared" si="5"/>
        <v>6</v>
      </c>
      <c r="H50" s="1"/>
      <c r="I50" s="51">
        <f t="shared" si="2"/>
        <v>24</v>
      </c>
      <c r="J50" s="52" t="str">
        <f t="shared" si="6"/>
        <v/>
      </c>
      <c r="K50" s="51">
        <f t="shared" si="4"/>
        <v>6</v>
      </c>
    </row>
    <row r="51" spans="1:11" ht="27" customHeight="1" thickBot="1">
      <c r="A51" s="12">
        <v>1</v>
      </c>
      <c r="B51" s="39" t="s">
        <v>37</v>
      </c>
      <c r="C51" s="13">
        <v>5</v>
      </c>
      <c r="D51" s="13">
        <v>1</v>
      </c>
      <c r="E51" s="38">
        <f t="shared" si="1"/>
        <v>5</v>
      </c>
      <c r="F51" s="2"/>
      <c r="G51" s="2">
        <f t="shared" si="5"/>
        <v>6</v>
      </c>
      <c r="H51" s="1"/>
      <c r="I51" s="51">
        <f t="shared" si="2"/>
        <v>24</v>
      </c>
      <c r="J51" s="52" t="str">
        <f t="shared" si="6"/>
        <v/>
      </c>
      <c r="K51" s="51">
        <f t="shared" si="4"/>
        <v>5</v>
      </c>
    </row>
    <row r="52" spans="1:11" ht="57" customHeight="1" thickBot="1">
      <c r="A52" s="14">
        <v>2</v>
      </c>
      <c r="B52" s="40" t="s">
        <v>38</v>
      </c>
      <c r="C52" s="15">
        <v>5</v>
      </c>
      <c r="D52" s="15">
        <v>1</v>
      </c>
      <c r="E52" s="3">
        <f t="shared" si="1"/>
        <v>5</v>
      </c>
      <c r="F52" s="4"/>
      <c r="G52" s="2">
        <f t="shared" si="5"/>
        <v>6</v>
      </c>
      <c r="H52" s="1"/>
      <c r="I52" s="51">
        <f t="shared" si="2"/>
        <v>24</v>
      </c>
      <c r="J52" s="52" t="str">
        <f t="shared" si="6"/>
        <v/>
      </c>
      <c r="K52" s="51">
        <f t="shared" si="4"/>
        <v>4</v>
      </c>
    </row>
    <row r="53" spans="1:11" ht="29.25" customHeight="1" thickBot="1">
      <c r="A53" s="14">
        <v>3</v>
      </c>
      <c r="B53" s="41" t="s">
        <v>39</v>
      </c>
      <c r="C53" s="15">
        <v>3</v>
      </c>
      <c r="D53" s="15">
        <v>1</v>
      </c>
      <c r="E53" s="3">
        <f t="shared" si="1"/>
        <v>3</v>
      </c>
      <c r="F53" s="4"/>
      <c r="G53" s="2">
        <f t="shared" si="5"/>
        <v>3.6</v>
      </c>
      <c r="H53" s="1"/>
      <c r="I53" s="51">
        <f t="shared" si="2"/>
        <v>11</v>
      </c>
      <c r="J53" s="52" t="str">
        <f t="shared" si="6"/>
        <v/>
      </c>
      <c r="K53" s="51">
        <f t="shared" si="4"/>
        <v>1</v>
      </c>
    </row>
    <row r="54" spans="1:11" ht="61.5" customHeight="1" thickBot="1">
      <c r="A54" s="16">
        <v>4</v>
      </c>
      <c r="B54" s="42" t="s">
        <v>40</v>
      </c>
      <c r="C54" s="17">
        <v>5</v>
      </c>
      <c r="D54" s="17">
        <v>1</v>
      </c>
      <c r="E54" s="3">
        <f t="shared" si="1"/>
        <v>5</v>
      </c>
      <c r="F54" s="7"/>
      <c r="G54" s="2">
        <f t="shared" si="5"/>
        <v>6</v>
      </c>
      <c r="H54" s="1"/>
      <c r="I54" s="51">
        <f t="shared" si="2"/>
        <v>24</v>
      </c>
      <c r="J54" s="52" t="str">
        <f t="shared" si="6"/>
        <v/>
      </c>
      <c r="K54" s="51">
        <f t="shared" si="4"/>
        <v>3</v>
      </c>
    </row>
    <row r="55" spans="1:11" ht="42" customHeight="1" thickBot="1">
      <c r="A55" s="16">
        <v>5</v>
      </c>
      <c r="B55" s="42" t="s">
        <v>42</v>
      </c>
      <c r="C55" s="17">
        <v>2</v>
      </c>
      <c r="D55" s="17">
        <v>1</v>
      </c>
      <c r="E55" s="3">
        <f t="shared" si="1"/>
        <v>2</v>
      </c>
      <c r="F55" s="7"/>
      <c r="G55" s="2">
        <f t="shared" si="5"/>
        <v>2.4</v>
      </c>
      <c r="H55" s="1"/>
      <c r="I55" s="51">
        <f t="shared" si="2"/>
        <v>4</v>
      </c>
      <c r="J55" s="52" t="str">
        <f t="shared" si="6"/>
        <v/>
      </c>
      <c r="K55" s="51">
        <f t="shared" si="4"/>
        <v>1</v>
      </c>
    </row>
    <row r="56" spans="1:11" ht="29.25" customHeight="1" thickBot="1">
      <c r="A56" s="16">
        <v>6</v>
      </c>
      <c r="B56" s="42" t="s">
        <v>41</v>
      </c>
      <c r="C56" s="17">
        <v>5</v>
      </c>
      <c r="D56" s="17">
        <v>1</v>
      </c>
      <c r="E56" s="3">
        <f t="shared" si="1"/>
        <v>5</v>
      </c>
      <c r="F56" s="7"/>
      <c r="G56" s="2">
        <f t="shared" si="5"/>
        <v>6</v>
      </c>
      <c r="H56" s="1"/>
      <c r="I56" s="51">
        <f t="shared" si="2"/>
        <v>24</v>
      </c>
      <c r="J56" s="52" t="str">
        <f t="shared" si="6"/>
        <v/>
      </c>
      <c r="K56" s="51">
        <f t="shared" si="4"/>
        <v>2</v>
      </c>
    </row>
    <row r="57" spans="1:11" ht="42.75" customHeight="1" thickBot="1">
      <c r="A57" s="16">
        <v>7</v>
      </c>
      <c r="B57" s="42" t="s">
        <v>63</v>
      </c>
      <c r="C57" s="17">
        <v>5</v>
      </c>
      <c r="D57" s="17">
        <v>1</v>
      </c>
      <c r="E57" s="5">
        <f t="shared" si="1"/>
        <v>5</v>
      </c>
      <c r="F57" s="7"/>
      <c r="G57" s="2">
        <f t="shared" si="5"/>
        <v>6</v>
      </c>
      <c r="H57" s="1"/>
      <c r="I57" s="51">
        <f t="shared" si="2"/>
        <v>24</v>
      </c>
      <c r="J57" s="52" t="str">
        <f t="shared" si="6"/>
        <v/>
      </c>
      <c r="K57" s="51">
        <f t="shared" si="4"/>
        <v>1</v>
      </c>
    </row>
    <row r="58" spans="1:11" ht="56.25" customHeight="1" thickBot="1">
      <c r="A58" s="25">
        <v>1</v>
      </c>
      <c r="B58" s="47" t="s">
        <v>56</v>
      </c>
      <c r="C58" s="20">
        <v>5</v>
      </c>
      <c r="D58" s="20">
        <v>3</v>
      </c>
      <c r="E58" s="37">
        <f t="shared" ref="E58" si="7">D58*C58</f>
        <v>15</v>
      </c>
      <c r="F58" s="21"/>
      <c r="G58" s="21">
        <f t="shared" si="5"/>
        <v>18</v>
      </c>
      <c r="H58" s="1"/>
      <c r="I58" s="51">
        <f t="shared" si="2"/>
        <v>44</v>
      </c>
      <c r="J58" s="52" t="str">
        <f t="shared" si="6"/>
        <v/>
      </c>
      <c r="K58" s="51">
        <f t="shared" si="4"/>
        <v>1</v>
      </c>
    </row>
    <row r="59" spans="1:11">
      <c r="A59" s="9"/>
      <c r="B59" s="26"/>
      <c r="F59" s="8"/>
      <c r="G59" s="8"/>
      <c r="H59" s="1"/>
    </row>
    <row r="60" spans="1:11">
      <c r="A60" s="8"/>
      <c r="B60" s="26"/>
      <c r="F60" s="8"/>
      <c r="G60" s="8"/>
      <c r="H60" s="1"/>
    </row>
  </sheetData>
  <dataConsolidate/>
  <conditionalFormatting sqref="E2:E58">
    <cfRule type="cellIs" dxfId="4" priority="2" operator="between">
      <formula>1</formula>
      <formula>3</formula>
    </cfRule>
    <cfRule type="cellIs" dxfId="3" priority="3" stopIfTrue="1" operator="between">
      <formula>12</formula>
      <formula>19</formula>
    </cfRule>
    <cfRule type="cellIs" dxfId="2" priority="4" operator="between">
      <formula>6</formula>
      <formula>11</formula>
    </cfRule>
    <cfRule type="cellIs" dxfId="1" priority="5" stopIfTrue="1" operator="between">
      <formula>20</formula>
      <formula>25</formula>
    </cfRule>
  </conditionalFormatting>
  <conditionalFormatting sqref="E2:E58">
    <cfRule type="cellIs" dxfId="0" priority="1" operator="between">
      <formula>4</formula>
      <formula>5</formula>
    </cfRule>
  </conditionalFormatting>
  <pageMargins left="0.70866141732283472" right="0.70866141732283472" top="0.54" bottom="0.74803149606299213" header="0.25" footer="0.31496062992125984"/>
  <pageSetup paperSize="9" scale="28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U25"/>
  <sheetViews>
    <sheetView zoomScaleNormal="100" zoomScaleSheetLayoutView="82" workbookViewId="0">
      <selection activeCell="I4" sqref="I4"/>
    </sheetView>
  </sheetViews>
  <sheetFormatPr baseColWidth="10" defaultRowHeight="12.75"/>
  <cols>
    <col min="1" max="1" width="17.5703125" customWidth="1"/>
    <col min="2" max="2" width="35.7109375" customWidth="1"/>
    <col min="3" max="3" width="29.28515625" customWidth="1"/>
    <col min="4" max="4" width="11.85546875" bestFit="1" customWidth="1"/>
    <col min="5" max="7" width="23.85546875" customWidth="1"/>
    <col min="9" max="9" width="43.85546875" customWidth="1"/>
    <col min="12" max="12" width="26.85546875" customWidth="1"/>
    <col min="14" max="14" width="20.85546875" customWidth="1"/>
  </cols>
  <sheetData>
    <row r="1" spans="1:21" s="11" customFormat="1">
      <c r="A1" s="29"/>
      <c r="B1" s="28"/>
      <c r="C1" s="28"/>
      <c r="D1" s="28"/>
      <c r="E1" s="28"/>
      <c r="F1" s="28"/>
      <c r="G1" s="28"/>
      <c r="H1" s="32"/>
      <c r="I1" s="28"/>
      <c r="J1" s="28"/>
      <c r="K1" s="8"/>
      <c r="L1" s="8"/>
      <c r="M1" s="8"/>
      <c r="N1" s="8"/>
      <c r="O1" s="30"/>
      <c r="P1" s="30"/>
      <c r="Q1" s="30"/>
      <c r="R1" s="30"/>
      <c r="S1" s="30"/>
      <c r="T1" s="30"/>
      <c r="U1" s="30"/>
    </row>
    <row r="2" spans="1:21" s="34" customFormat="1" ht="33.75" customHeight="1" thickBot="1">
      <c r="A2" s="35"/>
      <c r="B2" s="66" t="s">
        <v>65</v>
      </c>
      <c r="C2" s="67"/>
      <c r="D2" s="67"/>
      <c r="E2" s="67"/>
      <c r="F2" s="59"/>
      <c r="G2" s="59"/>
      <c r="H2" s="32"/>
      <c r="I2" s="28"/>
      <c r="J2" s="28"/>
      <c r="K2" s="28"/>
      <c r="L2" s="28"/>
      <c r="M2" s="28"/>
      <c r="N2" s="28"/>
      <c r="O2" s="30"/>
      <c r="P2" s="30"/>
      <c r="Q2" s="30"/>
      <c r="R2" s="30"/>
      <c r="S2" s="30"/>
      <c r="T2" s="30"/>
      <c r="U2" s="30"/>
    </row>
    <row r="3" spans="1:21" s="34" customFormat="1" ht="28.5" customHeight="1" thickBot="1">
      <c r="A3" s="35"/>
      <c r="B3" s="60" t="s">
        <v>64</v>
      </c>
      <c r="C3" s="68" t="s">
        <v>66</v>
      </c>
      <c r="D3" s="69"/>
      <c r="E3" s="70"/>
      <c r="F3" s="61" t="s">
        <v>67</v>
      </c>
      <c r="G3" s="62" t="s">
        <v>48</v>
      </c>
      <c r="H3" s="32"/>
      <c r="I3" s="32"/>
      <c r="J3" s="28"/>
      <c r="K3" s="28"/>
      <c r="L3" s="28"/>
      <c r="M3" s="28"/>
      <c r="N3" s="28"/>
      <c r="O3" s="30"/>
      <c r="P3" s="30"/>
      <c r="Q3" s="30"/>
      <c r="R3" s="30"/>
      <c r="S3" s="30"/>
      <c r="T3" s="30"/>
      <c r="U3" s="30"/>
    </row>
    <row r="4" spans="1:21" s="34" customFormat="1" ht="18.75" customHeight="1">
      <c r="A4" s="30"/>
      <c r="B4" s="48">
        <v>1</v>
      </c>
      <c r="C4" s="64" t="str">
        <f>INDEX('Risque MED'!B2:B58,MATCH(LARGE('Risque MED'!E2:E58,1),'Risque MED'!E2:E58,0),1)</f>
        <v xml:space="preserve"> Prévisions inexactes/ imprécises</v>
      </c>
      <c r="D4" s="65"/>
      <c r="E4" s="65"/>
      <c r="F4" s="55">
        <f>LARGE('Risque MED'!$E$2:$E$58,B4)</f>
        <v>25</v>
      </c>
      <c r="G4" s="55">
        <f>IF(C4='Risque MED'!B2:B58,'Risque MED'!F2:F58,0)</f>
        <v>0</v>
      </c>
      <c r="H4" s="31"/>
      <c r="I4" s="63" t="str">
        <f t="array" ref="I4:I23">INDEX(Libellé,MATCH(LARGE(Criticité-ROW(Criticité)/10^10,ROW(1:20)),Criticité-ROW(Criticité)/10^10,0))</f>
        <v xml:space="preserve"> Prévisions inexactes/ imprécises</v>
      </c>
      <c r="J4" s="28"/>
      <c r="K4" s="28"/>
      <c r="L4" s="28"/>
      <c r="M4" s="28"/>
      <c r="N4" s="28"/>
      <c r="O4" s="30"/>
      <c r="P4" s="30"/>
      <c r="Q4" s="30"/>
      <c r="R4" s="30"/>
      <c r="S4" s="30"/>
      <c r="T4" s="30"/>
      <c r="U4" s="30"/>
    </row>
    <row r="5" spans="1:21" s="34" customFormat="1">
      <c r="A5" s="36"/>
      <c r="B5" s="48">
        <v>2</v>
      </c>
      <c r="C5" s="64" t="str">
        <f>INDEX('Risque MED'!B3:B59,MATCH(LARGE('Risque MED'!E3:E59,1),'Risque MED'!E3:E59,0),1)</f>
        <v>Mauvaise /insuffisante planification des projets</v>
      </c>
      <c r="D5" s="65"/>
      <c r="E5" s="65"/>
      <c r="F5" s="55">
        <f>LARGE('Risque MED'!$E$2:$E$58,B5)</f>
        <v>25</v>
      </c>
      <c r="G5" s="55">
        <f>IF(C5='Risque MED'!B3:B59,'Risque MED'!F3:F59,0)</f>
        <v>0</v>
      </c>
      <c r="H5" s="32"/>
      <c r="I5" s="63" t="str">
        <v>Mauvaise /insuffisante planification des projets</v>
      </c>
      <c r="J5" s="28"/>
      <c r="K5" s="28"/>
      <c r="L5" s="28"/>
      <c r="M5" s="28"/>
      <c r="N5" s="28"/>
      <c r="O5" s="30"/>
      <c r="P5" s="30"/>
      <c r="Q5" s="30"/>
      <c r="R5" s="30"/>
      <c r="S5" s="30"/>
      <c r="T5" s="30"/>
      <c r="U5" s="30"/>
    </row>
    <row r="6" spans="1:21" s="34" customFormat="1" ht="15.75" customHeight="1">
      <c r="A6" s="36"/>
      <c r="B6" s="49">
        <v>3</v>
      </c>
      <c r="C6" s="64" t="str">
        <f>INDEX('Risque MED'!B4:B60,MATCH(LARGE('Risque MED'!E4:E60,1),'Risque MED'!E4:E60,0),1)</f>
        <v xml:space="preserve">Dépassement du budget </v>
      </c>
      <c r="D6" s="65"/>
      <c r="E6" s="65"/>
      <c r="F6" s="55">
        <f>LARGE('Risque MED'!$E$2:$E$58,B6)</f>
        <v>25</v>
      </c>
      <c r="G6" s="55">
        <f>IF(C6='Risque MED'!B4:B60,'Risque MED'!F4:F60,0)</f>
        <v>0</v>
      </c>
      <c r="H6" s="32"/>
      <c r="I6" s="63" t="str">
        <v xml:space="preserve">Dépassement du budget </v>
      </c>
      <c r="J6" s="28"/>
      <c r="K6" s="28"/>
      <c r="L6" s="28"/>
      <c r="M6" s="28"/>
      <c r="N6" s="28"/>
      <c r="O6" s="30"/>
      <c r="P6" s="30"/>
      <c r="Q6" s="30"/>
      <c r="R6" s="30"/>
      <c r="S6" s="30"/>
      <c r="T6" s="30"/>
      <c r="U6" s="30"/>
    </row>
    <row r="7" spans="1:21" s="34" customFormat="1" ht="16.5" customHeight="1">
      <c r="A7" s="28"/>
      <c r="B7" s="49">
        <v>4</v>
      </c>
      <c r="C7" s="64" t="str">
        <f>INDEX('Risque MED'!B5:B61,MATCH(LARGE('Risque MED'!E5:E61,1),'Risque MED'!E5:E61,0),1)</f>
        <v xml:space="preserve">Dépassement du budget </v>
      </c>
      <c r="D7" s="65"/>
      <c r="E7" s="65"/>
      <c r="F7" s="55">
        <f>LARGE('Risque MED'!$E$2:$E$58,B7)</f>
        <v>25</v>
      </c>
      <c r="G7" s="55">
        <f>IF(C7='Risque MED'!B5:B61,'Risque MED'!F5:F61,0)</f>
        <v>0</v>
      </c>
      <c r="H7" s="32"/>
      <c r="I7" s="63" t="str">
        <v>Indisponibilité de matériel et des équipements</v>
      </c>
      <c r="J7" s="28"/>
      <c r="K7" s="28"/>
      <c r="L7" s="28"/>
      <c r="M7" s="28"/>
      <c r="N7" s="28"/>
      <c r="O7" s="30"/>
      <c r="P7" s="30"/>
      <c r="Q7" s="30"/>
      <c r="R7" s="30"/>
      <c r="S7" s="30"/>
      <c r="T7" s="30"/>
      <c r="U7" s="30"/>
    </row>
    <row r="8" spans="1:21" s="34" customFormat="1" ht="23.25" customHeight="1">
      <c r="A8" s="28"/>
      <c r="B8" s="49">
        <v>5</v>
      </c>
      <c r="C8" s="64" t="str">
        <f>INDEX('Risque MED'!B6:B62,MATCH(LARGE('Risque MED'!E6:E62,1),'Risque MED'!E6:E62,0),1)</f>
        <v xml:space="preserve">Dépassement du budget </v>
      </c>
      <c r="D8" s="65"/>
      <c r="E8" s="65"/>
      <c r="F8" s="55">
        <f>LARGE('Risque MED'!$E$2:$E$58,B8)</f>
        <v>25</v>
      </c>
      <c r="G8" s="55">
        <f>IF(C8='Risque MED'!B6:B62,'Risque MED'!F6:F62,0)</f>
        <v>0</v>
      </c>
      <c r="H8" s="32"/>
      <c r="I8" s="63" t="str">
        <v>manque d'équipements de maintenance  et/ou d'équipements alternatifs</v>
      </c>
      <c r="J8" s="50"/>
      <c r="K8" s="28"/>
      <c r="L8" s="28"/>
      <c r="M8" s="28"/>
      <c r="N8" s="28"/>
      <c r="O8" s="30"/>
      <c r="P8" s="30"/>
      <c r="Q8" s="30"/>
      <c r="R8" s="30"/>
      <c r="S8" s="30"/>
      <c r="T8" s="30"/>
      <c r="U8" s="30"/>
    </row>
    <row r="9" spans="1:21" s="34" customFormat="1" ht="16.5" customHeight="1">
      <c r="A9" s="28"/>
      <c r="B9" s="49">
        <v>6</v>
      </c>
      <c r="C9" s="64" t="str">
        <f>INDEX('Risque MED'!B7:B63,MATCH(LARGE('Risque MED'!E7:E63,1),'Risque MED'!E7:E63,0),1)</f>
        <v xml:space="preserve">Dépassement du budget </v>
      </c>
      <c r="D9" s="65"/>
      <c r="E9" s="65"/>
      <c r="F9" s="55">
        <f>LARGE('Risque MED'!$E$2:$E$58,B9)</f>
        <v>25</v>
      </c>
      <c r="G9" s="55">
        <f>IF(C9='Risque MED'!B7:B63,'Risque MED'!F7:F63,0)</f>
        <v>0</v>
      </c>
      <c r="H9" s="32"/>
      <c r="I9" s="63" t="str">
        <v>la non connaissance des appels d'offre et des demandes client</v>
      </c>
      <c r="J9" s="28"/>
      <c r="K9" s="28"/>
      <c r="L9" s="28"/>
      <c r="M9" s="28"/>
      <c r="N9" s="28"/>
      <c r="O9" s="30"/>
      <c r="P9" s="30"/>
      <c r="Q9" s="30"/>
      <c r="R9" s="30"/>
      <c r="S9" s="30"/>
      <c r="T9" s="30"/>
      <c r="U9" s="30"/>
    </row>
    <row r="10" spans="1:21" s="34" customFormat="1">
      <c r="A10" s="36"/>
      <c r="B10" s="49">
        <v>7</v>
      </c>
      <c r="C10" s="64" t="str">
        <f>INDEX('Risque MED'!B8:B64,MATCH(LARGE('Risque MED'!E8:E64,1),'Risque MED'!E8:E64,0),1)</f>
        <v xml:space="preserve">Dépassement du budget </v>
      </c>
      <c r="D10" s="65"/>
      <c r="E10" s="65"/>
      <c r="F10" s="55">
        <f>LARGE('Risque MED'!$E$2:$E$58,B10)</f>
        <v>20</v>
      </c>
      <c r="G10" s="55">
        <f>IF(C10='Risque MED'!B8:B64,'Risque MED'!F8:F64,0)</f>
        <v>5</v>
      </c>
      <c r="H10" s="32"/>
      <c r="I10" s="63" t="str">
        <v xml:space="preserve">Pas de document offciel de pilotage de projet </v>
      </c>
      <c r="J10" s="28"/>
      <c r="K10" s="28"/>
      <c r="L10" s="28"/>
      <c r="M10" s="28"/>
      <c r="N10" s="28"/>
      <c r="O10" s="30"/>
      <c r="P10" s="30"/>
      <c r="Q10" s="30"/>
      <c r="R10" s="30"/>
      <c r="S10" s="30"/>
      <c r="T10" s="30"/>
      <c r="U10" s="30"/>
    </row>
    <row r="11" spans="1:21" s="34" customFormat="1" ht="51">
      <c r="A11" s="36"/>
      <c r="B11" s="49">
        <v>8</v>
      </c>
      <c r="C11" s="64" t="str">
        <f>INDEX('Risque MED'!B9:B65,MATCH(LARGE('Risque MED'!E9:E65,1),'Risque MED'!E9:E65,0),1)</f>
        <v xml:space="preserve">Dépassement du budget </v>
      </c>
      <c r="D11" s="65"/>
      <c r="E11" s="65"/>
      <c r="F11" s="55">
        <f>LARGE('Risque MED'!$E$2:$E$58,B11)</f>
        <v>20</v>
      </c>
      <c r="G11" s="55">
        <f>IF(C11='Risque MED'!B9:B65,'Risque MED'!F9:F65,0)</f>
        <v>0</v>
      </c>
      <c r="H11" s="32"/>
      <c r="I11" s="63" t="str">
        <v>Menace de perturbation de l'activité due à des catastrophes naturelles (trenblements de terre, tornade, …) ou instabilité politique (actes terroristes et actes de malveillance)</v>
      </c>
      <c r="J11" s="28"/>
      <c r="K11" s="28"/>
      <c r="L11" s="28"/>
      <c r="M11" s="28"/>
      <c r="N11" s="28"/>
      <c r="O11" s="30"/>
      <c r="P11" s="30"/>
      <c r="Q11" s="30"/>
      <c r="R11" s="30"/>
      <c r="S11" s="30"/>
      <c r="T11" s="30"/>
      <c r="U11" s="30"/>
    </row>
    <row r="12" spans="1:21" s="34" customFormat="1" ht="38.25">
      <c r="A12" s="36"/>
      <c r="B12" s="49">
        <v>9</v>
      </c>
      <c r="C12" s="64" t="str">
        <f>INDEX('Risque MED'!B10:B66,MATCH(LARGE('Risque MED'!E10:E66,1),'Risque MED'!E10:E66,0),1)</f>
        <v xml:space="preserve">Dépassement du budget </v>
      </c>
      <c r="D12" s="65"/>
      <c r="E12" s="65"/>
      <c r="F12" s="55">
        <f>LARGE('Risque MED'!$E$2:$E$58,B12)</f>
        <v>20</v>
      </c>
      <c r="G12" s="55">
        <f>IF(C12='Risque MED'!B10:B66,'Risque MED'!F10:F66,0)</f>
        <v>0</v>
      </c>
      <c r="H12" s="32"/>
      <c r="I12" s="63" t="str">
        <v>incapacité à fournir la gestion adéquate de protection des équipements pour optimiser la longévité et l'utilisation</v>
      </c>
      <c r="J12" s="28"/>
      <c r="K12" s="28"/>
      <c r="L12" s="28"/>
      <c r="M12" s="28"/>
      <c r="N12" s="28"/>
      <c r="O12" s="30"/>
      <c r="P12" s="30"/>
      <c r="Q12" s="30"/>
      <c r="R12" s="30"/>
      <c r="S12" s="30"/>
      <c r="T12" s="30"/>
      <c r="U12" s="30"/>
    </row>
    <row r="13" spans="1:21" s="34" customFormat="1">
      <c r="A13" s="28"/>
      <c r="B13" s="49">
        <v>10</v>
      </c>
      <c r="C13" s="64" t="str">
        <f>INDEX('Risque MED'!B11:B67,MATCH(LARGE('Risque MED'!E11:E67,1),'Risque MED'!E11:E67,0),1)</f>
        <v>Indisponibilité de matériel et des équipements</v>
      </c>
      <c r="D13" s="65"/>
      <c r="E13" s="65"/>
      <c r="F13" s="55">
        <f>LARGE('Risque MED'!$E$2:$E$58,B13)</f>
        <v>20</v>
      </c>
      <c r="G13" s="55">
        <f>IF(C13='Risque MED'!B11:B67,'Risque MED'!F11:F67,0)</f>
        <v>0</v>
      </c>
      <c r="H13" s="28"/>
      <c r="I13" s="63" t="str">
        <v>Coût de la maintenance élevé</v>
      </c>
      <c r="J13" s="28"/>
      <c r="K13" s="28"/>
      <c r="L13" s="28"/>
      <c r="M13" s="28"/>
      <c r="N13" s="28"/>
      <c r="O13" s="30"/>
      <c r="P13" s="30"/>
      <c r="Q13" s="30"/>
      <c r="R13" s="30"/>
      <c r="S13" s="30"/>
      <c r="T13" s="30"/>
      <c r="U13" s="30"/>
    </row>
    <row r="14" spans="1:21" s="34" customFormat="1" ht="19.5" customHeight="1">
      <c r="A14" s="28"/>
      <c r="B14" s="49">
        <v>11</v>
      </c>
      <c r="C14" s="64" t="str">
        <f>INDEX('Risque MED'!B12:B68,MATCH(LARGE('Risque MED'!E12:E68,1),'Risque MED'!E12:E68,0),1)</f>
        <v>Indisponibilité de matériel et des équipements</v>
      </c>
      <c r="D14" s="65"/>
      <c r="E14" s="65"/>
      <c r="F14" s="55">
        <f>LARGE('Risque MED'!$E$2:$E$58,B14)</f>
        <v>15</v>
      </c>
      <c r="G14" s="55">
        <f>IF(C14='Risque MED'!B12:B68,'Risque MED'!F12:F68,0)</f>
        <v>0</v>
      </c>
      <c r="H14" s="28"/>
      <c r="I14" s="63" t="str">
        <v xml:space="preserve">Projet non rentable </v>
      </c>
      <c r="J14" s="28"/>
      <c r="K14" s="28"/>
      <c r="L14" s="28"/>
      <c r="M14" s="28"/>
      <c r="N14" s="28"/>
      <c r="O14" s="30"/>
      <c r="P14" s="30"/>
      <c r="Q14" s="30"/>
      <c r="R14" s="30"/>
      <c r="S14" s="30"/>
      <c r="T14" s="30"/>
      <c r="U14" s="30"/>
    </row>
    <row r="15" spans="1:21" s="34" customFormat="1">
      <c r="A15" s="28"/>
      <c r="B15" s="49">
        <v>12</v>
      </c>
      <c r="C15" s="64" t="str">
        <f>INDEX('Risque MED'!B13:B69,MATCH(LARGE('Risque MED'!E13:E69,1),'Risque MED'!E13:E69,0),1)</f>
        <v>manque d'équipements de maintenance  et/ou d'équipements alternatifs</v>
      </c>
      <c r="D15" s="65"/>
      <c r="E15" s="65"/>
      <c r="F15" s="55">
        <f>LARGE('Risque MED'!$E$2:$E$58,B15)</f>
        <v>15</v>
      </c>
      <c r="G15" s="55">
        <f>IF(C15='Risque MED'!B13:B69,'Risque MED'!F13:F69,0)</f>
        <v>0</v>
      </c>
      <c r="H15" s="28"/>
      <c r="I15" s="63" t="str">
        <v xml:space="preserve">Lenteur du processus décisionnel </v>
      </c>
      <c r="J15" s="28"/>
      <c r="K15" s="28"/>
      <c r="L15" s="28"/>
      <c r="M15" s="28"/>
      <c r="N15" s="28"/>
      <c r="O15" s="30"/>
      <c r="P15" s="30"/>
      <c r="Q15" s="30"/>
      <c r="R15" s="30"/>
      <c r="S15" s="30"/>
      <c r="T15" s="30"/>
      <c r="U15" s="30"/>
    </row>
    <row r="16" spans="1:21" s="34" customFormat="1">
      <c r="A16" s="28"/>
      <c r="B16" s="49">
        <v>13</v>
      </c>
      <c r="C16" s="64" t="str">
        <f>INDEX('Risque MED'!B14:B70,MATCH(LARGE('Risque MED'!E14:E70,1),'Risque MED'!E14:E70,0),1)</f>
        <v>manque d'équipements de maintenance  et/ou d'équipements alternatifs</v>
      </c>
      <c r="D16" s="65"/>
      <c r="E16" s="65"/>
      <c r="F16" s="55">
        <f>LARGE('Risque MED'!$E$2:$E$58,B16)</f>
        <v>15</v>
      </c>
      <c r="G16" s="55">
        <f>IF(C16='Risque MED'!B14:B70,'Risque MED'!F14:F70,0)</f>
        <v>0</v>
      </c>
      <c r="H16" s="28"/>
      <c r="I16" s="63" t="str">
        <v>délai d'étude de contrat long</v>
      </c>
      <c r="J16" s="28"/>
      <c r="K16" s="28"/>
      <c r="L16" s="28"/>
      <c r="M16" s="28"/>
      <c r="N16" s="28"/>
      <c r="O16" s="30"/>
      <c r="P16" s="30"/>
      <c r="Q16" s="30"/>
      <c r="R16" s="30"/>
      <c r="S16" s="30"/>
      <c r="T16" s="30"/>
      <c r="U16" s="30"/>
    </row>
    <row r="17" spans="1:21" s="34" customFormat="1" ht="18.75" customHeight="1">
      <c r="A17" s="28"/>
      <c r="B17" s="49">
        <v>14</v>
      </c>
      <c r="C17" s="64" t="str">
        <f>INDEX('Risque MED'!B15:B71,MATCH(LARGE('Risque MED'!E15:E71,1),'Risque MED'!E15:E71,0),1)</f>
        <v>manque d'équipements de maintenance  et/ou d'équipements alternatifs</v>
      </c>
      <c r="D17" s="65"/>
      <c r="E17" s="65"/>
      <c r="F17" s="55">
        <f>LARGE('Risque MED'!$E$2:$E$58,B17)</f>
        <v>15</v>
      </c>
      <c r="G17" s="55">
        <f>IF(C17='Risque MED'!B15:B71,'Risque MED'!F15:F71,0)</f>
        <v>0</v>
      </c>
      <c r="H17" s="28"/>
      <c r="I17" s="63" t="str">
        <v>objectifs opérationnel et stratégiques non alignés</v>
      </c>
      <c r="J17" s="28"/>
      <c r="K17" s="28"/>
      <c r="L17" s="28"/>
      <c r="M17" s="28"/>
      <c r="N17" s="28"/>
      <c r="O17" s="30"/>
      <c r="P17" s="30"/>
      <c r="Q17" s="30"/>
      <c r="R17" s="30"/>
      <c r="S17" s="30"/>
      <c r="T17" s="30"/>
      <c r="U17" s="30"/>
    </row>
    <row r="18" spans="1:21" s="34" customFormat="1" ht="25.5">
      <c r="A18" s="28"/>
      <c r="B18" s="49">
        <v>15</v>
      </c>
      <c r="C18" s="64" t="str">
        <f>INDEX('Risque MED'!B16:B72,MATCH(LARGE('Risque MED'!E16:E72,1),'Risque MED'!E16:E72,0),1)</f>
        <v>manque d'équipements de maintenance  et/ou d'équipements alternatifs</v>
      </c>
      <c r="D18" s="65"/>
      <c r="E18" s="65"/>
      <c r="F18" s="55">
        <f>LARGE('Risque MED'!$E$2:$E$58,B18)</f>
        <v>12</v>
      </c>
      <c r="G18" s="55">
        <f>IF(C18='Risque MED'!B16:B72,'Risque MED'!F16:F72,0)</f>
        <v>0</v>
      </c>
      <c r="H18" s="28"/>
      <c r="I18" s="63" t="str">
        <v>incapacité d'effectuer des  analyses quantitatives/ qualitatives</v>
      </c>
      <c r="J18" s="28"/>
      <c r="K18" s="28"/>
      <c r="L18" s="28"/>
      <c r="M18" s="28"/>
      <c r="N18" s="28"/>
      <c r="O18" s="30"/>
      <c r="P18" s="30"/>
      <c r="Q18" s="30"/>
      <c r="R18" s="30"/>
      <c r="S18" s="30"/>
      <c r="T18" s="30"/>
      <c r="U18" s="30"/>
    </row>
    <row r="19" spans="1:21" s="34" customFormat="1">
      <c r="A19" s="28"/>
      <c r="B19" s="49">
        <v>16</v>
      </c>
      <c r="C19" s="64" t="str">
        <f>INDEX('Risque MED'!B17:B73,MATCH(LARGE('Risque MED'!E17:E73,1),'Risque MED'!E17:E73,0),1)</f>
        <v>manque d'équipements de maintenance  et/ou d'équipements alternatifs</v>
      </c>
      <c r="D19" s="65"/>
      <c r="E19" s="65"/>
      <c r="F19" s="55">
        <f>LARGE('Risque MED'!$E$2:$E$58,B19)</f>
        <v>12</v>
      </c>
      <c r="G19" s="55">
        <f>IF(C19='Risque MED'!B17:B73,'Risque MED'!F17:F73,0)</f>
        <v>0</v>
      </c>
      <c r="H19" s="28"/>
      <c r="I19" s="63" t="str">
        <v xml:space="preserve">perte des échantillons à analyser </v>
      </c>
      <c r="J19" s="28"/>
      <c r="K19" s="28"/>
      <c r="L19" s="28"/>
      <c r="M19" s="28"/>
      <c r="N19" s="28"/>
      <c r="O19" s="30"/>
      <c r="P19" s="30"/>
      <c r="Q19" s="30"/>
      <c r="R19" s="30"/>
      <c r="S19" s="30"/>
      <c r="T19" s="30"/>
      <c r="U19" s="30"/>
    </row>
    <row r="20" spans="1:21" s="34" customFormat="1">
      <c r="A20" s="28"/>
      <c r="B20" s="49">
        <v>17</v>
      </c>
      <c r="C20" s="64" t="str">
        <f>INDEX('Risque MED'!B18:B74,MATCH(LARGE('Risque MED'!E18:E74,1),'Risque MED'!E18:E74,0),1)</f>
        <v>manque d'équipements de maintenance  et/ou d'équipements alternatifs</v>
      </c>
      <c r="D20" s="65"/>
      <c r="E20" s="65"/>
      <c r="F20" s="55">
        <f>LARGE('Risque MED'!$E$2:$E$58,B20)</f>
        <v>10</v>
      </c>
      <c r="G20" s="55">
        <f>IF(C20='Risque MED'!B18:B74,'Risque MED'!F18:F74,0)</f>
        <v>0</v>
      </c>
      <c r="H20" s="28"/>
      <c r="I20" s="63" t="str">
        <v>incapacité à définir les modalités de partenariats</v>
      </c>
      <c r="J20" s="28"/>
      <c r="K20" s="28"/>
      <c r="L20" s="28"/>
      <c r="M20" s="28"/>
      <c r="N20" s="28"/>
      <c r="O20" s="30"/>
      <c r="P20" s="30"/>
      <c r="Q20" s="30"/>
      <c r="R20" s="30"/>
      <c r="S20" s="30"/>
      <c r="T20" s="30"/>
      <c r="U20" s="30"/>
    </row>
    <row r="21" spans="1:21" s="34" customFormat="1" ht="25.5">
      <c r="A21" s="28"/>
      <c r="B21" s="49">
        <v>18</v>
      </c>
      <c r="C21" s="64" t="str">
        <f>INDEX('Risque MED'!B19:B75,MATCH(LARGE('Risque MED'!E19:E75,1),'Risque MED'!E19:E75,0),1)</f>
        <v>manque d'équipements de maintenance  et/ou d'équipements alternatifs</v>
      </c>
      <c r="D21" s="65"/>
      <c r="E21" s="65"/>
      <c r="F21" s="55">
        <f>LARGE('Risque MED'!$E$2:$E$58,B21)</f>
        <v>8</v>
      </c>
      <c r="G21" s="55">
        <f>IF(C21='Risque MED'!B19:B75,'Risque MED'!F19:F75,0)</f>
        <v>0</v>
      </c>
      <c r="H21" s="28"/>
      <c r="I21" s="63" t="str">
        <v>rapports d'analyses  incorrectes/prématurés/ en retards</v>
      </c>
      <c r="J21" s="28"/>
      <c r="K21" s="28"/>
      <c r="L21" s="28"/>
      <c r="M21" s="28"/>
      <c r="N21" s="28"/>
      <c r="O21" s="30"/>
      <c r="P21" s="30"/>
      <c r="Q21" s="30"/>
      <c r="R21" s="30"/>
      <c r="S21" s="30"/>
      <c r="T21" s="30"/>
      <c r="U21" s="30"/>
    </row>
    <row r="22" spans="1:21" s="34" customFormat="1">
      <c r="A22" s="28"/>
      <c r="B22" s="49">
        <v>19</v>
      </c>
      <c r="C22" s="64" t="str">
        <f>INDEX('Risque MED'!B20:B76,MATCH(LARGE('Risque MED'!E20:E76,1),'Risque MED'!E20:E76,0),1)</f>
        <v>manque d'équipements de maintenance  et/ou d'équipements alternatifs</v>
      </c>
      <c r="D22" s="65"/>
      <c r="E22" s="65"/>
      <c r="F22" s="55">
        <f>LARGE('Risque MED'!$E$2:$E$58,B22)</f>
        <v>5</v>
      </c>
      <c r="G22" s="55">
        <f>IF(C22='Risque MED'!B20:B76,'Risque MED'!F20:F76,0)</f>
        <v>0</v>
      </c>
      <c r="H22" s="28"/>
      <c r="I22" s="63" t="str">
        <v>Perte d'opportunité de projets</v>
      </c>
      <c r="J22" s="28"/>
      <c r="K22" s="28"/>
      <c r="L22" s="28"/>
      <c r="M22" s="28"/>
      <c r="N22" s="28"/>
      <c r="O22" s="30"/>
      <c r="P22" s="30"/>
      <c r="Q22" s="30"/>
      <c r="R22" s="30"/>
      <c r="S22" s="30"/>
      <c r="T22" s="30"/>
      <c r="U22" s="30"/>
    </row>
    <row r="23" spans="1:21" s="34" customFormat="1" ht="19.5" customHeight="1">
      <c r="A23" s="28"/>
      <c r="B23" s="49">
        <v>20</v>
      </c>
      <c r="C23" s="64" t="str">
        <f>INDEX('Risque MED'!B21:B77,MATCH(LARGE('Risque MED'!E21:E77,1),'Risque MED'!E21:E77,0),1)</f>
        <v>manque d'équipements de maintenance  et/ou d'équipements alternatifs</v>
      </c>
      <c r="D23" s="65"/>
      <c r="E23" s="65"/>
      <c r="F23" s="55">
        <f>LARGE('Risque MED'!$E$2:$E$58,B23)</f>
        <v>5</v>
      </c>
      <c r="G23" s="55">
        <f>IF(C23='Risque MED'!B21:B77,'Risque MED'!F21:F77,0)</f>
        <v>0</v>
      </c>
      <c r="H23" s="28"/>
      <c r="I23" s="63" t="str">
        <v>Incompréhension de la demande client</v>
      </c>
      <c r="J23" s="28"/>
      <c r="K23" s="28"/>
      <c r="L23" s="28"/>
      <c r="M23" s="28"/>
      <c r="N23" s="28"/>
      <c r="O23" s="30"/>
      <c r="P23" s="30"/>
      <c r="Q23" s="30"/>
      <c r="R23" s="30"/>
      <c r="S23" s="30"/>
      <c r="T23" s="30"/>
      <c r="U23" s="30"/>
    </row>
    <row r="24" spans="1:21" s="34" customFormat="1">
      <c r="A24" s="28"/>
      <c r="B24" s="28"/>
      <c r="C24" s="28"/>
      <c r="D24" s="28"/>
      <c r="E24" s="28"/>
      <c r="F24" s="28"/>
      <c r="G24" s="28"/>
      <c r="H24" s="28"/>
      <c r="I24" s="33"/>
      <c r="J24" s="28"/>
      <c r="K24" s="28"/>
      <c r="L24" s="28"/>
      <c r="M24" s="28"/>
      <c r="N24" s="28"/>
      <c r="O24" s="30"/>
      <c r="P24" s="30"/>
      <c r="Q24" s="30"/>
      <c r="R24" s="30"/>
      <c r="S24" s="30"/>
      <c r="T24" s="30"/>
      <c r="U24" s="30"/>
    </row>
    <row r="25" spans="1:21" s="34" customFormat="1">
      <c r="A25" s="28"/>
      <c r="B25" s="28"/>
      <c r="C25" s="28"/>
      <c r="D25" s="28"/>
      <c r="E25" s="28"/>
      <c r="F25" s="28"/>
      <c r="G25" s="28"/>
      <c r="H25" s="28"/>
      <c r="I25" s="33"/>
      <c r="J25" s="28"/>
      <c r="K25" s="28"/>
      <c r="L25" s="28"/>
      <c r="M25" s="28"/>
      <c r="N25" s="28"/>
      <c r="O25" s="30"/>
      <c r="P25" s="30"/>
      <c r="Q25" s="30"/>
      <c r="R25" s="30"/>
      <c r="S25" s="30"/>
      <c r="T25" s="30"/>
      <c r="U25" s="30"/>
    </row>
  </sheetData>
  <mergeCells count="22">
    <mergeCell ref="C22:E22"/>
    <mergeCell ref="C10:E10"/>
    <mergeCell ref="C18:E18"/>
    <mergeCell ref="C19:E19"/>
    <mergeCell ref="C20:E20"/>
    <mergeCell ref="C21:E21"/>
    <mergeCell ref="C11:E11"/>
    <mergeCell ref="C23:E23"/>
    <mergeCell ref="B2:E2"/>
    <mergeCell ref="C3:E3"/>
    <mergeCell ref="C4:E4"/>
    <mergeCell ref="C5:E5"/>
    <mergeCell ref="C12:E12"/>
    <mergeCell ref="C13:E13"/>
    <mergeCell ref="C14:E14"/>
    <mergeCell ref="C15:E15"/>
    <mergeCell ref="C16:E16"/>
    <mergeCell ref="C17:E17"/>
    <mergeCell ref="C6:E6"/>
    <mergeCell ref="C7:E7"/>
    <mergeCell ref="C8:E8"/>
    <mergeCell ref="C9:E9"/>
  </mergeCells>
  <pageMargins left="0.7" right="0.7" top="0.75" bottom="0.75" header="0.3" footer="0.3"/>
  <pageSetup paperSize="9" scale="25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E60"/>
  <sheetViews>
    <sheetView tabSelected="1" zoomScaleNormal="100" workbookViewId="0">
      <selection activeCell="A60" sqref="A60"/>
    </sheetView>
  </sheetViews>
  <sheetFormatPr baseColWidth="10" defaultRowHeight="12.75"/>
  <sheetData>
    <row r="1" spans="1:1">
      <c r="A1" t="s">
        <v>73</v>
      </c>
    </row>
    <row r="2" spans="1:1">
      <c r="A2" s="71" t="s">
        <v>74</v>
      </c>
    </row>
    <row r="4" spans="1:1">
      <c r="A4" t="s">
        <v>72</v>
      </c>
    </row>
    <row r="5" spans="1:1">
      <c r="A5" s="71" t="s">
        <v>71</v>
      </c>
    </row>
    <row r="7" spans="1:1">
      <c r="A7" t="s">
        <v>75</v>
      </c>
    </row>
    <row r="42" spans="1:4">
      <c r="A42" s="71" t="s">
        <v>71</v>
      </c>
    </row>
    <row r="44" spans="1:4">
      <c r="A44" t="s">
        <v>76</v>
      </c>
    </row>
    <row r="45" spans="1:4">
      <c r="A45" s="71" t="s">
        <v>77</v>
      </c>
      <c r="D45" t="s">
        <v>78</v>
      </c>
    </row>
    <row r="47" spans="1:4">
      <c r="A47" t="s">
        <v>79</v>
      </c>
    </row>
    <row r="48" spans="1:4">
      <c r="A48" t="s">
        <v>80</v>
      </c>
    </row>
    <row r="49" spans="1:5">
      <c r="A49" t="s">
        <v>81</v>
      </c>
      <c r="E49" t="s">
        <v>84</v>
      </c>
    </row>
    <row r="50" spans="1:5">
      <c r="A50" s="71" t="s">
        <v>82</v>
      </c>
      <c r="E50" s="71" t="s">
        <v>83</v>
      </c>
    </row>
    <row r="52" spans="1:5">
      <c r="A52" t="s">
        <v>85</v>
      </c>
    </row>
    <row r="53" spans="1:5">
      <c r="A53" t="s">
        <v>86</v>
      </c>
    </row>
    <row r="54" spans="1:5">
      <c r="A54" t="s">
        <v>87</v>
      </c>
    </row>
    <row r="56" spans="1:5">
      <c r="A56" s="71" t="s">
        <v>90</v>
      </c>
    </row>
    <row r="57" spans="1:5">
      <c r="A57" t="s">
        <v>88</v>
      </c>
    </row>
    <row r="58" spans="1:5">
      <c r="A58" t="s">
        <v>89</v>
      </c>
    </row>
    <row r="60" spans="1:5">
      <c r="A60" t="s">
        <v>91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Risque MED</vt:lpstr>
      <vt:lpstr>Matrice des risques</vt:lpstr>
      <vt:lpstr>Feuil1</vt:lpstr>
      <vt:lpstr>Criticité</vt:lpstr>
      <vt:lpstr>Libellé</vt:lpstr>
      <vt:lpstr>'Matrice des risques'!Zone_d_impression</vt:lpstr>
      <vt:lpstr>'Risque MED'!Zone_d_impression</vt:lpstr>
    </vt:vector>
  </TitlesOfParts>
  <Company>Ernst &amp; Young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Amira Feriani</dc:creator>
  <cp:lastModifiedBy>Robert</cp:lastModifiedBy>
  <cp:lastPrinted>2013-12-11T16:49:05Z</cp:lastPrinted>
  <dcterms:created xsi:type="dcterms:W3CDTF">2013-11-13T09:04:59Z</dcterms:created>
  <dcterms:modified xsi:type="dcterms:W3CDTF">2013-12-20T10:25:09Z</dcterms:modified>
</cp:coreProperties>
</file>