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Override PartName="/xl/drawings/drawing4.xml" ContentType="application/vnd.openxmlformats-officedocument.drawing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Default Extension="wdp" ContentType="image/vnd.ms-photo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120" yWindow="210" windowWidth="23715" windowHeight="9465" activeTab="3"/>
  </bookViews>
  <sheets>
    <sheet name="Sommaire" sheetId="1" r:id="rId1"/>
    <sheet name="Exploitation" sheetId="2" r:id="rId2"/>
    <sheet name="listing" sheetId="3" r:id="rId3"/>
    <sheet name="feuil formules" sheetId="4" r:id="rId4"/>
  </sheets>
  <definedNames>
    <definedName name="_xlnm.Print_Area" localSheetId="1">Exploitation!$A$1:$N$57</definedName>
    <definedName name="_xlnm.Print_Area" localSheetId="3">'feuil formules'!$A$1:$N$57</definedName>
  </definedNames>
  <calcPr calcId="125725"/>
</workbook>
</file>

<file path=xl/calcChain.xml><?xml version="1.0" encoding="utf-8"?>
<calcChain xmlns="http://schemas.openxmlformats.org/spreadsheetml/2006/main">
  <c r="E7" i="4"/>
  <c r="B8"/>
  <c r="H7" l="1"/>
  <c r="J7" s="1"/>
  <c r="D7"/>
  <c r="C7"/>
  <c r="C3"/>
  <c r="G7" l="1"/>
  <c r="N7"/>
  <c r="L7"/>
  <c r="G9"/>
  <c r="G51"/>
  <c r="G47"/>
  <c r="G53"/>
  <c r="H53"/>
  <c r="J53" s="1"/>
  <c r="L53" s="1"/>
  <c r="H45"/>
  <c r="J45" s="1"/>
  <c r="H15"/>
  <c r="J15" s="1"/>
  <c r="L15" s="1"/>
  <c r="H27"/>
  <c r="J27" s="1"/>
  <c r="L27" s="1"/>
  <c r="H43"/>
  <c r="J43" s="1"/>
  <c r="L43" s="1"/>
  <c r="G17"/>
  <c r="G29"/>
  <c r="G45"/>
  <c r="G11"/>
  <c r="G23"/>
  <c r="G37"/>
  <c r="H13"/>
  <c r="J13" s="1"/>
  <c r="L13" s="1"/>
  <c r="H23"/>
  <c r="J23" s="1"/>
  <c r="L23" s="1"/>
  <c r="H37"/>
  <c r="J37" s="1"/>
  <c r="L37" s="1"/>
  <c r="H19"/>
  <c r="J19" s="1"/>
  <c r="H29"/>
  <c r="J29" s="1"/>
  <c r="L29" s="1"/>
  <c r="G21"/>
  <c r="G31"/>
  <c r="H9"/>
  <c r="J9" s="1"/>
  <c r="L9" s="1"/>
  <c r="H21"/>
  <c r="J21" s="1"/>
  <c r="L21" s="1"/>
  <c r="H35"/>
  <c r="J35" s="1"/>
  <c r="H51"/>
  <c r="J51" s="1"/>
  <c r="G15"/>
  <c r="G25"/>
  <c r="G39"/>
  <c r="G55"/>
  <c r="L19"/>
  <c r="L45"/>
  <c r="L35"/>
  <c r="L51"/>
  <c r="H31"/>
  <c r="J31" s="1"/>
  <c r="G33"/>
  <c r="H39"/>
  <c r="J39" s="1"/>
  <c r="G41"/>
  <c r="H47"/>
  <c r="J47" s="1"/>
  <c r="G49"/>
  <c r="H55"/>
  <c r="J55" s="1"/>
  <c r="H11"/>
  <c r="J11" s="1"/>
  <c r="G13"/>
  <c r="H17"/>
  <c r="J17" s="1"/>
  <c r="G19"/>
  <c r="H25"/>
  <c r="J25" s="1"/>
  <c r="G27"/>
  <c r="H33"/>
  <c r="J33" s="1"/>
  <c r="G35"/>
  <c r="H41"/>
  <c r="J41" s="1"/>
  <c r="G43"/>
  <c r="H49"/>
  <c r="J49" s="1"/>
  <c r="D7" i="2"/>
  <c r="L25" i="4" l="1"/>
  <c r="L55"/>
  <c r="L17"/>
  <c r="N17"/>
  <c r="L41"/>
  <c r="L39"/>
  <c r="L49"/>
  <c r="L33"/>
  <c r="N33"/>
  <c r="L47"/>
  <c r="L31"/>
  <c r="L11"/>
  <c r="M8" i="3"/>
  <c r="M9"/>
  <c r="M10"/>
  <c r="M11"/>
  <c r="M13"/>
  <c r="M14"/>
  <c r="M15"/>
  <c r="M16"/>
  <c r="M17"/>
  <c r="M18"/>
  <c r="M19"/>
  <c r="M20"/>
  <c r="M21"/>
  <c r="M22"/>
  <c r="M23"/>
  <c r="M24"/>
  <c r="M25"/>
  <c r="M26"/>
  <c r="M27"/>
  <c r="M28"/>
  <c r="M29"/>
  <c r="M30"/>
  <c r="M31"/>
  <c r="M7"/>
  <c r="P7" s="1"/>
  <c r="P9"/>
  <c r="N11" i="4" s="1"/>
  <c r="P10" i="3"/>
  <c r="N13" i="4" s="1"/>
  <c r="P11" i="3"/>
  <c r="N15" i="4" s="1"/>
  <c r="P12" i="3"/>
  <c r="P13"/>
  <c r="N19" i="4" s="1"/>
  <c r="P14" i="3"/>
  <c r="N21" i="4" s="1"/>
  <c r="P15" i="3"/>
  <c r="N23" i="4" s="1"/>
  <c r="P16" i="3"/>
  <c r="N25" i="4" s="1"/>
  <c r="P17" i="3"/>
  <c r="N27" i="4" s="1"/>
  <c r="P18" i="3"/>
  <c r="N29" i="4" s="1"/>
  <c r="P19" i="3"/>
  <c r="N31" i="4" s="1"/>
  <c r="P20" i="3"/>
  <c r="P21"/>
  <c r="N35" i="4" s="1"/>
  <c r="P22" i="3"/>
  <c r="N37" i="4" s="1"/>
  <c r="P23" i="3"/>
  <c r="N39" i="4" s="1"/>
  <c r="P24" i="3"/>
  <c r="N41" i="4" s="1"/>
  <c r="P25" i="3"/>
  <c r="N43" i="4" s="1"/>
  <c r="P26" i="3"/>
  <c r="N45" i="4" s="1"/>
  <c r="P27" i="3"/>
  <c r="N47" i="4" s="1"/>
  <c r="P28" i="3"/>
  <c r="N49" i="4" s="1"/>
  <c r="P29" i="3"/>
  <c r="N51" i="4" s="1"/>
  <c r="P30" i="3"/>
  <c r="N53" i="4" s="1"/>
  <c r="P31" i="3"/>
  <c r="N55" i="4" s="1"/>
  <c r="P8" i="3"/>
  <c r="N9" i="4" s="1"/>
  <c r="R21" i="3" l="1"/>
  <c r="B17" i="4" s="1"/>
  <c r="C3" i="2"/>
  <c r="G3" i="3" l="1"/>
  <c r="E7" i="2" l="1"/>
  <c r="C7"/>
  <c r="C8" i="3"/>
  <c r="D8"/>
  <c r="F8"/>
  <c r="G8"/>
  <c r="C9"/>
  <c r="D9"/>
  <c r="F9"/>
  <c r="G9"/>
  <c r="C10"/>
  <c r="D10"/>
  <c r="F10"/>
  <c r="G10"/>
  <c r="C11"/>
  <c r="D11"/>
  <c r="F11"/>
  <c r="G11"/>
  <c r="C12"/>
  <c r="D12"/>
  <c r="F12"/>
  <c r="G12"/>
  <c r="C13"/>
  <c r="D13"/>
  <c r="F13"/>
  <c r="G13"/>
  <c r="C14"/>
  <c r="D14"/>
  <c r="F14"/>
  <c r="G14"/>
  <c r="C15"/>
  <c r="D15"/>
  <c r="F15"/>
  <c r="G15"/>
  <c r="C16"/>
  <c r="D16"/>
  <c r="F16"/>
  <c r="G16"/>
  <c r="C17"/>
  <c r="D17"/>
  <c r="F17"/>
  <c r="G17"/>
  <c r="C18"/>
  <c r="D18"/>
  <c r="F18"/>
  <c r="G18"/>
  <c r="C19"/>
  <c r="D19"/>
  <c r="F19"/>
  <c r="G19"/>
  <c r="C20"/>
  <c r="D20"/>
  <c r="F20"/>
  <c r="G20"/>
  <c r="C21"/>
  <c r="D21"/>
  <c r="F21"/>
  <c r="G21"/>
  <c r="C22"/>
  <c r="D22"/>
  <c r="F22"/>
  <c r="G22"/>
  <c r="C23"/>
  <c r="D23"/>
  <c r="F23"/>
  <c r="G23"/>
  <c r="C24"/>
  <c r="D24"/>
  <c r="F24"/>
  <c r="G24"/>
  <c r="C25"/>
  <c r="D25"/>
  <c r="F25"/>
  <c r="G25"/>
  <c r="C26"/>
  <c r="D26"/>
  <c r="F26"/>
  <c r="G26"/>
  <c r="C27"/>
  <c r="D27"/>
  <c r="F27"/>
  <c r="G27"/>
  <c r="C28"/>
  <c r="D28"/>
  <c r="F28"/>
  <c r="G28"/>
  <c r="C29"/>
  <c r="D29"/>
  <c r="F29"/>
  <c r="G29"/>
  <c r="C30"/>
  <c r="D30"/>
  <c r="F30"/>
  <c r="G30"/>
  <c r="C31"/>
  <c r="D31"/>
  <c r="F31"/>
  <c r="G31"/>
  <c r="G7"/>
  <c r="F7"/>
  <c r="D7"/>
  <c r="C7"/>
  <c r="B17" i="2" l="1"/>
</calcChain>
</file>

<file path=xl/sharedStrings.xml><?xml version="1.0" encoding="utf-8"?>
<sst xmlns="http://schemas.openxmlformats.org/spreadsheetml/2006/main" count="64" uniqueCount="52">
  <si>
    <t>Model de voitures</t>
  </si>
  <si>
    <t>Nom du chauffeur</t>
  </si>
  <si>
    <t>Boite de vitesse</t>
  </si>
  <si>
    <t>N°imatriculation</t>
  </si>
  <si>
    <t>CA UBER</t>
  </si>
  <si>
    <t>TVA DE 10%</t>
  </si>
  <si>
    <t>LOC SEMAINE</t>
  </si>
  <si>
    <t>AUTRES</t>
  </si>
  <si>
    <t>NET POUR LE CHAUFFEUR</t>
  </si>
  <si>
    <t>NOM DU CHAUFFEUR</t>
  </si>
  <si>
    <t xml:space="preserve">Dates </t>
  </si>
  <si>
    <t>Model et Imat</t>
  </si>
  <si>
    <t>NET CHAUFFFEURS</t>
  </si>
  <si>
    <t>EXPLOITATION DE LA SEMAINE</t>
  </si>
  <si>
    <t xml:space="preserve">jours </t>
  </si>
  <si>
    <t>mois</t>
  </si>
  <si>
    <t>au</t>
  </si>
  <si>
    <t>jours</t>
  </si>
  <si>
    <t>année</t>
  </si>
  <si>
    <t>Semaine du</t>
  </si>
  <si>
    <t xml:space="preserve"> SEMAINE DU / AU</t>
  </si>
  <si>
    <t>Date d'aujourd'hui</t>
  </si>
  <si>
    <t>Total Net Chauffeurs</t>
  </si>
  <si>
    <t>Feuil des formules pour l'exploitation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</si>
  <si>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</si>
  <si>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</si>
  <si>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</si>
  <si>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</si>
  <si>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</si>
  <si>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</si>
  <si>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</si>
  <si>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</si>
  <si>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</si>
  <si>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</si>
  <si>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</si>
  <si>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</si>
  <si>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</si>
  <si>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</si>
  <si>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</si>
  <si>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</si>
  <si>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</si>
  <si>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</si>
  <si>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</si>
  <si>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V</t>
  </si>
  <si>
    <t>W</t>
  </si>
  <si>
    <t>X</t>
  </si>
  <si>
    <t>Y</t>
  </si>
  <si>
    <t>Z</t>
  </si>
  <si>
    <t>A</t>
  </si>
  <si>
    <t>ZB-252-AC</t>
  </si>
  <si>
    <t>automatique</t>
  </si>
  <si>
    <t>TOTO</t>
  </si>
</sst>
</file>

<file path=xl/styles.xml><?xml version="1.0" encoding="utf-8"?>
<styleSheet xmlns="http://schemas.openxmlformats.org/spreadsheetml/2006/main">
  <numFmts count="3">
    <numFmt numFmtId="44" formatCode="_-* #,##0.00\ &quot;€&quot;_-;\-* #,##0.00\ &quot;€&quot;_-;_-* &quot;-&quot;??\ &quot;€&quot;_-;_-@_-"/>
    <numFmt numFmtId="164" formatCode="_-* #,##0.00\ [$€-40C]_-;\-* #,##0.00\ [$€-40C]_-;_-* &quot;-&quot;??\ [$€-40C]_-;_-@_-"/>
    <numFmt numFmtId="165" formatCode="00"/>
  </numFmts>
  <fonts count="19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24"/>
      <color theme="0"/>
      <name val="Chiller"/>
      <family val="5"/>
    </font>
    <font>
      <b/>
      <sz val="11"/>
      <color rgb="FF0070C0"/>
      <name val="Calibri"/>
      <family val="2"/>
      <scheme val="minor"/>
    </font>
    <font>
      <b/>
      <sz val="11"/>
      <name val="Arabic Typesetting"/>
      <family val="4"/>
    </font>
    <font>
      <b/>
      <sz val="14"/>
      <color theme="0"/>
      <name val="Calibri"/>
      <family val="2"/>
      <scheme val="minor"/>
    </font>
    <font>
      <b/>
      <sz val="11"/>
      <color theme="0"/>
      <name val="Baskerville Old Face"/>
      <family val="1"/>
    </font>
    <font>
      <b/>
      <sz val="24"/>
      <color theme="0"/>
      <name val="Brush Script MT"/>
      <family val="4"/>
    </font>
    <font>
      <b/>
      <sz val="18"/>
      <color theme="0"/>
      <name val="Brush Script MT"/>
      <family val="4"/>
    </font>
    <font>
      <sz val="22"/>
      <color theme="0"/>
      <name val="Brush Script MT"/>
      <family val="4"/>
    </font>
    <font>
      <b/>
      <sz val="16"/>
      <color theme="0"/>
      <name val="Brush Script MT"/>
      <family val="4"/>
    </font>
    <font>
      <b/>
      <sz val="14"/>
      <color theme="0"/>
      <name val="Chiller"/>
      <family val="5"/>
    </font>
    <font>
      <b/>
      <sz val="9"/>
      <color theme="1"/>
      <name val="Calibri"/>
      <family val="2"/>
      <scheme val="minor"/>
    </font>
    <font>
      <b/>
      <sz val="10"/>
      <color theme="0"/>
      <name val="Script MT Bold"/>
      <family val="4"/>
    </font>
    <font>
      <b/>
      <sz val="11"/>
      <color theme="1"/>
      <name val="Chaparral Pro Light"/>
      <family val="1"/>
    </font>
    <font>
      <sz val="8"/>
      <color theme="1"/>
      <name val="Lucida Calligraphy"/>
      <family val="4"/>
    </font>
    <font>
      <sz val="11"/>
      <color theme="0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68EDB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DC3F9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84">
    <xf numFmtId="0" fontId="0" fillId="0" borderId="0" xfId="0"/>
    <xf numFmtId="0" fontId="0" fillId="0" borderId="0" xfId="0" applyBorder="1"/>
    <xf numFmtId="0" fontId="2" fillId="0" borderId="1" xfId="0" applyFont="1" applyBorder="1" applyAlignment="1">
      <alignment horizontal="center" vertical="center"/>
    </xf>
    <xf numFmtId="0" fontId="0" fillId="0" borderId="0" xfId="0" applyBorder="1" applyAlignment="1"/>
    <xf numFmtId="0" fontId="1" fillId="6" borderId="3" xfId="0" applyFont="1" applyFill="1" applyBorder="1"/>
    <xf numFmtId="0" fontId="1" fillId="7" borderId="3" xfId="0" applyFont="1" applyFill="1" applyBorder="1"/>
    <xf numFmtId="0" fontId="2" fillId="3" borderId="3" xfId="0" applyFont="1" applyFill="1" applyBorder="1"/>
    <xf numFmtId="0" fontId="2" fillId="0" borderId="0" xfId="0" applyFont="1" applyAlignment="1">
      <alignment horizontal="center" vertical="center"/>
    </xf>
    <xf numFmtId="0" fontId="2" fillId="0" borderId="1" xfId="0" applyFont="1" applyBorder="1"/>
    <xf numFmtId="0" fontId="2" fillId="0" borderId="2" xfId="0" applyFont="1" applyBorder="1"/>
    <xf numFmtId="0" fontId="2" fillId="4" borderId="3" xfId="0" applyFont="1" applyFill="1" applyBorder="1" applyAlignment="1">
      <alignment horizontal="center" vertical="center"/>
    </xf>
    <xf numFmtId="0" fontId="2" fillId="9" borderId="3" xfId="0" applyFont="1" applyFill="1" applyBorder="1" applyAlignment="1">
      <alignment horizontal="center" vertical="center"/>
    </xf>
    <xf numFmtId="0" fontId="1" fillId="5" borderId="3" xfId="0" applyFont="1" applyFill="1" applyBorder="1" applyAlignment="1">
      <alignment horizontal="center" vertical="center"/>
    </xf>
    <xf numFmtId="0" fontId="1" fillId="8" borderId="3" xfId="0" applyFont="1" applyFill="1" applyBorder="1" applyAlignment="1">
      <alignment horizontal="center" vertical="center"/>
    </xf>
    <xf numFmtId="0" fontId="2" fillId="10" borderId="4" xfId="0" applyFont="1" applyFill="1" applyBorder="1" applyAlignment="1">
      <alignment horizontal="center" vertical="center"/>
    </xf>
    <xf numFmtId="164" fontId="0" fillId="0" borderId="5" xfId="0" applyNumberFormat="1" applyBorder="1"/>
    <xf numFmtId="164" fontId="0" fillId="0" borderId="1" xfId="0" applyNumberFormat="1" applyBorder="1"/>
    <xf numFmtId="164" fontId="0" fillId="0" borderId="2" xfId="0" applyNumberFormat="1" applyBorder="1"/>
    <xf numFmtId="164" fontId="3" fillId="0" borderId="6" xfId="0" applyNumberFormat="1" applyFont="1" applyBorder="1" applyAlignment="1">
      <alignment horizontal="center" vertical="center"/>
    </xf>
    <xf numFmtId="0" fontId="2" fillId="2" borderId="7" xfId="0" applyFont="1" applyFill="1" applyBorder="1"/>
    <xf numFmtId="0" fontId="0" fillId="12" borderId="0" xfId="0" applyFill="1"/>
    <xf numFmtId="0" fontId="0" fillId="12" borderId="0" xfId="0" applyFill="1" applyAlignment="1">
      <alignment horizontal="center" vertical="center"/>
    </xf>
    <xf numFmtId="0" fontId="2" fillId="0" borderId="0" xfId="0" applyFont="1"/>
    <xf numFmtId="164" fontId="5" fillId="0" borderId="0" xfId="0" applyNumberFormat="1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0" fillId="0" borderId="1" xfId="0" applyBorder="1"/>
    <xf numFmtId="0" fontId="0" fillId="0" borderId="2" xfId="0" applyBorder="1"/>
    <xf numFmtId="164" fontId="7" fillId="13" borderId="0" xfId="0" applyNumberFormat="1" applyFont="1" applyFill="1" applyAlignment="1">
      <alignment horizontal="center" vertical="center"/>
    </xf>
    <xf numFmtId="0" fontId="2" fillId="11" borderId="4" xfId="0" applyFont="1" applyFill="1" applyBorder="1" applyAlignment="1">
      <alignment horizontal="center" vertical="center"/>
    </xf>
    <xf numFmtId="0" fontId="1" fillId="13" borderId="1" xfId="0" applyFont="1" applyFill="1" applyBorder="1" applyAlignment="1">
      <alignment vertical="center"/>
    </xf>
    <xf numFmtId="0" fontId="1" fillId="13" borderId="1" xfId="0" applyFont="1" applyFill="1" applyBorder="1"/>
    <xf numFmtId="0" fontId="2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14" fontId="5" fillId="0" borderId="0" xfId="0" applyNumberFormat="1" applyFont="1" applyBorder="1" applyAlignment="1">
      <alignment horizontal="center" vertical="center"/>
    </xf>
    <xf numFmtId="14" fontId="5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12" borderId="0" xfId="0" applyFont="1" applyFill="1" applyAlignment="1">
      <alignment horizontal="center" vertical="center"/>
    </xf>
    <xf numFmtId="164" fontId="3" fillId="0" borderId="0" xfId="0" applyNumberFormat="1" applyFont="1" applyFill="1" applyAlignment="1">
      <alignment horizontal="center" vertical="center"/>
    </xf>
    <xf numFmtId="164" fontId="0" fillId="0" borderId="0" xfId="0" applyNumberFormat="1" applyBorder="1" applyAlignment="1"/>
    <xf numFmtId="0" fontId="0" fillId="0" borderId="0" xfId="0" applyFill="1" applyBorder="1" applyAlignment="1"/>
    <xf numFmtId="0" fontId="6" fillId="0" borderId="0" xfId="0" applyFont="1" applyFill="1" applyAlignment="1">
      <alignment horizontal="center" vertical="center"/>
    </xf>
    <xf numFmtId="0" fontId="14" fillId="0" borderId="0" xfId="0" applyFont="1" applyFill="1" applyBorder="1" applyAlignment="1">
      <alignment vertical="center"/>
    </xf>
    <xf numFmtId="164" fontId="0" fillId="0" borderId="0" xfId="0" applyNumberFormat="1" applyFill="1" applyBorder="1" applyAlignment="1">
      <alignment vertical="center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9" xfId="0" applyNumberFormat="1" applyFont="1" applyBorder="1" applyAlignment="1" applyProtection="1">
      <alignment horizontal="center" vertical="center"/>
      <protection locked="0"/>
    </xf>
    <xf numFmtId="0" fontId="2" fillId="0" borderId="5" xfId="0" applyFont="1" applyBorder="1" applyAlignment="1" applyProtection="1">
      <alignment horizontal="center" vertical="center"/>
      <protection locked="0"/>
    </xf>
    <xf numFmtId="0" fontId="2" fillId="0" borderId="5" xfId="0" applyFont="1" applyBorder="1" applyProtection="1">
      <protection locked="0"/>
    </xf>
    <xf numFmtId="0" fontId="2" fillId="0" borderId="1" xfId="0" applyFont="1" applyBorder="1" applyProtection="1">
      <protection locked="0"/>
    </xf>
    <xf numFmtId="44" fontId="2" fillId="0" borderId="5" xfId="0" applyNumberFormat="1" applyFont="1" applyBorder="1" applyAlignment="1" applyProtection="1">
      <alignment horizontal="center" vertical="center"/>
      <protection locked="0"/>
    </xf>
    <xf numFmtId="44" fontId="3" fillId="0" borderId="5" xfId="0" applyNumberFormat="1" applyFont="1" applyBorder="1" applyAlignment="1" applyProtection="1">
      <alignment horizontal="center" vertical="center"/>
      <protection locked="0"/>
    </xf>
    <xf numFmtId="165" fontId="2" fillId="0" borderId="1" xfId="0" applyNumberFormat="1" applyFont="1" applyBorder="1" applyAlignment="1" applyProtection="1">
      <alignment horizontal="center" vertical="center"/>
      <protection locked="0"/>
    </xf>
    <xf numFmtId="0" fontId="2" fillId="0" borderId="0" xfId="0" applyFont="1" applyAlignment="1">
      <alignment horizontal="center" vertical="center"/>
    </xf>
    <xf numFmtId="0" fontId="2" fillId="0" borderId="0" xfId="0" applyFont="1" applyFill="1"/>
    <xf numFmtId="0" fontId="0" fillId="0" borderId="0" xfId="0" applyFill="1"/>
    <xf numFmtId="164" fontId="0" fillId="0" borderId="0" xfId="0" applyNumberFormat="1" applyFill="1" applyAlignment="1">
      <alignment horizontal="center" vertical="center"/>
    </xf>
    <xf numFmtId="0" fontId="2" fillId="0" borderId="0" xfId="0" applyNumberFormat="1" applyFont="1" applyFill="1" applyAlignment="1">
      <alignment horizontal="center" vertical="center"/>
    </xf>
    <xf numFmtId="49" fontId="2" fillId="0" borderId="0" xfId="0" applyNumberFormat="1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18" fillId="0" borderId="0" xfId="0" applyFont="1"/>
    <xf numFmtId="0" fontId="4" fillId="11" borderId="0" xfId="0" applyFont="1" applyFill="1" applyAlignment="1">
      <alignment horizontal="center" vertical="center"/>
    </xf>
    <xf numFmtId="14" fontId="13" fillId="11" borderId="0" xfId="0" applyNumberFormat="1" applyFont="1" applyFill="1" applyAlignment="1">
      <alignment horizontal="center" vertical="center"/>
    </xf>
    <xf numFmtId="0" fontId="0" fillId="0" borderId="0" xfId="0" applyAlignment="1">
      <alignment horizontal="center"/>
    </xf>
    <xf numFmtId="0" fontId="15" fillId="11" borderId="0" xfId="0" applyFont="1" applyFill="1" applyBorder="1" applyAlignment="1">
      <alignment horizontal="center" vertical="center"/>
    </xf>
    <xf numFmtId="0" fontId="0" fillId="14" borderId="0" xfId="0" applyFill="1" applyAlignment="1">
      <alignment horizontal="center"/>
    </xf>
    <xf numFmtId="164" fontId="16" fillId="15" borderId="0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4" fontId="10" fillId="11" borderId="0" xfId="0" applyNumberFormat="1" applyFont="1" applyFill="1" applyAlignment="1" applyProtection="1">
      <alignment horizontal="center" vertical="center"/>
      <protection locked="0"/>
    </xf>
    <xf numFmtId="0" fontId="8" fillId="11" borderId="12" xfId="0" applyFont="1" applyFill="1" applyBorder="1" applyAlignment="1">
      <alignment horizontal="center" vertical="center"/>
    </xf>
    <xf numFmtId="0" fontId="8" fillId="11" borderId="8" xfId="0" applyFont="1" applyFill="1" applyBorder="1" applyAlignment="1">
      <alignment horizontal="center" vertical="center"/>
    </xf>
    <xf numFmtId="0" fontId="0" fillId="11" borderId="0" xfId="0" applyFill="1" applyAlignment="1">
      <alignment horizontal="center"/>
    </xf>
    <xf numFmtId="0" fontId="11" fillId="11" borderId="0" xfId="0" applyFont="1" applyFill="1" applyAlignment="1">
      <alignment horizontal="center" vertical="center"/>
    </xf>
    <xf numFmtId="0" fontId="9" fillId="11" borderId="0" xfId="0" applyFont="1" applyFill="1" applyAlignment="1">
      <alignment horizontal="right" vertical="center"/>
    </xf>
    <xf numFmtId="0" fontId="12" fillId="11" borderId="0" xfId="0" applyFont="1" applyFill="1" applyAlignment="1">
      <alignment horizontal="center" vertical="center"/>
    </xf>
    <xf numFmtId="14" fontId="10" fillId="11" borderId="0" xfId="0" applyNumberFormat="1" applyFont="1" applyFill="1" applyAlignment="1">
      <alignment horizontal="center" vertical="center"/>
    </xf>
    <xf numFmtId="0" fontId="10" fillId="11" borderId="0" xfId="0" applyFont="1" applyFill="1" applyAlignment="1">
      <alignment horizontal="center" vertical="center"/>
    </xf>
    <xf numFmtId="0" fontId="17" fillId="0" borderId="0" xfId="0" applyFont="1" applyAlignment="1">
      <alignment horizontal="center" vertical="center"/>
    </xf>
  </cellXfs>
  <cellStyles count="1">
    <cellStyle name="Normal" xfId="0" builtinId="0"/>
  </cellStyles>
  <dxfs count="11">
    <dxf>
      <fill>
        <patternFill>
          <bgColor theme="2" tint="-9.9948118533890809E-2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gradientFill degree="90">
          <stop position="0">
            <color theme="0"/>
          </stop>
          <stop position="1">
            <color rgb="FF55D0F7"/>
          </stop>
        </gradientFill>
      </fill>
    </dxf>
    <dxf>
      <fill>
        <gradientFill degree="90">
          <stop position="0">
            <color theme="0"/>
          </stop>
          <stop position="1">
            <color rgb="FF55D0F7"/>
          </stop>
        </gradientFill>
      </fill>
    </dxf>
    <dxf>
      <fill>
        <gradientFill degree="90">
          <stop position="0">
            <color theme="0"/>
          </stop>
          <stop position="1">
            <color rgb="FFFF00FF"/>
          </stop>
        </gradient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gradientFill degree="90">
          <stop position="0">
            <color theme="0"/>
          </stop>
          <stop position="1">
            <color rgb="FFF68EDB"/>
          </stop>
        </gradientFill>
      </fill>
    </dxf>
    <dxf>
      <fill>
        <gradientFill degree="90">
          <stop position="0">
            <color theme="0"/>
          </stop>
          <stop position="1">
            <color rgb="FFFF00FF"/>
          </stop>
        </gradientFill>
      </fill>
    </dxf>
    <dxf>
      <fill>
        <gradientFill degree="90">
          <stop position="0">
            <color theme="0"/>
          </stop>
          <stop position="1">
            <color rgb="FF55D0F7"/>
          </stop>
        </gradientFill>
      </fill>
    </dxf>
  </dxfs>
  <tableStyles count="0" defaultTableStyle="TableStyleMedium2" defaultPivotStyle="PivotStyleLight16"/>
  <colors>
    <mruColors>
      <color rgb="FF55D0F7"/>
      <color rgb="FFFF00FF"/>
      <color rgb="FFFDC3F9"/>
      <color rgb="FFFFFFC5"/>
      <color rgb="FFFEECFD"/>
      <color rgb="FFF68EDB"/>
      <color rgb="FF9933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jpeg"/><Relationship Id="rId2" Type="http://schemas.microsoft.com/office/2007/relationships/hdphoto" Target="../media/hdphoto1.wdp"/><Relationship Id="rId1" Type="http://schemas.openxmlformats.org/officeDocument/2006/relationships/image" Target="../media/image1.jpeg"/><Relationship Id="rId4" Type="http://schemas.openxmlformats.org/officeDocument/2006/relationships/image" Target="../media/image3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jpeg"/><Relationship Id="rId2" Type="http://schemas.openxmlformats.org/officeDocument/2006/relationships/image" Target="../media/image5.jpeg"/><Relationship Id="rId1" Type="http://schemas.openxmlformats.org/officeDocument/2006/relationships/image" Target="../media/image4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7.jpe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jpeg"/><Relationship Id="rId1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38102</xdr:colOff>
      <xdr:row>1</xdr:row>
      <xdr:rowOff>19052</xdr:rowOff>
    </xdr:from>
    <xdr:to>
      <xdr:col>12</xdr:col>
      <xdr:colOff>695326</xdr:colOff>
      <xdr:row>32</xdr:row>
      <xdr:rowOff>142876</xdr:rowOff>
    </xdr:to>
    <xdr:sp macro="" textlink="">
      <xdr:nvSpPr>
        <xdr:cNvPr id="2" name="ZoneTexte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800102" y="209552"/>
          <a:ext cx="9039224" cy="602932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fr-FR" sz="1100"/>
        </a:p>
      </xdr:txBody>
    </xdr:sp>
    <xdr:clientData/>
  </xdr:twoCellAnchor>
  <xdr:twoCellAnchor editAs="oneCell">
    <xdr:from>
      <xdr:col>1</xdr:col>
      <xdr:colOff>28575</xdr:colOff>
      <xdr:row>1</xdr:row>
      <xdr:rowOff>19050</xdr:rowOff>
    </xdr:from>
    <xdr:to>
      <xdr:col>12</xdr:col>
      <xdr:colOff>666750</xdr:colOff>
      <xdr:row>32</xdr:row>
      <xdr:rowOff>109313</xdr:rowOff>
    </xdr:to>
    <xdr:pic>
      <xdr:nvPicPr>
        <xdr:cNvPr id="3" name="Image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BEBA8EAE-BF5A-486C-A8C5-ECC9F3942E4B}">
              <a14:imgProps xmlns="" xmlns:a14="http://schemas.microsoft.com/office/drawing/2010/main">
                <a14:imgLayer r:embed="rId2">
                  <a14:imgEffect>
                    <a14:artisticGlowDiffused/>
                  </a14:imgEffect>
                </a14:imgLayer>
              </a14:imgProps>
            </a:ex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0575" y="209550"/>
          <a:ext cx="9020175" cy="5995763"/>
        </a:xfrm>
        <a:prstGeom prst="roundRect">
          <a:avLst>
            <a:gd name="adj" fmla="val 8435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</xdr:spPr>
    </xdr:pic>
    <xdr:clientData/>
  </xdr:twoCellAnchor>
  <xdr:twoCellAnchor>
    <xdr:from>
      <xdr:col>3</xdr:col>
      <xdr:colOff>161925</xdr:colOff>
      <xdr:row>2</xdr:row>
      <xdr:rowOff>123825</xdr:rowOff>
    </xdr:from>
    <xdr:to>
      <xdr:col>12</xdr:col>
      <xdr:colOff>561975</xdr:colOff>
      <xdr:row>8</xdr:row>
      <xdr:rowOff>133350</xdr:rowOff>
    </xdr:to>
    <xdr:sp macro="" textlink="">
      <xdr:nvSpPr>
        <xdr:cNvPr id="4" name="ZoneTexte 3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2447925" y="504825"/>
          <a:ext cx="7258050" cy="11525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3200" b="1" cap="none" spc="0">
              <a:ln w="17780" cmpd="sng">
                <a:solidFill>
                  <a:schemeClr val="accent5">
                    <a:lumMod val="60000"/>
                    <a:lumOff val="40000"/>
                  </a:schemeClr>
                </a:solidFill>
                <a:prstDash val="solid"/>
                <a:miter lim="800000"/>
              </a:ln>
              <a:gradFill rotWithShape="1">
                <a:gsLst>
                  <a:gs pos="0">
                    <a:srgbClr val="000000">
                      <a:tint val="92000"/>
                      <a:shade val="100000"/>
                      <a:satMod val="150000"/>
                    </a:srgbClr>
                  </a:gs>
                  <a:gs pos="49000">
                    <a:srgbClr val="000000">
                      <a:tint val="89000"/>
                      <a:shade val="90000"/>
                      <a:satMod val="150000"/>
                    </a:srgbClr>
                  </a:gs>
                  <a:gs pos="50000">
                    <a:srgbClr val="000000">
                      <a:tint val="100000"/>
                      <a:shade val="75000"/>
                      <a:satMod val="150000"/>
                    </a:srgbClr>
                  </a:gs>
                  <a:gs pos="95000">
                    <a:srgbClr val="000000">
                      <a:shade val="47000"/>
                      <a:satMod val="150000"/>
                    </a:srgbClr>
                  </a:gs>
                  <a:gs pos="100000">
                    <a:srgbClr val="000000">
                      <a:shade val="39000"/>
                      <a:satMod val="150000"/>
                    </a:srgbClr>
                  </a:gs>
                </a:gsLst>
                <a:lin ang="5400000"/>
              </a:gradFill>
              <a:effectLst>
                <a:outerShdw blurRad="50800" algn="tl" rotWithShape="0">
                  <a:srgbClr val="000000"/>
                </a:outerShdw>
              </a:effectLst>
            </a:rPr>
            <a:t>CHAUFFEURS</a:t>
          </a:r>
          <a:r>
            <a:rPr lang="fr-FR" sz="3200" b="1" cap="none" spc="0" baseline="0">
              <a:ln w="17780" cmpd="sng">
                <a:solidFill>
                  <a:schemeClr val="accent5">
                    <a:lumMod val="60000"/>
                    <a:lumOff val="40000"/>
                  </a:schemeClr>
                </a:solidFill>
                <a:prstDash val="solid"/>
                <a:miter lim="800000"/>
              </a:ln>
              <a:gradFill rotWithShape="1">
                <a:gsLst>
                  <a:gs pos="0">
                    <a:srgbClr val="000000">
                      <a:tint val="92000"/>
                      <a:shade val="100000"/>
                      <a:satMod val="150000"/>
                    </a:srgbClr>
                  </a:gs>
                  <a:gs pos="49000">
                    <a:srgbClr val="000000">
                      <a:tint val="89000"/>
                      <a:shade val="90000"/>
                      <a:satMod val="150000"/>
                    </a:srgbClr>
                  </a:gs>
                  <a:gs pos="50000">
                    <a:srgbClr val="000000">
                      <a:tint val="100000"/>
                      <a:shade val="75000"/>
                      <a:satMod val="150000"/>
                    </a:srgbClr>
                  </a:gs>
                  <a:gs pos="95000">
                    <a:srgbClr val="000000">
                      <a:shade val="47000"/>
                      <a:satMod val="150000"/>
                    </a:srgbClr>
                  </a:gs>
                  <a:gs pos="100000">
                    <a:srgbClr val="000000">
                      <a:shade val="39000"/>
                      <a:satMod val="150000"/>
                    </a:srgbClr>
                  </a:gs>
                </a:gsLst>
                <a:lin ang="5400000"/>
              </a:gradFill>
              <a:effectLst>
                <a:outerShdw blurRad="50800" algn="tl" rotWithShape="0">
                  <a:srgbClr val="000000"/>
                </a:outerShdw>
              </a:effectLst>
            </a:rPr>
            <a:t> DE LUXE POUR VOS DEPLACEMENTS</a:t>
          </a:r>
          <a:endParaRPr lang="fr-FR" sz="3200" b="1" cap="none" spc="0">
            <a:ln w="17780" cmpd="sng">
              <a:solidFill>
                <a:schemeClr val="accent5">
                  <a:lumMod val="60000"/>
                  <a:lumOff val="40000"/>
                </a:schemeClr>
              </a:solidFill>
              <a:prstDash val="solid"/>
              <a:miter lim="800000"/>
            </a:ln>
            <a:gradFill rotWithShape="1">
              <a:gsLst>
                <a:gs pos="0">
                  <a:srgbClr val="000000">
                    <a:tint val="92000"/>
                    <a:shade val="100000"/>
                    <a:satMod val="150000"/>
                  </a:srgbClr>
                </a:gs>
                <a:gs pos="49000">
                  <a:srgbClr val="000000">
                    <a:tint val="89000"/>
                    <a:shade val="90000"/>
                    <a:satMod val="150000"/>
                  </a:srgbClr>
                </a:gs>
                <a:gs pos="50000">
                  <a:srgbClr val="000000">
                    <a:tint val="100000"/>
                    <a:shade val="75000"/>
                    <a:satMod val="150000"/>
                  </a:srgbClr>
                </a:gs>
                <a:gs pos="95000">
                  <a:srgbClr val="000000">
                    <a:shade val="47000"/>
                    <a:satMod val="150000"/>
                  </a:srgbClr>
                </a:gs>
                <a:gs pos="100000">
                  <a:srgbClr val="000000">
                    <a:shade val="39000"/>
                    <a:satMod val="150000"/>
                  </a:srgbClr>
                </a:gs>
              </a:gsLst>
              <a:lin ang="5400000"/>
            </a:gradFill>
            <a:effectLst>
              <a:outerShdw blurRad="50800" algn="tl" rotWithShape="0">
                <a:srgbClr val="000000"/>
              </a:outerShdw>
            </a:effectLst>
          </a:endParaRPr>
        </a:p>
      </xdr:txBody>
    </xdr:sp>
    <xdr:clientData/>
  </xdr:twoCellAnchor>
  <xdr:twoCellAnchor editAs="oneCell">
    <xdr:from>
      <xdr:col>0</xdr:col>
      <xdr:colOff>466726</xdr:colOff>
      <xdr:row>8</xdr:row>
      <xdr:rowOff>38100</xdr:rowOff>
    </xdr:from>
    <xdr:to>
      <xdr:col>3</xdr:col>
      <xdr:colOff>614364</xdr:colOff>
      <xdr:row>15</xdr:row>
      <xdr:rowOff>104775</xdr:rowOff>
    </xdr:to>
    <xdr:pic macro="[0]!Image6_Cliquer">
      <xdr:nvPicPr>
        <xdr:cNvPr id="7" name="Image 6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 rot="21390672">
          <a:off x="466726" y="1562100"/>
          <a:ext cx="2433638" cy="1400175"/>
        </a:xfrm>
        <a:prstGeom prst="roundRect">
          <a:avLst>
            <a:gd name="adj" fmla="val 16667"/>
          </a:avLst>
        </a:prstGeom>
        <a:ln>
          <a:noFill/>
        </a:ln>
        <a:effectLst>
          <a:outerShdw blurRad="152400" dist="12000" dir="900000" sy="98000" kx="110000" ky="200000" algn="tl" rotWithShape="0">
            <a:srgbClr val="000000">
              <a:alpha val="30000"/>
            </a:srgbClr>
          </a:outerShdw>
        </a:effectLst>
        <a:scene3d>
          <a:camera prst="perspectiveRelaxed">
            <a:rot lat="19800000" lon="1200000" rev="20820000"/>
          </a:camera>
          <a:lightRig rig="threePt" dir="t"/>
        </a:scene3d>
        <a:sp3d contourW="6350" prstMaterial="matte">
          <a:bevelT w="101600" h="101600"/>
          <a:contourClr>
            <a:srgbClr val="969696"/>
          </a:contourClr>
        </a:sp3d>
      </xdr:spPr>
    </xdr:pic>
    <xdr:clientData/>
  </xdr:twoCellAnchor>
  <xdr:twoCellAnchor editAs="oneCell">
    <xdr:from>
      <xdr:col>12</xdr:col>
      <xdr:colOff>171450</xdr:colOff>
      <xdr:row>7</xdr:row>
      <xdr:rowOff>104775</xdr:rowOff>
    </xdr:from>
    <xdr:to>
      <xdr:col>16</xdr:col>
      <xdr:colOff>302514</xdr:colOff>
      <xdr:row>13</xdr:row>
      <xdr:rowOff>56007</xdr:rowOff>
    </xdr:to>
    <xdr:pic macro="[0]!Image7_Cliquer">
      <xdr:nvPicPr>
        <xdr:cNvPr id="8" name="Image 7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 rot="289533">
          <a:off x="9315450" y="1438275"/>
          <a:ext cx="3179064" cy="1094232"/>
        </a:xfrm>
        <a:prstGeom prst="roundRect">
          <a:avLst>
            <a:gd name="adj" fmla="val 16667"/>
          </a:avLst>
        </a:prstGeom>
        <a:ln>
          <a:noFill/>
        </a:ln>
        <a:effectLst>
          <a:outerShdw blurRad="152400" dist="12000" dir="900000" sy="98000" kx="110000" ky="200000" algn="tl" rotWithShape="0">
            <a:srgbClr val="000000">
              <a:alpha val="30000"/>
            </a:srgbClr>
          </a:outerShdw>
        </a:effectLst>
        <a:scene3d>
          <a:camera prst="perspectiveRelaxed">
            <a:rot lat="19800000" lon="1200000" rev="20820000"/>
          </a:camera>
          <a:lightRig rig="threePt" dir="t"/>
        </a:scene3d>
        <a:sp3d contourW="6350" prstMaterial="matte">
          <a:bevelT w="101600" h="101600"/>
          <a:contourClr>
            <a:srgbClr val="969696"/>
          </a:contourClr>
        </a:sp3d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15</xdr:col>
      <xdr:colOff>228600</xdr:colOff>
      <xdr:row>1</xdr:row>
      <xdr:rowOff>104775</xdr:rowOff>
    </xdr:from>
    <xdr:to>
      <xdr:col>16</xdr:col>
      <xdr:colOff>131813</xdr:colOff>
      <xdr:row>6</xdr:row>
      <xdr:rowOff>133350</xdr:rowOff>
    </xdr:to>
    <xdr:pic macro="[0]!Image2_Cliquer">
      <xdr:nvPicPr>
        <xdr:cNvPr id="3" name="Image 2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277350" y="295275"/>
          <a:ext cx="1817738" cy="847725"/>
        </a:xfrm>
        <a:prstGeom prst="rect">
          <a:avLst/>
        </a:prstGeom>
        <a:ln>
          <a:noFill/>
        </a:ln>
        <a:effectLst>
          <a:reflection blurRad="12700" stA="30000" endPos="30000" dist="5000" dir="5400000" sy="-100000" algn="bl" rotWithShape="0"/>
        </a:effectLst>
        <a:scene3d>
          <a:camera prst="perspectiveContrastingLeftFacing">
            <a:rot lat="300000" lon="19800000" rev="0"/>
          </a:camera>
          <a:lightRig rig="threePt" dir="t">
            <a:rot lat="0" lon="0" rev="2700000"/>
          </a:lightRig>
        </a:scene3d>
        <a:sp3d>
          <a:bevelT w="63500" h="50800"/>
        </a:sp3d>
      </xdr:spPr>
    </xdr:pic>
    <xdr:clientData/>
  </xdr:twoCellAnchor>
  <xdr:twoCellAnchor editAs="oneCell">
    <xdr:from>
      <xdr:col>15</xdr:col>
      <xdr:colOff>152400</xdr:colOff>
      <xdr:row>7</xdr:row>
      <xdr:rowOff>28575</xdr:rowOff>
    </xdr:from>
    <xdr:to>
      <xdr:col>15</xdr:col>
      <xdr:colOff>1890328</xdr:colOff>
      <xdr:row>11</xdr:row>
      <xdr:rowOff>28574</xdr:rowOff>
    </xdr:to>
    <xdr:pic macro="[0]!Image3_Cliquer">
      <xdr:nvPicPr>
        <xdr:cNvPr id="4" name="Image 3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201150" y="1352550"/>
          <a:ext cx="1737928" cy="742949"/>
        </a:xfrm>
        <a:prstGeom prst="roundRect">
          <a:avLst>
            <a:gd name="adj" fmla="val 16667"/>
          </a:avLst>
        </a:prstGeom>
        <a:ln>
          <a:noFill/>
        </a:ln>
        <a:effectLst>
          <a:outerShdw blurRad="152400" dist="12000" dir="900000" sy="98000" kx="110000" ky="200000" algn="tl" rotWithShape="0">
            <a:srgbClr val="000000">
              <a:alpha val="30000"/>
            </a:srgbClr>
          </a:outerShdw>
        </a:effectLst>
        <a:scene3d>
          <a:camera prst="perspectiveRelaxed">
            <a:rot lat="19800000" lon="1200000" rev="20820000"/>
          </a:camera>
          <a:lightRig rig="threePt" dir="t"/>
        </a:scene3d>
        <a:sp3d contourW="6350" prstMaterial="matte">
          <a:bevelT w="101600" h="101600"/>
          <a:contourClr>
            <a:srgbClr val="969696"/>
          </a:contourClr>
        </a:sp3d>
      </xdr:spPr>
    </xdr:pic>
    <xdr:clientData/>
  </xdr:twoCellAnchor>
  <xdr:twoCellAnchor editAs="oneCell">
    <xdr:from>
      <xdr:col>0</xdr:col>
      <xdr:colOff>214312</xdr:colOff>
      <xdr:row>6</xdr:row>
      <xdr:rowOff>277812</xdr:rowOff>
    </xdr:from>
    <xdr:to>
      <xdr:col>4</xdr:col>
      <xdr:colOff>793138</xdr:colOff>
      <xdr:row>17</xdr:row>
      <xdr:rowOff>7939</xdr:rowOff>
    </xdr:to>
    <xdr:pic>
      <xdr:nvPicPr>
        <xdr:cNvPr id="2" name="Image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clrChange>
            <a:clrFrom>
              <a:srgbClr val="FFFAF2"/>
            </a:clrFrom>
            <a:clrTo>
              <a:srgbClr val="FFFAF2">
                <a:alpha val="0"/>
              </a:srgbClr>
            </a:clrTo>
          </a:clrChange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4312" y="1285875"/>
          <a:ext cx="3404576" cy="1912939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17</xdr:col>
      <xdr:colOff>19051</xdr:colOff>
      <xdr:row>4</xdr:row>
      <xdr:rowOff>19050</xdr:rowOff>
    </xdr:from>
    <xdr:to>
      <xdr:col>18</xdr:col>
      <xdr:colOff>582423</xdr:colOff>
      <xdr:row>9</xdr:row>
      <xdr:rowOff>47625</xdr:rowOff>
    </xdr:to>
    <xdr:pic macro="[0]!listing_Image1_Cliquer">
      <xdr:nvPicPr>
        <xdr:cNvPr id="2" name="Image 1">
          <a:extLst>
            <a:ext uri="{FF2B5EF4-FFF2-40B4-BE49-F238E27FC236}">
              <a16:creationId xmlns=""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029951" y="209550"/>
          <a:ext cx="2144522" cy="1000125"/>
        </a:xfrm>
        <a:prstGeom prst="roundRect">
          <a:avLst>
            <a:gd name="adj" fmla="val 16667"/>
          </a:avLst>
        </a:prstGeom>
        <a:ln>
          <a:noFill/>
        </a:ln>
        <a:effectLst>
          <a:outerShdw blurRad="76200" dist="38100" dir="7800000" algn="tl" rotWithShape="0">
            <a:srgbClr val="000000">
              <a:alpha val="40000"/>
            </a:srgbClr>
          </a:outerShdw>
        </a:effectLst>
        <a:scene3d>
          <a:camera prst="orthographicFront"/>
          <a:lightRig rig="contrasting" dir="t">
            <a:rot lat="0" lon="0" rev="4200000"/>
          </a:lightRig>
        </a:scene3d>
        <a:sp3d prstMaterial="plastic">
          <a:bevelT w="381000" h="114300" prst="relaxedInset"/>
          <a:contourClr>
            <a:srgbClr val="969696"/>
          </a:contourClr>
        </a:sp3d>
      </xdr:spPr>
    </xdr:pic>
    <xdr:clientData/>
  </xdr:twoCellAnchor>
  <xdr:twoCellAnchor editAs="oneCell">
    <xdr:from>
      <xdr:col>16</xdr:col>
      <xdr:colOff>752476</xdr:colOff>
      <xdr:row>10</xdr:row>
      <xdr:rowOff>19050</xdr:rowOff>
    </xdr:from>
    <xdr:to>
      <xdr:col>18</xdr:col>
      <xdr:colOff>736601</xdr:colOff>
      <xdr:row>17</xdr:row>
      <xdr:rowOff>19050</xdr:rowOff>
    </xdr:to>
    <xdr:pic macro="[0]!listing_Image2_Cliquer">
      <xdr:nvPicPr>
        <xdr:cNvPr id="3" name="Image 2">
          <a:extLst>
            <a:ext uri="{FF2B5EF4-FFF2-40B4-BE49-F238E27FC236}">
              <a16:creationId xmlns="" xmlns:a16="http://schemas.microsoft.com/office/drawing/2014/main" id="{00000000-0008-0000-0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001376" y="1371600"/>
          <a:ext cx="2317750" cy="1333500"/>
        </a:xfrm>
        <a:prstGeom prst="roundRect">
          <a:avLst>
            <a:gd name="adj" fmla="val 16667"/>
          </a:avLst>
        </a:prstGeom>
        <a:ln>
          <a:noFill/>
        </a:ln>
        <a:effectLst>
          <a:outerShdw blurRad="76200" dist="38100" dir="7800000" algn="tl" rotWithShape="0">
            <a:srgbClr val="000000">
              <a:alpha val="40000"/>
            </a:srgbClr>
          </a:outerShdw>
        </a:effectLst>
        <a:scene3d>
          <a:camera prst="orthographicFront"/>
          <a:lightRig rig="contrasting" dir="t">
            <a:rot lat="0" lon="0" rev="4200000"/>
          </a:lightRig>
        </a:scene3d>
        <a:sp3d prstMaterial="plastic">
          <a:bevelT w="381000" h="114300" prst="relaxedInset"/>
          <a:contourClr>
            <a:srgbClr val="969696"/>
          </a:contourClr>
        </a:sp3d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15</xdr:col>
      <xdr:colOff>228600</xdr:colOff>
      <xdr:row>1</xdr:row>
      <xdr:rowOff>104775</xdr:rowOff>
    </xdr:from>
    <xdr:to>
      <xdr:col>16</xdr:col>
      <xdr:colOff>131813</xdr:colOff>
      <xdr:row>6</xdr:row>
      <xdr:rowOff>133350</xdr:rowOff>
    </xdr:to>
    <xdr:pic macro="[0]!Image2_Cliquer">
      <xdr:nvPicPr>
        <xdr:cNvPr id="2" name="Image 1">
          <a:extLst>
            <a:ext uri="{FF2B5EF4-FFF2-40B4-BE49-F238E27FC236}">
              <a16:creationId xmlns=""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648950" y="295275"/>
          <a:ext cx="1817738" cy="847725"/>
        </a:xfrm>
        <a:prstGeom prst="rect">
          <a:avLst/>
        </a:prstGeom>
        <a:ln>
          <a:noFill/>
        </a:ln>
        <a:effectLst>
          <a:reflection blurRad="12700" stA="30000" endPos="30000" dist="5000" dir="5400000" sy="-100000" algn="bl" rotWithShape="0"/>
        </a:effectLst>
        <a:scene3d>
          <a:camera prst="perspectiveContrastingLeftFacing">
            <a:rot lat="300000" lon="19800000" rev="0"/>
          </a:camera>
          <a:lightRig rig="threePt" dir="t">
            <a:rot lat="0" lon="0" rev="2700000"/>
          </a:lightRig>
        </a:scene3d>
        <a:sp3d>
          <a:bevelT w="63500" h="50800"/>
        </a:sp3d>
      </xdr:spPr>
    </xdr:pic>
    <xdr:clientData/>
  </xdr:twoCellAnchor>
  <xdr:twoCellAnchor editAs="oneCell">
    <xdr:from>
      <xdr:col>15</xdr:col>
      <xdr:colOff>152400</xdr:colOff>
      <xdr:row>7</xdr:row>
      <xdr:rowOff>28575</xdr:rowOff>
    </xdr:from>
    <xdr:to>
      <xdr:col>15</xdr:col>
      <xdr:colOff>1890328</xdr:colOff>
      <xdr:row>10</xdr:row>
      <xdr:rowOff>219074</xdr:rowOff>
    </xdr:to>
    <xdr:pic macro="[0]!Image3_Cliquer">
      <xdr:nvPicPr>
        <xdr:cNvPr id="3" name="Image 2">
          <a:extLst>
            <a:ext uri="{FF2B5EF4-FFF2-40B4-BE49-F238E27FC236}">
              <a16:creationId xmlns="" xmlns:a16="http://schemas.microsoft.com/office/drawing/2014/main" id="{00000000-0008-0000-03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572750" y="1352550"/>
          <a:ext cx="1737928" cy="742949"/>
        </a:xfrm>
        <a:prstGeom prst="roundRect">
          <a:avLst>
            <a:gd name="adj" fmla="val 16667"/>
          </a:avLst>
        </a:prstGeom>
        <a:ln>
          <a:noFill/>
        </a:ln>
        <a:effectLst>
          <a:outerShdw blurRad="152400" dist="12000" dir="900000" sy="98000" kx="110000" ky="200000" algn="tl" rotWithShape="0">
            <a:srgbClr val="000000">
              <a:alpha val="30000"/>
            </a:srgbClr>
          </a:outerShdw>
        </a:effectLst>
        <a:scene3d>
          <a:camera prst="perspectiveRelaxed">
            <a:rot lat="19800000" lon="1200000" rev="20820000"/>
          </a:camera>
          <a:lightRig rig="threePt" dir="t"/>
        </a:scene3d>
        <a:sp3d contourW="6350" prstMaterial="matte">
          <a:bevelT w="101600" h="101600"/>
          <a:contourClr>
            <a:srgbClr val="969696"/>
          </a:contourClr>
        </a:sp3d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showGridLines="0" workbookViewId="0"/>
  </sheetViews>
  <sheetFormatPr baseColWidth="10" defaultRowHeight="15"/>
  <sheetData/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B2:R56"/>
  <sheetViews>
    <sheetView showGridLines="0" zoomScale="120" zoomScaleNormal="120" workbookViewId="0">
      <selection activeCell="G8" sqref="G8"/>
    </sheetView>
  </sheetViews>
  <sheetFormatPr baseColWidth="10" defaultRowHeight="15"/>
  <cols>
    <col min="1" max="1" width="17.85546875" customWidth="1"/>
    <col min="2" max="2" width="8.140625" customWidth="1"/>
    <col min="3" max="3" width="12.7109375" bestFit="1" customWidth="1"/>
    <col min="4" max="4" width="3.7109375" bestFit="1" customWidth="1"/>
    <col min="5" max="5" width="12.7109375" bestFit="1" customWidth="1"/>
    <col min="6" max="6" width="5.7109375" customWidth="1"/>
    <col min="7" max="8" width="13.7109375" customWidth="1"/>
    <col min="9" max="9" width="5.7109375" customWidth="1"/>
    <col min="10" max="10" width="19.5703125" style="41" bestFit="1" customWidth="1"/>
    <col min="11" max="11" width="5.7109375" customWidth="1"/>
    <col min="12" max="12" width="11.42578125" style="40"/>
    <col min="13" max="13" width="5.7109375" customWidth="1"/>
    <col min="14" max="14" width="17.7109375" style="40" bestFit="1" customWidth="1"/>
    <col min="15" max="15" width="2.140625" customWidth="1"/>
    <col min="16" max="16" width="28.7109375" bestFit="1" customWidth="1"/>
  </cols>
  <sheetData>
    <row r="2" spans="2:18" ht="15" customHeight="1">
      <c r="C2" s="68" t="s">
        <v>21</v>
      </c>
      <c r="D2" s="68"/>
      <c r="E2" s="68"/>
      <c r="F2" s="67" t="s">
        <v>13</v>
      </c>
      <c r="G2" s="67"/>
      <c r="H2" s="67"/>
      <c r="I2" s="67"/>
      <c r="J2" s="67"/>
      <c r="K2" s="67"/>
      <c r="L2" s="67"/>
      <c r="M2" s="67"/>
      <c r="N2" s="67"/>
    </row>
    <row r="3" spans="2:18" ht="15" customHeight="1">
      <c r="C3" s="68">
        <f ca="1">TODAY()</f>
        <v>42693</v>
      </c>
      <c r="D3" s="68"/>
      <c r="E3" s="68"/>
      <c r="F3" s="67"/>
      <c r="G3" s="67"/>
      <c r="H3" s="67"/>
      <c r="I3" s="67"/>
      <c r="J3" s="67"/>
      <c r="K3" s="67"/>
      <c r="L3" s="67"/>
      <c r="M3" s="67"/>
      <c r="N3" s="67"/>
      <c r="R3" s="20"/>
    </row>
    <row r="5" spans="2:18">
      <c r="C5" s="73" t="s">
        <v>20</v>
      </c>
      <c r="D5" s="73"/>
      <c r="E5" s="73"/>
      <c r="G5" s="73" t="s">
        <v>11</v>
      </c>
      <c r="H5" s="73"/>
      <c r="I5" s="7"/>
      <c r="J5" s="57" t="s">
        <v>9</v>
      </c>
      <c r="L5" s="34" t="s">
        <v>7</v>
      </c>
      <c r="M5" s="7"/>
      <c r="N5" s="34" t="s">
        <v>12</v>
      </c>
      <c r="O5" s="7"/>
    </row>
    <row r="6" spans="2:18" ht="5.0999999999999996" customHeight="1">
      <c r="C6" s="20"/>
      <c r="D6" s="20"/>
      <c r="E6" s="20"/>
      <c r="G6" s="20"/>
      <c r="H6" s="20"/>
      <c r="J6" s="42"/>
      <c r="L6" s="21"/>
      <c r="N6" s="21"/>
    </row>
    <row r="7" spans="2:18" ht="24.95" customHeight="1">
      <c r="C7" s="39">
        <f>IF(ISBLANK(listing!$K$2)," ",listing!$K$2)</f>
        <v>42681</v>
      </c>
      <c r="D7" s="25" t="str">
        <f>IF(ISBLANK(listing!$K$2)," ",listing!$L$2)</f>
        <v>au</v>
      </c>
      <c r="E7" s="38">
        <f>IF(ISBLANK(listing!$M$2)," ",listing!M2)</f>
        <v>42688</v>
      </c>
      <c r="F7" s="22"/>
      <c r="G7" s="24"/>
      <c r="H7" s="24"/>
      <c r="I7" s="58"/>
      <c r="J7" s="24"/>
      <c r="K7" s="58"/>
      <c r="L7" s="43"/>
      <c r="M7" s="58"/>
      <c r="N7" s="23"/>
    </row>
    <row r="8" spans="2:18" ht="5.0999999999999996" customHeight="1">
      <c r="C8" s="1"/>
      <c r="D8" s="1"/>
      <c r="E8" s="36"/>
      <c r="G8" s="24"/>
      <c r="H8" s="59"/>
      <c r="I8" s="59"/>
      <c r="J8" s="24"/>
      <c r="K8" s="59"/>
      <c r="L8" s="43"/>
      <c r="M8" s="59"/>
      <c r="N8" s="43"/>
    </row>
    <row r="9" spans="2:18" ht="24.95" customHeight="1">
      <c r="C9" s="1"/>
      <c r="D9" s="1"/>
      <c r="E9" s="37"/>
      <c r="G9" s="24"/>
      <c r="H9" s="24"/>
      <c r="I9" s="59"/>
      <c r="J9" s="24"/>
      <c r="K9" s="59"/>
      <c r="L9" s="43"/>
      <c r="M9" s="59"/>
      <c r="N9" s="23"/>
    </row>
    <row r="10" spans="2:18" ht="5.0999999999999996" customHeight="1">
      <c r="C10" s="1"/>
      <c r="D10" s="1"/>
      <c r="E10" s="37"/>
      <c r="G10" s="24"/>
      <c r="H10" s="59"/>
      <c r="I10" s="59"/>
      <c r="J10" s="24"/>
      <c r="K10" s="59"/>
      <c r="L10" s="43"/>
      <c r="M10" s="59"/>
      <c r="N10" s="60"/>
    </row>
    <row r="11" spans="2:18" ht="24.95" customHeight="1">
      <c r="C11" s="37"/>
      <c r="D11" s="37"/>
      <c r="E11" s="37"/>
      <c r="G11" s="24"/>
      <c r="H11" s="24"/>
      <c r="I11" s="59"/>
      <c r="J11" s="24"/>
      <c r="K11" s="59"/>
      <c r="L11" s="43"/>
      <c r="M11" s="59"/>
      <c r="N11" s="23"/>
    </row>
    <row r="12" spans="2:18" ht="5.0999999999999996" customHeight="1">
      <c r="C12" s="45"/>
      <c r="D12" s="45"/>
      <c r="E12" s="45"/>
      <c r="G12" s="24"/>
      <c r="H12" s="59"/>
      <c r="I12" s="59"/>
      <c r="J12" s="24"/>
      <c r="K12" s="59"/>
      <c r="L12" s="43"/>
      <c r="M12" s="59"/>
      <c r="N12" s="60"/>
    </row>
    <row r="13" spans="2:18" ht="24.95" customHeight="1">
      <c r="D13" s="44"/>
      <c r="E13" s="44"/>
      <c r="G13" s="61"/>
      <c r="H13" s="61"/>
      <c r="I13" s="59"/>
      <c r="J13" s="24"/>
      <c r="K13" s="59"/>
      <c r="L13" s="43"/>
      <c r="M13" s="59"/>
      <c r="N13" s="23"/>
    </row>
    <row r="14" spans="2:18" ht="5.0999999999999996" customHeight="1">
      <c r="C14" s="1"/>
      <c r="D14" s="1"/>
      <c r="E14" s="37"/>
      <c r="G14" s="62"/>
      <c r="H14" s="59"/>
      <c r="I14" s="59"/>
      <c r="J14" s="24"/>
      <c r="K14" s="59"/>
      <c r="L14" s="43"/>
      <c r="M14" s="59"/>
      <c r="N14" s="60"/>
    </row>
    <row r="15" spans="2:18" ht="24.95" customHeight="1">
      <c r="B15" s="70" t="s">
        <v>22</v>
      </c>
      <c r="C15" s="70"/>
      <c r="D15" s="47"/>
      <c r="E15" s="37"/>
      <c r="G15" s="24"/>
      <c r="H15" s="24"/>
      <c r="I15" s="59"/>
      <c r="J15" s="24"/>
      <c r="K15" s="59"/>
      <c r="L15" s="43"/>
      <c r="M15" s="59"/>
      <c r="N15" s="23"/>
      <c r="P15" s="46"/>
    </row>
    <row r="16" spans="2:18" ht="5.0999999999999996" customHeight="1">
      <c r="B16" s="71"/>
      <c r="C16" s="71"/>
      <c r="D16" s="45"/>
      <c r="E16" s="37"/>
      <c r="G16" s="24"/>
      <c r="H16" s="59"/>
      <c r="I16" s="59"/>
      <c r="J16" s="24"/>
      <c r="K16" s="59"/>
      <c r="L16" s="43"/>
      <c r="M16" s="59"/>
      <c r="N16" s="60"/>
    </row>
    <row r="17" spans="2:16" ht="24.95" customHeight="1">
      <c r="B17" s="72">
        <f>listing!$R$21</f>
        <v>70</v>
      </c>
      <c r="C17" s="72"/>
      <c r="D17" s="48"/>
      <c r="E17" s="37"/>
      <c r="G17" s="24"/>
      <c r="H17" s="24"/>
      <c r="I17" s="59"/>
      <c r="J17" s="24"/>
      <c r="K17" s="59"/>
      <c r="L17" s="43"/>
      <c r="M17" s="59"/>
      <c r="N17" s="23"/>
      <c r="P17" s="44"/>
    </row>
    <row r="18" spans="2:16" ht="5.0999999999999996" customHeight="1">
      <c r="C18" s="1"/>
      <c r="D18" s="1"/>
      <c r="E18" s="37"/>
      <c r="G18" s="24"/>
      <c r="H18" s="59"/>
      <c r="I18" s="59"/>
      <c r="J18" s="24"/>
      <c r="K18" s="59"/>
      <c r="L18" s="43"/>
      <c r="M18" s="59"/>
      <c r="N18" s="60"/>
    </row>
    <row r="19" spans="2:16" ht="24.95" customHeight="1">
      <c r="C19" s="1"/>
      <c r="D19" s="1"/>
      <c r="E19" s="37"/>
      <c r="G19" s="24"/>
      <c r="H19" s="24"/>
      <c r="I19" s="59"/>
      <c r="J19" s="24"/>
      <c r="K19" s="59"/>
      <c r="L19" s="43"/>
      <c r="M19" s="59"/>
      <c r="N19" s="23"/>
    </row>
    <row r="20" spans="2:16" ht="5.0999999999999996" customHeight="1">
      <c r="C20" s="1"/>
      <c r="D20" s="1"/>
      <c r="E20" s="37"/>
      <c r="G20" s="24"/>
      <c r="H20" s="59"/>
      <c r="I20" s="59"/>
      <c r="J20" s="24"/>
      <c r="K20" s="59"/>
      <c r="L20" s="43"/>
      <c r="M20" s="59"/>
      <c r="N20" s="60"/>
    </row>
    <row r="21" spans="2:16" ht="24.95" customHeight="1">
      <c r="B21" s="69"/>
      <c r="C21" s="69"/>
      <c r="D21" s="1"/>
      <c r="E21" s="37"/>
      <c r="G21" s="24"/>
      <c r="H21" s="24"/>
      <c r="I21" s="59"/>
      <c r="J21" s="24"/>
      <c r="K21" s="59"/>
      <c r="L21" s="43"/>
      <c r="M21" s="59"/>
      <c r="N21" s="23"/>
    </row>
    <row r="22" spans="2:16" ht="5.0999999999999996" customHeight="1">
      <c r="C22" s="1"/>
      <c r="D22" s="1"/>
      <c r="E22" s="37"/>
      <c r="G22" s="24"/>
      <c r="H22" s="59"/>
      <c r="I22" s="59"/>
      <c r="J22" s="24"/>
      <c r="K22" s="59"/>
      <c r="L22" s="43"/>
      <c r="M22" s="59"/>
      <c r="N22" s="60"/>
    </row>
    <row r="23" spans="2:16" ht="24.95" customHeight="1">
      <c r="C23" s="1"/>
      <c r="D23" s="1"/>
      <c r="E23" s="37"/>
      <c r="G23" s="24"/>
      <c r="H23" s="24"/>
      <c r="I23" s="59"/>
      <c r="J23" s="24"/>
      <c r="K23" s="59"/>
      <c r="L23" s="43"/>
      <c r="M23" s="59"/>
      <c r="N23" s="23"/>
    </row>
    <row r="24" spans="2:16" ht="5.0999999999999996" customHeight="1">
      <c r="C24" s="1"/>
      <c r="D24" s="1"/>
      <c r="E24" s="37"/>
      <c r="G24" s="24"/>
      <c r="H24" s="59"/>
      <c r="I24" s="59"/>
      <c r="J24" s="24"/>
      <c r="K24" s="59"/>
      <c r="L24" s="63"/>
      <c r="M24" s="59"/>
      <c r="N24" s="64"/>
    </row>
    <row r="25" spans="2:16" ht="24.95" customHeight="1">
      <c r="C25" s="1"/>
      <c r="D25" s="1"/>
      <c r="E25" s="37"/>
      <c r="G25" s="24"/>
      <c r="H25" s="24"/>
      <c r="I25" s="59"/>
      <c r="J25" s="24"/>
      <c r="K25" s="59"/>
      <c r="L25" s="43"/>
      <c r="M25" s="59"/>
      <c r="N25" s="23"/>
    </row>
    <row r="26" spans="2:16" ht="5.0999999999999996" customHeight="1">
      <c r="C26" s="1"/>
      <c r="D26" s="1"/>
      <c r="E26" s="37"/>
      <c r="G26" s="24"/>
      <c r="H26" s="59"/>
      <c r="I26" s="59"/>
      <c r="J26" s="24"/>
      <c r="K26" s="59"/>
      <c r="L26" s="43"/>
      <c r="M26" s="59"/>
      <c r="N26" s="23"/>
    </row>
    <row r="27" spans="2:16" ht="24.75" customHeight="1">
      <c r="C27" s="1"/>
      <c r="D27" s="1"/>
      <c r="E27" s="37"/>
      <c r="G27" s="24"/>
      <c r="H27" s="24"/>
      <c r="I27" s="59"/>
      <c r="J27" s="24"/>
      <c r="K27" s="59"/>
      <c r="L27" s="43"/>
      <c r="M27" s="59"/>
      <c r="N27" s="23"/>
    </row>
    <row r="28" spans="2:16" ht="4.5" customHeight="1">
      <c r="C28" s="1"/>
      <c r="D28" s="1"/>
      <c r="E28" s="37"/>
      <c r="G28" s="24"/>
      <c r="H28" s="59"/>
      <c r="I28" s="59"/>
      <c r="J28" s="24"/>
      <c r="K28" s="59"/>
      <c r="L28" s="43"/>
      <c r="M28" s="59"/>
      <c r="N28" s="23"/>
    </row>
    <row r="29" spans="2:16" ht="24.75" customHeight="1">
      <c r="C29" s="1"/>
      <c r="D29" s="1"/>
      <c r="E29" s="37"/>
      <c r="G29" s="24"/>
      <c r="H29" s="24"/>
      <c r="I29" s="59"/>
      <c r="J29" s="24"/>
      <c r="K29" s="59"/>
      <c r="L29" s="43"/>
      <c r="M29" s="59"/>
      <c r="N29" s="23"/>
    </row>
    <row r="30" spans="2:16" ht="4.5" customHeight="1">
      <c r="C30" s="1"/>
      <c r="D30" s="1"/>
      <c r="E30" s="37"/>
      <c r="G30" s="24"/>
      <c r="H30" s="59"/>
      <c r="I30" s="59"/>
      <c r="J30" s="24"/>
      <c r="K30" s="59"/>
      <c r="L30" s="43"/>
      <c r="M30" s="59"/>
      <c r="N30" s="23"/>
    </row>
    <row r="31" spans="2:16" ht="24.75" customHeight="1">
      <c r="C31" s="1"/>
      <c r="D31" s="1"/>
      <c r="E31" s="37"/>
      <c r="G31" s="24"/>
      <c r="H31" s="24"/>
      <c r="I31" s="59"/>
      <c r="J31" s="24"/>
      <c r="K31" s="59"/>
      <c r="L31" s="43"/>
      <c r="M31" s="59"/>
      <c r="N31" s="23"/>
    </row>
    <row r="32" spans="2:16" ht="4.5" customHeight="1">
      <c r="C32" s="1"/>
      <c r="D32" s="1"/>
      <c r="E32" s="37"/>
      <c r="G32" s="24"/>
      <c r="H32" s="59"/>
      <c r="I32" s="59"/>
      <c r="J32" s="24"/>
      <c r="K32" s="59"/>
      <c r="L32" s="43"/>
      <c r="M32" s="59"/>
      <c r="N32" s="23"/>
    </row>
    <row r="33" spans="3:14" ht="24.75" customHeight="1">
      <c r="C33" s="1"/>
      <c r="D33" s="1"/>
      <c r="E33" s="37"/>
      <c r="G33" s="24"/>
      <c r="H33" s="24"/>
      <c r="I33" s="59"/>
      <c r="J33" s="24"/>
      <c r="K33" s="59"/>
      <c r="L33" s="43"/>
      <c r="M33" s="59"/>
      <c r="N33" s="23"/>
    </row>
    <row r="34" spans="3:14" ht="4.5" customHeight="1">
      <c r="C34" s="1"/>
      <c r="D34" s="1"/>
      <c r="E34" s="37"/>
      <c r="G34" s="24"/>
      <c r="H34" s="59"/>
      <c r="I34" s="59"/>
      <c r="J34" s="24"/>
      <c r="K34" s="59"/>
      <c r="L34" s="43"/>
      <c r="M34" s="59"/>
      <c r="N34" s="23"/>
    </row>
    <row r="35" spans="3:14" ht="24.75" customHeight="1">
      <c r="C35" s="1"/>
      <c r="D35" s="1"/>
      <c r="E35" s="37"/>
      <c r="G35" s="24"/>
      <c r="H35" s="24"/>
      <c r="I35" s="59"/>
      <c r="J35" s="24"/>
      <c r="K35" s="59"/>
      <c r="L35" s="43"/>
      <c r="M35" s="59"/>
      <c r="N35" s="23"/>
    </row>
    <row r="36" spans="3:14" ht="4.5" customHeight="1">
      <c r="C36" s="1"/>
      <c r="D36" s="1"/>
      <c r="E36" s="37"/>
      <c r="G36" s="24"/>
      <c r="H36" s="59"/>
      <c r="I36" s="59"/>
      <c r="J36" s="24"/>
      <c r="K36" s="59"/>
      <c r="L36" s="43"/>
      <c r="M36" s="59"/>
      <c r="N36" s="23"/>
    </row>
    <row r="37" spans="3:14" ht="24.75" customHeight="1">
      <c r="C37" s="1"/>
      <c r="D37" s="1"/>
      <c r="E37" s="37"/>
      <c r="G37" s="24"/>
      <c r="H37" s="24"/>
      <c r="I37" s="59"/>
      <c r="J37" s="24"/>
      <c r="K37" s="59"/>
      <c r="L37" s="43"/>
      <c r="M37" s="59"/>
      <c r="N37" s="23"/>
    </row>
    <row r="38" spans="3:14" ht="4.5" customHeight="1">
      <c r="C38" s="1"/>
      <c r="D38" s="1"/>
      <c r="E38" s="37"/>
      <c r="G38" s="24"/>
      <c r="H38" s="59"/>
      <c r="I38" s="59"/>
      <c r="J38" s="24"/>
      <c r="K38" s="59"/>
      <c r="L38" s="43"/>
      <c r="M38" s="59"/>
      <c r="N38" s="23"/>
    </row>
    <row r="39" spans="3:14" ht="24.75" customHeight="1">
      <c r="C39" s="1"/>
      <c r="D39" s="1"/>
      <c r="E39" s="37"/>
      <c r="G39" s="24"/>
      <c r="H39" s="24"/>
      <c r="I39" s="59"/>
      <c r="J39" s="24"/>
      <c r="K39" s="59"/>
      <c r="L39" s="43"/>
      <c r="M39" s="59"/>
      <c r="N39" s="23"/>
    </row>
    <row r="40" spans="3:14" ht="4.5" customHeight="1">
      <c r="C40" s="1"/>
      <c r="D40" s="1"/>
      <c r="E40" s="37"/>
      <c r="G40" s="24"/>
      <c r="H40" s="59"/>
      <c r="I40" s="59"/>
      <c r="J40" s="24"/>
      <c r="K40" s="59"/>
      <c r="L40" s="43"/>
      <c r="M40" s="59"/>
      <c r="N40" s="23"/>
    </row>
    <row r="41" spans="3:14" ht="24.75" customHeight="1">
      <c r="C41" s="1"/>
      <c r="D41" s="1"/>
      <c r="E41" s="37"/>
      <c r="G41" s="24"/>
      <c r="H41" s="24"/>
      <c r="I41" s="59"/>
      <c r="J41" s="24"/>
      <c r="K41" s="59"/>
      <c r="L41" s="43"/>
      <c r="M41" s="59"/>
      <c r="N41" s="23"/>
    </row>
    <row r="42" spans="3:14" ht="4.5" customHeight="1">
      <c r="C42" s="1"/>
      <c r="D42" s="1"/>
      <c r="E42" s="37"/>
      <c r="G42" s="24"/>
      <c r="H42" s="59"/>
      <c r="I42" s="59"/>
      <c r="J42" s="24"/>
      <c r="K42" s="59"/>
      <c r="L42" s="43"/>
      <c r="M42" s="59"/>
      <c r="N42" s="23"/>
    </row>
    <row r="43" spans="3:14" ht="24.75" customHeight="1">
      <c r="C43" s="1"/>
      <c r="D43" s="1"/>
      <c r="E43" s="37"/>
      <c r="G43" s="24"/>
      <c r="H43" s="24"/>
      <c r="I43" s="59"/>
      <c r="J43" s="24"/>
      <c r="K43" s="59"/>
      <c r="L43" s="43"/>
      <c r="M43" s="59"/>
      <c r="N43" s="23"/>
    </row>
    <row r="44" spans="3:14" ht="4.5" customHeight="1">
      <c r="C44" s="1"/>
      <c r="D44" s="1"/>
      <c r="E44" s="37"/>
      <c r="G44" s="24"/>
      <c r="H44" s="59"/>
      <c r="I44" s="59"/>
      <c r="J44" s="24"/>
      <c r="K44" s="59"/>
      <c r="L44" s="43"/>
      <c r="M44" s="59"/>
      <c r="N44" s="23"/>
    </row>
    <row r="45" spans="3:14" ht="24.75" customHeight="1">
      <c r="C45" s="1"/>
      <c r="D45" s="1"/>
      <c r="E45" s="37"/>
      <c r="G45" s="24"/>
      <c r="H45" s="24"/>
      <c r="I45" s="59"/>
      <c r="J45" s="24"/>
      <c r="K45" s="59"/>
      <c r="L45" s="43"/>
      <c r="M45" s="59"/>
      <c r="N45" s="23"/>
    </row>
    <row r="46" spans="3:14" ht="4.5" customHeight="1">
      <c r="C46" s="1"/>
      <c r="D46" s="1"/>
      <c r="E46" s="37"/>
      <c r="G46" s="24"/>
      <c r="H46" s="59"/>
      <c r="I46" s="59"/>
      <c r="J46" s="24"/>
      <c r="K46" s="59"/>
      <c r="L46" s="43"/>
      <c r="M46" s="59"/>
      <c r="N46" s="23"/>
    </row>
    <row r="47" spans="3:14" ht="24.75" customHeight="1">
      <c r="C47" s="1"/>
      <c r="D47" s="1"/>
      <c r="E47" s="37"/>
      <c r="G47" s="24"/>
      <c r="H47" s="24"/>
      <c r="I47" s="59"/>
      <c r="J47" s="24"/>
      <c r="K47" s="59"/>
      <c r="L47" s="43"/>
      <c r="M47" s="59"/>
      <c r="N47" s="23"/>
    </row>
    <row r="48" spans="3:14" ht="4.5" customHeight="1">
      <c r="C48" s="1"/>
      <c r="D48" s="1"/>
      <c r="E48" s="37"/>
      <c r="G48" s="24"/>
      <c r="H48" s="59"/>
      <c r="I48" s="59"/>
      <c r="J48" s="24"/>
      <c r="K48" s="59"/>
      <c r="L48" s="43"/>
      <c r="M48" s="59"/>
      <c r="N48" s="23"/>
    </row>
    <row r="49" spans="3:14" ht="24.75" customHeight="1">
      <c r="C49" s="1"/>
      <c r="D49" s="1"/>
      <c r="E49" s="37"/>
      <c r="G49" s="24"/>
      <c r="H49" s="24"/>
      <c r="I49" s="59"/>
      <c r="J49" s="24"/>
      <c r="K49" s="59"/>
      <c r="L49" s="43"/>
      <c r="M49" s="59"/>
      <c r="N49" s="23"/>
    </row>
    <row r="50" spans="3:14" ht="4.5" customHeight="1">
      <c r="C50" s="1"/>
      <c r="D50" s="1"/>
      <c r="E50" s="37"/>
      <c r="G50" s="24"/>
      <c r="H50" s="59"/>
      <c r="I50" s="59"/>
      <c r="J50" s="24"/>
      <c r="K50" s="59"/>
      <c r="L50" s="43"/>
      <c r="M50" s="59"/>
      <c r="N50" s="23"/>
    </row>
    <row r="51" spans="3:14" ht="24.75" customHeight="1">
      <c r="C51" s="1"/>
      <c r="D51" s="1"/>
      <c r="E51" s="37"/>
      <c r="G51" s="24"/>
      <c r="H51" s="24"/>
      <c r="I51" s="59"/>
      <c r="J51" s="24"/>
      <c r="K51" s="59"/>
      <c r="L51" s="43"/>
      <c r="M51" s="59"/>
      <c r="N51" s="23"/>
    </row>
    <row r="52" spans="3:14" ht="4.5" customHeight="1">
      <c r="C52" s="1"/>
      <c r="D52" s="1"/>
      <c r="E52" s="37"/>
      <c r="G52" s="24"/>
      <c r="H52" s="59"/>
      <c r="I52" s="59"/>
      <c r="J52" s="24"/>
      <c r="K52" s="59"/>
      <c r="L52" s="43"/>
      <c r="M52" s="59"/>
      <c r="N52" s="23"/>
    </row>
    <row r="53" spans="3:14" ht="24.75" customHeight="1">
      <c r="C53" s="1"/>
      <c r="D53" s="1"/>
      <c r="E53" s="37"/>
      <c r="G53" s="24"/>
      <c r="H53" s="24"/>
      <c r="I53" s="59"/>
      <c r="J53" s="24"/>
      <c r="K53" s="59"/>
      <c r="L53" s="43"/>
      <c r="M53" s="59"/>
      <c r="N53" s="23"/>
    </row>
    <row r="54" spans="3:14" ht="4.5" customHeight="1">
      <c r="C54" s="1"/>
      <c r="D54" s="1"/>
      <c r="E54" s="37"/>
      <c r="G54" s="24"/>
      <c r="H54" s="59"/>
      <c r="I54" s="59"/>
      <c r="J54" s="24"/>
      <c r="K54" s="59"/>
      <c r="L54" s="43"/>
      <c r="M54" s="59"/>
      <c r="N54" s="23"/>
    </row>
    <row r="55" spans="3:14" ht="24.75" customHeight="1">
      <c r="C55" s="1"/>
      <c r="D55" s="1"/>
      <c r="E55" s="37"/>
      <c r="G55" s="24"/>
      <c r="H55" s="24"/>
      <c r="I55" s="59"/>
      <c r="J55" s="24"/>
      <c r="K55" s="59"/>
      <c r="L55" s="43"/>
      <c r="M55" s="59"/>
      <c r="N55" s="23"/>
    </row>
    <row r="56" spans="3:14" ht="4.5" customHeight="1">
      <c r="G56" s="59"/>
      <c r="H56" s="59"/>
      <c r="I56" s="59"/>
      <c r="J56" s="65"/>
      <c r="K56" s="59"/>
      <c r="L56" s="64"/>
      <c r="M56" s="59"/>
      <c r="N56" s="64"/>
    </row>
  </sheetData>
  <mergeCells count="9">
    <mergeCell ref="F2:N3"/>
    <mergeCell ref="C2:E2"/>
    <mergeCell ref="C3:E3"/>
    <mergeCell ref="B21:C21"/>
    <mergeCell ref="B15:C15"/>
    <mergeCell ref="B16:C16"/>
    <mergeCell ref="B17:C17"/>
    <mergeCell ref="G5:H5"/>
    <mergeCell ref="C5:E5"/>
  </mergeCells>
  <printOptions horizontalCentered="1" verticalCentered="1"/>
  <pageMargins left="3.937007874015748E-2" right="3.937007874015748E-2" top="7.874015748031496E-2" bottom="7.874015748031496E-2" header="3.937007874015748E-2" footer="3.937007874015748E-2"/>
  <pageSetup paperSize="9" scale="7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2:R46"/>
  <sheetViews>
    <sheetView showGridLines="0" workbookViewId="0">
      <selection activeCell="L2" sqref="L2:L3"/>
    </sheetView>
  </sheetViews>
  <sheetFormatPr baseColWidth="10" defaultRowHeight="15"/>
  <cols>
    <col min="2" max="2" width="5.85546875" bestFit="1" customWidth="1"/>
    <col min="3" max="3" width="5.28515625" bestFit="1" customWidth="1"/>
    <col min="4" max="4" width="3.140625" bestFit="1" customWidth="1"/>
    <col min="5" max="5" width="5.42578125" bestFit="1" customWidth="1"/>
    <col min="6" max="6" width="5.28515625" bestFit="1" customWidth="1"/>
    <col min="7" max="7" width="6.5703125" bestFit="1" customWidth="1"/>
    <col min="8" max="8" width="17.28515625" bestFit="1" customWidth="1"/>
    <col min="9" max="9" width="15.5703125" bestFit="1" customWidth="1"/>
    <col min="10" max="10" width="15.140625" bestFit="1" customWidth="1"/>
    <col min="11" max="11" width="18.5703125" bestFit="1" customWidth="1"/>
    <col min="12" max="12" width="14.140625" bestFit="1" customWidth="1"/>
    <col min="13" max="13" width="18.5703125" bestFit="1" customWidth="1"/>
    <col min="14" max="14" width="12.85546875" bestFit="1" customWidth="1"/>
    <col min="15" max="15" width="12.5703125" bestFit="1" customWidth="1"/>
    <col min="16" max="16" width="23.7109375" bestFit="1" customWidth="1"/>
    <col min="17" max="17" width="3.5703125" customWidth="1"/>
    <col min="18" max="18" width="23.7109375" bestFit="1" customWidth="1"/>
  </cols>
  <sheetData>
    <row r="2" spans="1:16" ht="15" customHeight="1">
      <c r="A2" s="83"/>
      <c r="B2" s="83"/>
      <c r="G2" s="80" t="s">
        <v>21</v>
      </c>
      <c r="H2" s="80"/>
      <c r="I2" s="79" t="s">
        <v>19</v>
      </c>
      <c r="J2" s="79"/>
      <c r="K2" s="74">
        <v>42681</v>
      </c>
      <c r="L2" s="78" t="s">
        <v>16</v>
      </c>
      <c r="M2" s="74">
        <v>42688</v>
      </c>
      <c r="N2" s="77"/>
      <c r="O2" s="77"/>
      <c r="P2" s="77"/>
    </row>
    <row r="3" spans="1:16" ht="15" customHeight="1">
      <c r="A3" s="83"/>
      <c r="B3" s="83"/>
      <c r="G3" s="81">
        <f ca="1">TODAY()</f>
        <v>42693</v>
      </c>
      <c r="H3" s="82"/>
      <c r="I3" s="79"/>
      <c r="J3" s="79"/>
      <c r="K3" s="74"/>
      <c r="L3" s="78"/>
      <c r="M3" s="74"/>
      <c r="N3" s="77"/>
      <c r="O3" s="77"/>
      <c r="P3" s="77"/>
    </row>
    <row r="4" spans="1:16">
      <c r="H4" s="1"/>
      <c r="I4" s="1"/>
      <c r="J4" s="1"/>
      <c r="K4" s="1"/>
    </row>
    <row r="5" spans="1:16" ht="15.75" thickBot="1">
      <c r="B5" s="75" t="s">
        <v>10</v>
      </c>
      <c r="C5" s="75"/>
      <c r="D5" s="75"/>
      <c r="E5" s="75"/>
      <c r="F5" s="75"/>
      <c r="G5" s="76"/>
      <c r="H5" s="1"/>
      <c r="I5" s="3"/>
      <c r="J5" s="3"/>
      <c r="K5" s="1"/>
    </row>
    <row r="6" spans="1:16" ht="15.75" thickBot="1">
      <c r="B6" s="33" t="s">
        <v>14</v>
      </c>
      <c r="C6" s="33" t="s">
        <v>15</v>
      </c>
      <c r="D6" s="32" t="s">
        <v>16</v>
      </c>
      <c r="E6" s="32" t="s">
        <v>17</v>
      </c>
      <c r="F6" s="32" t="s">
        <v>15</v>
      </c>
      <c r="G6" s="32" t="s">
        <v>18</v>
      </c>
      <c r="H6" s="19" t="s">
        <v>0</v>
      </c>
      <c r="I6" s="5" t="s">
        <v>3</v>
      </c>
      <c r="J6" s="4" t="s">
        <v>2</v>
      </c>
      <c r="K6" s="6" t="s">
        <v>1</v>
      </c>
      <c r="L6" s="10" t="s">
        <v>4</v>
      </c>
      <c r="M6" s="11" t="s">
        <v>5</v>
      </c>
      <c r="N6" s="12" t="s">
        <v>6</v>
      </c>
      <c r="O6" s="13" t="s">
        <v>7</v>
      </c>
      <c r="P6" s="14" t="s">
        <v>8</v>
      </c>
    </row>
    <row r="7" spans="1:16">
      <c r="B7" s="56">
        <v>8</v>
      </c>
      <c r="C7" s="2">
        <f>IF(ISBLANK($K$2)," ",MONTH($K$2))</f>
        <v>11</v>
      </c>
      <c r="D7" s="2" t="str">
        <f>IF(ISBLANK($K$2)," ",$L$2)</f>
        <v>au</v>
      </c>
      <c r="E7" s="56">
        <v>10</v>
      </c>
      <c r="F7" s="2">
        <f>IF(ISBLANK($M$2)," ",MONTH($M$2))</f>
        <v>11</v>
      </c>
      <c r="G7" s="35">
        <f>IF(ISBLANK($M$2)," ",YEAR($M$2))</f>
        <v>2016</v>
      </c>
      <c r="H7" s="50" t="s">
        <v>48</v>
      </c>
      <c r="I7" s="51" t="s">
        <v>49</v>
      </c>
      <c r="J7" s="52" t="s">
        <v>50</v>
      </c>
      <c r="K7" s="51" t="s">
        <v>51</v>
      </c>
      <c r="L7" s="54">
        <v>100</v>
      </c>
      <c r="M7" s="54">
        <f>IF(ISBLANK(K7)," ",L7*10/100)</f>
        <v>10</v>
      </c>
      <c r="N7" s="54">
        <v>10</v>
      </c>
      <c r="O7" s="55">
        <v>10</v>
      </c>
      <c r="P7" s="18">
        <f>IF(ISBLANK(K7)," ",L7-M7-N7-O7)</f>
        <v>70</v>
      </c>
    </row>
    <row r="8" spans="1:16">
      <c r="B8" s="56"/>
      <c r="C8" s="2">
        <f t="shared" ref="C8:C31" si="0">IF(ISBLANK($K$2)," ",MONTH($K$2))</f>
        <v>11</v>
      </c>
      <c r="D8" s="2" t="str">
        <f t="shared" ref="D8:D31" si="1">IF(ISBLANK($K$2)," ",$L$2)</f>
        <v>au</v>
      </c>
      <c r="E8" s="56"/>
      <c r="F8" s="2">
        <f t="shared" ref="F8:F31" si="2">IF(ISBLANK($M$2)," ",MONTH($M$2))</f>
        <v>11</v>
      </c>
      <c r="G8" s="35">
        <f t="shared" ref="G8:G31" si="3">IF(ISBLANK($M$2)," ",YEAR($M$2))</f>
        <v>2016</v>
      </c>
      <c r="H8" s="50" t="s">
        <v>24</v>
      </c>
      <c r="I8" s="49"/>
      <c r="J8" s="53"/>
      <c r="K8" s="49"/>
      <c r="L8" s="54"/>
      <c r="M8" s="54" t="str">
        <f t="shared" ref="M8:M31" si="4">IF(ISBLANK(K8)," ",L8*10/100)</f>
        <v xml:space="preserve"> </v>
      </c>
      <c r="N8" s="54"/>
      <c r="O8" s="55"/>
      <c r="P8" s="18" t="str">
        <f>IF(ISBLANK(K8)," ",L8-M8-N8-O8)</f>
        <v xml:space="preserve"> </v>
      </c>
    </row>
    <row r="9" spans="1:16">
      <c r="B9" s="56"/>
      <c r="C9" s="2">
        <f t="shared" si="0"/>
        <v>11</v>
      </c>
      <c r="D9" s="2" t="str">
        <f t="shared" si="1"/>
        <v>au</v>
      </c>
      <c r="E9" s="56"/>
      <c r="F9" s="2">
        <f t="shared" si="2"/>
        <v>11</v>
      </c>
      <c r="G9" s="35">
        <f t="shared" si="3"/>
        <v>2016</v>
      </c>
      <c r="H9" s="50" t="s">
        <v>25</v>
      </c>
      <c r="I9" s="49"/>
      <c r="J9" s="53"/>
      <c r="K9" s="49"/>
      <c r="L9" s="54"/>
      <c r="M9" s="54" t="str">
        <f t="shared" si="4"/>
        <v xml:space="preserve"> </v>
      </c>
      <c r="N9" s="54"/>
      <c r="O9" s="55"/>
      <c r="P9" s="18" t="str">
        <f t="shared" ref="P9:P31" si="5">IF(ISBLANK(K9)," ",L9-M9-N9-O9)</f>
        <v xml:space="preserve"> </v>
      </c>
    </row>
    <row r="10" spans="1:16">
      <c r="B10" s="56"/>
      <c r="C10" s="2">
        <f t="shared" si="0"/>
        <v>11</v>
      </c>
      <c r="D10" s="2" t="str">
        <f t="shared" si="1"/>
        <v>au</v>
      </c>
      <c r="E10" s="56"/>
      <c r="F10" s="2">
        <f t="shared" si="2"/>
        <v>11</v>
      </c>
      <c r="G10" s="35">
        <f t="shared" si="3"/>
        <v>2016</v>
      </c>
      <c r="H10" s="50" t="s">
        <v>26</v>
      </c>
      <c r="I10" s="49"/>
      <c r="J10" s="53"/>
      <c r="K10" s="49"/>
      <c r="L10" s="54"/>
      <c r="M10" s="54" t="str">
        <f t="shared" si="4"/>
        <v xml:space="preserve"> </v>
      </c>
      <c r="N10" s="54"/>
      <c r="O10" s="55"/>
      <c r="P10" s="18" t="str">
        <f t="shared" si="5"/>
        <v xml:space="preserve"> </v>
      </c>
    </row>
    <row r="11" spans="1:16">
      <c r="B11" s="56"/>
      <c r="C11" s="2">
        <f t="shared" si="0"/>
        <v>11</v>
      </c>
      <c r="D11" s="2" t="str">
        <f t="shared" si="1"/>
        <v>au</v>
      </c>
      <c r="E11" s="56"/>
      <c r="F11" s="2">
        <f t="shared" si="2"/>
        <v>11</v>
      </c>
      <c r="G11" s="35">
        <f t="shared" si="3"/>
        <v>2016</v>
      </c>
      <c r="H11" s="50" t="s">
        <v>27</v>
      </c>
      <c r="I11" s="49"/>
      <c r="J11" s="53"/>
      <c r="K11" s="49"/>
      <c r="L11" s="54"/>
      <c r="M11" s="54" t="str">
        <f t="shared" si="4"/>
        <v xml:space="preserve"> </v>
      </c>
      <c r="N11" s="54"/>
      <c r="O11" s="55"/>
      <c r="P11" s="18" t="str">
        <f t="shared" si="5"/>
        <v xml:space="preserve"> </v>
      </c>
    </row>
    <row r="12" spans="1:16">
      <c r="B12" s="56"/>
      <c r="C12" s="2">
        <f t="shared" si="0"/>
        <v>11</v>
      </c>
      <c r="D12" s="2" t="str">
        <f t="shared" si="1"/>
        <v>au</v>
      </c>
      <c r="E12" s="56"/>
      <c r="F12" s="2">
        <f t="shared" si="2"/>
        <v>11</v>
      </c>
      <c r="G12" s="35">
        <f t="shared" si="3"/>
        <v>2016</v>
      </c>
      <c r="H12" s="50" t="s">
        <v>28</v>
      </c>
      <c r="I12" s="49"/>
      <c r="J12" s="53"/>
      <c r="K12" s="49"/>
      <c r="L12" s="54"/>
      <c r="M12" s="54"/>
      <c r="N12" s="54"/>
      <c r="O12" s="55"/>
      <c r="P12" s="18" t="str">
        <f t="shared" si="5"/>
        <v xml:space="preserve"> </v>
      </c>
    </row>
    <row r="13" spans="1:16">
      <c r="B13" s="56"/>
      <c r="C13" s="2">
        <f t="shared" si="0"/>
        <v>11</v>
      </c>
      <c r="D13" s="2" t="str">
        <f t="shared" si="1"/>
        <v>au</v>
      </c>
      <c r="E13" s="56"/>
      <c r="F13" s="2">
        <f t="shared" si="2"/>
        <v>11</v>
      </c>
      <c r="G13" s="35">
        <f t="shared" si="3"/>
        <v>2016</v>
      </c>
      <c r="H13" s="50" t="s">
        <v>29</v>
      </c>
      <c r="I13" s="49"/>
      <c r="J13" s="53"/>
      <c r="K13" s="49"/>
      <c r="L13" s="54"/>
      <c r="M13" s="54" t="str">
        <f t="shared" si="4"/>
        <v xml:space="preserve"> </v>
      </c>
      <c r="N13" s="54"/>
      <c r="O13" s="55"/>
      <c r="P13" s="18" t="str">
        <f t="shared" si="5"/>
        <v xml:space="preserve"> </v>
      </c>
    </row>
    <row r="14" spans="1:16">
      <c r="B14" s="56"/>
      <c r="C14" s="2">
        <f t="shared" si="0"/>
        <v>11</v>
      </c>
      <c r="D14" s="2" t="str">
        <f t="shared" si="1"/>
        <v>au</v>
      </c>
      <c r="E14" s="56"/>
      <c r="F14" s="2">
        <f t="shared" si="2"/>
        <v>11</v>
      </c>
      <c r="G14" s="35">
        <f t="shared" si="3"/>
        <v>2016</v>
      </c>
      <c r="H14" s="50" t="s">
        <v>30</v>
      </c>
      <c r="I14" s="49"/>
      <c r="J14" s="53"/>
      <c r="K14" s="49"/>
      <c r="L14" s="54"/>
      <c r="M14" s="54" t="str">
        <f t="shared" si="4"/>
        <v xml:space="preserve"> </v>
      </c>
      <c r="N14" s="54"/>
      <c r="O14" s="55"/>
      <c r="P14" s="18" t="str">
        <f t="shared" si="5"/>
        <v xml:space="preserve"> </v>
      </c>
    </row>
    <row r="15" spans="1:16">
      <c r="B15" s="56"/>
      <c r="C15" s="2">
        <f t="shared" si="0"/>
        <v>11</v>
      </c>
      <c r="D15" s="2" t="str">
        <f t="shared" si="1"/>
        <v>au</v>
      </c>
      <c r="E15" s="56"/>
      <c r="F15" s="2">
        <f t="shared" si="2"/>
        <v>11</v>
      </c>
      <c r="G15" s="35">
        <f t="shared" si="3"/>
        <v>2016</v>
      </c>
      <c r="H15" s="50" t="s">
        <v>31</v>
      </c>
      <c r="I15" s="49"/>
      <c r="J15" s="53"/>
      <c r="K15" s="49"/>
      <c r="L15" s="54"/>
      <c r="M15" s="54" t="str">
        <f t="shared" si="4"/>
        <v xml:space="preserve"> </v>
      </c>
      <c r="N15" s="54"/>
      <c r="O15" s="55"/>
      <c r="P15" s="18" t="str">
        <f t="shared" si="5"/>
        <v xml:space="preserve"> </v>
      </c>
    </row>
    <row r="16" spans="1:16">
      <c r="B16" s="56"/>
      <c r="C16" s="2">
        <f t="shared" si="0"/>
        <v>11</v>
      </c>
      <c r="D16" s="2" t="str">
        <f t="shared" si="1"/>
        <v>au</v>
      </c>
      <c r="E16" s="56"/>
      <c r="F16" s="2">
        <f t="shared" si="2"/>
        <v>11</v>
      </c>
      <c r="G16" s="35">
        <f t="shared" si="3"/>
        <v>2016</v>
      </c>
      <c r="H16" s="50" t="s">
        <v>32</v>
      </c>
      <c r="I16" s="49"/>
      <c r="J16" s="53"/>
      <c r="K16" s="49"/>
      <c r="L16" s="54"/>
      <c r="M16" s="54" t="str">
        <f t="shared" si="4"/>
        <v xml:space="preserve"> </v>
      </c>
      <c r="N16" s="54"/>
      <c r="O16" s="55"/>
      <c r="P16" s="18" t="str">
        <f t="shared" si="5"/>
        <v xml:space="preserve"> </v>
      </c>
    </row>
    <row r="17" spans="2:18">
      <c r="B17" s="56"/>
      <c r="C17" s="2">
        <f t="shared" si="0"/>
        <v>11</v>
      </c>
      <c r="D17" s="2" t="str">
        <f t="shared" si="1"/>
        <v>au</v>
      </c>
      <c r="E17" s="56"/>
      <c r="F17" s="2">
        <f t="shared" si="2"/>
        <v>11</v>
      </c>
      <c r="G17" s="35">
        <f t="shared" si="3"/>
        <v>2016</v>
      </c>
      <c r="H17" s="50" t="s">
        <v>33</v>
      </c>
      <c r="I17" s="49"/>
      <c r="J17" s="53"/>
      <c r="K17" s="49"/>
      <c r="L17" s="54"/>
      <c r="M17" s="54" t="str">
        <f t="shared" si="4"/>
        <v xml:space="preserve"> </v>
      </c>
      <c r="N17" s="54"/>
      <c r="O17" s="55"/>
      <c r="P17" s="18" t="str">
        <f t="shared" si="5"/>
        <v xml:space="preserve"> </v>
      </c>
    </row>
    <row r="18" spans="2:18">
      <c r="B18" s="56"/>
      <c r="C18" s="2">
        <f t="shared" si="0"/>
        <v>11</v>
      </c>
      <c r="D18" s="2" t="str">
        <f t="shared" si="1"/>
        <v>au</v>
      </c>
      <c r="E18" s="56"/>
      <c r="F18" s="2">
        <f t="shared" si="2"/>
        <v>11</v>
      </c>
      <c r="G18" s="35">
        <f t="shared" si="3"/>
        <v>2016</v>
      </c>
      <c r="H18" s="50" t="s">
        <v>34</v>
      </c>
      <c r="I18" s="49"/>
      <c r="J18" s="53"/>
      <c r="K18" s="49"/>
      <c r="L18" s="54"/>
      <c r="M18" s="54" t="str">
        <f t="shared" si="4"/>
        <v xml:space="preserve"> </v>
      </c>
      <c r="N18" s="54"/>
      <c r="O18" s="55"/>
      <c r="P18" s="18" t="str">
        <f t="shared" si="5"/>
        <v xml:space="preserve"> </v>
      </c>
    </row>
    <row r="19" spans="2:18" ht="15.75" thickBot="1">
      <c r="B19" s="56"/>
      <c r="C19" s="2">
        <f t="shared" si="0"/>
        <v>11</v>
      </c>
      <c r="D19" s="2" t="str">
        <f t="shared" si="1"/>
        <v>au</v>
      </c>
      <c r="E19" s="56"/>
      <c r="F19" s="2">
        <f t="shared" si="2"/>
        <v>11</v>
      </c>
      <c r="G19" s="35">
        <f t="shared" si="3"/>
        <v>2016</v>
      </c>
      <c r="H19" s="50" t="s">
        <v>35</v>
      </c>
      <c r="I19" s="49"/>
      <c r="J19" s="53"/>
      <c r="K19" s="49"/>
      <c r="L19" s="54"/>
      <c r="M19" s="54" t="str">
        <f t="shared" si="4"/>
        <v xml:space="preserve"> </v>
      </c>
      <c r="N19" s="54"/>
      <c r="O19" s="55"/>
      <c r="P19" s="18" t="str">
        <f t="shared" si="5"/>
        <v xml:space="preserve"> </v>
      </c>
    </row>
    <row r="20" spans="2:18" ht="15.75" thickBot="1">
      <c r="B20" s="56"/>
      <c r="C20" s="2">
        <f t="shared" si="0"/>
        <v>11</v>
      </c>
      <c r="D20" s="2" t="str">
        <f t="shared" si="1"/>
        <v>au</v>
      </c>
      <c r="E20" s="56"/>
      <c r="F20" s="2">
        <f t="shared" si="2"/>
        <v>11</v>
      </c>
      <c r="G20" s="35">
        <f t="shared" si="3"/>
        <v>2016</v>
      </c>
      <c r="H20" s="50" t="s">
        <v>36</v>
      </c>
      <c r="I20" s="49"/>
      <c r="J20" s="53"/>
      <c r="K20" s="49"/>
      <c r="L20" s="54"/>
      <c r="M20" s="54" t="str">
        <f t="shared" si="4"/>
        <v xml:space="preserve"> </v>
      </c>
      <c r="N20" s="54"/>
      <c r="O20" s="55"/>
      <c r="P20" s="18" t="str">
        <f t="shared" si="5"/>
        <v xml:space="preserve"> </v>
      </c>
      <c r="R20" s="31" t="s">
        <v>8</v>
      </c>
    </row>
    <row r="21" spans="2:18" ht="18.75">
      <c r="B21" s="56"/>
      <c r="C21" s="2">
        <f t="shared" si="0"/>
        <v>11</v>
      </c>
      <c r="D21" s="2" t="str">
        <f t="shared" si="1"/>
        <v>au</v>
      </c>
      <c r="E21" s="56"/>
      <c r="F21" s="2">
        <f t="shared" si="2"/>
        <v>11</v>
      </c>
      <c r="G21" s="35">
        <f t="shared" si="3"/>
        <v>2016</v>
      </c>
      <c r="H21" s="50" t="s">
        <v>37</v>
      </c>
      <c r="I21" s="49"/>
      <c r="J21" s="53"/>
      <c r="K21" s="49"/>
      <c r="L21" s="54"/>
      <c r="M21" s="54" t="str">
        <f t="shared" si="4"/>
        <v xml:space="preserve"> </v>
      </c>
      <c r="N21" s="54"/>
      <c r="O21" s="55"/>
      <c r="P21" s="18" t="str">
        <f t="shared" si="5"/>
        <v xml:space="preserve"> </v>
      </c>
      <c r="R21" s="30">
        <f>IF(ISBLANK(K7)," ",SUM(P7:P46))</f>
        <v>70</v>
      </c>
    </row>
    <row r="22" spans="2:18">
      <c r="B22" s="56"/>
      <c r="C22" s="2">
        <f t="shared" si="0"/>
        <v>11</v>
      </c>
      <c r="D22" s="2" t="str">
        <f t="shared" si="1"/>
        <v>au</v>
      </c>
      <c r="E22" s="56"/>
      <c r="F22" s="2">
        <f t="shared" si="2"/>
        <v>11</v>
      </c>
      <c r="G22" s="35">
        <f t="shared" si="3"/>
        <v>2016</v>
      </c>
      <c r="H22" s="50" t="s">
        <v>38</v>
      </c>
      <c r="I22" s="49"/>
      <c r="J22" s="53"/>
      <c r="K22" s="49"/>
      <c r="L22" s="54"/>
      <c r="M22" s="54" t="str">
        <f t="shared" si="4"/>
        <v xml:space="preserve"> </v>
      </c>
      <c r="N22" s="54"/>
      <c r="O22" s="55"/>
      <c r="P22" s="18" t="str">
        <f t="shared" si="5"/>
        <v xml:space="preserve"> </v>
      </c>
    </row>
    <row r="23" spans="2:18">
      <c r="B23" s="56"/>
      <c r="C23" s="2">
        <f t="shared" si="0"/>
        <v>11</v>
      </c>
      <c r="D23" s="2" t="str">
        <f t="shared" si="1"/>
        <v>au</v>
      </c>
      <c r="E23" s="56"/>
      <c r="F23" s="2">
        <f t="shared" si="2"/>
        <v>11</v>
      </c>
      <c r="G23" s="35">
        <f t="shared" si="3"/>
        <v>2016</v>
      </c>
      <c r="H23" s="50" t="s">
        <v>39</v>
      </c>
      <c r="I23" s="49"/>
      <c r="J23" s="53"/>
      <c r="K23" s="49"/>
      <c r="L23" s="54"/>
      <c r="M23" s="54" t="str">
        <f t="shared" si="4"/>
        <v xml:space="preserve"> </v>
      </c>
      <c r="N23" s="54"/>
      <c r="O23" s="55"/>
      <c r="P23" s="18" t="str">
        <f t="shared" si="5"/>
        <v xml:space="preserve"> </v>
      </c>
    </row>
    <row r="24" spans="2:18">
      <c r="B24" s="56"/>
      <c r="C24" s="2">
        <f t="shared" si="0"/>
        <v>11</v>
      </c>
      <c r="D24" s="2" t="str">
        <f t="shared" si="1"/>
        <v>au</v>
      </c>
      <c r="E24" s="56"/>
      <c r="F24" s="2">
        <f t="shared" si="2"/>
        <v>11</v>
      </c>
      <c r="G24" s="35">
        <f t="shared" si="3"/>
        <v>2016</v>
      </c>
      <c r="H24" s="50" t="s">
        <v>40</v>
      </c>
      <c r="I24" s="49"/>
      <c r="J24" s="53"/>
      <c r="K24" s="49"/>
      <c r="L24" s="54"/>
      <c r="M24" s="54" t="str">
        <f t="shared" si="4"/>
        <v xml:space="preserve"> </v>
      </c>
      <c r="N24" s="54"/>
      <c r="O24" s="55"/>
      <c r="P24" s="18" t="str">
        <f t="shared" si="5"/>
        <v xml:space="preserve"> </v>
      </c>
    </row>
    <row r="25" spans="2:18">
      <c r="B25" s="56"/>
      <c r="C25" s="2">
        <f t="shared" si="0"/>
        <v>11</v>
      </c>
      <c r="D25" s="2" t="str">
        <f t="shared" si="1"/>
        <v>au</v>
      </c>
      <c r="E25" s="56"/>
      <c r="F25" s="2">
        <f t="shared" si="2"/>
        <v>11</v>
      </c>
      <c r="G25" s="35">
        <f t="shared" si="3"/>
        <v>2016</v>
      </c>
      <c r="H25" s="50" t="s">
        <v>41</v>
      </c>
      <c r="I25" s="49"/>
      <c r="J25" s="53"/>
      <c r="K25" s="49"/>
      <c r="L25" s="54"/>
      <c r="M25" s="54" t="str">
        <f t="shared" si="4"/>
        <v xml:space="preserve"> </v>
      </c>
      <c r="N25" s="54"/>
      <c r="O25" s="55"/>
      <c r="P25" s="18" t="str">
        <f t="shared" si="5"/>
        <v xml:space="preserve"> </v>
      </c>
    </row>
    <row r="26" spans="2:18">
      <c r="B26" s="56"/>
      <c r="C26" s="2">
        <f t="shared" si="0"/>
        <v>11</v>
      </c>
      <c r="D26" s="2" t="str">
        <f t="shared" si="1"/>
        <v>au</v>
      </c>
      <c r="E26" s="56"/>
      <c r="F26" s="2">
        <f t="shared" si="2"/>
        <v>11</v>
      </c>
      <c r="G26" s="35">
        <f t="shared" si="3"/>
        <v>2016</v>
      </c>
      <c r="H26" s="50" t="s">
        <v>42</v>
      </c>
      <c r="I26" s="49"/>
      <c r="J26" s="53"/>
      <c r="K26" s="49"/>
      <c r="L26" s="54"/>
      <c r="M26" s="54" t="str">
        <f t="shared" si="4"/>
        <v xml:space="preserve"> </v>
      </c>
      <c r="N26" s="54"/>
      <c r="O26" s="55"/>
      <c r="P26" s="18" t="str">
        <f t="shared" si="5"/>
        <v xml:space="preserve"> </v>
      </c>
    </row>
    <row r="27" spans="2:18">
      <c r="B27" s="56"/>
      <c r="C27" s="2">
        <f t="shared" si="0"/>
        <v>11</v>
      </c>
      <c r="D27" s="2" t="str">
        <f t="shared" si="1"/>
        <v>au</v>
      </c>
      <c r="E27" s="56"/>
      <c r="F27" s="2">
        <f t="shared" si="2"/>
        <v>11</v>
      </c>
      <c r="G27" s="35">
        <f t="shared" si="3"/>
        <v>2016</v>
      </c>
      <c r="H27" s="50" t="s">
        <v>43</v>
      </c>
      <c r="I27" s="49"/>
      <c r="J27" s="53"/>
      <c r="K27" s="49"/>
      <c r="L27" s="54"/>
      <c r="M27" s="54" t="str">
        <f t="shared" si="4"/>
        <v xml:space="preserve"> </v>
      </c>
      <c r="N27" s="54"/>
      <c r="O27" s="55"/>
      <c r="P27" s="18" t="str">
        <f t="shared" si="5"/>
        <v xml:space="preserve"> </v>
      </c>
    </row>
    <row r="28" spans="2:18">
      <c r="B28" s="56"/>
      <c r="C28" s="2">
        <f t="shared" si="0"/>
        <v>11</v>
      </c>
      <c r="D28" s="2" t="str">
        <f t="shared" si="1"/>
        <v>au</v>
      </c>
      <c r="E28" s="56"/>
      <c r="F28" s="2">
        <f t="shared" si="2"/>
        <v>11</v>
      </c>
      <c r="G28" s="35">
        <f t="shared" si="3"/>
        <v>2016</v>
      </c>
      <c r="H28" s="50" t="s">
        <v>44</v>
      </c>
      <c r="I28" s="49"/>
      <c r="J28" s="53"/>
      <c r="K28" s="49"/>
      <c r="L28" s="54"/>
      <c r="M28" s="54" t="str">
        <f t="shared" si="4"/>
        <v xml:space="preserve"> </v>
      </c>
      <c r="N28" s="54"/>
      <c r="O28" s="55"/>
      <c r="P28" s="18" t="str">
        <f t="shared" si="5"/>
        <v xml:space="preserve"> </v>
      </c>
    </row>
    <row r="29" spans="2:18">
      <c r="B29" s="56"/>
      <c r="C29" s="2">
        <f t="shared" si="0"/>
        <v>11</v>
      </c>
      <c r="D29" s="2" t="str">
        <f t="shared" si="1"/>
        <v>au</v>
      </c>
      <c r="E29" s="56"/>
      <c r="F29" s="2">
        <f t="shared" si="2"/>
        <v>11</v>
      </c>
      <c r="G29" s="35">
        <f t="shared" si="3"/>
        <v>2016</v>
      </c>
      <c r="H29" s="50" t="s">
        <v>45</v>
      </c>
      <c r="I29" s="49"/>
      <c r="J29" s="53"/>
      <c r="K29" s="49"/>
      <c r="L29" s="54"/>
      <c r="M29" s="54" t="str">
        <f t="shared" si="4"/>
        <v xml:space="preserve"> </v>
      </c>
      <c r="N29" s="54"/>
      <c r="O29" s="55"/>
      <c r="P29" s="18" t="str">
        <f t="shared" si="5"/>
        <v xml:space="preserve"> </v>
      </c>
    </row>
    <row r="30" spans="2:18">
      <c r="B30" s="56"/>
      <c r="C30" s="2">
        <f t="shared" si="0"/>
        <v>11</v>
      </c>
      <c r="D30" s="2" t="str">
        <f t="shared" si="1"/>
        <v>au</v>
      </c>
      <c r="E30" s="56"/>
      <c r="F30" s="2">
        <f t="shared" si="2"/>
        <v>11</v>
      </c>
      <c r="G30" s="35">
        <f t="shared" si="3"/>
        <v>2016</v>
      </c>
      <c r="H30" s="50" t="s">
        <v>46</v>
      </c>
      <c r="I30" s="49"/>
      <c r="J30" s="53"/>
      <c r="K30" s="49"/>
      <c r="L30" s="54"/>
      <c r="M30" s="54" t="str">
        <f t="shared" si="4"/>
        <v xml:space="preserve"> </v>
      </c>
      <c r="N30" s="54"/>
      <c r="O30" s="55"/>
      <c r="P30" s="18" t="str">
        <f t="shared" si="5"/>
        <v xml:space="preserve"> </v>
      </c>
    </row>
    <row r="31" spans="2:18">
      <c r="B31" s="56"/>
      <c r="C31" s="2">
        <f t="shared" si="0"/>
        <v>11</v>
      </c>
      <c r="D31" s="2" t="str">
        <f t="shared" si="1"/>
        <v>au</v>
      </c>
      <c r="E31" s="56"/>
      <c r="F31" s="2">
        <f t="shared" si="2"/>
        <v>11</v>
      </c>
      <c r="G31" s="35">
        <f t="shared" si="3"/>
        <v>2016</v>
      </c>
      <c r="H31" s="50" t="s">
        <v>47</v>
      </c>
      <c r="I31" s="49"/>
      <c r="J31" s="53"/>
      <c r="K31" s="49"/>
      <c r="L31" s="54"/>
      <c r="M31" s="54" t="str">
        <f t="shared" si="4"/>
        <v xml:space="preserve"> </v>
      </c>
      <c r="N31" s="54"/>
      <c r="O31" s="55"/>
      <c r="P31" s="18" t="str">
        <f t="shared" si="5"/>
        <v xml:space="preserve"> </v>
      </c>
    </row>
    <row r="32" spans="2:18">
      <c r="B32" s="2"/>
      <c r="C32" s="2"/>
      <c r="D32" s="2"/>
      <c r="E32" s="2"/>
      <c r="F32" s="2"/>
      <c r="G32" s="2"/>
      <c r="H32" s="26"/>
      <c r="I32" s="27"/>
      <c r="J32" s="8"/>
      <c r="K32" s="27"/>
      <c r="L32" s="15"/>
      <c r="M32" s="15"/>
      <c r="N32" s="16"/>
      <c r="O32" s="16"/>
      <c r="P32" s="16"/>
    </row>
    <row r="33" spans="2:16">
      <c r="B33" s="2"/>
      <c r="C33" s="2"/>
      <c r="D33" s="2"/>
      <c r="E33" s="2"/>
      <c r="F33" s="2"/>
      <c r="G33" s="2"/>
      <c r="H33" s="28"/>
      <c r="I33" s="28"/>
      <c r="J33" s="8"/>
      <c r="K33" s="28"/>
      <c r="L33" s="15"/>
      <c r="M33" s="15"/>
      <c r="N33" s="16"/>
      <c r="O33" s="16"/>
      <c r="P33" s="16"/>
    </row>
    <row r="34" spans="2:16">
      <c r="B34" s="2"/>
      <c r="C34" s="2"/>
      <c r="D34" s="2"/>
      <c r="E34" s="2"/>
      <c r="F34" s="2"/>
      <c r="G34" s="2"/>
      <c r="H34" s="28"/>
      <c r="I34" s="28"/>
      <c r="J34" s="8"/>
      <c r="K34" s="28"/>
      <c r="L34" s="15"/>
      <c r="M34" s="15"/>
      <c r="N34" s="16"/>
      <c r="O34" s="16"/>
      <c r="P34" s="16"/>
    </row>
    <row r="35" spans="2:16">
      <c r="B35" s="2"/>
      <c r="C35" s="2"/>
      <c r="D35" s="2"/>
      <c r="E35" s="2"/>
      <c r="F35" s="2"/>
      <c r="G35" s="2"/>
      <c r="H35" s="28"/>
      <c r="I35" s="28"/>
      <c r="J35" s="8"/>
      <c r="K35" s="28"/>
      <c r="L35" s="15"/>
      <c r="M35" s="15"/>
      <c r="N35" s="16"/>
      <c r="O35" s="16"/>
      <c r="P35" s="16"/>
    </row>
    <row r="36" spans="2:16">
      <c r="B36" s="2"/>
      <c r="C36" s="2"/>
      <c r="D36" s="2"/>
      <c r="E36" s="2"/>
      <c r="F36" s="2"/>
      <c r="G36" s="2"/>
      <c r="H36" s="28"/>
      <c r="I36" s="28"/>
      <c r="J36" s="8"/>
      <c r="K36" s="28"/>
      <c r="L36" s="15"/>
      <c r="M36" s="15"/>
      <c r="N36" s="16"/>
      <c r="O36" s="16"/>
      <c r="P36" s="16"/>
    </row>
    <row r="37" spans="2:16">
      <c r="B37" s="2"/>
      <c r="C37" s="2"/>
      <c r="D37" s="2"/>
      <c r="E37" s="2"/>
      <c r="F37" s="2"/>
      <c r="G37" s="2"/>
      <c r="H37" s="28"/>
      <c r="I37" s="28"/>
      <c r="J37" s="8"/>
      <c r="K37" s="28"/>
      <c r="L37" s="15"/>
      <c r="M37" s="15"/>
      <c r="N37" s="16"/>
      <c r="O37" s="16"/>
      <c r="P37" s="16"/>
    </row>
    <row r="38" spans="2:16">
      <c r="B38" s="2"/>
      <c r="C38" s="2"/>
      <c r="D38" s="2"/>
      <c r="E38" s="2"/>
      <c r="F38" s="2"/>
      <c r="G38" s="2"/>
      <c r="H38" s="28"/>
      <c r="I38" s="28"/>
      <c r="J38" s="8"/>
      <c r="K38" s="28"/>
      <c r="L38" s="15"/>
      <c r="M38" s="15"/>
      <c r="N38" s="16"/>
      <c r="O38" s="16"/>
      <c r="P38" s="16"/>
    </row>
    <row r="39" spans="2:16">
      <c r="B39" s="2"/>
      <c r="C39" s="2"/>
      <c r="D39" s="2"/>
      <c r="E39" s="2"/>
      <c r="F39" s="2"/>
      <c r="G39" s="2"/>
      <c r="H39" s="28"/>
      <c r="I39" s="28"/>
      <c r="J39" s="8"/>
      <c r="K39" s="28"/>
      <c r="L39" s="15"/>
      <c r="M39" s="15"/>
      <c r="N39" s="16"/>
      <c r="O39" s="16"/>
      <c r="P39" s="16"/>
    </row>
    <row r="40" spans="2:16">
      <c r="B40" s="2"/>
      <c r="C40" s="2"/>
      <c r="D40" s="2"/>
      <c r="E40" s="2"/>
      <c r="F40" s="2"/>
      <c r="G40" s="2"/>
      <c r="H40" s="28"/>
      <c r="I40" s="28"/>
      <c r="J40" s="8"/>
      <c r="K40" s="28"/>
      <c r="L40" s="15"/>
      <c r="M40" s="15"/>
      <c r="N40" s="16"/>
      <c r="O40" s="16"/>
      <c r="P40" s="16"/>
    </row>
    <row r="41" spans="2:16">
      <c r="B41" s="2"/>
      <c r="C41" s="2"/>
      <c r="D41" s="2"/>
      <c r="E41" s="2"/>
      <c r="F41" s="2"/>
      <c r="G41" s="2"/>
      <c r="H41" s="28"/>
      <c r="I41" s="28"/>
      <c r="J41" s="8"/>
      <c r="K41" s="28"/>
      <c r="L41" s="15"/>
      <c r="M41" s="15"/>
      <c r="N41" s="16"/>
      <c r="O41" s="16"/>
      <c r="P41" s="16"/>
    </row>
    <row r="42" spans="2:16">
      <c r="B42" s="2"/>
      <c r="C42" s="2"/>
      <c r="D42" s="2"/>
      <c r="E42" s="2"/>
      <c r="F42" s="2"/>
      <c r="G42" s="2"/>
      <c r="H42" s="28"/>
      <c r="I42" s="28"/>
      <c r="J42" s="8"/>
      <c r="K42" s="28"/>
      <c r="L42" s="15"/>
      <c r="M42" s="15"/>
      <c r="N42" s="16"/>
      <c r="O42" s="16"/>
      <c r="P42" s="16"/>
    </row>
    <row r="43" spans="2:16">
      <c r="B43" s="2"/>
      <c r="C43" s="2"/>
      <c r="D43" s="2"/>
      <c r="E43" s="2"/>
      <c r="F43" s="2"/>
      <c r="G43" s="2"/>
      <c r="H43" s="28"/>
      <c r="I43" s="28"/>
      <c r="J43" s="8"/>
      <c r="K43" s="28"/>
      <c r="L43" s="15"/>
      <c r="M43" s="15"/>
      <c r="N43" s="16"/>
      <c r="O43" s="16"/>
      <c r="P43" s="16"/>
    </row>
    <row r="44" spans="2:16">
      <c r="B44" s="2"/>
      <c r="C44" s="2"/>
      <c r="D44" s="2"/>
      <c r="E44" s="2"/>
      <c r="F44" s="2"/>
      <c r="G44" s="2"/>
      <c r="H44" s="28"/>
      <c r="I44" s="28"/>
      <c r="J44" s="8"/>
      <c r="K44" s="28"/>
      <c r="L44" s="15"/>
      <c r="M44" s="15"/>
      <c r="N44" s="16"/>
      <c r="O44" s="16"/>
      <c r="P44" s="16"/>
    </row>
    <row r="45" spans="2:16">
      <c r="B45" s="2"/>
      <c r="C45" s="2"/>
      <c r="D45" s="2"/>
      <c r="E45" s="2"/>
      <c r="F45" s="2"/>
      <c r="G45" s="2"/>
      <c r="H45" s="28"/>
      <c r="I45" s="28"/>
      <c r="J45" s="8"/>
      <c r="K45" s="28"/>
      <c r="L45" s="15"/>
      <c r="M45" s="15"/>
      <c r="N45" s="16"/>
      <c r="O45" s="16"/>
      <c r="P45" s="16"/>
    </row>
    <row r="46" spans="2:16" ht="15.75" thickBot="1">
      <c r="B46" s="2"/>
      <c r="C46" s="2"/>
      <c r="D46" s="2"/>
      <c r="E46" s="2"/>
      <c r="F46" s="2"/>
      <c r="G46" s="2"/>
      <c r="H46" s="29"/>
      <c r="I46" s="29"/>
      <c r="J46" s="9"/>
      <c r="K46" s="29"/>
      <c r="L46" s="15"/>
      <c r="M46" s="15"/>
      <c r="N46" s="17"/>
      <c r="O46" s="16"/>
      <c r="P46" s="16"/>
    </row>
  </sheetData>
  <dataConsolidate/>
  <mergeCells count="10">
    <mergeCell ref="K2:K3"/>
    <mergeCell ref="B5:G5"/>
    <mergeCell ref="N2:P3"/>
    <mergeCell ref="M2:M3"/>
    <mergeCell ref="L2:L3"/>
    <mergeCell ref="I2:J3"/>
    <mergeCell ref="G2:H2"/>
    <mergeCell ref="G3:H3"/>
    <mergeCell ref="A3:B3"/>
    <mergeCell ref="A2:B2"/>
  </mergeCells>
  <conditionalFormatting sqref="O8:O46 O32:P32 P32:P46">
    <cfRule type="colorScale" priority="23">
      <colorScale>
        <cfvo type="num" val="0"/>
        <cfvo type="num" val="1"/>
        <color theme="0" tint="-0.34998626667073579"/>
        <color rgb="FFFF00FF"/>
      </colorScale>
    </cfRule>
  </conditionalFormatting>
  <conditionalFormatting sqref="C7:D31 F7:G31">
    <cfRule type="containsBlanks" dxfId="10" priority="31">
      <formula>LEN(TRIM(C7))=0</formula>
    </cfRule>
  </conditionalFormatting>
  <conditionalFormatting sqref="R21">
    <cfRule type="colorScale" priority="17">
      <colorScale>
        <cfvo type="num" val="0"/>
        <cfvo type="num" val="100"/>
        <color rgb="FFF68EDB"/>
        <color rgb="FF9933FF"/>
      </colorScale>
    </cfRule>
  </conditionalFormatting>
  <conditionalFormatting sqref="H7:O31">
    <cfRule type="containsBlanks" dxfId="9" priority="16">
      <formula>LEN(TRIM(H7))=0</formula>
    </cfRule>
  </conditionalFormatting>
  <conditionalFormatting sqref="H32:P46">
    <cfRule type="cellIs" dxfId="8" priority="14" operator="equal">
      <formula>$G$32</formula>
    </cfRule>
  </conditionalFormatting>
  <conditionalFormatting sqref="E32:E46">
    <cfRule type="cellIs" dxfId="7" priority="12" operator="equal">
      <formula>$F$32</formula>
    </cfRule>
  </conditionalFormatting>
  <conditionalFormatting sqref="B32:B46">
    <cfRule type="cellIs" dxfId="6" priority="11" operator="equal">
      <formula>$F$32</formula>
    </cfRule>
  </conditionalFormatting>
  <conditionalFormatting sqref="L8:L31 M33:M46 L7:O7 M7:O31">
    <cfRule type="colorScale" priority="9">
      <colorScale>
        <cfvo type="num" val="0"/>
        <cfvo type="num" val="1"/>
        <color rgb="FFF68EDB"/>
        <color rgb="FFFDC3F9"/>
      </colorScale>
    </cfRule>
  </conditionalFormatting>
  <conditionalFormatting sqref="P7:P31">
    <cfRule type="colorScale" priority="29">
      <colorScale>
        <cfvo type="num" val="0"/>
        <cfvo type="num" val="1"/>
        <cfvo type="num" val="2"/>
        <color rgb="FFFFFFC5"/>
        <color rgb="FFFDC3F9"/>
        <color theme="0"/>
      </colorScale>
    </cfRule>
  </conditionalFormatting>
  <conditionalFormatting sqref="P7:P31">
    <cfRule type="containsBlanks" dxfId="5" priority="6">
      <formula>LEN(TRIM(P7))=0</formula>
    </cfRule>
  </conditionalFormatting>
  <conditionalFormatting sqref="B7:B31">
    <cfRule type="cellIs" dxfId="4" priority="4" operator="equal">
      <formula>$K$2</formula>
    </cfRule>
  </conditionalFormatting>
  <conditionalFormatting sqref="E7:E31">
    <cfRule type="cellIs" dxfId="3" priority="3" operator="equal">
      <formula>$M$2</formula>
    </cfRule>
  </conditionalFormatting>
  <conditionalFormatting sqref="C32:D46">
    <cfRule type="cellIs" dxfId="2" priority="2" operator="equal">
      <formula>$F$32</formula>
    </cfRule>
  </conditionalFormatting>
  <conditionalFormatting sqref="F32:G46">
    <cfRule type="cellIs" dxfId="1" priority="1" operator="equal">
      <formula>$F$32</formula>
    </cfRule>
  </conditionalFormatting>
  <dataValidations count="1">
    <dataValidation type="list" allowBlank="1" showInputMessage="1" showErrorMessage="1" errorTitle="mauvai choiex de boite" error="cette boite de vitesse n'existe pas" promptTitle="boite de vitesse" prompt="choisir dans la liste la boite de vitesse approprié" sqref="J7:J46">
      <formula1>"automatique,mécanique"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B2:R56"/>
  <sheetViews>
    <sheetView tabSelected="1" zoomScale="120" zoomScaleNormal="120" workbookViewId="0">
      <selection activeCell="G7" sqref="G7"/>
    </sheetView>
  </sheetViews>
  <sheetFormatPr baseColWidth="10" defaultRowHeight="15"/>
  <cols>
    <col min="1" max="1" width="17.85546875" customWidth="1"/>
    <col min="2" max="2" width="8.140625" customWidth="1"/>
    <col min="3" max="3" width="12.7109375" bestFit="1" customWidth="1"/>
    <col min="4" max="4" width="3.7109375" bestFit="1" customWidth="1"/>
    <col min="5" max="5" width="12.7109375" bestFit="1" customWidth="1"/>
    <col min="6" max="6" width="5.7109375" customWidth="1"/>
    <col min="7" max="8" width="13.7109375" customWidth="1"/>
    <col min="9" max="9" width="5.7109375" customWidth="1"/>
    <col min="10" max="10" width="19.5703125" style="41" bestFit="1" customWidth="1"/>
    <col min="11" max="11" width="5.7109375" customWidth="1"/>
    <col min="12" max="12" width="11.42578125" style="40"/>
    <col min="13" max="13" width="5.7109375" customWidth="1"/>
    <col min="14" max="14" width="17.7109375" style="40" bestFit="1" customWidth="1"/>
    <col min="15" max="15" width="2.140625" customWidth="1"/>
    <col min="16" max="16" width="28.7109375" bestFit="1" customWidth="1"/>
  </cols>
  <sheetData>
    <row r="2" spans="2:18" ht="15" customHeight="1">
      <c r="C2" s="68" t="s">
        <v>21</v>
      </c>
      <c r="D2" s="68"/>
      <c r="E2" s="68"/>
      <c r="F2" s="67" t="s">
        <v>23</v>
      </c>
      <c r="G2" s="67"/>
      <c r="H2" s="67"/>
      <c r="I2" s="67"/>
      <c r="J2" s="67"/>
      <c r="K2" s="67"/>
      <c r="L2" s="67"/>
      <c r="M2" s="67"/>
      <c r="N2" s="67"/>
    </row>
    <row r="3" spans="2:18" ht="15" customHeight="1">
      <c r="C3" s="68">
        <f ca="1">TODAY()</f>
        <v>42693</v>
      </c>
      <c r="D3" s="68"/>
      <c r="E3" s="68"/>
      <c r="F3" s="67"/>
      <c r="G3" s="67"/>
      <c r="H3" s="67"/>
      <c r="I3" s="67"/>
      <c r="J3" s="67"/>
      <c r="K3" s="67"/>
      <c r="L3" s="67"/>
      <c r="M3" s="67"/>
      <c r="N3" s="67"/>
      <c r="R3" s="59"/>
    </row>
    <row r="5" spans="2:18">
      <c r="C5" s="73" t="s">
        <v>20</v>
      </c>
      <c r="D5" s="73"/>
      <c r="E5" s="73"/>
      <c r="G5" s="73" t="s">
        <v>11</v>
      </c>
      <c r="H5" s="73"/>
      <c r="I5" s="57"/>
      <c r="J5" s="57" t="s">
        <v>9</v>
      </c>
      <c r="L5" s="57" t="s">
        <v>7</v>
      </c>
      <c r="M5" s="57"/>
      <c r="N5" s="57" t="s">
        <v>12</v>
      </c>
      <c r="O5" s="57"/>
    </row>
    <row r="6" spans="2:18" ht="5.0999999999999996" customHeight="1">
      <c r="C6" s="20"/>
      <c r="D6" s="20"/>
      <c r="E6" s="20"/>
      <c r="G6" s="20"/>
      <c r="H6" s="20"/>
      <c r="J6" s="42"/>
      <c r="L6" s="21"/>
      <c r="N6" s="21"/>
    </row>
    <row r="7" spans="2:18" ht="24.95" customHeight="1">
      <c r="C7" s="39">
        <f>IF(ISBLANK(listing!$K$2)," ",listing!$K$2)</f>
        <v>42681</v>
      </c>
      <c r="D7" s="25" t="str">
        <f>IF(ISBLANK(listing!$K$2)," ",listing!$L$2)</f>
        <v>au</v>
      </c>
      <c r="E7" s="38">
        <f>IF(ISBLANK(listing!$K$2)," ",listing!M2)</f>
        <v>42688</v>
      </c>
      <c r="F7" s="22"/>
      <c r="G7" s="24" t="str">
        <f>IF(B8=0," ",IF('feuil formules'!$E$7='feuil formules'!$E$7,IF(ISBLANK(listing!H7)," ",listing!H7)))</f>
        <v>A</v>
      </c>
      <c r="H7" s="24" t="str">
        <f>IF(B8=0," ",IF('feuil formules'!$E$7='feuil formules'!$E$7,IF(ISBLANK(listing!I7)," ",listing!I7)))</f>
        <v>ZB-252-AC</v>
      </c>
      <c r="I7" s="58"/>
      <c r="J7" s="24" t="str">
        <f>IF(B8=0," ",IF('feuil formules'!$H$7='feuil formules'!$H$7,IF(ISBLANK(listing!K7)," ",listing!K7)))</f>
        <v>TOTO</v>
      </c>
      <c r="K7" s="58"/>
      <c r="L7" s="43">
        <f>IF(B8=0," ",IF('feuil formules'!$J$7='feuil formules'!$J$7,IF(ISBLANK(listing!O7)," ",listing!O7)))</f>
        <v>10</v>
      </c>
      <c r="M7" s="58"/>
      <c r="N7" s="23">
        <f>IF(B8=0," ",IF('feuil formules'!$J$7='feuil formules'!$J$7,IF(ISBLANK(listing!P7)," ",listing!P7)))</f>
        <v>70</v>
      </c>
    </row>
    <row r="8" spans="2:18" ht="14.25" customHeight="1">
      <c r="B8" s="66">
        <f>DAY(listing!K2)</f>
        <v>7</v>
      </c>
      <c r="C8" s="1"/>
      <c r="D8" s="1"/>
      <c r="E8" s="36"/>
      <c r="G8" s="24"/>
      <c r="H8" s="59"/>
      <c r="I8" s="59"/>
      <c r="J8" s="24"/>
      <c r="K8" s="59"/>
      <c r="L8" s="43"/>
      <c r="M8" s="59"/>
      <c r="N8" s="43"/>
    </row>
    <row r="9" spans="2:18" ht="24.95" customHeight="1">
      <c r="C9" s="1"/>
      <c r="D9" s="1"/>
      <c r="E9" s="37"/>
      <c r="G9" s="24" t="str">
        <f>IF(ISBLANK('feuil formules'!$E$7)," ",IF('feuil formules'!$E$7='feuil formules'!$E$7,IF(ISBLANK(listing!H8)," ",listing!H8)))</f>
        <v>B</v>
      </c>
      <c r="H9" s="24" t="str">
        <f>IF(ISBLANK('feuil formules'!$E$7)," ",IF('feuil formules'!$E$7='feuil formules'!$E$7,IF(ISBLANK(listing!I8)," ",listing!I8)))</f>
        <v xml:space="preserve"> </v>
      </c>
      <c r="I9" s="59"/>
      <c r="J9" s="24" t="str">
        <f>IF(ISBLANK('feuil formules'!$H$9)," ",IF('feuil formules'!$H$9='feuil formules'!$H$9,IF(ISBLANK(listing!K8)," ",listing!K8)))</f>
        <v xml:space="preserve"> </v>
      </c>
      <c r="K9" s="59"/>
      <c r="L9" s="43" t="str">
        <f>IF(ISBLANK('feuil formules'!$J$9)," ",IF('feuil formules'!$J$9='feuil formules'!$J$9,IF(ISBLANK(listing!O8)," ",listing!O8)))</f>
        <v xml:space="preserve"> </v>
      </c>
      <c r="M9" s="59"/>
      <c r="N9" s="23" t="str">
        <f>IF(ISBLANK('feuil formules'!$J$9)," ",IF('feuil formules'!$J$9='feuil formules'!$J$9,IF(ISBLANK(listing!P8)," ",listing!P8)))</f>
        <v xml:space="preserve"> </v>
      </c>
    </row>
    <row r="10" spans="2:18" ht="5.0999999999999996" customHeight="1">
      <c r="C10" s="1"/>
      <c r="D10" s="1"/>
      <c r="E10" s="37"/>
      <c r="G10" s="24"/>
      <c r="H10" s="59"/>
      <c r="I10" s="59"/>
      <c r="J10" s="24"/>
      <c r="K10" s="59"/>
      <c r="L10" s="43"/>
      <c r="M10" s="59"/>
      <c r="N10" s="60"/>
    </row>
    <row r="11" spans="2:18" ht="24.95" customHeight="1">
      <c r="C11" s="37"/>
      <c r="D11" s="37"/>
      <c r="E11" s="37"/>
      <c r="G11" s="24" t="str">
        <f>IF(ISBLANK('feuil formules'!$E$7)," ",IF('feuil formules'!$E$7='feuil formules'!$E$7,IF(ISBLANK(listing!H9)," ",listing!H9)))</f>
        <v>C</v>
      </c>
      <c r="H11" s="24" t="str">
        <f>IF(ISBLANK('feuil formules'!$E$7)," ",IF('feuil formules'!$E$7='feuil formules'!$E$7,IF(ISBLANK(listing!I9)," ",listing!I9)))</f>
        <v xml:space="preserve"> </v>
      </c>
      <c r="I11" s="59"/>
      <c r="J11" s="24" t="str">
        <f>IF(ISBLANK('feuil formules'!$H$11)," ",IF('feuil formules'!$H$11='feuil formules'!$H$11,IF(ISBLANK(listing!K9)," ",listing!K9)))</f>
        <v xml:space="preserve"> </v>
      </c>
      <c r="K11" s="59"/>
      <c r="L11" s="43" t="str">
        <f>IF(ISBLANK('feuil formules'!$J$11)," ",IF('feuil formules'!$J$11='feuil formules'!$J$11,IF(ISBLANK(listing!O9)," ",listing!O9)))</f>
        <v xml:space="preserve"> </v>
      </c>
      <c r="M11" s="59"/>
      <c r="N11" s="23" t="str">
        <f>IF(ISBLANK('feuil formules'!$J$11)," ",IF('feuil formules'!$J$11='feuil formules'!$J$11,IF(ISBLANK(listing!P9)," ",listing!P9)))</f>
        <v xml:space="preserve"> </v>
      </c>
    </row>
    <row r="12" spans="2:18" ht="5.0999999999999996" customHeight="1">
      <c r="C12" s="45"/>
      <c r="D12" s="45"/>
      <c r="E12" s="45"/>
      <c r="G12" s="24"/>
      <c r="H12" s="59"/>
      <c r="I12" s="59"/>
      <c r="J12" s="24"/>
      <c r="K12" s="59"/>
      <c r="L12" s="43"/>
      <c r="M12" s="59"/>
      <c r="N12" s="60"/>
    </row>
    <row r="13" spans="2:18" ht="24.95" customHeight="1">
      <c r="D13" s="44"/>
      <c r="E13" s="44"/>
      <c r="G13" s="61" t="str">
        <f>IF(ISBLANK('feuil formules'!$E$7)," ",IF('feuil formules'!$E$7='feuil formules'!$E$7,IF(ISBLANK(listing!H10)," ",listing!H10)))</f>
        <v>D</v>
      </c>
      <c r="H13" s="61" t="str">
        <f>IF(ISBLANK('feuil formules'!$E$7)," ",IF('feuil formules'!$E$7='feuil formules'!$E$7,IF(ISBLANK(listing!I10)," ",listing!I10)))</f>
        <v xml:space="preserve"> </v>
      </c>
      <c r="I13" s="59"/>
      <c r="J13" s="24" t="str">
        <f>IF(ISBLANK('feuil formules'!$H$13)," ",IF('feuil formules'!$H$13='feuil formules'!$H$13,IF(ISBLANK(listing!K10)," ",listing!K10)))</f>
        <v xml:space="preserve"> </v>
      </c>
      <c r="K13" s="59"/>
      <c r="L13" s="43" t="str">
        <f>IF(ISBLANK('feuil formules'!$J$13)," ",IF('feuil formules'!$J$13='feuil formules'!$J$13,IF(ISBLANK(listing!O10)," ",listing!O10)))</f>
        <v xml:space="preserve"> </v>
      </c>
      <c r="M13" s="59"/>
      <c r="N13" s="23" t="str">
        <f>IF(ISBLANK('feuil formules'!$J$13)," ",IF('feuil formules'!$J$13='feuil formules'!$J$13,IF(ISBLANK(listing!P10)," ",listing!P10)))</f>
        <v xml:space="preserve"> </v>
      </c>
    </row>
    <row r="14" spans="2:18" ht="5.0999999999999996" customHeight="1">
      <c r="C14" s="1"/>
      <c r="D14" s="1"/>
      <c r="E14" s="37"/>
      <c r="G14" s="62"/>
      <c r="H14" s="59"/>
      <c r="I14" s="59"/>
      <c r="J14" s="24"/>
      <c r="K14" s="59"/>
      <c r="L14" s="43"/>
      <c r="M14" s="59"/>
      <c r="N14" s="60"/>
    </row>
    <row r="15" spans="2:18" ht="24.95" customHeight="1">
      <c r="B15" s="70" t="s">
        <v>22</v>
      </c>
      <c r="C15" s="70"/>
      <c r="D15" s="47"/>
      <c r="E15" s="37"/>
      <c r="G15" s="24" t="str">
        <f>IF(ISBLANK('feuil formules'!$E$7)," ",IF('feuil formules'!$E$7='feuil formules'!$E$7,IF(ISBLANK(listing!H11)," ",listing!H11)))</f>
        <v>E</v>
      </c>
      <c r="H15" s="24" t="str">
        <f>IF(ISBLANK('feuil formules'!$E$7)," ",IF('feuil formules'!$E$7='feuil formules'!$E$7,IF(ISBLANK(listing!I11)," ",listing!I11)))</f>
        <v xml:space="preserve"> </v>
      </c>
      <c r="I15" s="59"/>
      <c r="J15" s="24" t="str">
        <f>IF(ISBLANK('feuil formules'!$H$15)," ",IF('feuil formules'!$H$15='feuil formules'!$H$15,IF(ISBLANK(listing!K11)," ",listing!K11)))</f>
        <v xml:space="preserve"> </v>
      </c>
      <c r="K15" s="59"/>
      <c r="L15" s="43" t="str">
        <f>IF(ISBLANK('feuil formules'!$J$15)," ",IF('feuil formules'!$J$15='feuil formules'!$J$15,IF(ISBLANK(listing!O11)," ",listing!O11)))</f>
        <v xml:space="preserve"> </v>
      </c>
      <c r="M15" s="59"/>
      <c r="N15" s="23" t="str">
        <f>IF(ISBLANK('feuil formules'!$J$15)," ",IF('feuil formules'!$J$15='feuil formules'!$J$15,IF(ISBLANK(listing!P11)," ",listing!P11)))</f>
        <v xml:space="preserve"> </v>
      </c>
      <c r="P15" s="46"/>
    </row>
    <row r="16" spans="2:18" ht="5.0999999999999996" customHeight="1">
      <c r="B16" s="71"/>
      <c r="C16" s="71"/>
      <c r="D16" s="45"/>
      <c r="E16" s="37"/>
      <c r="G16" s="24"/>
      <c r="H16" s="59"/>
      <c r="I16" s="59"/>
      <c r="J16" s="24"/>
      <c r="K16" s="59"/>
      <c r="L16" s="43"/>
      <c r="M16" s="59"/>
      <c r="N16" s="60"/>
    </row>
    <row r="17" spans="2:16" ht="24.95" customHeight="1">
      <c r="B17" s="72">
        <f>listing!$R$21</f>
        <v>70</v>
      </c>
      <c r="C17" s="72"/>
      <c r="D17" s="48"/>
      <c r="E17" s="37"/>
      <c r="G17" s="24" t="str">
        <f>IF(ISBLANK('feuil formules'!$E$7)," ",IF('feuil formules'!$E$7='feuil formules'!$E$7,IF(ISBLANK(listing!H12)," ",listing!H12)))</f>
        <v>F</v>
      </c>
      <c r="H17" s="24" t="str">
        <f>IF(ISBLANK('feuil formules'!$E$7)," ",IF('feuil formules'!$E$7='feuil formules'!$E$7,IF(ISBLANK(listing!I12)," ",listing!I12)))</f>
        <v xml:space="preserve"> </v>
      </c>
      <c r="I17" s="59"/>
      <c r="J17" s="24" t="str">
        <f>IF(ISBLANK('feuil formules'!$H$17)," ",IF('feuil formules'!$H$17='feuil formules'!$H$17,IF(ISBLANK(listing!K12)," ",listing!K12)))</f>
        <v xml:space="preserve"> </v>
      </c>
      <c r="K17" s="59"/>
      <c r="L17" s="43" t="str">
        <f>IF(ISBLANK('feuil formules'!$J$17)," ",IF('feuil formules'!$J$17='feuil formules'!$J$17,IF(ISBLANK(listing!O12)," ",listing!O12)))</f>
        <v xml:space="preserve"> </v>
      </c>
      <c r="M17" s="59"/>
      <c r="N17" s="23" t="str">
        <f>IF(ISBLANK('feuil formules'!$J$17)," ",IF('feuil formules'!$J$17='feuil formules'!$J$17,IF(ISBLANK(listing!P12)," ",listing!P12)))</f>
        <v xml:space="preserve"> </v>
      </c>
      <c r="P17" s="44"/>
    </row>
    <row r="18" spans="2:16" ht="5.0999999999999996" customHeight="1">
      <c r="C18" s="1"/>
      <c r="D18" s="1"/>
      <c r="E18" s="37"/>
      <c r="G18" s="24"/>
      <c r="H18" s="59"/>
      <c r="I18" s="59"/>
      <c r="J18" s="24"/>
      <c r="K18" s="59"/>
      <c r="L18" s="43"/>
      <c r="M18" s="59"/>
      <c r="N18" s="60"/>
    </row>
    <row r="19" spans="2:16" ht="24.95" customHeight="1">
      <c r="C19" s="1"/>
      <c r="D19" s="1"/>
      <c r="E19" s="37"/>
      <c r="G19" s="24" t="str">
        <f>IF(ISBLANK('feuil formules'!$E$7)," ",IF('feuil formules'!$E$7='feuil formules'!$E$7,IF(ISBLANK(listing!H13)," ",listing!H13)))</f>
        <v>G</v>
      </c>
      <c r="H19" s="24" t="str">
        <f>IF(ISBLANK('feuil formules'!$E$7)," ",IF('feuil formules'!$E$7='feuil formules'!$E$7,IF(ISBLANK(listing!I13)," ",listing!I13)))</f>
        <v xml:space="preserve"> </v>
      </c>
      <c r="I19" s="59"/>
      <c r="J19" s="24" t="str">
        <f>IF(ISBLANK('feuil formules'!$H$19)," ",IF('feuil formules'!$H$19='feuil formules'!$H$19,IF(ISBLANK(listing!K13)," ",listing!K13)))</f>
        <v xml:space="preserve"> </v>
      </c>
      <c r="K19" s="59"/>
      <c r="L19" s="43" t="str">
        <f>IF(ISBLANK('feuil formules'!$J$19)," ",IF('feuil formules'!$J$19='feuil formules'!$J$19,IF(ISBLANK(listing!O13)," ",listing!O13)))</f>
        <v xml:space="preserve"> </v>
      </c>
      <c r="M19" s="59"/>
      <c r="N19" s="23" t="str">
        <f>IF(ISBLANK('feuil formules'!$J$19)," ",IF('feuil formules'!$J$19='feuil formules'!$J$19,IF(ISBLANK(listing!P13)," ",listing!P13)))</f>
        <v xml:space="preserve"> </v>
      </c>
    </row>
    <row r="20" spans="2:16" ht="5.0999999999999996" customHeight="1">
      <c r="C20" s="1"/>
      <c r="D20" s="1"/>
      <c r="E20" s="37"/>
      <c r="G20" s="24"/>
      <c r="H20" s="59"/>
      <c r="I20" s="59"/>
      <c r="J20" s="24"/>
      <c r="K20" s="59"/>
      <c r="L20" s="43"/>
      <c r="M20" s="59"/>
      <c r="N20" s="60"/>
    </row>
    <row r="21" spans="2:16" ht="24.95" customHeight="1">
      <c r="B21" s="69"/>
      <c r="C21" s="69"/>
      <c r="D21" s="1"/>
      <c r="E21" s="37"/>
      <c r="G21" s="24" t="str">
        <f>IF(ISBLANK('feuil formules'!$E$7)," ",IF('feuil formules'!$E$7='feuil formules'!$E$7,IF(ISBLANK(listing!H14)," ",listing!H14)))</f>
        <v>H</v>
      </c>
      <c r="H21" s="24" t="str">
        <f>IF(ISBLANK('feuil formules'!$E$7)," ",IF('feuil formules'!$E$7='feuil formules'!$E$7,IF(ISBLANK(listing!I14)," ",listing!I14)))</f>
        <v xml:space="preserve"> </v>
      </c>
      <c r="I21" s="59"/>
      <c r="J21" s="24" t="str">
        <f>IF(ISBLANK('feuil formules'!$H$21)," ",IF('feuil formules'!$H$21='feuil formules'!$H$21,IF(ISBLANK(listing!K14)," ",listing!K14)))</f>
        <v xml:space="preserve"> </v>
      </c>
      <c r="K21" s="59"/>
      <c r="L21" s="43" t="str">
        <f>IF(ISBLANK('feuil formules'!$J$21)," ",IF('feuil formules'!$J$21='feuil formules'!$J$21,IF(ISBLANK(listing!O14)," ",listing!O14)))</f>
        <v xml:space="preserve"> </v>
      </c>
      <c r="M21" s="59"/>
      <c r="N21" s="23" t="str">
        <f>IF(ISBLANK('feuil formules'!$J$21)," ",IF('feuil formules'!$J$21='feuil formules'!$J$21,IF(ISBLANK(listing!P14)," ",listing!P14)))</f>
        <v xml:space="preserve"> </v>
      </c>
    </row>
    <row r="22" spans="2:16" ht="5.0999999999999996" customHeight="1">
      <c r="C22" s="1"/>
      <c r="D22" s="1"/>
      <c r="E22" s="37"/>
      <c r="G22" s="24"/>
      <c r="H22" s="59"/>
      <c r="I22" s="59"/>
      <c r="J22" s="24"/>
      <c r="K22" s="59"/>
      <c r="L22" s="43"/>
      <c r="M22" s="59"/>
      <c r="N22" s="60"/>
    </row>
    <row r="23" spans="2:16" ht="24.95" customHeight="1">
      <c r="C23" s="1"/>
      <c r="D23" s="1"/>
      <c r="E23" s="37"/>
      <c r="G23" s="24" t="str">
        <f>IF(ISBLANK('feuil formules'!$E$7)," ",IF('feuil formules'!$E$7='feuil formules'!$E$7,IF(ISBLANK(listing!H15)," ",listing!H15)))</f>
        <v>I</v>
      </c>
      <c r="H23" s="24" t="str">
        <f>IF(ISBLANK('feuil formules'!$E$7)," ",IF('feuil formules'!$E$7='feuil formules'!$E$7,IF(ISBLANK(listing!I15)," ",listing!I15)))</f>
        <v xml:space="preserve"> </v>
      </c>
      <c r="I23" s="59"/>
      <c r="J23" s="24" t="str">
        <f>IF(ISBLANK('feuil formules'!$H$23)," ",IF('feuil formules'!$H$23='feuil formules'!$H$23,IF(ISBLANK(listing!K15)," ",listing!K15)))</f>
        <v xml:space="preserve"> </v>
      </c>
      <c r="K23" s="59"/>
      <c r="L23" s="43" t="str">
        <f>IF(ISBLANK('feuil formules'!$J$23)," ",IF('feuil formules'!$J$23='feuil formules'!$J$23,IF(ISBLANK(listing!O15)," ",listing!O15)))</f>
        <v xml:space="preserve"> </v>
      </c>
      <c r="M23" s="59"/>
      <c r="N23" s="23" t="str">
        <f>IF(ISBLANK('feuil formules'!$J$23)," ",IF('feuil formules'!$J$23='feuil formules'!$J$23,IF(ISBLANK(listing!P15)," ",listing!P15)))</f>
        <v xml:space="preserve"> </v>
      </c>
    </row>
    <row r="24" spans="2:16" ht="5.0999999999999996" customHeight="1">
      <c r="C24" s="1"/>
      <c r="D24" s="1"/>
      <c r="E24" s="37"/>
      <c r="G24" s="24"/>
      <c r="H24" s="59"/>
      <c r="I24" s="59"/>
      <c r="J24" s="24"/>
      <c r="K24" s="59"/>
      <c r="L24" s="63"/>
      <c r="M24" s="59"/>
      <c r="N24" s="64"/>
    </row>
    <row r="25" spans="2:16" ht="24.95" customHeight="1">
      <c r="C25" s="1"/>
      <c r="D25" s="1"/>
      <c r="E25" s="37"/>
      <c r="G25" s="24" t="str">
        <f>IF(ISBLANK('feuil formules'!$E$7)," ",IF('feuil formules'!$E$7='feuil formules'!$E$7,IF(ISBLANK(listing!H16)," ",listing!H16)))</f>
        <v>J</v>
      </c>
      <c r="H25" s="24" t="str">
        <f>IF(ISBLANK('feuil formules'!$E$7)," ",IF('feuil formules'!$E$7='feuil formules'!$E$7,IF(ISBLANK(listing!I16)," ",listing!I16)))</f>
        <v xml:space="preserve"> </v>
      </c>
      <c r="I25" s="59"/>
      <c r="J25" s="24" t="str">
        <f>IF(ISBLANK('feuil formules'!$H$25)," ",IF('feuil formules'!$H$25='feuil formules'!$H$25,IF(ISBLANK(listing!K16)," ",listing!K16)))</f>
        <v xml:space="preserve"> </v>
      </c>
      <c r="K25" s="59"/>
      <c r="L25" s="43" t="str">
        <f>IF(ISBLANK('feuil formules'!$J$25)," ",IF('feuil formules'!$J$25='feuil formules'!$J$25,IF(ISBLANK(listing!O16)," ",listing!O16)))</f>
        <v xml:space="preserve"> </v>
      </c>
      <c r="M25" s="59"/>
      <c r="N25" s="23" t="str">
        <f>IF(ISBLANK('feuil formules'!$J$25)," ",IF('feuil formules'!$J$25='feuil formules'!$J$25,IF(ISBLANK(listing!P16)," ",listing!P16)))</f>
        <v xml:space="preserve"> </v>
      </c>
    </row>
    <row r="26" spans="2:16" ht="5.0999999999999996" customHeight="1">
      <c r="C26" s="1"/>
      <c r="D26" s="1"/>
      <c r="E26" s="37"/>
      <c r="G26" s="24"/>
      <c r="H26" s="59"/>
      <c r="I26" s="59"/>
      <c r="J26" s="24"/>
      <c r="K26" s="59"/>
      <c r="L26" s="43"/>
      <c r="M26" s="59"/>
      <c r="N26" s="23"/>
    </row>
    <row r="27" spans="2:16" ht="24.75" customHeight="1">
      <c r="C27" s="1"/>
      <c r="D27" s="1"/>
      <c r="E27" s="37"/>
      <c r="G27" s="24" t="str">
        <f>IF(ISBLANK('feuil formules'!$E$7)," ",IF('feuil formules'!$E$7='feuil formules'!$E$7,IF(ISBLANK(listing!H17)," ",listing!H17)))</f>
        <v>K</v>
      </c>
      <c r="H27" s="24" t="str">
        <f>IF(ISBLANK('feuil formules'!$E$7)," ",IF('feuil formules'!$E$7='feuil formules'!$E$7,IF(ISBLANK(listing!I17)," ",listing!I17)))</f>
        <v xml:space="preserve"> </v>
      </c>
      <c r="I27" s="59"/>
      <c r="J27" s="24" t="str">
        <f>IF(ISBLANK('feuil formules'!$H$27)," ",IF('feuil formules'!$H$27='feuil formules'!$H$27,IF(ISBLANK(listing!K17)," ",listing!K17)))</f>
        <v xml:space="preserve"> </v>
      </c>
      <c r="K27" s="59"/>
      <c r="L27" s="43" t="str">
        <f>IF(ISBLANK('feuil formules'!$J$27)," ",IF('feuil formules'!$J$27='feuil formules'!$J$27,IF(ISBLANK(listing!O17)," ",listing!O17)))</f>
        <v xml:space="preserve"> </v>
      </c>
      <c r="M27" s="59"/>
      <c r="N27" s="23" t="str">
        <f>IF(ISBLANK('feuil formules'!$J$27)," ",IF('feuil formules'!$J$27='feuil formules'!$J$27,IF(ISBLANK(listing!P17)," ",listing!P17)))</f>
        <v xml:space="preserve"> </v>
      </c>
    </row>
    <row r="28" spans="2:16" ht="4.5" customHeight="1">
      <c r="C28" s="1"/>
      <c r="D28" s="1"/>
      <c r="E28" s="37"/>
      <c r="G28" s="24"/>
      <c r="H28" s="59"/>
      <c r="I28" s="59"/>
      <c r="J28" s="24"/>
      <c r="K28" s="59"/>
      <c r="L28" s="43"/>
      <c r="M28" s="59"/>
      <c r="N28" s="23"/>
    </row>
    <row r="29" spans="2:16" ht="24.75" customHeight="1">
      <c r="C29" s="1"/>
      <c r="D29" s="1"/>
      <c r="E29" s="37"/>
      <c r="G29" s="24" t="str">
        <f>IF(ISBLANK('feuil formules'!$E$7)," ",IF('feuil formules'!$E$7='feuil formules'!$E$7,IF(ISBLANK(listing!H18)," ",listing!H18)))</f>
        <v>L</v>
      </c>
      <c r="H29" s="24" t="str">
        <f>IF(ISBLANK('feuil formules'!$E$7)," ",IF('feuil formules'!$E$7='feuil formules'!$E$7,IF(ISBLANK(listing!I18)," ",listing!I18)))</f>
        <v xml:space="preserve"> </v>
      </c>
      <c r="I29" s="59"/>
      <c r="J29" s="24" t="str">
        <f>IF(ISBLANK('feuil formules'!$H$29)," ",IF('feuil formules'!$H$29='feuil formules'!$H$29,IF(ISBLANK(listing!K18)," ",listing!K18)))</f>
        <v xml:space="preserve"> </v>
      </c>
      <c r="K29" s="59"/>
      <c r="L29" s="43" t="str">
        <f>IF(ISBLANK('feuil formules'!$J$29)," ",IF('feuil formules'!$J$29='feuil formules'!$J$29,IF(ISBLANK(listing!O18)," ",listing!O18)))</f>
        <v xml:space="preserve"> </v>
      </c>
      <c r="M29" s="59"/>
      <c r="N29" s="23" t="str">
        <f>IF(ISBLANK('feuil formules'!$J$29)," ",IF('feuil formules'!$J$29='feuil formules'!$J$29,IF(ISBLANK(listing!P18)," ",listing!P18)))</f>
        <v xml:space="preserve"> </v>
      </c>
    </row>
    <row r="30" spans="2:16" ht="4.5" customHeight="1">
      <c r="C30" s="1"/>
      <c r="D30" s="1"/>
      <c r="E30" s="37"/>
      <c r="G30" s="24"/>
      <c r="H30" s="59"/>
      <c r="I30" s="59"/>
      <c r="J30" s="24"/>
      <c r="K30" s="59"/>
      <c r="L30" s="43"/>
      <c r="M30" s="59"/>
      <c r="N30" s="23"/>
    </row>
    <row r="31" spans="2:16" ht="24.75" customHeight="1">
      <c r="C31" s="1"/>
      <c r="D31" s="1"/>
      <c r="E31" s="37"/>
      <c r="G31" s="24" t="str">
        <f>IF(ISBLANK('feuil formules'!$E$7)," ",IF('feuil formules'!$E$7='feuil formules'!$E$7,IF(ISBLANK(listing!H19)," ",listing!H19)))</f>
        <v>M</v>
      </c>
      <c r="H31" s="24" t="str">
        <f>IF(ISBLANK('feuil formules'!$E$7)," ",IF('feuil formules'!$E$7='feuil formules'!$E$7,IF(ISBLANK(listing!I19)," ",listing!I19)))</f>
        <v xml:space="preserve"> </v>
      </c>
      <c r="I31" s="59"/>
      <c r="J31" s="24" t="str">
        <f>IF(ISBLANK('feuil formules'!$H$31)," ",IF('feuil formules'!$H$31='feuil formules'!$H$31,IF(ISBLANK(listing!K19)," ",listing!K19)))</f>
        <v xml:space="preserve"> </v>
      </c>
      <c r="K31" s="59"/>
      <c r="L31" s="43" t="str">
        <f>IF(ISBLANK('feuil formules'!$J$31)," ",IF('feuil formules'!$J$31='feuil formules'!$J$31,IF(ISBLANK(listing!O19)," ",listing!O19)))</f>
        <v xml:space="preserve"> </v>
      </c>
      <c r="M31" s="59"/>
      <c r="N31" s="23" t="str">
        <f>IF(ISBLANK('feuil formules'!$J$31)," ",IF('feuil formules'!$J$31='feuil formules'!$J$31,IF(ISBLANK(listing!P19)," ",listing!P19)))</f>
        <v xml:space="preserve"> </v>
      </c>
    </row>
    <row r="32" spans="2:16" ht="4.5" customHeight="1">
      <c r="C32" s="1"/>
      <c r="D32" s="1"/>
      <c r="E32" s="37"/>
      <c r="G32" s="24"/>
      <c r="H32" s="59"/>
      <c r="I32" s="59"/>
      <c r="J32" s="24"/>
      <c r="K32" s="59"/>
      <c r="L32" s="43"/>
      <c r="M32" s="59"/>
      <c r="N32" s="23"/>
    </row>
    <row r="33" spans="3:14" ht="24.75" customHeight="1">
      <c r="C33" s="1"/>
      <c r="D33" s="1"/>
      <c r="E33" s="37"/>
      <c r="G33" s="24" t="str">
        <f>IF(ISBLANK('feuil formules'!$E$7)," ",IF('feuil formules'!$E$7='feuil formules'!$E$7,IF(ISBLANK(listing!H20)," ",listing!H20)))</f>
        <v>N</v>
      </c>
      <c r="H33" s="24" t="str">
        <f>IF(ISBLANK('feuil formules'!$E$7)," ",IF('feuil formules'!$E$7='feuil formules'!$E$7,IF(ISBLANK(listing!I20)," ",listing!I20)))</f>
        <v xml:space="preserve"> </v>
      </c>
      <c r="I33" s="59"/>
      <c r="J33" s="24" t="str">
        <f>IF(ISBLANK('feuil formules'!$H$33)," ",IF('feuil formules'!$H$33='feuil formules'!$H$33,IF(ISBLANK(listing!K20)," ",listing!K20)))</f>
        <v xml:space="preserve"> </v>
      </c>
      <c r="K33" s="59"/>
      <c r="L33" s="43" t="str">
        <f>IF(ISBLANK('feuil formules'!$J$33)," ",IF('feuil formules'!$J$33='feuil formules'!$J$33,IF(ISBLANK(listing!O20)," ",listing!O20)))</f>
        <v xml:space="preserve"> </v>
      </c>
      <c r="M33" s="59"/>
      <c r="N33" s="23" t="str">
        <f>IF(ISBLANK('feuil formules'!$J$33)," ",IF('feuil formules'!$J$33='feuil formules'!$J$33,IF(ISBLANK(listing!P20)," ",listing!P20)))</f>
        <v xml:space="preserve"> </v>
      </c>
    </row>
    <row r="34" spans="3:14" ht="4.5" customHeight="1">
      <c r="C34" s="1"/>
      <c r="D34" s="1"/>
      <c r="E34" s="37"/>
      <c r="G34" s="24"/>
      <c r="H34" s="59"/>
      <c r="I34" s="59"/>
      <c r="J34" s="24"/>
      <c r="K34" s="59"/>
      <c r="L34" s="43"/>
      <c r="M34" s="59"/>
      <c r="N34" s="23"/>
    </row>
    <row r="35" spans="3:14" ht="24.75" customHeight="1">
      <c r="C35" s="1"/>
      <c r="D35" s="1"/>
      <c r="E35" s="37"/>
      <c r="G35" s="24" t="str">
        <f>IF(ISBLANK('feuil formules'!$E$7)," ",IF('feuil formules'!$E$7='feuil formules'!$E$7,IF(ISBLANK(listing!H21)," ",listing!H21)))</f>
        <v>O</v>
      </c>
      <c r="H35" s="24" t="str">
        <f>IF(ISBLANK('feuil formules'!$E$7)," ",IF('feuil formules'!$E$7='feuil formules'!$E$7,IF(ISBLANK(listing!I21)," ",listing!I21)))</f>
        <v xml:space="preserve"> </v>
      </c>
      <c r="I35" s="59"/>
      <c r="J35" s="24" t="str">
        <f>IF(ISBLANK('feuil formules'!$H$35)," ",IF('feuil formules'!$H$35='feuil formules'!$H$35,IF(ISBLANK(listing!K21)," ",listing!K21)))</f>
        <v xml:space="preserve"> </v>
      </c>
      <c r="K35" s="59"/>
      <c r="L35" s="43" t="str">
        <f>IF(ISBLANK('feuil formules'!$J$35)," ",IF('feuil formules'!$J$35='feuil formules'!$J$35,IF(ISBLANK(listing!O21)," ",listing!O21)))</f>
        <v xml:space="preserve"> </v>
      </c>
      <c r="M35" s="59"/>
      <c r="N35" s="23" t="str">
        <f>IF(ISBLANK('feuil formules'!$J$35)," ",IF('feuil formules'!$J$35='feuil formules'!$J$35,IF(ISBLANK(listing!P21)," ",listing!P21)))</f>
        <v xml:space="preserve"> </v>
      </c>
    </row>
    <row r="36" spans="3:14" ht="4.5" customHeight="1">
      <c r="C36" s="1"/>
      <c r="D36" s="1"/>
      <c r="E36" s="37"/>
      <c r="G36" s="24"/>
      <c r="H36" s="59"/>
      <c r="I36" s="59"/>
      <c r="J36" s="24"/>
      <c r="K36" s="59"/>
      <c r="L36" s="43"/>
      <c r="M36" s="59"/>
      <c r="N36" s="23"/>
    </row>
    <row r="37" spans="3:14" ht="24.75" customHeight="1">
      <c r="C37" s="1"/>
      <c r="D37" s="1"/>
      <c r="E37" s="37"/>
      <c r="G37" s="24" t="str">
        <f>IF(ISBLANK('feuil formules'!$E$7)," ",IF('feuil formules'!$E$7='feuil formules'!$E$7,IF(ISBLANK(listing!H22)," ",listing!H22)))</f>
        <v>P</v>
      </c>
      <c r="H37" s="24" t="str">
        <f>IF(ISBLANK('feuil formules'!$E$7)," ",IF('feuil formules'!$E$7='feuil formules'!$E$7,IF(ISBLANK(listing!I22)," ",listing!I22)))</f>
        <v xml:space="preserve"> </v>
      </c>
      <c r="I37" s="59"/>
      <c r="J37" s="24" t="str">
        <f>IF(ISBLANK('feuil formules'!$H$37)," ",IF('feuil formules'!$H$37='feuil formules'!$H$37,IF(ISBLANK(listing!K22)," ",listing!K22)))</f>
        <v xml:space="preserve"> </v>
      </c>
      <c r="K37" s="59"/>
      <c r="L37" s="43" t="str">
        <f>IF(ISBLANK('feuil formules'!$J$37)," ",IF('feuil formules'!$J$37='feuil formules'!$J$37,IF(ISBLANK(listing!O22)," ",listing!O22)))</f>
        <v xml:space="preserve"> </v>
      </c>
      <c r="M37" s="59"/>
      <c r="N37" s="23" t="str">
        <f>IF(ISBLANK('feuil formules'!$J$37)," ",IF('feuil formules'!$J$37='feuil formules'!$J$37,IF(ISBLANK(listing!P22)," ",listing!P22)))</f>
        <v xml:space="preserve"> </v>
      </c>
    </row>
    <row r="38" spans="3:14" ht="4.5" customHeight="1">
      <c r="C38" s="1"/>
      <c r="D38" s="1"/>
      <c r="E38" s="37"/>
      <c r="G38" s="24"/>
      <c r="H38" s="59"/>
      <c r="I38" s="59"/>
      <c r="J38" s="24"/>
      <c r="K38" s="59"/>
      <c r="L38" s="43"/>
      <c r="M38" s="59"/>
      <c r="N38" s="23"/>
    </row>
    <row r="39" spans="3:14" ht="24.75" customHeight="1">
      <c r="C39" s="1"/>
      <c r="D39" s="1"/>
      <c r="E39" s="37"/>
      <c r="G39" s="24" t="str">
        <f>IF(ISBLANK('feuil formules'!$E$7)," ",IF('feuil formules'!$E$7='feuil formules'!$E$7,IF(ISBLANK(listing!H23)," ",listing!H23)))</f>
        <v>Q</v>
      </c>
      <c r="H39" s="24" t="str">
        <f>IF(ISBLANK('feuil formules'!$E$7)," ",IF('feuil formules'!$E$7='feuil formules'!$E$7,IF(ISBLANK(listing!I23)," ",listing!I23)))</f>
        <v xml:space="preserve"> </v>
      </c>
      <c r="I39" s="59"/>
      <c r="J39" s="24" t="str">
        <f>IF(ISBLANK('feuil formules'!$H$39)," ",IF('feuil formules'!$H$39='feuil formules'!$H$39,IF(ISBLANK(listing!K23)," ",listing!K23)))</f>
        <v xml:space="preserve"> </v>
      </c>
      <c r="K39" s="59"/>
      <c r="L39" s="43" t="str">
        <f>IF(ISBLANK('feuil formules'!$J$39)," ",IF('feuil formules'!$J$39='feuil formules'!$J$39,IF(ISBLANK(listing!O23)," ",listing!O23)))</f>
        <v xml:space="preserve"> </v>
      </c>
      <c r="M39" s="59"/>
      <c r="N39" s="23" t="str">
        <f>IF(ISBLANK('feuil formules'!$J$39)," ",IF('feuil formules'!$J$39='feuil formules'!$J$39,IF(ISBLANK(listing!P23)," ",listing!P23)))</f>
        <v xml:space="preserve"> </v>
      </c>
    </row>
    <row r="40" spans="3:14" ht="4.5" customHeight="1">
      <c r="C40" s="1"/>
      <c r="D40" s="1"/>
      <c r="E40" s="37"/>
      <c r="G40" s="24"/>
      <c r="H40" s="59"/>
      <c r="I40" s="59"/>
      <c r="J40" s="24"/>
      <c r="K40" s="59"/>
      <c r="L40" s="43"/>
      <c r="M40" s="59"/>
      <c r="N40" s="23"/>
    </row>
    <row r="41" spans="3:14" ht="24.75" customHeight="1">
      <c r="C41" s="1"/>
      <c r="D41" s="1"/>
      <c r="E41" s="37"/>
      <c r="G41" s="24" t="str">
        <f>IF(ISBLANK('feuil formules'!$E$7)," ",IF('feuil formules'!$E$7='feuil formules'!$E$7,IF(ISBLANK(listing!H24)," ",listing!H24)))</f>
        <v>R</v>
      </c>
      <c r="H41" s="24" t="str">
        <f>IF(ISBLANK('feuil formules'!$E$7)," ",IF('feuil formules'!$E$7='feuil formules'!$E$7,IF(ISBLANK(listing!I24)," ",listing!I24)))</f>
        <v xml:space="preserve"> </v>
      </c>
      <c r="I41" s="59"/>
      <c r="J41" s="24" t="str">
        <f>IF(ISBLANK('feuil formules'!$H$41)," ",IF('feuil formules'!$H$41='feuil formules'!$H$41,IF(ISBLANK(listing!K24)," ",listing!K24)))</f>
        <v xml:space="preserve"> </v>
      </c>
      <c r="K41" s="59"/>
      <c r="L41" s="43" t="str">
        <f>IF(ISBLANK('feuil formules'!$J$41)," ",IF('feuil formules'!$J$41='feuil formules'!$J$41,IF(ISBLANK(listing!O24)," ",listing!O24)))</f>
        <v xml:space="preserve"> </v>
      </c>
      <c r="M41" s="59"/>
      <c r="N41" s="23" t="str">
        <f>IF(ISBLANK('feuil formules'!$J$41)," ",IF('feuil formules'!$J$41='feuil formules'!$J$41,IF(ISBLANK(listing!P24)," ",listing!P24)))</f>
        <v xml:space="preserve"> </v>
      </c>
    </row>
    <row r="42" spans="3:14" ht="4.5" customHeight="1">
      <c r="C42" s="1"/>
      <c r="D42" s="1"/>
      <c r="E42" s="37"/>
      <c r="G42" s="24"/>
      <c r="H42" s="59"/>
      <c r="I42" s="59"/>
      <c r="J42" s="24"/>
      <c r="K42" s="59"/>
      <c r="L42" s="43"/>
      <c r="M42" s="59"/>
      <c r="N42" s="23"/>
    </row>
    <row r="43" spans="3:14" ht="24.75" customHeight="1">
      <c r="C43" s="1"/>
      <c r="D43" s="1"/>
      <c r="E43" s="37"/>
      <c r="G43" s="24" t="str">
        <f>IF(ISBLANK('feuil formules'!$E$7)," ",IF('feuil formules'!$E$7='feuil formules'!$E$7,IF(ISBLANK(listing!H25)," ",listing!H25)))</f>
        <v>S</v>
      </c>
      <c r="H43" s="24" t="str">
        <f>IF(ISBLANK('feuil formules'!$E$7)," ",IF('feuil formules'!$E$7='feuil formules'!$E$7,IF(ISBLANK(listing!I25)," ",listing!I25)))</f>
        <v xml:space="preserve"> </v>
      </c>
      <c r="I43" s="59"/>
      <c r="J43" s="24" t="str">
        <f>IF(ISBLANK('feuil formules'!$H$43)," ",IF('feuil formules'!$H$43='feuil formules'!$H$43,IF(ISBLANK(listing!K25)," ",listing!K25)))</f>
        <v xml:space="preserve"> </v>
      </c>
      <c r="K43" s="59"/>
      <c r="L43" s="43" t="str">
        <f>IF(ISBLANK('feuil formules'!$J$43)," ",IF('feuil formules'!$J$43='feuil formules'!$J$43,IF(ISBLANK(listing!O25)," ",listing!O25)))</f>
        <v xml:space="preserve"> </v>
      </c>
      <c r="M43" s="59"/>
      <c r="N43" s="23" t="str">
        <f>IF(ISBLANK('feuil formules'!$J$43)," ",IF('feuil formules'!$J$43='feuil formules'!$J$43,IF(ISBLANK(listing!P25)," ",listing!P25)))</f>
        <v xml:space="preserve"> </v>
      </c>
    </row>
    <row r="44" spans="3:14" ht="4.5" customHeight="1">
      <c r="C44" s="1"/>
      <c r="D44" s="1"/>
      <c r="E44" s="37"/>
      <c r="G44" s="24"/>
      <c r="H44" s="59"/>
      <c r="I44" s="59"/>
      <c r="J44" s="24"/>
      <c r="K44" s="59"/>
      <c r="L44" s="43"/>
      <c r="M44" s="59"/>
      <c r="N44" s="23"/>
    </row>
    <row r="45" spans="3:14" ht="24.75" customHeight="1">
      <c r="C45" s="1"/>
      <c r="D45" s="1"/>
      <c r="E45" s="37"/>
      <c r="G45" s="24" t="str">
        <f>IF(ISBLANK('feuil formules'!$E$7)," ",IF('feuil formules'!$E$7='feuil formules'!$E$7,IF(ISBLANK(listing!H26)," ",listing!H26)))</f>
        <v>T</v>
      </c>
      <c r="H45" s="24" t="str">
        <f>IF(ISBLANK('feuil formules'!$E$7)," ",IF('feuil formules'!$E$7='feuil formules'!$E$7,IF(ISBLANK(listing!I26)," ",listing!I26)))</f>
        <v xml:space="preserve"> </v>
      </c>
      <c r="I45" s="59"/>
      <c r="J45" s="24" t="str">
        <f>IF(ISBLANK('feuil formules'!$H$45)," ",IF('feuil formules'!$H$45='feuil formules'!$H$45,IF(ISBLANK(listing!K26)," ",listing!K26)))</f>
        <v xml:space="preserve"> </v>
      </c>
      <c r="K45" s="59"/>
      <c r="L45" s="43" t="str">
        <f>IF(ISBLANK('feuil formules'!$J$45)," ",IF('feuil formules'!$J$45='feuil formules'!$J$45,IF(ISBLANK(listing!O26)," ",listing!O26)))</f>
        <v xml:space="preserve"> </v>
      </c>
      <c r="M45" s="59"/>
      <c r="N45" s="23" t="str">
        <f>IF(ISBLANK('feuil formules'!$J$45)," ",IF('feuil formules'!$J$45='feuil formules'!$J$45,IF(ISBLANK(listing!P26)," ",listing!P26)))</f>
        <v xml:space="preserve"> </v>
      </c>
    </row>
    <row r="46" spans="3:14" ht="4.5" customHeight="1">
      <c r="C46" s="1"/>
      <c r="D46" s="1"/>
      <c r="E46" s="37"/>
      <c r="G46" s="24"/>
      <c r="H46" s="59"/>
      <c r="I46" s="59"/>
      <c r="J46" s="24"/>
      <c r="K46" s="59"/>
      <c r="L46" s="43"/>
      <c r="M46" s="59"/>
      <c r="N46" s="23"/>
    </row>
    <row r="47" spans="3:14" ht="24.75" customHeight="1">
      <c r="C47" s="1"/>
      <c r="D47" s="1"/>
      <c r="E47" s="37"/>
      <c r="G47" s="24" t="str">
        <f>IF(ISBLANK('feuil formules'!$E$7)," ",IF('feuil formules'!$E$7='feuil formules'!$E$7,IF(ISBLANK(listing!H27)," ",listing!H27)))</f>
        <v>V</v>
      </c>
      <c r="H47" s="24" t="str">
        <f>IF(ISBLANK('feuil formules'!$E$7)," ",IF('feuil formules'!$E$7='feuil formules'!$E$7,IF(ISBLANK(listing!I27)," ",listing!I27)))</f>
        <v xml:space="preserve"> </v>
      </c>
      <c r="I47" s="59"/>
      <c r="J47" s="24" t="str">
        <f>IF(ISBLANK('feuil formules'!$H$47)," ",IF('feuil formules'!$H$47='feuil formules'!$H$47,IF(ISBLANK(listing!K27)," ",listing!K27)))</f>
        <v xml:space="preserve"> </v>
      </c>
      <c r="K47" s="59"/>
      <c r="L47" s="43" t="str">
        <f>IF(ISBLANK('feuil formules'!$J$47)," ",IF('feuil formules'!$J$47='feuil formules'!$J$47,IF(ISBLANK(listing!O27)," ",listing!O27)))</f>
        <v xml:space="preserve"> </v>
      </c>
      <c r="M47" s="59"/>
      <c r="N47" s="23" t="str">
        <f>IF(ISBLANK('feuil formules'!$J$47)," ",IF('feuil formules'!$J$47='feuil formules'!$J$47,IF(ISBLANK(listing!P27)," ",listing!P27)))</f>
        <v xml:space="preserve"> </v>
      </c>
    </row>
    <row r="48" spans="3:14" ht="4.5" customHeight="1">
      <c r="C48" s="1"/>
      <c r="D48" s="1"/>
      <c r="E48" s="37"/>
      <c r="G48" s="24"/>
      <c r="H48" s="59"/>
      <c r="I48" s="59"/>
      <c r="J48" s="24"/>
      <c r="K48" s="59"/>
      <c r="L48" s="43"/>
      <c r="M48" s="59"/>
      <c r="N48" s="23"/>
    </row>
    <row r="49" spans="3:14" ht="24.75" customHeight="1">
      <c r="C49" s="1"/>
      <c r="D49" s="1"/>
      <c r="E49" s="37"/>
      <c r="G49" s="24" t="str">
        <f>IF(ISBLANK('feuil formules'!$E$7)," ",IF('feuil formules'!$E$7='feuil formules'!$E$7,IF(ISBLANK(listing!H28)," ",listing!H28)))</f>
        <v>W</v>
      </c>
      <c r="H49" s="24" t="str">
        <f>IF(ISBLANK('feuil formules'!$E$7)," ",IF('feuil formules'!$E$7='feuil formules'!$E$7,IF(ISBLANK(listing!I28)," ",listing!I28)))</f>
        <v xml:space="preserve"> </v>
      </c>
      <c r="I49" s="59"/>
      <c r="J49" s="24" t="str">
        <f>IF(ISBLANK('feuil formules'!$H$49)," ",IF('feuil formules'!$H$49='feuil formules'!$H$49,IF(ISBLANK(listing!K28)," ",listing!K28)))</f>
        <v xml:space="preserve"> </v>
      </c>
      <c r="K49" s="59"/>
      <c r="L49" s="43" t="str">
        <f>IF(ISBLANK('feuil formules'!$J$49)," ",IF('feuil formules'!$J$49='feuil formules'!$J$49,IF(ISBLANK(listing!O28)," ",listing!O28)))</f>
        <v xml:space="preserve"> </v>
      </c>
      <c r="M49" s="59"/>
      <c r="N49" s="23" t="str">
        <f>IF(ISBLANK('feuil formules'!$J$49)," ",IF('feuil formules'!$J$49='feuil formules'!$J$49,IF(ISBLANK(listing!P28)," ",listing!P28)))</f>
        <v xml:space="preserve"> </v>
      </c>
    </row>
    <row r="50" spans="3:14" ht="4.5" customHeight="1">
      <c r="C50" s="1"/>
      <c r="D50" s="1"/>
      <c r="E50" s="37"/>
      <c r="G50" s="24"/>
      <c r="H50" s="59"/>
      <c r="I50" s="59"/>
      <c r="J50" s="24"/>
      <c r="K50" s="59"/>
      <c r="L50" s="43"/>
      <c r="M50" s="59"/>
      <c r="N50" s="23"/>
    </row>
    <row r="51" spans="3:14" ht="24.75" customHeight="1">
      <c r="C51" s="1"/>
      <c r="D51" s="1"/>
      <c r="E51" s="37"/>
      <c r="G51" s="24" t="str">
        <f>IF(ISBLANK('feuil formules'!$E$7)," ",IF('feuil formules'!$E$7='feuil formules'!$E$7,IF(ISBLANK(listing!H29)," ",listing!H29)))</f>
        <v>X</v>
      </c>
      <c r="H51" s="24" t="str">
        <f>IF(ISBLANK('feuil formules'!$E$7)," ",IF('feuil formules'!$E$7='feuil formules'!$E$7,IF(ISBLANK(listing!I29)," ",listing!I29)))</f>
        <v xml:space="preserve"> </v>
      </c>
      <c r="I51" s="59"/>
      <c r="J51" s="24" t="str">
        <f>IF(ISBLANK('feuil formules'!$H$51)," ",IF('feuil formules'!$H$51='feuil formules'!$H$51,IF(ISBLANK(listing!K29)," ",listing!K29)))</f>
        <v xml:space="preserve"> </v>
      </c>
      <c r="K51" s="59"/>
      <c r="L51" s="43" t="str">
        <f>IF(ISBLANK('feuil formules'!$J$51)," ",IF('feuil formules'!$J$51='feuil formules'!$J$51,IF(ISBLANK(listing!O29)," ",listing!O29)))</f>
        <v xml:space="preserve"> </v>
      </c>
      <c r="M51" s="59"/>
      <c r="N51" s="23" t="str">
        <f>IF(ISBLANK('feuil formules'!$J$51)," ",IF('feuil formules'!$J$51='feuil formules'!$J$51,IF(ISBLANK(listing!P29)," ",listing!P29)))</f>
        <v xml:space="preserve"> </v>
      </c>
    </row>
    <row r="52" spans="3:14" ht="4.5" customHeight="1">
      <c r="C52" s="1"/>
      <c r="D52" s="1"/>
      <c r="E52" s="37"/>
      <c r="G52" s="24"/>
      <c r="H52" s="59"/>
      <c r="I52" s="59"/>
      <c r="J52" s="24"/>
      <c r="K52" s="59"/>
      <c r="L52" s="43"/>
      <c r="M52" s="59"/>
      <c r="N52" s="23"/>
    </row>
    <row r="53" spans="3:14" ht="24.75" customHeight="1">
      <c r="C53" s="1"/>
      <c r="D53" s="1"/>
      <c r="E53" s="37"/>
      <c r="G53" s="24" t="str">
        <f>IF(ISBLANK('feuil formules'!$E$7)," ",IF('feuil formules'!$E$7='feuil formules'!$E$7,IF(ISBLANK(listing!H30)," ",listing!H30)))</f>
        <v>Y</v>
      </c>
      <c r="H53" s="24" t="str">
        <f>IF(ISBLANK('feuil formules'!$E$7)," ",IF('feuil formules'!$E$7='feuil formules'!$E$7,IF(ISBLANK(listing!I30)," ",listing!I30)))</f>
        <v xml:space="preserve"> </v>
      </c>
      <c r="I53" s="59"/>
      <c r="J53" s="24" t="str">
        <f>IF(ISBLANK('feuil formules'!$H$53)," ",IF('feuil formules'!$H$53='feuil formules'!$H$53,IF(ISBLANK(listing!K30)," ",listing!K30)))</f>
        <v xml:space="preserve"> </v>
      </c>
      <c r="K53" s="59"/>
      <c r="L53" s="43" t="str">
        <f>IF(ISBLANK('feuil formules'!$J$53)," ",IF('feuil formules'!$J$53='feuil formules'!$J$53,IF(ISBLANK(listing!O30)," ",listing!O30)))</f>
        <v xml:space="preserve"> </v>
      </c>
      <c r="M53" s="59"/>
      <c r="N53" s="23" t="str">
        <f>IF(ISBLANK('feuil formules'!$J$53)," ",IF('feuil formules'!$J$53='feuil formules'!$J$53,IF(ISBLANK(listing!P30)," ",listing!P30)))</f>
        <v xml:space="preserve"> </v>
      </c>
    </row>
    <row r="54" spans="3:14" ht="4.5" customHeight="1">
      <c r="C54" s="1"/>
      <c r="D54" s="1"/>
      <c r="E54" s="37"/>
      <c r="G54" s="24"/>
      <c r="H54" s="59"/>
      <c r="I54" s="59"/>
      <c r="J54" s="24"/>
      <c r="K54" s="59"/>
      <c r="L54" s="43"/>
      <c r="M54" s="59"/>
      <c r="N54" s="23"/>
    </row>
    <row r="55" spans="3:14" ht="24.75" customHeight="1">
      <c r="C55" s="1"/>
      <c r="D55" s="1"/>
      <c r="E55" s="37"/>
      <c r="G55" s="24" t="str">
        <f>IF(ISBLANK('feuil formules'!$E$7)," ",IF('feuil formules'!$E$7='feuil formules'!$E$7,IF(ISBLANK(listing!H31)," ",listing!H31)))</f>
        <v>Z</v>
      </c>
      <c r="H55" s="24" t="str">
        <f>IF(ISBLANK('feuil formules'!$E$7)," ",IF('feuil formules'!$E$7='feuil formules'!$E$7,IF(ISBLANK(listing!I31)," ",listing!I31)))</f>
        <v xml:space="preserve"> </v>
      </c>
      <c r="I55" s="59"/>
      <c r="J55" s="24" t="str">
        <f>IF(ISBLANK('feuil formules'!$H$55)," ",IF('feuil formules'!$H$55='feuil formules'!$H$55,IF(ISBLANK(listing!K31)," ",listing!K31)))</f>
        <v xml:space="preserve"> </v>
      </c>
      <c r="K55" s="59"/>
      <c r="L55" s="43" t="str">
        <f>IF(ISBLANK('feuil formules'!$J$55)," ",IF('feuil formules'!$J$55='feuil formules'!$J$55,IF(ISBLANK(listing!O31)," ",listing!O31)))</f>
        <v xml:space="preserve"> </v>
      </c>
      <c r="M55" s="59"/>
      <c r="N55" s="23" t="str">
        <f>IF(ISBLANK('feuil formules'!$J$55)," ",IF('feuil formules'!$J$55='feuil formules'!$J$55,IF(ISBLANK(listing!P31)," ",listing!P31)))</f>
        <v xml:space="preserve"> </v>
      </c>
    </row>
    <row r="56" spans="3:14" ht="4.5" customHeight="1">
      <c r="G56" s="59"/>
      <c r="H56" s="59"/>
      <c r="I56" s="59"/>
      <c r="J56" s="65"/>
      <c r="K56" s="59"/>
      <c r="L56" s="64"/>
      <c r="M56" s="59"/>
      <c r="N56" s="64"/>
    </row>
  </sheetData>
  <mergeCells count="9">
    <mergeCell ref="B16:C16"/>
    <mergeCell ref="B17:C17"/>
    <mergeCell ref="B21:C21"/>
    <mergeCell ref="C2:E2"/>
    <mergeCell ref="F2:N3"/>
    <mergeCell ref="C3:E3"/>
    <mergeCell ref="C5:E5"/>
    <mergeCell ref="G5:H5"/>
    <mergeCell ref="B15:C15"/>
  </mergeCells>
  <conditionalFormatting sqref="G8">
    <cfRule type="expression" dxfId="0" priority="1">
      <formula>B8&gt;0</formula>
    </cfRule>
  </conditionalFormatting>
  <printOptions horizontalCentered="1" verticalCentered="1"/>
  <pageMargins left="3.937007874015748E-2" right="3.937007874015748E-2" top="7.874015748031496E-2" bottom="7.874015748031496E-2" header="3.937007874015748E-2" footer="3.937007874015748E-2"/>
  <pageSetup paperSize="9" scale="7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Sommaire</vt:lpstr>
      <vt:lpstr>Exploitation</vt:lpstr>
      <vt:lpstr>listing</vt:lpstr>
      <vt:lpstr>feuil formules</vt:lpstr>
      <vt:lpstr>Exploitation!Zone_d_impression</vt:lpstr>
      <vt:lpstr>'feuil formules'!Zone_d_impression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Fabrice Armery</dc:creator>
  <cp:lastModifiedBy>Robert JAMIN</cp:lastModifiedBy>
  <cp:lastPrinted>2016-11-11T07:04:46Z</cp:lastPrinted>
  <dcterms:created xsi:type="dcterms:W3CDTF">2016-09-20T13:11:30Z</dcterms:created>
  <dcterms:modified xsi:type="dcterms:W3CDTF">2016-11-19T14:31:16Z</dcterms:modified>
</cp:coreProperties>
</file>