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35" windowWidth="19320" windowHeight="9495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Feuil1!$B$6:$E$55</definedName>
    <definedName name="_xlnm._FilterDatabase" localSheetId="1" hidden="1">Feuil2!$A$1:$D$54</definedName>
    <definedName name="CE">[1]LD!$D$5:$D$8</definedName>
    <definedName name="Code">[1]LD!$E$5:$E$32</definedName>
    <definedName name="Date">[1]LD!$C$5:$C$12</definedName>
    <definedName name="Nom">[1]LD!$B$5:$B$32</definedName>
  </definedNames>
  <calcPr calcId="125725"/>
</workbook>
</file>

<file path=xl/calcChain.xml><?xml version="1.0" encoding="utf-8"?>
<calcChain xmlns="http://schemas.openxmlformats.org/spreadsheetml/2006/main">
  <c r="M5" i="1"/>
  <c r="L5"/>
  <c r="K5"/>
  <c r="J5"/>
  <c r="I5"/>
  <c r="D5"/>
  <c r="H5"/>
  <c r="G5"/>
  <c r="F5"/>
  <c r="E5"/>
  <c r="C4"/>
  <c r="C3"/>
  <c r="C2"/>
  <c r="C5"/>
  <c r="B4"/>
  <c r="B3"/>
  <c r="B2"/>
  <c r="B5"/>
  <c r="F1" i="2"/>
</calcChain>
</file>

<file path=xl/sharedStrings.xml><?xml version="1.0" encoding="utf-8"?>
<sst xmlns="http://schemas.openxmlformats.org/spreadsheetml/2006/main" count="65" uniqueCount="61">
  <si>
    <t>CC</t>
  </si>
  <si>
    <t>CJ</t>
  </si>
  <si>
    <t>CA</t>
  </si>
  <si>
    <t>CE</t>
  </si>
  <si>
    <t>Date</t>
  </si>
  <si>
    <t>Codes</t>
  </si>
  <si>
    <t>CAASSU</t>
  </si>
  <si>
    <t>CACOTI</t>
  </si>
  <si>
    <t>CADIVE</t>
  </si>
  <si>
    <t>CADIVS</t>
  </si>
  <si>
    <t>CAEAUX</t>
  </si>
  <si>
    <t>CAELEC</t>
  </si>
  <si>
    <t>CCDIVS</t>
  </si>
  <si>
    <t>CCEAUX</t>
  </si>
  <si>
    <t>CCELEC</t>
  </si>
  <si>
    <t>CCGAZ</t>
  </si>
  <si>
    <t>CCLIBR</t>
  </si>
  <si>
    <t>CCLOIS</t>
  </si>
  <si>
    <t>CEASSU</t>
  </si>
  <si>
    <t>CECOTI</t>
  </si>
  <si>
    <t>CEDIVE</t>
  </si>
  <si>
    <t>CEDIVS</t>
  </si>
  <si>
    <t>CEEAUX</t>
  </si>
  <si>
    <t>CEELEC</t>
  </si>
  <si>
    <t>CJMAIS</t>
  </si>
  <si>
    <t>CJMEDE</t>
  </si>
  <si>
    <t>CJMENA</t>
  </si>
  <si>
    <t>CJMULT</t>
  </si>
  <si>
    <t>CJPHAR</t>
  </si>
  <si>
    <t>CJREMB</t>
  </si>
  <si>
    <t>CJRETR</t>
  </si>
  <si>
    <t>CJSALA</t>
  </si>
  <si>
    <t>CJCOTI</t>
  </si>
  <si>
    <t>CJDIVE</t>
  </si>
  <si>
    <t>CJDIVS</t>
  </si>
  <si>
    <t>CEREMB</t>
  </si>
  <si>
    <t>CERETR</t>
  </si>
  <si>
    <t>CESALA</t>
  </si>
  <si>
    <t>CESALJ</t>
  </si>
  <si>
    <t>CETAXE</t>
  </si>
  <si>
    <t>CETRAN</t>
  </si>
  <si>
    <t>CEVACA</t>
  </si>
  <si>
    <t>CEVETE</t>
  </si>
  <si>
    <t>CEVOIT</t>
  </si>
  <si>
    <t>CCCOTI</t>
  </si>
  <si>
    <t>CCDIVE</t>
  </si>
  <si>
    <t>CASALJ</t>
  </si>
  <si>
    <t>CATAXE</t>
  </si>
  <si>
    <t>CATRAN</t>
  </si>
  <si>
    <t>CAVACA</t>
  </si>
  <si>
    <t>CAVETE</t>
  </si>
  <si>
    <t>Entrées</t>
  </si>
  <si>
    <t>Sorties</t>
  </si>
  <si>
    <t>CJSOLD</t>
  </si>
  <si>
    <t>CASOLD</t>
  </si>
  <si>
    <t>CCSOLD</t>
  </si>
  <si>
    <t>CESOLD</t>
  </si>
  <si>
    <t xml:space="preserve">Pour éviter qu'en C5:M5 tous les mois s'affichent; je souhaiterai qu'en </t>
  </si>
  <si>
    <t>D5 le resultat n'apparaisse que si (MOIS(Feuil2!$B$2:$B$60) =3</t>
  </si>
  <si>
    <t>et ainsi de suite</t>
  </si>
  <si>
    <t>C5 le resultat n'apparaisse que si (MOIS(Feuil2!$B$2:$B$60) =2</t>
  </si>
</sst>
</file>

<file path=xl/styles.xml><?xml version="1.0" encoding="utf-8"?>
<styleSheet xmlns="http://schemas.openxmlformats.org/spreadsheetml/2006/main">
  <numFmts count="1">
    <numFmt numFmtId="164" formatCode="[$-80C]dd\-mmm\-yy;@"/>
  </numFmts>
  <fonts count="7"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0"/>
      <name val="MS Sans Serif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79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4" fillId="3" borderId="0">
      <alignment horizontal="center" vertical="center"/>
    </xf>
    <xf numFmtId="40" fontId="3" fillId="0" borderId="0" applyFont="0" applyFill="0" applyBorder="0" applyAlignment="0" applyProtection="0"/>
    <xf numFmtId="0" fontId="1" fillId="0" borderId="0"/>
    <xf numFmtId="0" fontId="3" fillId="0" borderId="0"/>
    <xf numFmtId="0" fontId="5" fillId="0" borderId="0"/>
  </cellStyleXfs>
  <cellXfs count="2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Fill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6" fillId="0" borderId="0" xfId="0" applyFont="1"/>
    <xf numFmtId="164" fontId="6" fillId="0" borderId="0" xfId="0" applyNumberFormat="1" applyFont="1"/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/>
    <xf numFmtId="16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/>
  </cellXfs>
  <cellStyles count="6">
    <cellStyle name="Jésus" xfId="1"/>
    <cellStyle name="Milliers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estion\Budget\Budget%202x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uel"/>
      <sheetName val="BD"/>
      <sheetName val="LD"/>
    </sheetNames>
    <sheetDataSet>
      <sheetData sheetId="0"/>
      <sheetData sheetId="1"/>
      <sheetData sheetId="2">
        <row r="5">
          <cell r="B5" t="str">
            <v>Assurance assistance</v>
          </cell>
          <cell r="C5">
            <v>41229</v>
          </cell>
          <cell r="D5" t="str">
            <v>CE</v>
          </cell>
          <cell r="E5" t="str">
            <v>Assu</v>
          </cell>
        </row>
        <row r="6">
          <cell r="B6" t="str">
            <v>Assurance auto</v>
          </cell>
          <cell r="C6">
            <v>41230</v>
          </cell>
          <cell r="D6" t="str">
            <v>CC</v>
          </cell>
          <cell r="E6" t="str">
            <v>Coti</v>
          </cell>
        </row>
        <row r="7">
          <cell r="B7" t="str">
            <v>Assurance familiale</v>
          </cell>
          <cell r="C7">
            <v>41231</v>
          </cell>
          <cell r="D7" t="str">
            <v>CA</v>
          </cell>
          <cell r="E7" t="str">
            <v>DivE</v>
          </cell>
        </row>
        <row r="8">
          <cell r="B8" t="str">
            <v>Assurance incendie</v>
          </cell>
          <cell r="C8">
            <v>41232</v>
          </cell>
          <cell r="D8" t="str">
            <v>CJ</v>
          </cell>
          <cell r="E8" t="str">
            <v>DivS</v>
          </cell>
        </row>
        <row r="9">
          <cell r="B9" t="str">
            <v>Coiffeur Annie</v>
          </cell>
          <cell r="C9">
            <v>41233</v>
          </cell>
          <cell r="E9" t="str">
            <v>Eaux</v>
          </cell>
        </row>
        <row r="10">
          <cell r="B10" t="str">
            <v>Coiffeur Jésus</v>
          </cell>
          <cell r="C10">
            <v>41234</v>
          </cell>
          <cell r="E10" t="str">
            <v>Elec</v>
          </cell>
        </row>
        <row r="11">
          <cell r="B11" t="str">
            <v>Eaux</v>
          </cell>
          <cell r="C11">
            <v>41235</v>
          </cell>
          <cell r="E11" t="str">
            <v>Gaz</v>
          </cell>
        </row>
        <row r="12">
          <cell r="B12" t="str">
            <v>Electricité</v>
          </cell>
          <cell r="C12">
            <v>41236</v>
          </cell>
          <cell r="E12" t="str">
            <v>Libr</v>
          </cell>
        </row>
        <row r="13">
          <cell r="B13" t="str">
            <v>Fond de réserve Annie</v>
          </cell>
          <cell r="E13" t="str">
            <v>Lois</v>
          </cell>
        </row>
        <row r="14">
          <cell r="B14" t="str">
            <v>Fond de réserve Jésus</v>
          </cell>
          <cell r="E14" t="str">
            <v>Loye</v>
          </cell>
        </row>
        <row r="15">
          <cell r="B15" t="str">
            <v>Gaz</v>
          </cell>
          <cell r="E15" t="str">
            <v>Mais</v>
          </cell>
        </row>
        <row r="16">
          <cell r="B16" t="str">
            <v>Impôts 2012</v>
          </cell>
          <cell r="E16" t="str">
            <v>Méde</v>
          </cell>
        </row>
        <row r="17">
          <cell r="B17" t="str">
            <v>Loyer</v>
          </cell>
          <cell r="E17" t="str">
            <v>Ména</v>
          </cell>
        </row>
        <row r="18">
          <cell r="B18" t="str">
            <v>Mobistar Jésus</v>
          </cell>
          <cell r="E18" t="str">
            <v>Mult</v>
          </cell>
        </row>
        <row r="19">
          <cell r="B19" t="str">
            <v>Mutuelle complémentaire Annie</v>
          </cell>
          <cell r="E19" t="str">
            <v>Phar</v>
          </cell>
        </row>
        <row r="20">
          <cell r="B20" t="str">
            <v>Mutuelle complémentaire Annie</v>
          </cell>
          <cell r="E20" t="str">
            <v>Remb</v>
          </cell>
        </row>
        <row r="21">
          <cell r="B21" t="str">
            <v>Pack trio beaucoup</v>
          </cell>
          <cell r="E21" t="str">
            <v>Retr</v>
          </cell>
        </row>
        <row r="22">
          <cell r="B22" t="str">
            <v>Pharmacie</v>
          </cell>
          <cell r="E22" t="str">
            <v>SalA</v>
          </cell>
        </row>
        <row r="23">
          <cell r="B23" t="str">
            <v>Précompte immobilier</v>
          </cell>
          <cell r="E23" t="str">
            <v>SalJ</v>
          </cell>
        </row>
        <row r="24">
          <cell r="B24" t="str">
            <v>Redevance TV</v>
          </cell>
          <cell r="E24" t="str">
            <v>SoldE</v>
          </cell>
        </row>
        <row r="25">
          <cell r="B25" t="str">
            <v>Retrait banque</v>
          </cell>
          <cell r="E25" t="str">
            <v>SoldC</v>
          </cell>
        </row>
        <row r="26">
          <cell r="B26" t="str">
            <v>Salaire Annie</v>
          </cell>
          <cell r="E26" t="str">
            <v>SoldA</v>
          </cell>
        </row>
        <row r="27">
          <cell r="B27" t="str">
            <v>Syndicat Jésus</v>
          </cell>
          <cell r="E27" t="str">
            <v>SoldJ</v>
          </cell>
        </row>
        <row r="28">
          <cell r="B28" t="str">
            <v>Taxe auto</v>
          </cell>
          <cell r="E28" t="str">
            <v>Taxe</v>
          </cell>
        </row>
        <row r="29">
          <cell r="B29" t="str">
            <v>Taxe provinciale</v>
          </cell>
          <cell r="E29" t="str">
            <v>Tran</v>
          </cell>
        </row>
        <row r="30">
          <cell r="B30" t="str">
            <v>Taxe urbaine</v>
          </cell>
          <cell r="E30" t="str">
            <v>Vaca</v>
          </cell>
        </row>
        <row r="31">
          <cell r="B31" t="str">
            <v>Télédistribution</v>
          </cell>
          <cell r="E31" t="str">
            <v>Vête</v>
          </cell>
        </row>
        <row r="32">
          <cell r="B32" t="str">
            <v xml:space="preserve">Transfert : </v>
          </cell>
          <cell r="E32" t="str">
            <v>Voit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5"/>
  <sheetViews>
    <sheetView tabSelected="1" workbookViewId="0">
      <selection activeCell="H12" sqref="H12"/>
    </sheetView>
  </sheetViews>
  <sheetFormatPr baseColWidth="10" defaultRowHeight="12.75"/>
  <cols>
    <col min="2" max="3" width="11.42578125" style="2"/>
    <col min="4" max="4" width="11.42578125" style="1"/>
    <col min="6" max="6" width="12.28515625" customWidth="1"/>
  </cols>
  <sheetData>
    <row r="1" spans="1:13">
      <c r="B1" s="17">
        <v>40909</v>
      </c>
      <c r="C1" s="17">
        <v>40940</v>
      </c>
      <c r="D1" s="17">
        <v>40969</v>
      </c>
      <c r="E1" s="17">
        <v>41000</v>
      </c>
      <c r="F1" s="17">
        <v>41030</v>
      </c>
      <c r="G1" s="17">
        <v>41061</v>
      </c>
      <c r="H1" s="17">
        <v>41091</v>
      </c>
      <c r="I1" s="17">
        <v>41122</v>
      </c>
      <c r="J1" s="17">
        <v>41153</v>
      </c>
      <c r="K1" s="17">
        <v>41183</v>
      </c>
      <c r="L1" s="17">
        <v>41214</v>
      </c>
      <c r="M1" s="17">
        <v>41244</v>
      </c>
    </row>
    <row r="2" spans="1:13">
      <c r="A2" s="4" t="s">
        <v>3</v>
      </c>
      <c r="B2" s="10">
        <f>SUMPRODUCT((Feuil2!$A$2:$A$60="CESOLD")*((Feuil2!$C$2:$C$60)-(Feuil2!$D$2:$D$60)))</f>
        <v>400</v>
      </c>
      <c r="C2" s="10">
        <f>SUMPRODUCT((LEFT(Feuil2!$A$2:$A$60,2)="CE")*(MONTH(Feuil2!$B$2:$B$60)&lt;2)*((Feuil2!$C$2:$C$60)-(Feuil2!$D$2:$D$60)))</f>
        <v>400</v>
      </c>
      <c r="D2" s="9"/>
      <c r="E2" s="8"/>
      <c r="F2" s="8"/>
      <c r="G2" s="8"/>
      <c r="H2" s="8"/>
      <c r="I2" s="8"/>
      <c r="J2" s="8"/>
      <c r="K2" s="8"/>
      <c r="L2" s="8"/>
      <c r="M2" s="8"/>
    </row>
    <row r="3" spans="1:13">
      <c r="A3" s="4" t="s">
        <v>0</v>
      </c>
      <c r="B3" s="10">
        <f>SUMPRODUCT((Feuil2!$A$2:$A$60="CCSOLD")*((Feuil2!$C$2:$C$60)-(Feuil2!$D$2:$D$60)))</f>
        <v>300</v>
      </c>
      <c r="C3" s="10">
        <f>SUMPRODUCT((LEFT(Feuil2!$A$2:$A$60,2)="CC")*(MONTH(Feuil2!$B$2:$B$60)&lt;2)*((Feuil2!$C$2:$C$60)-(Feuil2!$D$2:$D$60)))</f>
        <v>300</v>
      </c>
      <c r="D3" s="10"/>
      <c r="E3" s="8"/>
      <c r="F3" s="8"/>
      <c r="G3" s="8"/>
      <c r="H3" s="8"/>
      <c r="I3" s="8"/>
      <c r="J3" s="8"/>
      <c r="K3" s="8"/>
      <c r="L3" s="8"/>
      <c r="M3" s="8"/>
    </row>
    <row r="4" spans="1:13">
      <c r="A4" s="4" t="s">
        <v>2</v>
      </c>
      <c r="B4" s="10">
        <f>SUMPRODUCT((Feuil2!$A$2:$A$60="CASOLD")*((Feuil2!$C$2:$C$60)-(Feuil2!$D$2:$D$60)))</f>
        <v>200</v>
      </c>
      <c r="C4" s="10">
        <f>SUMPRODUCT((LEFT(Feuil2!$A$2:$A$60,2)="CA")*(MONTH(Feuil2!$B$2:$B$60)&lt;2)*((Feuil2!$C$2:$C$60)-(Feuil2!$D$2:$D$60)))</f>
        <v>624.70000000000005</v>
      </c>
      <c r="D4" s="9"/>
      <c r="E4" s="8"/>
      <c r="F4" s="8"/>
      <c r="G4" s="8"/>
      <c r="H4" s="8"/>
      <c r="I4" s="8"/>
      <c r="J4" s="8"/>
      <c r="K4" s="8"/>
      <c r="L4" s="8"/>
      <c r="M4" s="8"/>
    </row>
    <row r="5" spans="1:13">
      <c r="A5" s="4" t="s">
        <v>1</v>
      </c>
      <c r="B5" s="10">
        <f>SUMPRODUCT((Feuil2!$A$2:$A$60="CJSOLD")*((Feuil2!$C$2:$C$60)-(Feuil2!$D$2:$D$60)))</f>
        <v>100</v>
      </c>
      <c r="C5" s="15">
        <f>SUMPRODUCT((LEFT(Feuil2!$A$2:$A$60,2)="CJ")*(MONTH(Feuil2!$B$2:$B$60)&lt;2)*((Feuil2!$C$2:$C$60)-(Feuil2!$D$2:$D$60)))</f>
        <v>104.5</v>
      </c>
      <c r="D5" s="18">
        <f>SUMPRODUCT((LEFT(Feuil2!$A$2:$A$60,2)="CJ")*(MONTH(Feuil2!$B$2:$B$60)&lt;3)*((Feuil2!$C$2:$C$60)-(Feuil2!$D$2:$D$60)))</f>
        <v>115.9</v>
      </c>
      <c r="E5" s="15">
        <f>SUMPRODUCT((LEFT(Feuil2!$A$2:$A$60,2)="CJ")*(MONTH(Feuil2!$B$2:$B$60)&lt;4)*((Feuil2!$C$2:$C$60)-(Feuil2!$D$2:$D$60)))</f>
        <v>115.9</v>
      </c>
      <c r="F5" s="16">
        <f>SUMPRODUCT((LEFT(Feuil2!$A$2:$A$60,2)="CJ")*(MONTH(Feuil2!$B$2:$B$60)&lt;5)*((Feuil2!$C$2:$C$60)-(Feuil2!$D$2:$D$60)))</f>
        <v>115.9</v>
      </c>
      <c r="G5" s="15">
        <f>SUMPRODUCT((LEFT(Feuil2!$A$2:$A$60,2)="CJ")*(MONTH(Feuil2!$B$2:$B$60)&lt;6)*((Feuil2!$C$2:$C$60)-(Feuil2!$D$2:$D$60)))</f>
        <v>115.9</v>
      </c>
      <c r="H5" s="15">
        <f>SUMPRODUCT((LEFT(Feuil2!$A$2:$A$60,2)="CJ")*(MONTH(Feuil2!$B$2:$B$60)&lt;7)*((Feuil2!$C$2:$C$60)-(Feuil2!$D$2:$D$60)))</f>
        <v>115.9</v>
      </c>
      <c r="I5" s="15">
        <f>SUMPRODUCT((LEFT(Feuil2!$A$2:$A$60,2)="CJ")*(MONTH(Feuil2!$B$2:$B$60)&lt;8)*((Feuil2!$C$2:$C$60)-(Feuil2!$D$2:$D$60)))</f>
        <v>115.9</v>
      </c>
      <c r="J5" s="15">
        <f>SUMPRODUCT((LEFT(Feuil2!$A$2:$A$60,2)="CJ")*(MONTH(Feuil2!$B$2:$B$60)&lt;9)*((Feuil2!$C$2:$C$60)-(Feuil2!$D$2:$D$60)))</f>
        <v>115.9</v>
      </c>
      <c r="K5" s="15">
        <f>SUMPRODUCT((LEFT(Feuil2!$A$2:$A$60,2)="CJ")*(MONTH(Feuil2!$B$2:$B$60)&lt;10)*((Feuil2!$C$2:$C$60)-(Feuil2!$D$2:$D$60)))</f>
        <v>115.9</v>
      </c>
      <c r="L5" s="15">
        <f>SUMPRODUCT((LEFT(Feuil2!$A$2:$A$60,2)="CJ")*(MONTH(Feuil2!$B$2:$B$60)&lt;11)*((Feuil2!$C$2:$C$60)-(Feuil2!$D$2:$D$60)))</f>
        <v>115.9</v>
      </c>
      <c r="M5" s="15">
        <f>SUMPRODUCT((LEFT(Feuil2!$A$2:$A$60,2)="CJ")*(MONTH(Feuil2!$B$2:$B$60)&lt;12)*((Feuil2!$C$2:$C$60)-(Feuil2!$D$2:$D$60)))</f>
        <v>115.9</v>
      </c>
    </row>
    <row r="6" spans="1:13">
      <c r="B6" s="7"/>
      <c r="C6" s="7"/>
      <c r="D6" s="6"/>
      <c r="E6" s="6"/>
    </row>
    <row r="7" spans="1:13">
      <c r="B7"/>
      <c r="C7" s="3"/>
      <c r="E7" s="1"/>
      <c r="H7" s="5"/>
    </row>
    <row r="8" spans="1:13">
      <c r="B8"/>
      <c r="C8" s="3"/>
      <c r="E8" s="1"/>
    </row>
    <row r="9" spans="1:13">
      <c r="B9"/>
      <c r="C9" s="3"/>
      <c r="E9" s="1"/>
      <c r="G9" s="4"/>
    </row>
    <row r="10" spans="1:13">
      <c r="B10" s="19"/>
      <c r="C10" t="s">
        <v>57</v>
      </c>
      <c r="E10" s="1"/>
      <c r="H10" t="s">
        <v>60</v>
      </c>
    </row>
    <row r="11" spans="1:13">
      <c r="B11" s="19"/>
      <c r="C11"/>
      <c r="E11" s="1"/>
      <c r="H11" t="s">
        <v>58</v>
      </c>
    </row>
    <row r="12" spans="1:13">
      <c r="B12" s="19"/>
      <c r="C12"/>
      <c r="E12" s="1"/>
      <c r="H12" t="s">
        <v>59</v>
      </c>
    </row>
    <row r="13" spans="1:13">
      <c r="C13" s="3"/>
      <c r="E13" s="1"/>
      <c r="G13" s="4"/>
    </row>
    <row r="14" spans="1:13">
      <c r="C14" s="3"/>
      <c r="E14" s="1"/>
    </row>
    <row r="15" spans="1:13">
      <c r="C15" s="3"/>
      <c r="E15" s="1"/>
    </row>
    <row r="16" spans="1:13">
      <c r="C16"/>
      <c r="E16" s="1"/>
    </row>
    <row r="17" spans="3:5">
      <c r="C17" s="3"/>
      <c r="E17" s="1"/>
    </row>
    <row r="18" spans="3:5">
      <c r="C18" s="3"/>
      <c r="E18" s="1"/>
    </row>
    <row r="19" spans="3:5">
      <c r="C19" s="3"/>
      <c r="E19" s="1"/>
    </row>
    <row r="20" spans="3:5">
      <c r="C20" s="3"/>
      <c r="E20" s="1"/>
    </row>
    <row r="21" spans="3:5">
      <c r="C21" s="3"/>
      <c r="E21" s="1"/>
    </row>
    <row r="22" spans="3:5">
      <c r="C22" s="3"/>
      <c r="E22" s="1"/>
    </row>
    <row r="23" spans="3:5">
      <c r="C23" s="3"/>
      <c r="E23" s="1"/>
    </row>
    <row r="24" spans="3:5">
      <c r="C24"/>
      <c r="E24" s="1"/>
    </row>
    <row r="25" spans="3:5">
      <c r="C25" s="3"/>
      <c r="E25" s="1"/>
    </row>
    <row r="26" spans="3:5">
      <c r="C26" s="3"/>
      <c r="E26" s="1"/>
    </row>
    <row r="27" spans="3:5">
      <c r="C27" s="3"/>
      <c r="E27" s="1"/>
    </row>
    <row r="28" spans="3:5">
      <c r="C28" s="3"/>
      <c r="E28" s="1"/>
    </row>
    <row r="29" spans="3:5">
      <c r="C29" s="3"/>
      <c r="E29" s="1"/>
    </row>
    <row r="30" spans="3:5">
      <c r="C30" s="3"/>
      <c r="E30" s="1"/>
    </row>
    <row r="31" spans="3:5">
      <c r="C31" s="3"/>
      <c r="E31" s="1"/>
    </row>
    <row r="32" spans="3:5">
      <c r="C32" s="3"/>
      <c r="E32" s="1"/>
    </row>
    <row r="33" spans="3:5">
      <c r="C33" s="3"/>
      <c r="E33" s="1"/>
    </row>
    <row r="34" spans="3:5">
      <c r="C34" s="3"/>
      <c r="E34" s="1"/>
    </row>
    <row r="35" spans="3:5">
      <c r="C35" s="3"/>
      <c r="E35" s="1"/>
    </row>
    <row r="36" spans="3:5">
      <c r="C36" s="3"/>
      <c r="E36" s="1"/>
    </row>
    <row r="37" spans="3:5">
      <c r="C37" s="3"/>
      <c r="E37" s="1"/>
    </row>
    <row r="38" spans="3:5">
      <c r="C38" s="3"/>
      <c r="E38" s="1"/>
    </row>
    <row r="39" spans="3:5">
      <c r="C39" s="3"/>
      <c r="E39" s="1"/>
    </row>
    <row r="40" spans="3:5">
      <c r="C40" s="3"/>
      <c r="E40" s="1"/>
    </row>
    <row r="41" spans="3:5">
      <c r="C41" s="3"/>
      <c r="E41" s="1"/>
    </row>
    <row r="42" spans="3:5">
      <c r="C42" s="3"/>
      <c r="E42" s="1"/>
    </row>
    <row r="43" spans="3:5">
      <c r="C43" s="3"/>
      <c r="E43" s="1"/>
    </row>
    <row r="44" spans="3:5">
      <c r="C44" s="3"/>
      <c r="E44" s="1"/>
    </row>
    <row r="45" spans="3:5">
      <c r="C45" s="3"/>
      <c r="E45" s="1"/>
    </row>
    <row r="46" spans="3:5">
      <c r="C46" s="3"/>
      <c r="E46" s="1"/>
    </row>
    <row r="47" spans="3:5">
      <c r="C47" s="3"/>
      <c r="E47" s="1"/>
    </row>
    <row r="48" spans="3:5">
      <c r="C48" s="3"/>
      <c r="E48" s="1"/>
    </row>
    <row r="49" spans="3:5">
      <c r="C49" s="3"/>
      <c r="E49" s="1"/>
    </row>
    <row r="50" spans="3:5">
      <c r="C50" s="3"/>
      <c r="E50" s="1"/>
    </row>
    <row r="51" spans="3:5">
      <c r="C51" s="3"/>
      <c r="E51" s="1"/>
    </row>
    <row r="52" spans="3:5">
      <c r="C52" s="3"/>
      <c r="E52" s="1"/>
    </row>
    <row r="53" spans="3:5">
      <c r="C53" s="3"/>
      <c r="E53" s="1"/>
    </row>
    <row r="54" spans="3:5">
      <c r="C54" s="3"/>
      <c r="E54" s="1"/>
    </row>
    <row r="55" spans="3:5">
      <c r="C55" s="3"/>
      <c r="E55" s="1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D22" sqref="D22"/>
    </sheetView>
  </sheetViews>
  <sheetFormatPr baseColWidth="10" defaultRowHeight="12.75"/>
  <cols>
    <col min="1" max="1" width="11.42578125" style="11"/>
    <col min="2" max="2" width="11.42578125" style="12"/>
    <col min="3" max="4" width="11.42578125" style="11"/>
  </cols>
  <sheetData>
    <row r="1" spans="1:6" ht="19.5" customHeight="1">
      <c r="A1" s="13" t="s">
        <v>5</v>
      </c>
      <c r="B1" s="14" t="s">
        <v>4</v>
      </c>
      <c r="C1" s="13" t="s">
        <v>51</v>
      </c>
      <c r="D1" s="13" t="s">
        <v>52</v>
      </c>
      <c r="F1">
        <f>SUBTOTAL(9,$C$2:$C$11)-SUBTOTAL(9,$D$2:$D$11)</f>
        <v>1429.2</v>
      </c>
    </row>
    <row r="2" spans="1:6">
      <c r="A2" s="11" t="s">
        <v>6</v>
      </c>
      <c r="B2" s="12">
        <v>40909</v>
      </c>
      <c r="C2" s="11">
        <v>0.09</v>
      </c>
    </row>
    <row r="3" spans="1:6">
      <c r="A3" s="11" t="s">
        <v>7</v>
      </c>
      <c r="B3" s="12">
        <v>40909</v>
      </c>
      <c r="C3" s="11">
        <v>230.45</v>
      </c>
    </row>
    <row r="4" spans="1:6">
      <c r="A4" s="11" t="s">
        <v>8</v>
      </c>
      <c r="B4" s="12">
        <v>40909</v>
      </c>
      <c r="C4" s="11">
        <v>2.36</v>
      </c>
    </row>
    <row r="5" spans="1:6">
      <c r="A5" s="11" t="s">
        <v>9</v>
      </c>
      <c r="B5" s="12">
        <v>40909</v>
      </c>
      <c r="C5" s="11">
        <v>150</v>
      </c>
    </row>
    <row r="6" spans="1:6">
      <c r="A6" s="11" t="s">
        <v>10</v>
      </c>
      <c r="B6" s="12">
        <v>40909</v>
      </c>
      <c r="C6" s="11">
        <v>41.8</v>
      </c>
    </row>
    <row r="7" spans="1:6">
      <c r="A7" s="11" t="s">
        <v>32</v>
      </c>
      <c r="B7" s="12">
        <v>40909</v>
      </c>
      <c r="C7" s="11">
        <v>4.5</v>
      </c>
      <c r="D7"/>
    </row>
    <row r="8" spans="1:6">
      <c r="A8" s="11" t="s">
        <v>53</v>
      </c>
      <c r="B8" s="12">
        <v>40909</v>
      </c>
      <c r="C8" s="11">
        <v>100</v>
      </c>
    </row>
    <row r="9" spans="1:6">
      <c r="A9" s="11" t="s">
        <v>54</v>
      </c>
      <c r="B9" s="12">
        <v>40909</v>
      </c>
      <c r="C9" s="11">
        <v>200</v>
      </c>
    </row>
    <row r="10" spans="1:6">
      <c r="A10" s="11" t="s">
        <v>55</v>
      </c>
      <c r="B10" s="12">
        <v>40909</v>
      </c>
      <c r="C10" s="11">
        <v>300</v>
      </c>
    </row>
    <row r="11" spans="1:6">
      <c r="A11" s="11" t="s">
        <v>56</v>
      </c>
      <c r="B11" s="12">
        <v>40909</v>
      </c>
      <c r="C11" s="11">
        <v>400</v>
      </c>
    </row>
    <row r="12" spans="1:6">
      <c r="A12" s="11" t="s">
        <v>15</v>
      </c>
      <c r="B12" s="12">
        <v>40941</v>
      </c>
      <c r="C12" s="11">
        <v>1223.6400000000001</v>
      </c>
      <c r="D12"/>
    </row>
    <row r="13" spans="1:6">
      <c r="A13" s="11" t="s">
        <v>16</v>
      </c>
      <c r="B13" s="12">
        <v>40942</v>
      </c>
      <c r="C13" s="11">
        <v>50</v>
      </c>
      <c r="D13"/>
    </row>
    <row r="14" spans="1:6">
      <c r="A14" s="11" t="s">
        <v>33</v>
      </c>
      <c r="B14" s="12">
        <v>40942</v>
      </c>
      <c r="C14" s="11">
        <v>11.4</v>
      </c>
      <c r="D14"/>
    </row>
    <row r="15" spans="1:6">
      <c r="A15" s="11" t="s">
        <v>14</v>
      </c>
      <c r="B15" s="12">
        <v>40943</v>
      </c>
      <c r="C15" s="11">
        <v>3.5</v>
      </c>
      <c r="D15" s="11">
        <v>3.5</v>
      </c>
    </row>
    <row r="16" spans="1:6">
      <c r="A16" s="11" t="s">
        <v>17</v>
      </c>
      <c r="B16" s="12">
        <v>40944</v>
      </c>
      <c r="D16" s="11">
        <v>5</v>
      </c>
    </row>
    <row r="17" spans="6:9">
      <c r="F17" s="11" t="s">
        <v>22</v>
      </c>
      <c r="G17" s="12">
        <v>40969</v>
      </c>
      <c r="H17" s="11">
        <v>21.75</v>
      </c>
    </row>
    <row r="18" spans="6:9">
      <c r="F18" s="11" t="s">
        <v>18</v>
      </c>
      <c r="G18" s="12">
        <v>40970</v>
      </c>
      <c r="H18" s="11"/>
      <c r="I18" s="11">
        <v>5.5</v>
      </c>
    </row>
    <row r="19" spans="6:9">
      <c r="F19" s="11" t="s">
        <v>23</v>
      </c>
      <c r="G19" s="12">
        <v>40971</v>
      </c>
      <c r="H19" s="11">
        <v>2.5</v>
      </c>
    </row>
    <row r="20" spans="6:9">
      <c r="F20" s="11" t="s">
        <v>25</v>
      </c>
      <c r="G20" s="12">
        <v>40972</v>
      </c>
      <c r="H20" s="11"/>
      <c r="I20" s="11">
        <v>162.19999999999999</v>
      </c>
    </row>
    <row r="21" spans="6:9">
      <c r="F21" s="11" t="s">
        <v>40</v>
      </c>
      <c r="G21" s="12">
        <v>40974</v>
      </c>
      <c r="H21" s="11"/>
      <c r="I21" s="11">
        <v>43.66</v>
      </c>
    </row>
    <row r="22" spans="6:9">
      <c r="F22" s="11" t="s">
        <v>24</v>
      </c>
      <c r="G22" s="12">
        <v>41000</v>
      </c>
      <c r="H22" s="11">
        <v>2</v>
      </c>
    </row>
    <row r="23" spans="6:9">
      <c r="F23" s="11" t="s">
        <v>28</v>
      </c>
      <c r="G23" s="12">
        <v>41001</v>
      </c>
      <c r="H23" s="11"/>
      <c r="I23" s="11">
        <v>3</v>
      </c>
    </row>
    <row r="24" spans="6:9">
      <c r="F24" s="11" t="s">
        <v>29</v>
      </c>
      <c r="G24" s="12">
        <v>41002</v>
      </c>
      <c r="H24" s="11">
        <v>25</v>
      </c>
    </row>
    <row r="25" spans="6:9">
      <c r="F25" s="11" t="s">
        <v>30</v>
      </c>
      <c r="G25" s="12">
        <v>41003</v>
      </c>
      <c r="H25" s="11">
        <v>1.4</v>
      </c>
    </row>
    <row r="26" spans="6:9">
      <c r="F26" s="11" t="s">
        <v>35</v>
      </c>
      <c r="G26" s="12">
        <v>41030</v>
      </c>
      <c r="H26" s="11">
        <v>17.8</v>
      </c>
    </row>
    <row r="27" spans="6:9">
      <c r="F27" s="11" t="s">
        <v>36</v>
      </c>
      <c r="G27" s="12">
        <v>41031</v>
      </c>
      <c r="H27" s="11"/>
      <c r="I27" s="11">
        <v>48.92</v>
      </c>
    </row>
    <row r="28" spans="6:9">
      <c r="F28" s="11" t="s">
        <v>37</v>
      </c>
      <c r="G28" s="12">
        <v>41032</v>
      </c>
      <c r="H28" s="11"/>
      <c r="I28" s="11">
        <v>22.77</v>
      </c>
    </row>
    <row r="29" spans="6:9">
      <c r="F29" s="11" t="s">
        <v>38</v>
      </c>
      <c r="G29" s="12">
        <v>41033</v>
      </c>
      <c r="H29" s="11"/>
      <c r="I29" s="11">
        <v>208.36</v>
      </c>
    </row>
    <row r="30" spans="6:9">
      <c r="F30" s="11" t="s">
        <v>39</v>
      </c>
      <c r="G30" s="12">
        <v>41034</v>
      </c>
      <c r="H30" s="11"/>
      <c r="I30" s="11">
        <v>24.27</v>
      </c>
    </row>
    <row r="31" spans="6:9">
      <c r="F31" s="11" t="s">
        <v>41</v>
      </c>
      <c r="G31" s="12">
        <v>41036</v>
      </c>
      <c r="H31" s="11">
        <v>76.540000000000006</v>
      </c>
    </row>
    <row r="32" spans="6:9">
      <c r="F32" s="11" t="s">
        <v>42</v>
      </c>
      <c r="G32" s="12">
        <v>41061</v>
      </c>
      <c r="H32" s="11">
        <v>10.1</v>
      </c>
    </row>
    <row r="33" spans="6:9">
      <c r="F33" s="11" t="s">
        <v>43</v>
      </c>
      <c r="G33" s="12">
        <v>41062</v>
      </c>
      <c r="H33" s="11">
        <v>10.49</v>
      </c>
    </row>
    <row r="34" spans="6:9">
      <c r="F34" s="11" t="s">
        <v>44</v>
      </c>
      <c r="G34" s="12">
        <v>41063</v>
      </c>
      <c r="H34" s="11">
        <v>13.3</v>
      </c>
    </row>
    <row r="35" spans="6:9">
      <c r="F35" s="11" t="s">
        <v>31</v>
      </c>
      <c r="G35" s="12">
        <v>41091</v>
      </c>
      <c r="H35" s="11"/>
      <c r="I35" s="11">
        <v>100</v>
      </c>
    </row>
    <row r="36" spans="6:9">
      <c r="F36" s="11" t="s">
        <v>11</v>
      </c>
      <c r="G36" s="12">
        <v>41092</v>
      </c>
      <c r="H36" s="11">
        <v>134.41</v>
      </c>
      <c r="I36" s="11"/>
    </row>
    <row r="37" spans="6:9">
      <c r="F37" s="11" t="s">
        <v>12</v>
      </c>
      <c r="G37" s="12">
        <v>41093</v>
      </c>
      <c r="H37" s="11">
        <v>878.59</v>
      </c>
      <c r="I37" s="11"/>
    </row>
    <row r="38" spans="6:9">
      <c r="F38" s="11" t="s">
        <v>13</v>
      </c>
      <c r="G38" s="12">
        <v>41094</v>
      </c>
      <c r="H38" s="11">
        <v>12498.43</v>
      </c>
      <c r="I38" s="11"/>
    </row>
    <row r="39" spans="6:9">
      <c r="F39" s="11" t="s">
        <v>26</v>
      </c>
      <c r="G39" s="12">
        <v>41122</v>
      </c>
      <c r="H39" s="11"/>
      <c r="I39" s="11">
        <v>21.07</v>
      </c>
    </row>
    <row r="40" spans="6:9">
      <c r="F40" s="11" t="s">
        <v>27</v>
      </c>
      <c r="G40" s="12">
        <v>41123</v>
      </c>
      <c r="H40" s="11"/>
      <c r="I40" s="11">
        <v>5</v>
      </c>
    </row>
    <row r="41" spans="6:9">
      <c r="F41" s="11" t="s">
        <v>34</v>
      </c>
      <c r="G41" s="12">
        <v>41123</v>
      </c>
      <c r="H41" s="11">
        <v>17.8</v>
      </c>
    </row>
    <row r="42" spans="6:9">
      <c r="F42" s="11" t="s">
        <v>19</v>
      </c>
      <c r="G42" s="12">
        <v>41153</v>
      </c>
      <c r="H42" s="11"/>
      <c r="I42" s="11">
        <v>39.5</v>
      </c>
    </row>
    <row r="43" spans="6:9">
      <c r="F43" s="11" t="s">
        <v>45</v>
      </c>
      <c r="G43" s="12">
        <v>41153</v>
      </c>
      <c r="H43" s="11"/>
      <c r="I43" s="11">
        <v>300</v>
      </c>
    </row>
    <row r="44" spans="6:9">
      <c r="F44" s="11" t="s">
        <v>20</v>
      </c>
      <c r="G44" s="12">
        <v>41154</v>
      </c>
      <c r="H44" s="11"/>
      <c r="I44" s="11">
        <v>9.3800000000000008</v>
      </c>
    </row>
    <row r="45" spans="6:9">
      <c r="F45" s="11" t="s">
        <v>12</v>
      </c>
      <c r="G45" s="12">
        <v>41154</v>
      </c>
      <c r="H45" s="11"/>
      <c r="I45" s="11">
        <v>100</v>
      </c>
    </row>
    <row r="46" spans="6:9">
      <c r="F46" s="11" t="s">
        <v>21</v>
      </c>
      <c r="G46" s="12">
        <v>41155</v>
      </c>
      <c r="H46" s="11">
        <v>35</v>
      </c>
    </row>
    <row r="47" spans="6:9">
      <c r="F47" s="11" t="s">
        <v>13</v>
      </c>
      <c r="G47" s="12">
        <v>41183</v>
      </c>
      <c r="H47" s="11"/>
      <c r="I47" s="11">
        <v>7.5</v>
      </c>
    </row>
    <row r="48" spans="6:9">
      <c r="F48" s="11" t="s">
        <v>14</v>
      </c>
      <c r="G48" s="12">
        <v>41184</v>
      </c>
      <c r="H48" s="11"/>
      <c r="I48" s="11">
        <v>2</v>
      </c>
    </row>
    <row r="49" spans="6:9">
      <c r="F49" s="11" t="s">
        <v>15</v>
      </c>
      <c r="G49" s="12">
        <v>41185</v>
      </c>
      <c r="H49" s="11"/>
      <c r="I49" s="11">
        <v>1.4</v>
      </c>
    </row>
    <row r="50" spans="6:9">
      <c r="F50" s="11" t="s">
        <v>46</v>
      </c>
      <c r="G50" s="12">
        <v>41186</v>
      </c>
      <c r="H50" s="11"/>
      <c r="I50" s="11">
        <v>2</v>
      </c>
    </row>
    <row r="51" spans="6:9">
      <c r="F51" s="11" t="s">
        <v>47</v>
      </c>
      <c r="G51" s="12">
        <v>41214</v>
      </c>
      <c r="H51" s="11"/>
      <c r="I51" s="11">
        <v>3</v>
      </c>
    </row>
    <row r="52" spans="6:9">
      <c r="F52" s="11" t="s">
        <v>50</v>
      </c>
      <c r="G52" s="12">
        <v>41227</v>
      </c>
      <c r="H52" s="11">
        <v>39.130000000000003</v>
      </c>
    </row>
    <row r="53" spans="6:9">
      <c r="F53" s="11" t="s">
        <v>48</v>
      </c>
      <c r="G53" s="12">
        <v>41244</v>
      </c>
      <c r="H53" s="11"/>
      <c r="I53" s="11">
        <v>3.28</v>
      </c>
    </row>
    <row r="54" spans="6:9">
      <c r="F54" s="11" t="s">
        <v>49</v>
      </c>
      <c r="G54" s="12">
        <v>41245</v>
      </c>
      <c r="H54" s="11">
        <v>300</v>
      </c>
    </row>
  </sheetData>
  <autoFilter ref="A1:D54">
    <sortState ref="A2:D54">
      <sortCondition ref="B1:B54"/>
    </sortState>
  </autoFilter>
  <pageMargins left="0.7" right="0.7" top="0.75" bottom="0.75" header="0.3" footer="0.3"/>
  <pageSetup paperSize="11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 Quintin</dc:creator>
  <cp:lastModifiedBy>Jésus Quintin</cp:lastModifiedBy>
  <dcterms:created xsi:type="dcterms:W3CDTF">2012-11-23T10:32:41Z</dcterms:created>
  <dcterms:modified xsi:type="dcterms:W3CDTF">2012-12-05T11:13:32Z</dcterms:modified>
</cp:coreProperties>
</file>