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-15" windowWidth="10260" windowHeight="8115"/>
  </bookViews>
  <sheets>
    <sheet name="Collect Mars-Juin 2012" sheetId="3" r:id="rId1"/>
    <sheet name="Entrep Mars-Juin 2012" sheetId="8" r:id="rId2"/>
    <sheet name="Parametres" sheetId="7" r:id="rId3"/>
  </sheets>
  <definedNames>
    <definedName name="_xlnm._FilterDatabase" localSheetId="0" hidden="1">'Collect Mars-Juin 2012'!$B$1:$P$75</definedName>
    <definedName name="_xlnm._FilterDatabase" localSheetId="1" hidden="1">'Entrep Mars-Juin 2012'!$B$1:$N$6</definedName>
    <definedName name="Date_Av">#REF!</definedName>
    <definedName name="Date_Av1">'Collect Mars-Juin 2012'!$F:$F</definedName>
    <definedName name="Date_Av1bis">'Entrep Mars-Juin 2012'!$F:$F</definedName>
    <definedName name="date_reg">#REF!</definedName>
    <definedName name="Date_Reg1">'Collect Mars-Juin 2012'!$M:$M</definedName>
    <definedName name="Date_reg2">'Entrep Mars-Juin 2012'!$M:$M</definedName>
    <definedName name="Date_Regbis">'Entrep Mars-Juin 2012'!$M:$M</definedName>
    <definedName name="delai_coup">Parametres!$D$4</definedName>
    <definedName name="delai_r">Parametres!$D$2</definedName>
    <definedName name="delai_r2">Parametres!$D$3</definedName>
  </definedNames>
  <calcPr calcId="125725"/>
</workbook>
</file>

<file path=xl/calcChain.xml><?xml version="1.0" encoding="utf-8"?>
<calcChain xmlns="http://schemas.openxmlformats.org/spreadsheetml/2006/main">
  <c r="G3" i="3"/>
  <c r="I3"/>
  <c r="K3"/>
  <c r="G4"/>
  <c r="I4"/>
  <c r="K4"/>
  <c r="G5"/>
  <c r="I5"/>
  <c r="K5"/>
  <c r="G6"/>
  <c r="I6"/>
  <c r="K6"/>
  <c r="G7"/>
  <c r="I7"/>
  <c r="K7"/>
  <c r="G8"/>
  <c r="I8"/>
  <c r="K8"/>
  <c r="G9"/>
  <c r="I9"/>
  <c r="K9"/>
  <c r="G10"/>
  <c r="I10"/>
  <c r="K10"/>
  <c r="G11"/>
  <c r="I11"/>
  <c r="K11"/>
  <c r="G12"/>
  <c r="I12"/>
  <c r="K12"/>
  <c r="G13"/>
  <c r="I13"/>
  <c r="K13"/>
  <c r="G14"/>
  <c r="I14"/>
  <c r="K14"/>
  <c r="G15"/>
  <c r="I15"/>
  <c r="K15"/>
  <c r="G16"/>
  <c r="I16"/>
  <c r="K16"/>
  <c r="G17"/>
  <c r="I17"/>
  <c r="K17"/>
  <c r="G18"/>
  <c r="I18"/>
  <c r="K18"/>
  <c r="G19"/>
  <c r="I19"/>
  <c r="K19"/>
  <c r="G20"/>
  <c r="I20"/>
  <c r="K20"/>
  <c r="G21"/>
  <c r="I21"/>
  <c r="K21"/>
  <c r="G22"/>
  <c r="I22"/>
  <c r="K22"/>
  <c r="G23"/>
  <c r="I23"/>
  <c r="K23"/>
  <c r="G24"/>
  <c r="I24"/>
  <c r="K24"/>
  <c r="G25"/>
  <c r="I25"/>
  <c r="K25"/>
  <c r="G26"/>
  <c r="I26"/>
  <c r="K26"/>
  <c r="G27"/>
  <c r="I27"/>
  <c r="K27"/>
  <c r="G28"/>
  <c r="I28"/>
  <c r="K28"/>
  <c r="G29"/>
  <c r="I29"/>
  <c r="K29"/>
  <c r="G30"/>
  <c r="I30"/>
  <c r="K30"/>
  <c r="G31"/>
  <c r="I31"/>
  <c r="K31"/>
  <c r="G32"/>
  <c r="I32"/>
  <c r="K32"/>
  <c r="G33"/>
  <c r="I33"/>
  <c r="K33"/>
  <c r="G34"/>
  <c r="I34"/>
  <c r="K34"/>
  <c r="G35"/>
  <c r="I35"/>
  <c r="K35"/>
  <c r="G36"/>
  <c r="I36"/>
  <c r="K36"/>
  <c r="G37"/>
  <c r="I37"/>
  <c r="K37"/>
  <c r="G38"/>
  <c r="I38"/>
  <c r="K38"/>
  <c r="G39"/>
  <c r="I39"/>
  <c r="K39"/>
  <c r="G40"/>
  <c r="I40"/>
  <c r="K40"/>
  <c r="G41"/>
  <c r="I41"/>
  <c r="K41"/>
  <c r="G42"/>
  <c r="I42"/>
  <c r="K42"/>
  <c r="G43"/>
  <c r="I43"/>
  <c r="K43"/>
  <c r="G44"/>
  <c r="I44"/>
  <c r="K44"/>
  <c r="G72"/>
  <c r="I72"/>
  <c r="K72"/>
  <c r="K3" i="8"/>
  <c r="K4"/>
  <c r="K5"/>
  <c r="K6"/>
  <c r="I3"/>
  <c r="I4"/>
  <c r="I5"/>
  <c r="I6"/>
  <c r="I7"/>
  <c r="G3"/>
  <c r="G4"/>
  <c r="G5"/>
  <c r="G6"/>
  <c r="K2"/>
  <c r="I2"/>
  <c r="G2"/>
  <c r="K64" i="3"/>
  <c r="K65"/>
  <c r="K66"/>
  <c r="K67"/>
  <c r="K68"/>
  <c r="K69"/>
  <c r="K70"/>
  <c r="K71"/>
  <c r="K73"/>
  <c r="K74"/>
  <c r="K75"/>
  <c r="I64"/>
  <c r="I65"/>
  <c r="I66"/>
  <c r="I67"/>
  <c r="I68"/>
  <c r="I69"/>
  <c r="I70"/>
  <c r="I71"/>
  <c r="I73"/>
  <c r="I74"/>
  <c r="I75"/>
  <c r="G65"/>
  <c r="G66"/>
  <c r="G67"/>
  <c r="G68"/>
  <c r="G69"/>
  <c r="G70"/>
  <c r="G71"/>
  <c r="G73"/>
  <c r="G74"/>
  <c r="G75"/>
  <c r="K2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I2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G2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E69"/>
</calcChain>
</file>

<file path=xl/sharedStrings.xml><?xml version="1.0" encoding="utf-8"?>
<sst xmlns="http://schemas.openxmlformats.org/spreadsheetml/2006/main" count="396" uniqueCount="83">
  <si>
    <t>réf.</t>
  </si>
  <si>
    <t xml:space="preserve">MAIRIE DU GOSIER </t>
  </si>
  <si>
    <t xml:space="preserve">S M A R S LA CAPITAINERIE </t>
  </si>
  <si>
    <t xml:space="preserve">TRESORERIE GENERALE </t>
  </si>
  <si>
    <t xml:space="preserve">MAISON DE LA COLLECTIVITE </t>
  </si>
  <si>
    <t>CENTRE HOSPITALIER ST MARTIN DE SAINT MARTIN</t>
  </si>
  <si>
    <t xml:space="preserve">AEROPORT DE GRAND CASE </t>
  </si>
  <si>
    <t xml:space="preserve">ECOLE MATERNELLE </t>
  </si>
  <si>
    <t xml:space="preserve">TRESORERIE DE SAINT MARTIN </t>
  </si>
  <si>
    <t xml:space="preserve">CSPI - PLATEFORME CHORUS </t>
  </si>
  <si>
    <t>C T O S CUISINE CENTRALE</t>
  </si>
  <si>
    <t xml:space="preserve">TRESORERIE DU MOULE </t>
  </si>
  <si>
    <t>COLLEGE SAINT MARTIN III QUARTIER D ORLEANS</t>
  </si>
  <si>
    <t xml:space="preserve">Assoc. FAUNA FLORA POUPULIER LISE </t>
  </si>
  <si>
    <t>Conseiller</t>
  </si>
  <si>
    <t>Payeur</t>
  </si>
  <si>
    <t xml:space="preserve">ANNEXE LYCEE DES ILES DU NORD </t>
  </si>
  <si>
    <t xml:space="preserve">Assoc. AVENIR MCV </t>
  </si>
  <si>
    <t xml:space="preserve">BACOM EAUX ET ASSAINISSEMENTS </t>
  </si>
  <si>
    <t xml:space="preserve">CENTRE GERONTOLOGIQUE DU RAIZET </t>
  </si>
  <si>
    <t xml:space="preserve">CENTRE HOSPITALIER </t>
  </si>
  <si>
    <t xml:space="preserve">CENTRE HOSPITALIER LC FLEMING </t>
  </si>
  <si>
    <t xml:space="preserve">COLLECTIVITE DE ST MARTIN </t>
  </si>
  <si>
    <t xml:space="preserve">COLLEGE  JOSEPH PITAT </t>
  </si>
  <si>
    <t xml:space="preserve">COLLEGE DU RAIZET </t>
  </si>
  <si>
    <t xml:space="preserve">COLLEGE EDMOND BAMBUCK </t>
  </si>
  <si>
    <t xml:space="preserve">CREDIT AGROCOLE CRCAM </t>
  </si>
  <si>
    <t xml:space="preserve">DIRECTION AGRICULTURE ET FORET </t>
  </si>
  <si>
    <t xml:space="preserve">DIRECTION DE L'AGRICULTURE </t>
  </si>
  <si>
    <t xml:space="preserve">DIRECTION DE L'AGRICULTURE ET DE </t>
  </si>
  <si>
    <t xml:space="preserve">DIRECTION DES SERVICES FISCAUX </t>
  </si>
  <si>
    <t xml:space="preserve">DIRECTION REGIONALE DESAFFAIRES </t>
  </si>
  <si>
    <t xml:space="preserve">ECOLE PRIMAIRE ORLEANS 3 </t>
  </si>
  <si>
    <t xml:space="preserve">EGLISE EVANGELISTE BAPTISTE </t>
  </si>
  <si>
    <t xml:space="preserve">LA POSTE SERVICE COMPTABLE </t>
  </si>
  <si>
    <t xml:space="preserve">LYCEE D'ENSEIGNEMENT GENERAL </t>
  </si>
  <si>
    <t xml:space="preserve">LYCEE DES ILES DU NORD </t>
  </si>
  <si>
    <t>M DEVARRE FREDDY ROMUALD</t>
  </si>
  <si>
    <t>M LE PROVISEUR LYCEE POLYVALENT</t>
  </si>
  <si>
    <t>M MARTIAL Francis Adélaide</t>
  </si>
  <si>
    <t>M MOHAMEDALY Fredy Paul</t>
  </si>
  <si>
    <t xml:space="preserve">MAIRIE DE SAINT MARTIN </t>
  </si>
  <si>
    <t xml:space="preserve">MAIRIE DES ABYMES </t>
  </si>
  <si>
    <t>Mlle GARNIER Audrey</t>
  </si>
  <si>
    <t>Mme POINTET Celine Odette Marguerite Camille</t>
  </si>
  <si>
    <t xml:space="preserve">OFFICE NATIONAL DES FORETS </t>
  </si>
  <si>
    <t xml:space="preserve">PARC NATIONAL DE LA GUADELOUPE </t>
  </si>
  <si>
    <t xml:space="preserve">PREFECTURE DE SAINT MARTIN </t>
  </si>
  <si>
    <t xml:space="preserve">REGIE MUNICIPALE DU PORT </t>
  </si>
  <si>
    <t xml:space="preserve">syndic DE LA RES LES HAUT DE BOREL </t>
  </si>
  <si>
    <t xml:space="preserve">TRESORERIE DE SAINT BARTHELEMY </t>
  </si>
  <si>
    <t xml:space="preserve">TRESORERIE DE SAINTE ANNE </t>
  </si>
  <si>
    <t>B.J</t>
  </si>
  <si>
    <t>jours</t>
  </si>
  <si>
    <t>+</t>
  </si>
  <si>
    <t>Délai lettre R</t>
  </si>
  <si>
    <t>Délai Fax info coupure</t>
  </si>
  <si>
    <t>Délai coupe après Fax</t>
  </si>
  <si>
    <t>Montant de la relance</t>
  </si>
  <si>
    <t>Commentaires Client/Conseiller</t>
  </si>
  <si>
    <t>SOC.COOPERATION MARITIME COMAPEGA</t>
  </si>
  <si>
    <t xml:space="preserve">TRESORERIE DE TROIS RIVIERES </t>
  </si>
  <si>
    <t>Effectuée</t>
  </si>
  <si>
    <t>Non Effectuée</t>
  </si>
  <si>
    <r>
      <t xml:space="preserve">Lettre R </t>
    </r>
    <r>
      <rPr>
        <b/>
        <sz val="10"/>
        <rFont val="Calibri"/>
        <family val="2"/>
      </rPr>
      <t>❷</t>
    </r>
  </si>
  <si>
    <r>
      <t xml:space="preserve">Action </t>
    </r>
    <r>
      <rPr>
        <b/>
        <sz val="11"/>
        <rFont val="Calibri"/>
        <family val="2"/>
      </rPr>
      <t>❷</t>
    </r>
  </si>
  <si>
    <r>
      <t xml:space="preserve">FAX info coupure </t>
    </r>
    <r>
      <rPr>
        <b/>
        <sz val="11"/>
        <rFont val="Calibri"/>
        <family val="2"/>
      </rPr>
      <t>❸</t>
    </r>
  </si>
  <si>
    <r>
      <t>Action</t>
    </r>
    <r>
      <rPr>
        <b/>
        <sz val="11"/>
        <rFont val="Calibri"/>
        <family val="2"/>
      </rPr>
      <t>❸</t>
    </r>
  </si>
  <si>
    <r>
      <t xml:space="preserve">Coupure </t>
    </r>
    <r>
      <rPr>
        <b/>
        <sz val="11"/>
        <rFont val="Calibri"/>
        <family val="2"/>
      </rPr>
      <t>❹</t>
    </r>
  </si>
  <si>
    <r>
      <t xml:space="preserve">Action </t>
    </r>
    <r>
      <rPr>
        <b/>
        <sz val="11"/>
        <rFont val="Calibri"/>
        <family val="2"/>
      </rPr>
      <t>❹</t>
    </r>
  </si>
  <si>
    <r>
      <t>Lettre/ Mail/Appel</t>
    </r>
    <r>
      <rPr>
        <b/>
        <sz val="11"/>
        <rFont val="Calibri"/>
        <family val="2"/>
      </rPr>
      <t>❶</t>
    </r>
  </si>
  <si>
    <t>Date de Règlement ou Date d'accord</t>
  </si>
  <si>
    <t xml:space="preserve">SARL DISTILLERIE MONTEBELLO </t>
  </si>
  <si>
    <t>Soc. COOPERAT MARITIME COMAPEGA IMMEUBLE COMAPEGA</t>
  </si>
  <si>
    <t xml:space="preserve">E P L E COLLEGE A ISAAC </t>
  </si>
  <si>
    <t>M LE PL DU COLLEGE DE GD CAMP GRAND CAMP</t>
  </si>
  <si>
    <t>LES NOUVELLES EAUX VIVES CENTRE MEDICAL</t>
  </si>
  <si>
    <t xml:space="preserve">E2COM SARL </t>
  </si>
  <si>
    <t xml:space="preserve">ACRJC ASSEMBLEE CHRETIENNE </t>
  </si>
  <si>
    <t>MAIRIE DU GOSIER DIRECTION GENERALE</t>
  </si>
  <si>
    <t>Mme LAINEZ EP CHARLERY Marie ange</t>
  </si>
  <si>
    <t xml:space="preserve">A I F S E </t>
  </si>
  <si>
    <t xml:space="preserve">M BERTIN ALEX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</si>
</sst>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1"/>
      <name val="Calibri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name val="Calibri"/>
      <family val="2"/>
    </font>
    <font>
      <b/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2" fillId="0" borderId="1" xfId="0" applyFont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4" fontId="2" fillId="0" borderId="1" xfId="0" applyNumberFormat="1" applyFont="1" applyBorder="1"/>
    <xf numFmtId="0" fontId="2" fillId="2" borderId="1" xfId="0" applyFont="1" applyFill="1" applyBorder="1"/>
    <xf numFmtId="4" fontId="2" fillId="2" borderId="1" xfId="0" applyNumberFormat="1" applyFont="1" applyFill="1" applyBorder="1"/>
    <xf numFmtId="0" fontId="2" fillId="0" borderId="1" xfId="0" applyNumberFormat="1" applyFont="1" applyBorder="1"/>
    <xf numFmtId="0" fontId="2" fillId="0" borderId="1" xfId="0" applyNumberFormat="1" applyFont="1" applyFill="1" applyBorder="1"/>
    <xf numFmtId="0" fontId="2" fillId="2" borderId="1" xfId="0" applyNumberFormat="1" applyFont="1" applyFill="1" applyBorder="1"/>
    <xf numFmtId="0" fontId="1" fillId="0" borderId="0" xfId="0" applyFont="1"/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4" fontId="1" fillId="0" borderId="1" xfId="0" applyNumberFormat="1" applyFont="1" applyBorder="1" applyProtection="1">
      <protection locked="0"/>
    </xf>
    <xf numFmtId="0" fontId="1" fillId="0" borderId="1" xfId="0" applyNumberFormat="1" applyFont="1" applyBorder="1" applyProtection="1">
      <protection locked="0"/>
    </xf>
    <xf numFmtId="0" fontId="1" fillId="0" borderId="0" xfId="0" quotePrefix="1" applyFont="1"/>
    <xf numFmtId="14" fontId="4" fillId="3" borderId="1" xfId="0" applyNumberFormat="1" applyFont="1" applyFill="1" applyBorder="1" applyProtection="1"/>
    <xf numFmtId="0" fontId="0" fillId="3" borderId="0" xfId="0" applyFill="1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4" fillId="0" borderId="2" xfId="0" applyNumberFormat="1" applyFont="1" applyBorder="1" applyProtection="1"/>
    <xf numFmtId="14" fontId="4" fillId="3" borderId="2" xfId="0" applyNumberFormat="1" applyFont="1" applyFill="1" applyBorder="1" applyProtection="1"/>
    <xf numFmtId="0" fontId="0" fillId="0" borderId="2" xfId="0" applyBorder="1" applyProtection="1">
      <protection locked="0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14" fontId="6" fillId="0" borderId="4" xfId="1" applyNumberFormat="1" applyFont="1" applyFill="1" applyBorder="1" applyAlignment="1" applyProtection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 wrapText="1"/>
    </xf>
    <xf numFmtId="14" fontId="3" fillId="0" borderId="4" xfId="0" applyNumberFormat="1" applyFont="1" applyFill="1" applyBorder="1" applyAlignment="1" applyProtection="1">
      <alignment horizontal="center" vertical="center" wrapText="1"/>
    </xf>
    <xf numFmtId="0" fontId="3" fillId="0" borderId="5" xfId="0" applyFont="1" applyFill="1" applyBorder="1" applyAlignment="1" applyProtection="1">
      <alignment horizontal="center" vertical="center" wrapText="1"/>
    </xf>
    <xf numFmtId="14" fontId="3" fillId="3" borderId="4" xfId="1" applyNumberFormat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2" fillId="4" borderId="1" xfId="0" applyFont="1" applyFill="1" applyBorder="1"/>
    <xf numFmtId="0" fontId="2" fillId="4" borderId="1" xfId="0" applyNumberFormat="1" applyFont="1" applyFill="1" applyBorder="1"/>
    <xf numFmtId="0" fontId="2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Protection="1">
      <protection locked="0"/>
    </xf>
    <xf numFmtId="0" fontId="1" fillId="4" borderId="1" xfId="0" applyNumberFormat="1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14" fontId="6" fillId="0" borderId="1" xfId="1" applyNumberFormat="1" applyFont="1" applyFill="1" applyBorder="1" applyAlignment="1" applyProtection="1">
      <alignment horizontal="center" vertical="center" wrapText="1"/>
    </xf>
    <xf numFmtId="14" fontId="3" fillId="3" borderId="1" xfId="1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0" fontId="9" fillId="0" borderId="1" xfId="0" applyFont="1" applyBorder="1"/>
    <xf numFmtId="0" fontId="9" fillId="0" borderId="1" xfId="0" applyNumberFormat="1" applyFont="1" applyBorder="1"/>
    <xf numFmtId="14" fontId="4" fillId="0" borderId="1" xfId="0" applyNumberFormat="1" applyFont="1" applyBorder="1" applyProtection="1"/>
    <xf numFmtId="14" fontId="4" fillId="3" borderId="1" xfId="0" applyNumberFormat="1" applyFont="1" applyFill="1" applyBorder="1" applyAlignment="1" applyProtection="1"/>
    <xf numFmtId="0" fontId="0" fillId="0" borderId="0" xfId="0" applyAlignment="1"/>
    <xf numFmtId="0" fontId="0" fillId="0" borderId="0" xfId="0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vertical="center"/>
    </xf>
    <xf numFmtId="4" fontId="0" fillId="0" borderId="1" xfId="0" applyNumberFormat="1" applyBorder="1"/>
    <xf numFmtId="0" fontId="1" fillId="4" borderId="1" xfId="0" applyFont="1" applyFill="1" applyBorder="1" applyAlignment="1">
      <alignment horizontal="center" vertical="center"/>
    </xf>
    <xf numFmtId="0" fontId="9" fillId="4" borderId="1" xfId="0" applyFont="1" applyFill="1" applyBorder="1"/>
    <xf numFmtId="0" fontId="9" fillId="4" borderId="1" xfId="0" applyNumberFormat="1" applyFont="1" applyFill="1" applyBorder="1"/>
    <xf numFmtId="14" fontId="0" fillId="0" borderId="2" xfId="0" applyNumberFormat="1" applyBorder="1" applyProtection="1">
      <protection locked="0"/>
    </xf>
    <xf numFmtId="0" fontId="1" fillId="4" borderId="1" xfId="0" applyFont="1" applyFill="1" applyBorder="1"/>
    <xf numFmtId="164" fontId="3" fillId="0" borderId="4" xfId="0" applyNumberFormat="1" applyFont="1" applyBorder="1" applyAlignment="1">
      <alignment horizontal="center" vertical="center" wrapText="1"/>
    </xf>
    <xf numFmtId="164" fontId="2" fillId="4" borderId="1" xfId="0" applyNumberFormat="1" applyFont="1" applyFill="1" applyBorder="1"/>
    <xf numFmtId="164" fontId="1" fillId="4" borderId="1" xfId="0" applyNumberFormat="1" applyFont="1" applyFill="1" applyBorder="1" applyProtection="1">
      <protection locked="0"/>
    </xf>
    <xf numFmtId="164" fontId="0" fillId="0" borderId="0" xfId="0" applyNumberFormat="1"/>
    <xf numFmtId="164" fontId="3" fillId="0" borderId="1" xfId="0" applyNumberFormat="1" applyFont="1" applyBorder="1" applyAlignment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/>
      <protection locked="0"/>
    </xf>
    <xf numFmtId="0" fontId="1" fillId="4" borderId="2" xfId="0" applyFont="1" applyFill="1" applyBorder="1" applyProtection="1">
      <protection locked="0"/>
    </xf>
    <xf numFmtId="0" fontId="1" fillId="4" borderId="2" xfId="0" applyNumberFormat="1" applyFont="1" applyFill="1" applyBorder="1" applyProtection="1">
      <protection locked="0"/>
    </xf>
    <xf numFmtId="164" fontId="1" fillId="4" borderId="2" xfId="0" applyNumberFormat="1" applyFont="1" applyFill="1" applyBorder="1" applyProtection="1">
      <protection locked="0"/>
    </xf>
  </cellXfs>
  <cellStyles count="2">
    <cellStyle name="Lien hypertexte" xfId="1" builtinId="8"/>
    <cellStyle name="Normal" xfId="0" builtinId="0"/>
  </cellStyles>
  <dxfs count="13">
    <dxf>
      <fill>
        <patternFill>
          <bgColor rgb="FFFF0000"/>
        </patternFill>
      </fill>
    </dxf>
    <dxf>
      <font>
        <strike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/>
      </font>
    </dxf>
    <dxf>
      <font>
        <color auto="1"/>
      </font>
      <fill>
        <patternFill>
          <bgColor rgb="FFFF0000"/>
        </patternFill>
      </fill>
    </dxf>
    <dxf>
      <font>
        <b val="0"/>
        <i val="0"/>
        <strike/>
      </font>
    </dxf>
    <dxf>
      <font>
        <strike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strike/>
      </font>
    </dxf>
    <dxf>
      <font>
        <b val="0"/>
        <i val="0"/>
        <strike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6699"/>
      <color rgb="FFFF33CC"/>
      <color rgb="FFFF00FF"/>
      <color rgb="FFFFFF66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Stage%20EDF%202012\edf\LETTRE%20DE%20RELANCE%20%20RAR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Stage%20EDF%202012\edf\LETTRE%20DE%20RELANCE%20%20RAR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filterMode="1"/>
  <dimension ref="B1:P75"/>
  <sheetViews>
    <sheetView tabSelected="1" zoomScale="85" zoomScaleNormal="85" workbookViewId="0">
      <pane ySplit="1" topLeftCell="A2" activePane="bottomLeft" state="frozen"/>
      <selection activeCell="D1" sqref="D1"/>
      <selection pane="bottomLeft" activeCell="C82" sqref="C82"/>
    </sheetView>
  </sheetViews>
  <sheetFormatPr baseColWidth="10" defaultRowHeight="12.75"/>
  <cols>
    <col min="1" max="1" width="3" customWidth="1"/>
    <col min="2" max="2" width="11.42578125" style="19"/>
    <col min="3" max="3" width="41.28515625" customWidth="1"/>
    <col min="4" max="4" width="8" customWidth="1"/>
    <col min="5" max="5" width="15.7109375" style="68" customWidth="1"/>
    <col min="6" max="6" width="12.7109375" customWidth="1"/>
    <col min="7" max="7" width="13.42578125" customWidth="1"/>
    <col min="8" max="8" width="14.140625" style="18" customWidth="1"/>
    <col min="9" max="9" width="13.85546875" customWidth="1"/>
    <col min="10" max="10" width="13.28515625" style="18" customWidth="1"/>
    <col min="11" max="11" width="12.28515625" customWidth="1"/>
    <col min="12" max="12" width="13.42578125" style="18" customWidth="1"/>
    <col min="13" max="13" width="15.42578125" customWidth="1"/>
    <col min="14" max="14" width="27.28515625" customWidth="1"/>
    <col min="16" max="17" width="11.42578125" customWidth="1"/>
  </cols>
  <sheetData>
    <row r="1" spans="2:16" ht="45.75" thickBot="1">
      <c r="B1" s="27" t="s">
        <v>14</v>
      </c>
      <c r="C1" s="28" t="s">
        <v>15</v>
      </c>
      <c r="D1" s="28" t="s">
        <v>0</v>
      </c>
      <c r="E1" s="65" t="s">
        <v>58</v>
      </c>
      <c r="F1" s="29" t="s">
        <v>70</v>
      </c>
      <c r="G1" s="30" t="s">
        <v>64</v>
      </c>
      <c r="H1" s="34" t="s">
        <v>65</v>
      </c>
      <c r="I1" s="29" t="s">
        <v>66</v>
      </c>
      <c r="J1" s="31" t="s">
        <v>67</v>
      </c>
      <c r="K1" s="29" t="s">
        <v>68</v>
      </c>
      <c r="L1" s="31" t="s">
        <v>69</v>
      </c>
      <c r="M1" s="32" t="s">
        <v>71</v>
      </c>
      <c r="N1" s="33" t="s">
        <v>59</v>
      </c>
    </row>
    <row r="2" spans="2:16" ht="15">
      <c r="B2" s="70" t="s">
        <v>52</v>
      </c>
      <c r="C2" s="71" t="s">
        <v>6</v>
      </c>
      <c r="D2" s="72">
        <v>222123</v>
      </c>
      <c r="E2" s="73"/>
      <c r="F2" s="26"/>
      <c r="G2" s="24" t="str">
        <f t="shared" ref="G2:G41" si="0">IF(AND(Date_Av1&lt;&gt;"",OR(Date_Reg1="",Date_Reg1&gt;Date_Av1+delai_r)),Date_Av1+delai_r,"")</f>
        <v/>
      </c>
      <c r="H2" s="17" t="s">
        <v>63</v>
      </c>
      <c r="I2" s="24" t="str">
        <f t="shared" ref="I2:I41" si="1">IF(AND(Date_Av1&lt;&gt;"",OR(Date_Av1="",Date_Reg1="",Date_Reg1&gt;Date_Av1+delai_r2+delai_r)),Date_Av1+delai_r2+delai_r,"")</f>
        <v/>
      </c>
      <c r="J2" s="25" t="s">
        <v>63</v>
      </c>
      <c r="K2" s="24" t="str">
        <f t="shared" ref="K2:K41" si="2">IF(AND(Date_Av1&lt;&gt;"",OR(Date_Av1="",Date_Reg1="",Date_Reg1&gt;Date_Av1+delai_r2+delai_r+delai_coup)),Date_Av1+delai_r2+delai_r+delai_coup,"")</f>
        <v/>
      </c>
      <c r="L2" s="25" t="s">
        <v>63</v>
      </c>
      <c r="M2" s="63"/>
      <c r="N2" s="26"/>
    </row>
    <row r="3" spans="2:16" ht="15">
      <c r="B3" s="38" t="s">
        <v>52</v>
      </c>
      <c r="C3" s="36" t="s">
        <v>16</v>
      </c>
      <c r="D3" s="37">
        <v>159098</v>
      </c>
      <c r="E3" s="66"/>
      <c r="F3" s="26"/>
      <c r="G3" s="24" t="str">
        <f t="shared" si="0"/>
        <v/>
      </c>
      <c r="H3" s="17" t="s">
        <v>63</v>
      </c>
      <c r="I3" s="24" t="str">
        <f t="shared" si="1"/>
        <v/>
      </c>
      <c r="J3" s="25" t="s">
        <v>63</v>
      </c>
      <c r="K3" s="24" t="str">
        <f t="shared" si="2"/>
        <v/>
      </c>
      <c r="L3" s="25" t="s">
        <v>63</v>
      </c>
      <c r="M3" s="63"/>
      <c r="N3" s="26"/>
      <c r="P3" s="10" t="s">
        <v>63</v>
      </c>
    </row>
    <row r="4" spans="2:16" ht="15">
      <c r="B4" s="41" t="s">
        <v>52</v>
      </c>
      <c r="C4" s="39" t="s">
        <v>10</v>
      </c>
      <c r="D4" s="40">
        <v>262135</v>
      </c>
      <c r="E4" s="67"/>
      <c r="F4" s="26"/>
      <c r="G4" s="24" t="str">
        <f t="shared" si="0"/>
        <v/>
      </c>
      <c r="H4" s="17" t="s">
        <v>63</v>
      </c>
      <c r="I4" s="24" t="str">
        <f t="shared" si="1"/>
        <v/>
      </c>
      <c r="J4" s="25" t="s">
        <v>63</v>
      </c>
      <c r="K4" s="24" t="str">
        <f t="shared" si="2"/>
        <v/>
      </c>
      <c r="L4" s="25" t="s">
        <v>63</v>
      </c>
      <c r="M4" s="63"/>
      <c r="N4" s="26"/>
      <c r="O4" s="10"/>
      <c r="P4" s="10" t="s">
        <v>62</v>
      </c>
    </row>
    <row r="5" spans="2:16" ht="15">
      <c r="B5" s="38" t="s">
        <v>52</v>
      </c>
      <c r="C5" s="36" t="s">
        <v>19</v>
      </c>
      <c r="D5" s="37">
        <v>221630</v>
      </c>
      <c r="E5" s="66"/>
      <c r="F5" s="26"/>
      <c r="G5" s="24" t="str">
        <f t="shared" si="0"/>
        <v/>
      </c>
      <c r="H5" s="17" t="s">
        <v>63</v>
      </c>
      <c r="I5" s="24" t="str">
        <f t="shared" si="1"/>
        <v/>
      </c>
      <c r="J5" s="25" t="s">
        <v>63</v>
      </c>
      <c r="K5" s="24" t="str">
        <f t="shared" si="2"/>
        <v/>
      </c>
      <c r="L5" s="25" t="s">
        <v>63</v>
      </c>
      <c r="M5" s="63"/>
      <c r="N5" s="26"/>
    </row>
    <row r="6" spans="2:16" ht="15">
      <c r="B6" s="41" t="s">
        <v>52</v>
      </c>
      <c r="C6" s="39" t="s">
        <v>5</v>
      </c>
      <c r="D6" s="40">
        <v>1288</v>
      </c>
      <c r="E6" s="67"/>
      <c r="F6" s="26"/>
      <c r="G6" s="24" t="str">
        <f t="shared" si="0"/>
        <v/>
      </c>
      <c r="H6" s="17" t="s">
        <v>63</v>
      </c>
      <c r="I6" s="24" t="str">
        <f t="shared" si="1"/>
        <v/>
      </c>
      <c r="J6" s="25" t="s">
        <v>63</v>
      </c>
      <c r="K6" s="24" t="str">
        <f t="shared" si="2"/>
        <v/>
      </c>
      <c r="L6" s="25" t="s">
        <v>63</v>
      </c>
      <c r="M6" s="63"/>
      <c r="N6" s="26"/>
    </row>
    <row r="7" spans="2:16" ht="15">
      <c r="B7" s="38" t="s">
        <v>52</v>
      </c>
      <c r="C7" s="36" t="s">
        <v>22</v>
      </c>
      <c r="D7" s="37">
        <v>249009</v>
      </c>
      <c r="E7" s="66"/>
      <c r="F7" s="26"/>
      <c r="G7" s="24" t="str">
        <f t="shared" si="0"/>
        <v/>
      </c>
      <c r="H7" s="17" t="s">
        <v>63</v>
      </c>
      <c r="I7" s="24" t="str">
        <f t="shared" si="1"/>
        <v/>
      </c>
      <c r="J7" s="25" t="s">
        <v>63</v>
      </c>
      <c r="K7" s="24" t="str">
        <f t="shared" si="2"/>
        <v/>
      </c>
      <c r="L7" s="25" t="s">
        <v>63</v>
      </c>
      <c r="M7" s="63"/>
      <c r="N7" s="26"/>
    </row>
    <row r="8" spans="2:16" ht="15">
      <c r="B8" s="35" t="s">
        <v>52</v>
      </c>
      <c r="C8" s="36" t="s">
        <v>24</v>
      </c>
      <c r="D8" s="37">
        <v>815</v>
      </c>
      <c r="E8" s="66"/>
      <c r="F8" s="26"/>
      <c r="G8" s="24" t="str">
        <f t="shared" si="0"/>
        <v/>
      </c>
      <c r="H8" s="17" t="s">
        <v>63</v>
      </c>
      <c r="I8" s="24" t="str">
        <f t="shared" si="1"/>
        <v/>
      </c>
      <c r="J8" s="25" t="s">
        <v>63</v>
      </c>
      <c r="K8" s="24" t="str">
        <f t="shared" si="2"/>
        <v/>
      </c>
      <c r="L8" s="25" t="s">
        <v>63</v>
      </c>
      <c r="M8" s="63"/>
      <c r="N8" s="26"/>
    </row>
    <row r="9" spans="2:16" ht="15">
      <c r="B9" s="35" t="s">
        <v>52</v>
      </c>
      <c r="C9" s="36" t="s">
        <v>25</v>
      </c>
      <c r="D9" s="37">
        <v>221577</v>
      </c>
      <c r="E9" s="66"/>
      <c r="F9" s="26"/>
      <c r="G9" s="24" t="str">
        <f t="shared" si="0"/>
        <v/>
      </c>
      <c r="H9" s="17" t="s">
        <v>63</v>
      </c>
      <c r="I9" s="24" t="str">
        <f t="shared" si="1"/>
        <v/>
      </c>
      <c r="J9" s="25" t="s">
        <v>63</v>
      </c>
      <c r="K9" s="24" t="str">
        <f t="shared" si="2"/>
        <v/>
      </c>
      <c r="L9" s="25" t="s">
        <v>63</v>
      </c>
      <c r="M9" s="63"/>
      <c r="N9" s="26"/>
    </row>
    <row r="10" spans="2:16" ht="15">
      <c r="B10" s="41" t="s">
        <v>52</v>
      </c>
      <c r="C10" s="39" t="s">
        <v>12</v>
      </c>
      <c r="D10" s="40">
        <v>1307</v>
      </c>
      <c r="E10" s="67"/>
      <c r="F10" s="26"/>
      <c r="G10" s="24" t="str">
        <f t="shared" si="0"/>
        <v/>
      </c>
      <c r="H10" s="17" t="s">
        <v>63</v>
      </c>
      <c r="I10" s="24" t="str">
        <f t="shared" si="1"/>
        <v/>
      </c>
      <c r="J10" s="25" t="s">
        <v>63</v>
      </c>
      <c r="K10" s="24" t="str">
        <f t="shared" si="2"/>
        <v/>
      </c>
      <c r="L10" s="25" t="s">
        <v>63</v>
      </c>
      <c r="M10" s="63"/>
      <c r="N10" s="26"/>
    </row>
    <row r="11" spans="2:16" ht="15">
      <c r="B11" s="38" t="s">
        <v>52</v>
      </c>
      <c r="C11" s="36" t="s">
        <v>26</v>
      </c>
      <c r="D11" s="37">
        <v>222152</v>
      </c>
      <c r="E11" s="66"/>
      <c r="F11" s="26"/>
      <c r="G11" s="24" t="str">
        <f t="shared" si="0"/>
        <v/>
      </c>
      <c r="H11" s="17" t="s">
        <v>63</v>
      </c>
      <c r="I11" s="24" t="str">
        <f t="shared" si="1"/>
        <v/>
      </c>
      <c r="J11" s="25" t="s">
        <v>63</v>
      </c>
      <c r="K11" s="24" t="str">
        <f t="shared" si="2"/>
        <v/>
      </c>
      <c r="L11" s="25" t="s">
        <v>63</v>
      </c>
      <c r="M11" s="63"/>
      <c r="N11" s="26"/>
    </row>
    <row r="12" spans="2:16" ht="15">
      <c r="B12" s="38" t="s">
        <v>52</v>
      </c>
      <c r="C12" s="36" t="s">
        <v>9</v>
      </c>
      <c r="D12" s="37">
        <v>1088</v>
      </c>
      <c r="E12" s="66"/>
      <c r="F12" s="26"/>
      <c r="G12" s="24" t="str">
        <f t="shared" si="0"/>
        <v/>
      </c>
      <c r="H12" s="17" t="s">
        <v>63</v>
      </c>
      <c r="I12" s="24" t="str">
        <f t="shared" si="1"/>
        <v/>
      </c>
      <c r="J12" s="25" t="s">
        <v>63</v>
      </c>
      <c r="K12" s="24" t="str">
        <f t="shared" si="2"/>
        <v/>
      </c>
      <c r="L12" s="25" t="s">
        <v>63</v>
      </c>
      <c r="M12" s="63"/>
      <c r="N12" s="26"/>
    </row>
    <row r="13" spans="2:16" ht="15">
      <c r="B13" s="38" t="s">
        <v>52</v>
      </c>
      <c r="C13" s="36" t="s">
        <v>28</v>
      </c>
      <c r="D13" s="37">
        <v>222101</v>
      </c>
      <c r="E13" s="66"/>
      <c r="F13" s="26"/>
      <c r="G13" s="24" t="str">
        <f t="shared" si="0"/>
        <v/>
      </c>
      <c r="H13" s="17" t="s">
        <v>63</v>
      </c>
      <c r="I13" s="24" t="str">
        <f t="shared" si="1"/>
        <v/>
      </c>
      <c r="J13" s="25" t="s">
        <v>63</v>
      </c>
      <c r="K13" s="24" t="str">
        <f t="shared" si="2"/>
        <v/>
      </c>
      <c r="L13" s="25" t="s">
        <v>63</v>
      </c>
      <c r="M13" s="63"/>
      <c r="N13" s="26"/>
    </row>
    <row r="14" spans="2:16" ht="15">
      <c r="B14" s="38" t="s">
        <v>52</v>
      </c>
      <c r="C14" s="36" t="s">
        <v>30</v>
      </c>
      <c r="D14" s="37">
        <v>221702</v>
      </c>
      <c r="E14" s="66"/>
      <c r="F14" s="26"/>
      <c r="G14" s="24" t="str">
        <f t="shared" si="0"/>
        <v/>
      </c>
      <c r="H14" s="17" t="s">
        <v>63</v>
      </c>
      <c r="I14" s="24" t="str">
        <f t="shared" si="1"/>
        <v/>
      </c>
      <c r="J14" s="25" t="s">
        <v>63</v>
      </c>
      <c r="K14" s="24" t="str">
        <f t="shared" si="2"/>
        <v/>
      </c>
      <c r="L14" s="25" t="s">
        <v>63</v>
      </c>
      <c r="M14" s="63"/>
      <c r="N14" s="26"/>
    </row>
    <row r="15" spans="2:16" ht="15">
      <c r="B15" s="42" t="s">
        <v>52</v>
      </c>
      <c r="C15" s="39" t="s">
        <v>7</v>
      </c>
      <c r="D15" s="40">
        <v>233561</v>
      </c>
      <c r="E15" s="67"/>
      <c r="F15" s="26"/>
      <c r="G15" s="24" t="str">
        <f t="shared" si="0"/>
        <v/>
      </c>
      <c r="H15" s="17" t="s">
        <v>63</v>
      </c>
      <c r="I15" s="24" t="str">
        <f t="shared" si="1"/>
        <v/>
      </c>
      <c r="J15" s="25" t="s">
        <v>63</v>
      </c>
      <c r="K15" s="24" t="str">
        <f t="shared" si="2"/>
        <v/>
      </c>
      <c r="L15" s="25" t="s">
        <v>63</v>
      </c>
      <c r="M15" s="63"/>
      <c r="N15" s="26"/>
    </row>
    <row r="16" spans="2:16" ht="15">
      <c r="B16" s="35" t="s">
        <v>52</v>
      </c>
      <c r="C16" s="36" t="s">
        <v>32</v>
      </c>
      <c r="D16" s="37">
        <v>104152</v>
      </c>
      <c r="E16" s="66"/>
      <c r="F16" s="26"/>
      <c r="G16" s="24" t="str">
        <f t="shared" si="0"/>
        <v/>
      </c>
      <c r="H16" s="17" t="s">
        <v>63</v>
      </c>
      <c r="I16" s="24" t="str">
        <f t="shared" si="1"/>
        <v/>
      </c>
      <c r="J16" s="25" t="s">
        <v>63</v>
      </c>
      <c r="K16" s="24" t="str">
        <f t="shared" si="2"/>
        <v/>
      </c>
      <c r="L16" s="25" t="s">
        <v>63</v>
      </c>
      <c r="M16" s="63"/>
      <c r="N16" s="26"/>
    </row>
    <row r="17" spans="2:14" ht="15">
      <c r="B17" s="38" t="s">
        <v>52</v>
      </c>
      <c r="C17" s="36" t="s">
        <v>36</v>
      </c>
      <c r="D17" s="37">
        <v>222151</v>
      </c>
      <c r="E17" s="66"/>
      <c r="F17" s="26"/>
      <c r="G17" s="24" t="str">
        <f t="shared" si="0"/>
        <v/>
      </c>
      <c r="H17" s="17" t="s">
        <v>63</v>
      </c>
      <c r="I17" s="24" t="str">
        <f t="shared" si="1"/>
        <v/>
      </c>
      <c r="J17" s="25" t="s">
        <v>63</v>
      </c>
      <c r="K17" s="24" t="str">
        <f t="shared" si="2"/>
        <v/>
      </c>
      <c r="L17" s="25" t="s">
        <v>63</v>
      </c>
      <c r="M17" s="63"/>
      <c r="N17" s="26"/>
    </row>
    <row r="18" spans="2:14" ht="15">
      <c r="B18" s="38" t="s">
        <v>52</v>
      </c>
      <c r="C18" s="36" t="s">
        <v>41</v>
      </c>
      <c r="D18" s="37">
        <v>221923</v>
      </c>
      <c r="E18" s="66"/>
      <c r="F18" s="26"/>
      <c r="G18" s="24" t="str">
        <f t="shared" si="0"/>
        <v/>
      </c>
      <c r="H18" s="17" t="s">
        <v>63</v>
      </c>
      <c r="I18" s="24" t="str">
        <f t="shared" si="1"/>
        <v/>
      </c>
      <c r="J18" s="25" t="s">
        <v>63</v>
      </c>
      <c r="K18" s="24" t="str">
        <f t="shared" si="2"/>
        <v/>
      </c>
      <c r="L18" s="25" t="s">
        <v>63</v>
      </c>
      <c r="M18" s="63"/>
      <c r="N18" s="26"/>
    </row>
    <row r="19" spans="2:14" ht="15">
      <c r="B19" s="38" t="s">
        <v>52</v>
      </c>
      <c r="C19" s="36" t="s">
        <v>42</v>
      </c>
      <c r="D19" s="37">
        <v>835</v>
      </c>
      <c r="E19" s="66"/>
      <c r="F19" s="26"/>
      <c r="G19" s="24" t="str">
        <f t="shared" si="0"/>
        <v/>
      </c>
      <c r="H19" s="17" t="s">
        <v>63</v>
      </c>
      <c r="I19" s="24" t="str">
        <f t="shared" si="1"/>
        <v/>
      </c>
      <c r="J19" s="25" t="s">
        <v>63</v>
      </c>
      <c r="K19" s="24" t="str">
        <f t="shared" si="2"/>
        <v/>
      </c>
      <c r="L19" s="25" t="s">
        <v>63</v>
      </c>
      <c r="M19" s="63"/>
      <c r="N19" s="26"/>
    </row>
    <row r="20" spans="2:14" ht="15">
      <c r="B20" s="38" t="s">
        <v>52</v>
      </c>
      <c r="C20" s="36" t="s">
        <v>42</v>
      </c>
      <c r="D20" s="37">
        <v>836</v>
      </c>
      <c r="E20" s="66"/>
      <c r="F20" s="26"/>
      <c r="G20" s="24" t="str">
        <f t="shared" si="0"/>
        <v/>
      </c>
      <c r="H20" s="17" t="s">
        <v>63</v>
      </c>
      <c r="I20" s="24" t="str">
        <f t="shared" si="1"/>
        <v/>
      </c>
      <c r="J20" s="25" t="s">
        <v>63</v>
      </c>
      <c r="K20" s="24" t="str">
        <f t="shared" si="2"/>
        <v/>
      </c>
      <c r="L20" s="25" t="s">
        <v>63</v>
      </c>
      <c r="M20" s="63"/>
      <c r="N20" s="26"/>
    </row>
    <row r="21" spans="2:14" ht="15">
      <c r="B21" s="38" t="s">
        <v>52</v>
      </c>
      <c r="C21" s="36" t="s">
        <v>42</v>
      </c>
      <c r="D21" s="37">
        <v>837</v>
      </c>
      <c r="E21" s="66"/>
      <c r="F21" s="26"/>
      <c r="G21" s="24" t="str">
        <f t="shared" si="0"/>
        <v/>
      </c>
      <c r="H21" s="17" t="s">
        <v>63</v>
      </c>
      <c r="I21" s="24" t="str">
        <f t="shared" si="1"/>
        <v/>
      </c>
      <c r="J21" s="25" t="s">
        <v>63</v>
      </c>
      <c r="K21" s="24" t="str">
        <f t="shared" si="2"/>
        <v/>
      </c>
      <c r="L21" s="25" t="s">
        <v>63</v>
      </c>
      <c r="M21" s="63"/>
      <c r="N21" s="26"/>
    </row>
    <row r="22" spans="2:14" ht="15">
      <c r="B22" s="38" t="s">
        <v>52</v>
      </c>
      <c r="C22" s="36" t="s">
        <v>42</v>
      </c>
      <c r="D22" s="37">
        <v>221681</v>
      </c>
      <c r="E22" s="66"/>
      <c r="F22" s="26"/>
      <c r="G22" s="24" t="str">
        <f t="shared" si="0"/>
        <v/>
      </c>
      <c r="H22" s="17" t="s">
        <v>63</v>
      </c>
      <c r="I22" s="24" t="str">
        <f t="shared" si="1"/>
        <v/>
      </c>
      <c r="J22" s="25" t="s">
        <v>63</v>
      </c>
      <c r="K22" s="24" t="str">
        <f t="shared" si="2"/>
        <v/>
      </c>
      <c r="L22" s="25" t="s">
        <v>63</v>
      </c>
      <c r="M22" s="63"/>
      <c r="N22" s="26"/>
    </row>
    <row r="23" spans="2:14" ht="15">
      <c r="B23" s="38" t="s">
        <v>52</v>
      </c>
      <c r="C23" s="36" t="s">
        <v>42</v>
      </c>
      <c r="D23" s="37">
        <v>221682</v>
      </c>
      <c r="E23" s="66"/>
      <c r="F23" s="26"/>
      <c r="G23" s="24" t="str">
        <f t="shared" si="0"/>
        <v/>
      </c>
      <c r="H23" s="17" t="s">
        <v>63</v>
      </c>
      <c r="I23" s="24" t="str">
        <f t="shared" si="1"/>
        <v/>
      </c>
      <c r="J23" s="25" t="s">
        <v>63</v>
      </c>
      <c r="K23" s="24" t="str">
        <f t="shared" si="2"/>
        <v/>
      </c>
      <c r="L23" s="25" t="s">
        <v>63</v>
      </c>
      <c r="M23" s="63"/>
      <c r="N23" s="26"/>
    </row>
    <row r="24" spans="2:14" ht="15">
      <c r="B24" s="38" t="s">
        <v>52</v>
      </c>
      <c r="C24" s="36" t="s">
        <v>42</v>
      </c>
      <c r="D24" s="37">
        <v>221683</v>
      </c>
      <c r="E24" s="66"/>
      <c r="F24" s="26"/>
      <c r="G24" s="24" t="str">
        <f t="shared" si="0"/>
        <v/>
      </c>
      <c r="H24" s="17" t="s">
        <v>63</v>
      </c>
      <c r="I24" s="24" t="str">
        <f t="shared" si="1"/>
        <v/>
      </c>
      <c r="J24" s="25" t="s">
        <v>63</v>
      </c>
      <c r="K24" s="24" t="str">
        <f t="shared" si="2"/>
        <v/>
      </c>
      <c r="L24" s="25" t="s">
        <v>63</v>
      </c>
      <c r="M24" s="63"/>
      <c r="N24" s="26"/>
    </row>
    <row r="25" spans="2:14" ht="15">
      <c r="B25" s="38" t="s">
        <v>52</v>
      </c>
      <c r="C25" s="36" t="s">
        <v>42</v>
      </c>
      <c r="D25" s="37">
        <v>221684</v>
      </c>
      <c r="E25" s="66"/>
      <c r="F25" s="26"/>
      <c r="G25" s="24" t="str">
        <f t="shared" si="0"/>
        <v/>
      </c>
      <c r="H25" s="17" t="s">
        <v>63</v>
      </c>
      <c r="I25" s="24" t="str">
        <f t="shared" si="1"/>
        <v/>
      </c>
      <c r="J25" s="25" t="s">
        <v>63</v>
      </c>
      <c r="K25" s="24" t="str">
        <f t="shared" si="2"/>
        <v/>
      </c>
      <c r="L25" s="25" t="s">
        <v>63</v>
      </c>
      <c r="M25" s="63"/>
      <c r="N25" s="26"/>
    </row>
    <row r="26" spans="2:14" ht="15">
      <c r="B26" s="38" t="s">
        <v>52</v>
      </c>
      <c r="C26" s="36" t="s">
        <v>42</v>
      </c>
      <c r="D26" s="37">
        <v>221685</v>
      </c>
      <c r="E26" s="66"/>
      <c r="F26" s="26"/>
      <c r="G26" s="24" t="str">
        <f t="shared" si="0"/>
        <v/>
      </c>
      <c r="H26" s="17" t="s">
        <v>63</v>
      </c>
      <c r="I26" s="24" t="str">
        <f t="shared" si="1"/>
        <v/>
      </c>
      <c r="J26" s="25" t="s">
        <v>63</v>
      </c>
      <c r="K26" s="24" t="str">
        <f t="shared" si="2"/>
        <v/>
      </c>
      <c r="L26" s="25" t="s">
        <v>63</v>
      </c>
      <c r="M26" s="63"/>
      <c r="N26" s="26"/>
    </row>
    <row r="27" spans="2:14" ht="15">
      <c r="B27" s="38" t="s">
        <v>52</v>
      </c>
      <c r="C27" s="36" t="s">
        <v>42</v>
      </c>
      <c r="D27" s="37">
        <v>221686</v>
      </c>
      <c r="E27" s="66"/>
      <c r="F27" s="26"/>
      <c r="G27" s="24" t="str">
        <f t="shared" si="0"/>
        <v/>
      </c>
      <c r="H27" s="17" t="s">
        <v>63</v>
      </c>
      <c r="I27" s="24" t="str">
        <f t="shared" si="1"/>
        <v/>
      </c>
      <c r="J27" s="25" t="s">
        <v>63</v>
      </c>
      <c r="K27" s="24" t="str">
        <f t="shared" si="2"/>
        <v/>
      </c>
      <c r="L27" s="25" t="s">
        <v>63</v>
      </c>
      <c r="M27" s="63"/>
      <c r="N27" s="26"/>
    </row>
    <row r="28" spans="2:14" ht="15">
      <c r="B28" s="38" t="s">
        <v>52</v>
      </c>
      <c r="C28" s="64" t="s">
        <v>42</v>
      </c>
      <c r="D28" s="37">
        <v>221687</v>
      </c>
      <c r="E28" s="66"/>
      <c r="F28" s="26"/>
      <c r="G28" s="24" t="str">
        <f t="shared" si="0"/>
        <v/>
      </c>
      <c r="H28" s="17" t="s">
        <v>63</v>
      </c>
      <c r="I28" s="24" t="str">
        <f t="shared" si="1"/>
        <v/>
      </c>
      <c r="J28" s="25" t="s">
        <v>63</v>
      </c>
      <c r="K28" s="24" t="str">
        <f t="shared" si="2"/>
        <v/>
      </c>
      <c r="L28" s="25" t="s">
        <v>63</v>
      </c>
      <c r="M28" s="63"/>
      <c r="N28" s="26"/>
    </row>
    <row r="29" spans="2:14" ht="15">
      <c r="B29" s="41" t="s">
        <v>52</v>
      </c>
      <c r="C29" s="39" t="s">
        <v>1</v>
      </c>
      <c r="D29" s="40">
        <v>260492</v>
      </c>
      <c r="E29" s="67"/>
      <c r="F29" s="26"/>
      <c r="G29" s="24" t="str">
        <f t="shared" si="0"/>
        <v/>
      </c>
      <c r="H29" s="17" t="s">
        <v>63</v>
      </c>
      <c r="I29" s="24" t="str">
        <f t="shared" si="1"/>
        <v/>
      </c>
      <c r="J29" s="25" t="s">
        <v>63</v>
      </c>
      <c r="K29" s="24" t="str">
        <f t="shared" si="2"/>
        <v/>
      </c>
      <c r="L29" s="25" t="s">
        <v>63</v>
      </c>
      <c r="M29" s="63"/>
      <c r="N29" s="26"/>
    </row>
    <row r="30" spans="2:14" ht="15">
      <c r="B30" s="38" t="s">
        <v>52</v>
      </c>
      <c r="C30" s="36" t="s">
        <v>45</v>
      </c>
      <c r="D30" s="37">
        <v>222178</v>
      </c>
      <c r="E30" s="66"/>
      <c r="F30" s="26"/>
      <c r="G30" s="24" t="str">
        <f t="shared" si="0"/>
        <v/>
      </c>
      <c r="H30" s="17" t="s">
        <v>63</v>
      </c>
      <c r="I30" s="24" t="str">
        <f t="shared" si="1"/>
        <v/>
      </c>
      <c r="J30" s="25" t="s">
        <v>63</v>
      </c>
      <c r="K30" s="24" t="str">
        <f t="shared" si="2"/>
        <v/>
      </c>
      <c r="L30" s="25" t="s">
        <v>63</v>
      </c>
      <c r="M30" s="63"/>
      <c r="N30" s="26"/>
    </row>
    <row r="31" spans="2:14" ht="15">
      <c r="B31" s="35" t="s">
        <v>52</v>
      </c>
      <c r="C31" s="36" t="s">
        <v>46</v>
      </c>
      <c r="D31" s="37">
        <v>222208</v>
      </c>
      <c r="E31" s="66"/>
      <c r="F31" s="26"/>
      <c r="G31" s="24" t="str">
        <f t="shared" si="0"/>
        <v/>
      </c>
      <c r="H31" s="17" t="s">
        <v>63</v>
      </c>
      <c r="I31" s="24" t="str">
        <f t="shared" si="1"/>
        <v/>
      </c>
      <c r="J31" s="25" t="s">
        <v>63</v>
      </c>
      <c r="K31" s="24" t="str">
        <f t="shared" si="2"/>
        <v/>
      </c>
      <c r="L31" s="25" t="s">
        <v>63</v>
      </c>
      <c r="M31" s="63"/>
      <c r="N31" s="26"/>
    </row>
    <row r="32" spans="2:14" ht="15">
      <c r="B32" s="38" t="s">
        <v>52</v>
      </c>
      <c r="C32" s="36" t="s">
        <v>47</v>
      </c>
      <c r="D32" s="37">
        <v>221699</v>
      </c>
      <c r="E32" s="66"/>
      <c r="F32" s="26"/>
      <c r="G32" s="24" t="str">
        <f t="shared" si="0"/>
        <v/>
      </c>
      <c r="H32" s="17" t="s">
        <v>63</v>
      </c>
      <c r="I32" s="24" t="str">
        <f t="shared" si="1"/>
        <v/>
      </c>
      <c r="J32" s="25" t="s">
        <v>63</v>
      </c>
      <c r="K32" s="24" t="str">
        <f t="shared" si="2"/>
        <v/>
      </c>
      <c r="L32" s="25" t="s">
        <v>63</v>
      </c>
      <c r="M32" s="63"/>
      <c r="N32" s="26"/>
    </row>
    <row r="33" spans="2:14" ht="15">
      <c r="B33" s="38" t="s">
        <v>52</v>
      </c>
      <c r="C33" s="36" t="s">
        <v>48</v>
      </c>
      <c r="D33" s="37">
        <v>1182</v>
      </c>
      <c r="E33" s="66"/>
      <c r="F33" s="26"/>
      <c r="G33" s="24" t="str">
        <f t="shared" si="0"/>
        <v/>
      </c>
      <c r="H33" s="17" t="s">
        <v>63</v>
      </c>
      <c r="I33" s="24" t="str">
        <f t="shared" si="1"/>
        <v/>
      </c>
      <c r="J33" s="25" t="s">
        <v>63</v>
      </c>
      <c r="K33" s="24" t="str">
        <f t="shared" si="2"/>
        <v/>
      </c>
      <c r="L33" s="25" t="s">
        <v>63</v>
      </c>
      <c r="M33" s="63"/>
      <c r="N33" s="26"/>
    </row>
    <row r="34" spans="2:14" ht="15">
      <c r="B34" s="42" t="s">
        <v>52</v>
      </c>
      <c r="C34" s="39" t="s">
        <v>2</v>
      </c>
      <c r="D34" s="40">
        <v>222213</v>
      </c>
      <c r="E34" s="67"/>
      <c r="F34" s="26"/>
      <c r="G34" s="24" t="str">
        <f t="shared" si="0"/>
        <v/>
      </c>
      <c r="H34" s="17" t="s">
        <v>63</v>
      </c>
      <c r="I34" s="24" t="str">
        <f t="shared" si="1"/>
        <v/>
      </c>
      <c r="J34" s="25" t="s">
        <v>63</v>
      </c>
      <c r="K34" s="24" t="str">
        <f t="shared" si="2"/>
        <v/>
      </c>
      <c r="L34" s="25" t="s">
        <v>63</v>
      </c>
      <c r="M34" s="63"/>
      <c r="N34" s="26"/>
    </row>
    <row r="35" spans="2:14" ht="15">
      <c r="B35" s="41" t="s">
        <v>52</v>
      </c>
      <c r="C35" s="39" t="s">
        <v>60</v>
      </c>
      <c r="D35" s="40"/>
      <c r="E35" s="67"/>
      <c r="F35" s="26"/>
      <c r="G35" s="24" t="str">
        <f t="shared" si="0"/>
        <v/>
      </c>
      <c r="H35" s="17" t="s">
        <v>63</v>
      </c>
      <c r="I35" s="24" t="str">
        <f t="shared" si="1"/>
        <v/>
      </c>
      <c r="J35" s="25" t="s">
        <v>63</v>
      </c>
      <c r="K35" s="24" t="str">
        <f t="shared" si="2"/>
        <v/>
      </c>
      <c r="L35" s="25" t="s">
        <v>63</v>
      </c>
      <c r="M35" s="63"/>
      <c r="N35" s="26"/>
    </row>
    <row r="36" spans="2:14" ht="15">
      <c r="B36" s="60" t="s">
        <v>52</v>
      </c>
      <c r="C36" s="36" t="s">
        <v>50</v>
      </c>
      <c r="D36" s="37">
        <v>222026</v>
      </c>
      <c r="E36" s="66"/>
      <c r="F36" s="26"/>
      <c r="G36" s="24" t="str">
        <f t="shared" si="0"/>
        <v/>
      </c>
      <c r="H36" s="17" t="s">
        <v>63</v>
      </c>
      <c r="I36" s="24" t="str">
        <f t="shared" si="1"/>
        <v/>
      </c>
      <c r="J36" s="25" t="s">
        <v>63</v>
      </c>
      <c r="K36" s="24" t="str">
        <f t="shared" si="2"/>
        <v/>
      </c>
      <c r="L36" s="25" t="s">
        <v>63</v>
      </c>
      <c r="M36" s="63"/>
      <c r="N36" s="26"/>
    </row>
    <row r="37" spans="2:14" ht="15">
      <c r="B37" s="41" t="s">
        <v>52</v>
      </c>
      <c r="C37" s="39" t="s">
        <v>8</v>
      </c>
      <c r="D37" s="40">
        <v>222025</v>
      </c>
      <c r="E37" s="67"/>
      <c r="F37" s="26"/>
      <c r="G37" s="24" t="str">
        <f t="shared" si="0"/>
        <v/>
      </c>
      <c r="H37" s="17" t="s">
        <v>63</v>
      </c>
      <c r="I37" s="24" t="str">
        <f t="shared" si="1"/>
        <v/>
      </c>
      <c r="J37" s="25" t="s">
        <v>63</v>
      </c>
      <c r="K37" s="24" t="str">
        <f t="shared" si="2"/>
        <v/>
      </c>
      <c r="L37" s="25" t="s">
        <v>63</v>
      </c>
      <c r="M37" s="63"/>
      <c r="N37" s="26"/>
    </row>
    <row r="38" spans="2:14" ht="15">
      <c r="B38" s="38" t="s">
        <v>52</v>
      </c>
      <c r="C38" s="36" t="s">
        <v>51</v>
      </c>
      <c r="D38" s="37">
        <v>222074</v>
      </c>
      <c r="E38" s="66"/>
      <c r="F38" s="26"/>
      <c r="G38" s="24" t="str">
        <f t="shared" si="0"/>
        <v/>
      </c>
      <c r="H38" s="17" t="s">
        <v>63</v>
      </c>
      <c r="I38" s="24" t="str">
        <f t="shared" si="1"/>
        <v/>
      </c>
      <c r="J38" s="25" t="s">
        <v>63</v>
      </c>
      <c r="K38" s="24" t="str">
        <f t="shared" si="2"/>
        <v/>
      </c>
      <c r="L38" s="25" t="s">
        <v>63</v>
      </c>
      <c r="M38" s="63"/>
      <c r="N38" s="26"/>
    </row>
    <row r="39" spans="2:14" ht="15">
      <c r="B39" s="35" t="s">
        <v>52</v>
      </c>
      <c r="C39" s="64" t="s">
        <v>61</v>
      </c>
      <c r="D39" s="37">
        <v>221731</v>
      </c>
      <c r="E39" s="66"/>
      <c r="F39" s="26"/>
      <c r="G39" s="24" t="str">
        <f t="shared" si="0"/>
        <v/>
      </c>
      <c r="H39" s="17" t="s">
        <v>63</v>
      </c>
      <c r="I39" s="24" t="str">
        <f t="shared" si="1"/>
        <v/>
      </c>
      <c r="J39" s="25" t="s">
        <v>63</v>
      </c>
      <c r="K39" s="24" t="str">
        <f t="shared" si="2"/>
        <v/>
      </c>
      <c r="L39" s="25" t="s">
        <v>63</v>
      </c>
      <c r="M39" s="63"/>
      <c r="N39" s="26"/>
    </row>
    <row r="40" spans="2:14" ht="15">
      <c r="B40" s="41" t="s">
        <v>52</v>
      </c>
      <c r="C40" s="39" t="s">
        <v>11</v>
      </c>
      <c r="D40" s="40">
        <v>222072</v>
      </c>
      <c r="E40" s="67"/>
      <c r="F40" s="26"/>
      <c r="G40" s="24" t="str">
        <f t="shared" si="0"/>
        <v/>
      </c>
      <c r="H40" s="17" t="s">
        <v>63</v>
      </c>
      <c r="I40" s="24" t="str">
        <f t="shared" si="1"/>
        <v/>
      </c>
      <c r="J40" s="25" t="s">
        <v>63</v>
      </c>
      <c r="K40" s="24" t="str">
        <f t="shared" si="2"/>
        <v/>
      </c>
      <c r="L40" s="25" t="s">
        <v>63</v>
      </c>
      <c r="M40" s="63"/>
      <c r="N40" s="26"/>
    </row>
    <row r="41" spans="2:14" ht="15">
      <c r="B41" s="38" t="s">
        <v>52</v>
      </c>
      <c r="C41" s="36" t="s">
        <v>3</v>
      </c>
      <c r="D41" s="37">
        <v>222229</v>
      </c>
      <c r="E41" s="66"/>
      <c r="F41" s="26"/>
      <c r="G41" s="24" t="str">
        <f t="shared" si="0"/>
        <v/>
      </c>
      <c r="H41" s="17" t="s">
        <v>63</v>
      </c>
      <c r="I41" s="24" t="str">
        <f t="shared" si="1"/>
        <v/>
      </c>
      <c r="J41" s="25" t="s">
        <v>63</v>
      </c>
      <c r="K41" s="24" t="str">
        <f t="shared" si="2"/>
        <v/>
      </c>
      <c r="L41" s="25" t="s">
        <v>63</v>
      </c>
      <c r="M41" s="63"/>
      <c r="N41" s="26"/>
    </row>
    <row r="42" spans="2:14" ht="15" hidden="1">
      <c r="B42" s="21"/>
      <c r="C42" s="5"/>
      <c r="D42" s="9"/>
      <c r="E42" s="6"/>
      <c r="F42" s="13"/>
      <c r="G42" s="24" t="str">
        <f t="shared" ref="G42:G75" si="3">IF(AND(Date_Av1&lt;&gt;"",OR(Date_Reg1="",Date_Reg1&gt;Date_Av1+delai_r)),Date_Av1+delai_r,"")</f>
        <v/>
      </c>
      <c r="H42" s="17" t="s">
        <v>63</v>
      </c>
      <c r="I42" s="24" t="str">
        <f t="shared" ref="I42:I48" si="4">IF(AND(Date_Av1&lt;&gt;"",OR(Date_Av1="",Date_Reg1="",Date_Reg1&gt;Date_Av1+delai_r2+delai_r)),Date_Av1+delai_r2+delai_r,"")</f>
        <v/>
      </c>
      <c r="J42" s="17" t="s">
        <v>63</v>
      </c>
      <c r="K42" s="24" t="str">
        <f t="shared" ref="K42:K48" si="5">IF(AND(Date_Av1&lt;&gt;"",OR(Date_Av1="",Date_Reg1="",Date_Reg1&gt;Date_Av1+delai_r2+delai_r+delai_coup)),Date_Av1+delai_r2+delai_r+delai_coup,"")</f>
        <v/>
      </c>
      <c r="L42" s="17" t="s">
        <v>63</v>
      </c>
      <c r="M42" s="13"/>
      <c r="N42" s="12"/>
    </row>
    <row r="43" spans="2:14" ht="15" hidden="1">
      <c r="B43" s="20"/>
      <c r="C43" s="5"/>
      <c r="D43" s="9"/>
      <c r="E43" s="6"/>
      <c r="F43" s="12"/>
      <c r="G43" s="24" t="str">
        <f t="shared" si="3"/>
        <v/>
      </c>
      <c r="H43" s="17" t="s">
        <v>63</v>
      </c>
      <c r="I43" s="24" t="str">
        <f t="shared" si="4"/>
        <v/>
      </c>
      <c r="J43" s="17" t="s">
        <v>63</v>
      </c>
      <c r="K43" s="24" t="str">
        <f t="shared" si="5"/>
        <v/>
      </c>
      <c r="L43" s="17" t="s">
        <v>63</v>
      </c>
      <c r="M43" s="13"/>
      <c r="N43" s="12"/>
    </row>
    <row r="44" spans="2:14" ht="15" hidden="1">
      <c r="B44" s="20"/>
      <c r="C44" s="5"/>
      <c r="D44" s="9"/>
      <c r="E44" s="6"/>
      <c r="F44" s="12"/>
      <c r="G44" s="24" t="str">
        <f t="shared" si="3"/>
        <v/>
      </c>
      <c r="H44" s="17" t="s">
        <v>63</v>
      </c>
      <c r="I44" s="24" t="str">
        <f t="shared" si="4"/>
        <v/>
      </c>
      <c r="J44" s="17" t="s">
        <v>63</v>
      </c>
      <c r="K44" s="24" t="str">
        <f t="shared" si="5"/>
        <v/>
      </c>
      <c r="L44" s="17" t="s">
        <v>63</v>
      </c>
      <c r="M44" s="13"/>
      <c r="N44" s="12"/>
    </row>
    <row r="45" spans="2:14" ht="15" hidden="1">
      <c r="B45" s="22"/>
      <c r="C45" s="1" t="s">
        <v>17</v>
      </c>
      <c r="D45" s="7">
        <v>155436</v>
      </c>
      <c r="E45" s="4">
        <v>127.81</v>
      </c>
      <c r="F45" s="43"/>
      <c r="G45" s="24" t="str">
        <f t="shared" si="3"/>
        <v/>
      </c>
      <c r="H45" s="17" t="s">
        <v>63</v>
      </c>
      <c r="I45" s="24" t="str">
        <f t="shared" si="4"/>
        <v/>
      </c>
      <c r="J45" s="17" t="s">
        <v>63</v>
      </c>
      <c r="K45" s="24" t="str">
        <f t="shared" si="5"/>
        <v/>
      </c>
      <c r="L45" s="17" t="s">
        <v>63</v>
      </c>
      <c r="M45" s="43"/>
      <c r="N45" s="43"/>
    </row>
    <row r="46" spans="2:14" ht="15" hidden="1">
      <c r="B46" s="23"/>
      <c r="C46" s="1" t="s">
        <v>18</v>
      </c>
      <c r="D46" s="7">
        <v>240952</v>
      </c>
      <c r="E46" s="4">
        <v>3185.56</v>
      </c>
      <c r="F46" s="43"/>
      <c r="G46" s="24" t="str">
        <f t="shared" si="3"/>
        <v/>
      </c>
      <c r="H46" s="17" t="s">
        <v>63</v>
      </c>
      <c r="I46" s="24" t="str">
        <f t="shared" si="4"/>
        <v/>
      </c>
      <c r="J46" s="17" t="s">
        <v>63</v>
      </c>
      <c r="K46" s="24" t="str">
        <f t="shared" si="5"/>
        <v/>
      </c>
      <c r="L46" s="17" t="s">
        <v>63</v>
      </c>
      <c r="M46" s="43"/>
      <c r="N46" s="43"/>
    </row>
    <row r="47" spans="2:14" ht="15" hidden="1">
      <c r="B47" s="23"/>
      <c r="C47" s="1" t="s">
        <v>20</v>
      </c>
      <c r="D47" s="7">
        <v>222096</v>
      </c>
      <c r="E47" s="4">
        <v>9518.61</v>
      </c>
      <c r="F47" s="43"/>
      <c r="G47" s="24" t="str">
        <f t="shared" si="3"/>
        <v/>
      </c>
      <c r="H47" s="17" t="s">
        <v>63</v>
      </c>
      <c r="I47" s="24" t="str">
        <f t="shared" si="4"/>
        <v/>
      </c>
      <c r="J47" s="17" t="s">
        <v>63</v>
      </c>
      <c r="K47" s="24" t="str">
        <f t="shared" si="5"/>
        <v/>
      </c>
      <c r="L47" s="17" t="s">
        <v>63</v>
      </c>
      <c r="M47" s="43"/>
      <c r="N47" s="43"/>
    </row>
    <row r="48" spans="2:14" ht="15" hidden="1">
      <c r="B48" s="23"/>
      <c r="C48" s="1" t="s">
        <v>21</v>
      </c>
      <c r="D48" s="7">
        <v>264337</v>
      </c>
      <c r="E48" s="4">
        <v>285.02999999999997</v>
      </c>
      <c r="F48" s="43"/>
      <c r="G48" s="24" t="str">
        <f t="shared" si="3"/>
        <v/>
      </c>
      <c r="H48" s="17" t="s">
        <v>63</v>
      </c>
      <c r="I48" s="24" t="str">
        <f t="shared" si="4"/>
        <v/>
      </c>
      <c r="J48" s="17" t="s">
        <v>63</v>
      </c>
      <c r="K48" s="24" t="str">
        <f t="shared" si="5"/>
        <v/>
      </c>
      <c r="L48" s="17" t="s">
        <v>63</v>
      </c>
      <c r="M48" s="43"/>
      <c r="N48" s="43"/>
    </row>
    <row r="49" spans="2:14" ht="15" hidden="1">
      <c r="B49" s="23"/>
      <c r="C49" s="1" t="s">
        <v>23</v>
      </c>
      <c r="D49" s="7">
        <v>814</v>
      </c>
      <c r="E49" s="4">
        <v>171.99</v>
      </c>
      <c r="F49" s="43"/>
      <c r="G49" s="24" t="str">
        <f t="shared" si="3"/>
        <v/>
      </c>
      <c r="H49" s="17" t="s">
        <v>63</v>
      </c>
      <c r="I49" s="24" t="str">
        <f t="shared" ref="I49:I75" si="6">IF(AND(Date_Av1&lt;&gt;"",OR(Date_Av1="",Date_Reg1="",Date_Reg1&gt;Date_Av1+delai_r2+delai_r)),Date_Av1+delai_r2+delai_r,"")</f>
        <v/>
      </c>
      <c r="J49" s="17" t="s">
        <v>63</v>
      </c>
      <c r="K49" s="24" t="str">
        <f t="shared" ref="K49:K75" si="7">IF(AND(Date_Av1&lt;&gt;"",OR(Date_Av1="",Date_Reg1="",Date_Reg1&gt;Date_Av1+delai_r2+delai_r+delai_coup)),Date_Av1+delai_r2+delai_r+delai_coup,"")</f>
        <v/>
      </c>
      <c r="L49" s="17" t="s">
        <v>63</v>
      </c>
      <c r="M49" s="43"/>
      <c r="N49" s="43"/>
    </row>
    <row r="50" spans="2:14" ht="15" hidden="1">
      <c r="B50" s="23"/>
      <c r="C50" s="1" t="s">
        <v>27</v>
      </c>
      <c r="D50" s="7">
        <v>222231</v>
      </c>
      <c r="E50" s="4">
        <v>963.21</v>
      </c>
      <c r="F50" s="43"/>
      <c r="G50" s="24" t="str">
        <f t="shared" si="3"/>
        <v/>
      </c>
      <c r="H50" s="17" t="s">
        <v>63</v>
      </c>
      <c r="I50" s="24" t="str">
        <f t="shared" si="6"/>
        <v/>
      </c>
      <c r="J50" s="17" t="s">
        <v>63</v>
      </c>
      <c r="K50" s="24" t="str">
        <f t="shared" si="7"/>
        <v/>
      </c>
      <c r="L50" s="17" t="s">
        <v>63</v>
      </c>
      <c r="M50" s="43"/>
      <c r="N50" s="43"/>
    </row>
    <row r="51" spans="2:14" ht="15" hidden="1">
      <c r="B51" s="23"/>
      <c r="C51" s="1" t="s">
        <v>27</v>
      </c>
      <c r="D51" s="7">
        <v>221653</v>
      </c>
      <c r="E51" s="4">
        <v>3132.31</v>
      </c>
      <c r="F51" s="43"/>
      <c r="G51" s="24" t="str">
        <f t="shared" si="3"/>
        <v/>
      </c>
      <c r="H51" s="17" t="s">
        <v>63</v>
      </c>
      <c r="I51" s="24" t="str">
        <f t="shared" si="6"/>
        <v/>
      </c>
      <c r="J51" s="17" t="s">
        <v>63</v>
      </c>
      <c r="K51" s="24" t="str">
        <f t="shared" si="7"/>
        <v/>
      </c>
      <c r="L51" s="17" t="s">
        <v>63</v>
      </c>
      <c r="M51" s="43"/>
      <c r="N51" s="43"/>
    </row>
    <row r="52" spans="2:14" ht="15" hidden="1">
      <c r="B52" s="23"/>
      <c r="C52" s="1" t="s">
        <v>27</v>
      </c>
      <c r="D52" s="7">
        <v>222099</v>
      </c>
      <c r="E52" s="4">
        <v>776.78</v>
      </c>
      <c r="F52" s="43"/>
      <c r="G52" s="24" t="str">
        <f t="shared" si="3"/>
        <v/>
      </c>
      <c r="H52" s="17" t="s">
        <v>63</v>
      </c>
      <c r="I52" s="24" t="str">
        <f t="shared" si="6"/>
        <v/>
      </c>
      <c r="J52" s="17" t="s">
        <v>63</v>
      </c>
      <c r="K52" s="24" t="str">
        <f t="shared" si="7"/>
        <v/>
      </c>
      <c r="L52" s="17" t="s">
        <v>63</v>
      </c>
      <c r="M52" s="43"/>
      <c r="N52" s="43"/>
    </row>
    <row r="53" spans="2:14" ht="15" hidden="1">
      <c r="B53" s="23"/>
      <c r="C53" s="1" t="s">
        <v>28</v>
      </c>
      <c r="D53" s="7">
        <v>222102</v>
      </c>
      <c r="E53" s="4">
        <v>2568.16</v>
      </c>
      <c r="F53" s="43"/>
      <c r="G53" s="24" t="str">
        <f t="shared" si="3"/>
        <v/>
      </c>
      <c r="H53" s="17" t="s">
        <v>63</v>
      </c>
      <c r="I53" s="24" t="str">
        <f t="shared" si="6"/>
        <v/>
      </c>
      <c r="J53" s="17" t="s">
        <v>63</v>
      </c>
      <c r="K53" s="24" t="str">
        <f t="shared" si="7"/>
        <v/>
      </c>
      <c r="L53" s="17" t="s">
        <v>63</v>
      </c>
      <c r="M53" s="43"/>
      <c r="N53" s="43"/>
    </row>
    <row r="54" spans="2:14" ht="15" hidden="1">
      <c r="B54" s="23"/>
      <c r="C54" s="1" t="s">
        <v>29</v>
      </c>
      <c r="D54" s="7">
        <v>222098</v>
      </c>
      <c r="E54" s="4">
        <v>3564.85</v>
      </c>
      <c r="F54" s="43"/>
      <c r="G54" s="24" t="str">
        <f t="shared" si="3"/>
        <v/>
      </c>
      <c r="H54" s="17" t="s">
        <v>63</v>
      </c>
      <c r="I54" s="24" t="str">
        <f t="shared" si="6"/>
        <v/>
      </c>
      <c r="J54" s="17" t="s">
        <v>63</v>
      </c>
      <c r="K54" s="24" t="str">
        <f t="shared" si="7"/>
        <v/>
      </c>
      <c r="L54" s="17" t="s">
        <v>63</v>
      </c>
      <c r="M54" s="43"/>
      <c r="N54" s="43"/>
    </row>
    <row r="55" spans="2:14" ht="15" hidden="1">
      <c r="B55" s="23"/>
      <c r="C55" s="1" t="s">
        <v>30</v>
      </c>
      <c r="D55" s="7">
        <v>221726</v>
      </c>
      <c r="E55" s="4">
        <v>61.96</v>
      </c>
      <c r="F55" s="43"/>
      <c r="G55" s="24" t="str">
        <f t="shared" si="3"/>
        <v/>
      </c>
      <c r="H55" s="17" t="s">
        <v>63</v>
      </c>
      <c r="I55" s="24" t="str">
        <f t="shared" si="6"/>
        <v/>
      </c>
      <c r="J55" s="17" t="s">
        <v>63</v>
      </c>
      <c r="K55" s="24" t="str">
        <f t="shared" si="7"/>
        <v/>
      </c>
      <c r="L55" s="17" t="s">
        <v>63</v>
      </c>
      <c r="M55" s="43"/>
      <c r="N55" s="43"/>
    </row>
    <row r="56" spans="2:14" ht="15" hidden="1">
      <c r="B56" s="23"/>
      <c r="C56" s="1" t="s">
        <v>31</v>
      </c>
      <c r="D56" s="7">
        <v>221845</v>
      </c>
      <c r="E56" s="4">
        <v>308.82</v>
      </c>
      <c r="F56" s="43"/>
      <c r="G56" s="24" t="str">
        <f t="shared" si="3"/>
        <v/>
      </c>
      <c r="H56" s="17" t="s">
        <v>63</v>
      </c>
      <c r="I56" s="24" t="str">
        <f t="shared" si="6"/>
        <v/>
      </c>
      <c r="J56" s="17" t="s">
        <v>63</v>
      </c>
      <c r="K56" s="24" t="str">
        <f t="shared" si="7"/>
        <v/>
      </c>
      <c r="L56" s="17" t="s">
        <v>63</v>
      </c>
      <c r="M56" s="43"/>
      <c r="N56" s="43"/>
    </row>
    <row r="57" spans="2:14" ht="15" hidden="1">
      <c r="B57" s="23"/>
      <c r="C57" s="1" t="s">
        <v>33</v>
      </c>
      <c r="D57" s="7">
        <v>173314</v>
      </c>
      <c r="E57" s="4">
        <v>162.47999999999999</v>
      </c>
      <c r="F57" s="43"/>
      <c r="G57" s="24" t="str">
        <f t="shared" si="3"/>
        <v/>
      </c>
      <c r="H57" s="17" t="s">
        <v>63</v>
      </c>
      <c r="I57" s="24" t="str">
        <f t="shared" si="6"/>
        <v/>
      </c>
      <c r="J57" s="17" t="s">
        <v>63</v>
      </c>
      <c r="K57" s="24" t="str">
        <f t="shared" si="7"/>
        <v/>
      </c>
      <c r="L57" s="17" t="s">
        <v>63</v>
      </c>
      <c r="M57" s="43"/>
      <c r="N57" s="43"/>
    </row>
    <row r="58" spans="2:14" ht="15" hidden="1">
      <c r="B58" s="23"/>
      <c r="C58" s="1" t="s">
        <v>35</v>
      </c>
      <c r="D58" s="7">
        <v>221675</v>
      </c>
      <c r="E58" s="4">
        <v>2292.15</v>
      </c>
      <c r="F58" s="43"/>
      <c r="G58" s="24" t="str">
        <f t="shared" si="3"/>
        <v/>
      </c>
      <c r="H58" s="17" t="s">
        <v>63</v>
      </c>
      <c r="I58" s="24" t="str">
        <f t="shared" si="6"/>
        <v/>
      </c>
      <c r="J58" s="17" t="s">
        <v>63</v>
      </c>
      <c r="K58" s="24" t="str">
        <f t="shared" si="7"/>
        <v/>
      </c>
      <c r="L58" s="17" t="s">
        <v>63</v>
      </c>
      <c r="M58" s="43"/>
      <c r="N58" s="43"/>
    </row>
    <row r="59" spans="2:14" ht="15" hidden="1">
      <c r="B59" s="23"/>
      <c r="C59" s="1" t="s">
        <v>37</v>
      </c>
      <c r="D59" s="7">
        <v>241023</v>
      </c>
      <c r="E59" s="4">
        <v>174.78</v>
      </c>
      <c r="F59" s="43"/>
      <c r="G59" s="24" t="str">
        <f t="shared" si="3"/>
        <v/>
      </c>
      <c r="H59" s="17" t="s">
        <v>63</v>
      </c>
      <c r="I59" s="24" t="str">
        <f t="shared" si="6"/>
        <v/>
      </c>
      <c r="J59" s="17" t="s">
        <v>63</v>
      </c>
      <c r="K59" s="24" t="str">
        <f t="shared" si="7"/>
        <v/>
      </c>
      <c r="L59" s="17" t="s">
        <v>63</v>
      </c>
      <c r="M59" s="43"/>
      <c r="N59" s="43"/>
    </row>
    <row r="60" spans="2:14" ht="15" hidden="1">
      <c r="B60" s="23"/>
      <c r="C60" s="1" t="s">
        <v>38</v>
      </c>
      <c r="D60" s="7">
        <v>817</v>
      </c>
      <c r="E60" s="4">
        <v>947.89</v>
      </c>
      <c r="F60" s="43"/>
      <c r="G60" s="24" t="str">
        <f t="shared" si="3"/>
        <v/>
      </c>
      <c r="H60" s="17" t="s">
        <v>63</v>
      </c>
      <c r="I60" s="24" t="str">
        <f t="shared" si="6"/>
        <v/>
      </c>
      <c r="J60" s="17" t="s">
        <v>63</v>
      </c>
      <c r="K60" s="24" t="str">
        <f t="shared" si="7"/>
        <v/>
      </c>
      <c r="L60" s="17" t="s">
        <v>63</v>
      </c>
      <c r="M60" s="43"/>
      <c r="N60" s="43"/>
    </row>
    <row r="61" spans="2:14" ht="15" hidden="1">
      <c r="B61" s="23"/>
      <c r="C61" s="1" t="s">
        <v>39</v>
      </c>
      <c r="D61" s="7">
        <v>246594</v>
      </c>
      <c r="E61" s="4">
        <v>109.02</v>
      </c>
      <c r="F61" s="43"/>
      <c r="G61" s="24" t="str">
        <f t="shared" si="3"/>
        <v/>
      </c>
      <c r="H61" s="17" t="s">
        <v>63</v>
      </c>
      <c r="I61" s="24" t="str">
        <f t="shared" si="6"/>
        <v/>
      </c>
      <c r="J61" s="17" t="s">
        <v>63</v>
      </c>
      <c r="K61" s="24" t="str">
        <f t="shared" si="7"/>
        <v/>
      </c>
      <c r="L61" s="17" t="s">
        <v>63</v>
      </c>
      <c r="M61" s="43"/>
      <c r="N61" s="43"/>
    </row>
    <row r="62" spans="2:14" ht="15" hidden="1">
      <c r="B62" s="23"/>
      <c r="C62" s="1" t="s">
        <v>40</v>
      </c>
      <c r="D62" s="7">
        <v>137606</v>
      </c>
      <c r="E62" s="4">
        <v>52.33</v>
      </c>
      <c r="F62" s="43"/>
      <c r="G62" s="24" t="str">
        <f t="shared" si="3"/>
        <v/>
      </c>
      <c r="H62" s="17" t="s">
        <v>63</v>
      </c>
      <c r="I62" s="24" t="str">
        <f t="shared" si="6"/>
        <v/>
      </c>
      <c r="J62" s="17" t="s">
        <v>63</v>
      </c>
      <c r="K62" s="24" t="str">
        <f t="shared" si="7"/>
        <v/>
      </c>
      <c r="L62" s="17" t="s">
        <v>63</v>
      </c>
      <c r="M62" s="43"/>
      <c r="N62" s="43"/>
    </row>
    <row r="63" spans="2:14" ht="15" hidden="1">
      <c r="B63" s="23"/>
      <c r="C63" s="1" t="s">
        <v>43</v>
      </c>
      <c r="D63" s="7">
        <v>259977</v>
      </c>
      <c r="E63" s="4">
        <v>172.87</v>
      </c>
      <c r="F63" s="43"/>
      <c r="G63" s="24" t="str">
        <f t="shared" si="3"/>
        <v/>
      </c>
      <c r="H63" s="17" t="s">
        <v>63</v>
      </c>
      <c r="I63" s="24" t="str">
        <f t="shared" si="6"/>
        <v/>
      </c>
      <c r="J63" s="17" t="s">
        <v>63</v>
      </c>
      <c r="K63" s="24" t="str">
        <f t="shared" si="7"/>
        <v/>
      </c>
      <c r="L63" s="17" t="s">
        <v>63</v>
      </c>
      <c r="M63" s="43"/>
      <c r="N63" s="43"/>
    </row>
    <row r="64" spans="2:14" ht="15" hidden="1">
      <c r="B64" s="23"/>
      <c r="C64" s="1" t="s">
        <v>44</v>
      </c>
      <c r="D64" s="7">
        <v>246687</v>
      </c>
      <c r="E64" s="4">
        <v>130.44999999999999</v>
      </c>
      <c r="F64" s="43"/>
      <c r="G64" s="24" t="str">
        <f t="shared" si="3"/>
        <v/>
      </c>
      <c r="H64" s="17" t="s">
        <v>63</v>
      </c>
      <c r="I64" s="24" t="str">
        <f t="shared" si="6"/>
        <v/>
      </c>
      <c r="J64" s="17" t="s">
        <v>63</v>
      </c>
      <c r="K64" s="24" t="str">
        <f t="shared" si="7"/>
        <v/>
      </c>
      <c r="L64" s="17" t="s">
        <v>63</v>
      </c>
      <c r="M64" s="43"/>
      <c r="N64" s="43"/>
    </row>
    <row r="65" spans="2:14" ht="15" hidden="1">
      <c r="B65" s="12"/>
      <c r="C65" s="11" t="s">
        <v>13</v>
      </c>
      <c r="D65" s="15">
        <v>3383</v>
      </c>
      <c r="E65" s="14">
        <v>208.58</v>
      </c>
      <c r="F65" s="43"/>
      <c r="G65" s="24" t="str">
        <f t="shared" si="3"/>
        <v/>
      </c>
      <c r="H65" s="17" t="s">
        <v>63</v>
      </c>
      <c r="I65" s="24" t="str">
        <f t="shared" si="6"/>
        <v/>
      </c>
      <c r="J65" s="17" t="s">
        <v>63</v>
      </c>
      <c r="K65" s="24" t="str">
        <f t="shared" si="7"/>
        <v/>
      </c>
      <c r="L65" s="17" t="s">
        <v>63</v>
      </c>
      <c r="M65" s="43"/>
      <c r="N65" s="43"/>
    </row>
    <row r="66" spans="2:14" ht="15" hidden="1">
      <c r="B66" s="12"/>
      <c r="C66" s="11" t="s">
        <v>4</v>
      </c>
      <c r="D66" s="15">
        <v>221700</v>
      </c>
      <c r="E66" s="14">
        <v>18373.189999999999</v>
      </c>
      <c r="F66" s="43"/>
      <c r="G66" s="24" t="str">
        <f t="shared" si="3"/>
        <v/>
      </c>
      <c r="H66" s="17" t="s">
        <v>63</v>
      </c>
      <c r="I66" s="24" t="str">
        <f t="shared" si="6"/>
        <v/>
      </c>
      <c r="J66" s="17" t="s">
        <v>63</v>
      </c>
      <c r="K66" s="24" t="str">
        <f t="shared" si="7"/>
        <v/>
      </c>
      <c r="L66" s="17" t="s">
        <v>63</v>
      </c>
      <c r="M66" s="43"/>
      <c r="N66" s="43"/>
    </row>
    <row r="67" spans="2:14" ht="15" hidden="1">
      <c r="B67" s="12"/>
      <c r="C67" s="51" t="s">
        <v>77</v>
      </c>
      <c r="D67" s="52">
        <v>200785</v>
      </c>
      <c r="E67" s="14"/>
      <c r="F67" s="43"/>
      <c r="G67" s="24" t="str">
        <f t="shared" si="3"/>
        <v/>
      </c>
      <c r="H67" s="17" t="s">
        <v>63</v>
      </c>
      <c r="I67" s="24" t="str">
        <f t="shared" si="6"/>
        <v/>
      </c>
      <c r="J67" s="17" t="s">
        <v>63</v>
      </c>
      <c r="K67" s="24" t="str">
        <f t="shared" si="7"/>
        <v/>
      </c>
      <c r="L67" s="17" t="s">
        <v>63</v>
      </c>
      <c r="M67" s="43"/>
      <c r="N67" s="43"/>
    </row>
    <row r="68" spans="2:14" ht="15" hidden="1">
      <c r="B68" s="22"/>
      <c r="C68" s="51" t="s">
        <v>78</v>
      </c>
      <c r="D68" s="52">
        <v>113401</v>
      </c>
      <c r="E68" s="3">
        <v>533.5</v>
      </c>
      <c r="F68" s="43"/>
      <c r="G68" s="24" t="str">
        <f t="shared" si="3"/>
        <v/>
      </c>
      <c r="H68" s="17" t="s">
        <v>63</v>
      </c>
      <c r="I68" s="24" t="str">
        <f t="shared" si="6"/>
        <v/>
      </c>
      <c r="J68" s="17" t="s">
        <v>63</v>
      </c>
      <c r="K68" s="24" t="str">
        <f t="shared" si="7"/>
        <v/>
      </c>
      <c r="L68" s="17" t="s">
        <v>63</v>
      </c>
      <c r="M68" s="43"/>
      <c r="N68" s="43"/>
    </row>
    <row r="69" spans="2:14" ht="15" hidden="1">
      <c r="B69" s="58"/>
      <c r="C69" s="51" t="s">
        <v>79</v>
      </c>
      <c r="D69" s="52">
        <v>1284</v>
      </c>
      <c r="E69" s="59">
        <f>SUM(E2:E68)</f>
        <v>47822.33</v>
      </c>
      <c r="F69" s="43"/>
      <c r="G69" s="24" t="str">
        <f t="shared" si="3"/>
        <v/>
      </c>
      <c r="H69" s="17" t="s">
        <v>63</v>
      </c>
      <c r="I69" s="24" t="str">
        <f t="shared" si="6"/>
        <v/>
      </c>
      <c r="J69" s="17" t="s">
        <v>63</v>
      </c>
      <c r="K69" s="24" t="str">
        <f t="shared" si="7"/>
        <v/>
      </c>
      <c r="L69" s="17" t="s">
        <v>63</v>
      </c>
      <c r="M69" s="43"/>
      <c r="N69" s="43"/>
    </row>
    <row r="70" spans="2:14" ht="15" hidden="1">
      <c r="B70" s="58"/>
      <c r="C70" s="51" t="s">
        <v>80</v>
      </c>
      <c r="D70" s="52">
        <v>242422</v>
      </c>
      <c r="E70" s="43"/>
      <c r="F70" s="43"/>
      <c r="G70" s="24" t="str">
        <f t="shared" si="3"/>
        <v/>
      </c>
      <c r="H70" s="17" t="s">
        <v>63</v>
      </c>
      <c r="I70" s="24" t="str">
        <f t="shared" si="6"/>
        <v/>
      </c>
      <c r="J70" s="17" t="s">
        <v>63</v>
      </c>
      <c r="K70" s="24" t="str">
        <f t="shared" si="7"/>
        <v/>
      </c>
      <c r="L70" s="17" t="s">
        <v>63</v>
      </c>
      <c r="M70" s="43"/>
      <c r="N70" s="43"/>
    </row>
    <row r="71" spans="2:14" ht="15" hidden="1">
      <c r="B71" s="58"/>
      <c r="C71" s="51" t="s">
        <v>81</v>
      </c>
      <c r="D71" s="52">
        <v>113749</v>
      </c>
      <c r="E71" s="43"/>
      <c r="F71" s="57"/>
      <c r="G71" s="24" t="str">
        <f t="shared" si="3"/>
        <v/>
      </c>
      <c r="H71" s="17" t="s">
        <v>63</v>
      </c>
      <c r="I71" s="24" t="str">
        <f t="shared" si="6"/>
        <v/>
      </c>
      <c r="J71" s="17" t="s">
        <v>63</v>
      </c>
      <c r="K71" s="24" t="str">
        <f t="shared" si="7"/>
        <v/>
      </c>
      <c r="L71" s="17" t="s">
        <v>63</v>
      </c>
      <c r="M71" s="43"/>
      <c r="N71" s="43"/>
    </row>
    <row r="72" spans="2:14" ht="15" hidden="1">
      <c r="B72" s="58"/>
      <c r="C72" s="51" t="s">
        <v>82</v>
      </c>
      <c r="D72" s="52">
        <v>131966</v>
      </c>
      <c r="E72" s="43"/>
      <c r="F72" s="43"/>
      <c r="G72" s="24" t="str">
        <f t="shared" si="3"/>
        <v/>
      </c>
      <c r="H72" s="17" t="s">
        <v>63</v>
      </c>
      <c r="I72" s="24" t="str">
        <f t="shared" si="6"/>
        <v/>
      </c>
      <c r="J72" s="17" t="s">
        <v>63</v>
      </c>
      <c r="K72" s="24" t="str">
        <f t="shared" si="7"/>
        <v/>
      </c>
      <c r="L72" s="17" t="s">
        <v>63</v>
      </c>
      <c r="M72" s="43"/>
      <c r="N72" s="43"/>
    </row>
    <row r="73" spans="2:14" ht="15" hidden="1">
      <c r="B73" s="58"/>
      <c r="C73" s="51" t="s">
        <v>34</v>
      </c>
      <c r="D73" s="52">
        <v>210152</v>
      </c>
      <c r="E73" s="43"/>
      <c r="F73" s="43"/>
      <c r="G73" s="24" t="str">
        <f t="shared" si="3"/>
        <v/>
      </c>
      <c r="H73" s="17" t="s">
        <v>63</v>
      </c>
      <c r="I73" s="24" t="str">
        <f t="shared" si="6"/>
        <v/>
      </c>
      <c r="J73" s="17" t="s">
        <v>63</v>
      </c>
      <c r="K73" s="24" t="str">
        <f t="shared" si="7"/>
        <v/>
      </c>
      <c r="L73" s="17" t="s">
        <v>63</v>
      </c>
      <c r="M73" s="43"/>
      <c r="N73" s="43"/>
    </row>
    <row r="74" spans="2:14" ht="15" hidden="1">
      <c r="B74" s="58"/>
      <c r="C74" s="2" t="s">
        <v>49</v>
      </c>
      <c r="D74" s="8">
        <v>236809</v>
      </c>
      <c r="E74" s="43"/>
      <c r="F74" s="43"/>
      <c r="G74" s="24" t="str">
        <f t="shared" si="3"/>
        <v/>
      </c>
      <c r="H74" s="17" t="s">
        <v>63</v>
      </c>
      <c r="I74" s="24" t="str">
        <f t="shared" si="6"/>
        <v/>
      </c>
      <c r="J74" s="17" t="s">
        <v>63</v>
      </c>
      <c r="K74" s="24" t="str">
        <f t="shared" si="7"/>
        <v/>
      </c>
      <c r="L74" s="17" t="s">
        <v>63</v>
      </c>
      <c r="M74" s="43"/>
      <c r="N74" s="43"/>
    </row>
    <row r="75" spans="2:14" ht="15" hidden="1">
      <c r="B75" s="58"/>
      <c r="C75" s="43"/>
      <c r="D75" s="43"/>
      <c r="E75" s="43"/>
      <c r="F75" s="43"/>
      <c r="G75" s="24" t="str">
        <f t="shared" si="3"/>
        <v/>
      </c>
      <c r="H75" s="17" t="s">
        <v>63</v>
      </c>
      <c r="I75" s="24" t="str">
        <f t="shared" si="6"/>
        <v/>
      </c>
      <c r="J75" s="17" t="s">
        <v>63</v>
      </c>
      <c r="K75" s="24" t="str">
        <f t="shared" si="7"/>
        <v/>
      </c>
      <c r="L75" s="17" t="s">
        <v>63</v>
      </c>
      <c r="M75" s="43"/>
      <c r="N75" s="43"/>
    </row>
  </sheetData>
  <sheetProtection insertRows="0" deleteRows="0" selectLockedCells="1" autoFilter="0"/>
  <autoFilter ref="B1:P75">
    <filterColumn colId="0">
      <customFilters>
        <customFilter operator="notEqual" val=" "/>
      </customFilters>
    </filterColumn>
    <sortState ref="B42:P98">
      <sortCondition ref="C2:C346"/>
    </sortState>
  </autoFilter>
  <sortState ref="B2:N296">
    <sortCondition ref="B2:B296"/>
  </sortState>
  <conditionalFormatting sqref="G2:G75">
    <cfRule type="expression" dxfId="6" priority="1" stopIfTrue="1">
      <formula>H2="Effectuée"</formula>
    </cfRule>
  </conditionalFormatting>
  <conditionalFormatting sqref="L3">
    <cfRule type="timePeriod" dxfId="5" priority="10" timePeriod="last7Days">
      <formula>AND(TODAY()-FLOOR(L3,1)&lt;=6,FLOOR(L3,1)&lt;=TODAY())</formula>
    </cfRule>
  </conditionalFormatting>
  <conditionalFormatting sqref="K2:K75">
    <cfRule type="expression" dxfId="4" priority="3" stopIfTrue="1">
      <formula>$L2="Effectuée"</formula>
    </cfRule>
    <cfRule type="timePeriod" dxfId="3" priority="8" timePeriod="tomorrow">
      <formula>FLOOR(K2,1)=TODAY()+1</formula>
    </cfRule>
  </conditionalFormatting>
  <conditionalFormatting sqref="G2:G75 I2:I75">
    <cfRule type="timePeriod" dxfId="2" priority="7" timePeriod="tomorrow">
      <formula>FLOOR(G2,1)=TODAY()+1</formula>
    </cfRule>
  </conditionalFormatting>
  <conditionalFormatting sqref="I2:I75">
    <cfRule type="expression" dxfId="1" priority="2" stopIfTrue="1">
      <formula>$J2="Effectuée"</formula>
    </cfRule>
  </conditionalFormatting>
  <conditionalFormatting sqref="G2:G75 I2:I75 K2:K75">
    <cfRule type="timePeriod" dxfId="0" priority="5" timePeriod="last7Days">
      <formula>AND(TODAY()-FLOOR(G2,1)&lt;=6,FLOOR(G2,1)&lt;=TODAY())</formula>
    </cfRule>
  </conditionalFormatting>
  <dataValidations count="1">
    <dataValidation type="list" allowBlank="1" showInputMessage="1" showErrorMessage="1" sqref="L2:L75 J2:J75 H2:H75">
      <formula1>$P$3:$P$4</formula1>
    </dataValidation>
  </dataValidations>
  <hyperlinks>
    <hyperlink ref="G1" r:id="rId1" display="Lettre R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Q7"/>
  <sheetViews>
    <sheetView zoomScale="85" zoomScaleNormal="85" workbookViewId="0">
      <selection activeCell="C22" sqref="C22"/>
    </sheetView>
  </sheetViews>
  <sheetFormatPr baseColWidth="10" defaultRowHeight="12.75"/>
  <cols>
    <col min="1" max="1" width="2.85546875" customWidth="1"/>
    <col min="3" max="3" width="48.140625" customWidth="1"/>
    <col min="4" max="4" width="7.28515625" customWidth="1"/>
    <col min="5" max="5" width="13.7109375" style="68" customWidth="1"/>
    <col min="6" max="6" width="11.42578125" customWidth="1"/>
    <col min="8" max="8" width="14.140625" style="56" customWidth="1"/>
    <col min="10" max="10" width="13.85546875" customWidth="1"/>
    <col min="11" max="11" width="11.42578125" customWidth="1"/>
    <col min="12" max="12" width="13.5703125" customWidth="1"/>
    <col min="13" max="13" width="17" customWidth="1"/>
    <col min="14" max="14" width="21.42578125" customWidth="1"/>
  </cols>
  <sheetData>
    <row r="1" spans="2:17" ht="45">
      <c r="B1" s="44" t="s">
        <v>14</v>
      </c>
      <c r="C1" s="45" t="s">
        <v>15</v>
      </c>
      <c r="D1" s="45" t="s">
        <v>0</v>
      </c>
      <c r="E1" s="69" t="s">
        <v>58</v>
      </c>
      <c r="F1" s="46" t="s">
        <v>70</v>
      </c>
      <c r="G1" s="47" t="s">
        <v>64</v>
      </c>
      <c r="H1" s="48" t="s">
        <v>65</v>
      </c>
      <c r="I1" s="46" t="s">
        <v>66</v>
      </c>
      <c r="J1" s="49" t="s">
        <v>67</v>
      </c>
      <c r="K1" s="46" t="s">
        <v>68</v>
      </c>
      <c r="L1" s="49" t="s">
        <v>69</v>
      </c>
      <c r="M1" s="50" t="s">
        <v>71</v>
      </c>
      <c r="N1" s="46" t="s">
        <v>59</v>
      </c>
    </row>
    <row r="2" spans="2:17" ht="15">
      <c r="B2" s="60" t="s">
        <v>52</v>
      </c>
      <c r="C2" s="61" t="s">
        <v>72</v>
      </c>
      <c r="D2" s="62">
        <v>1047</v>
      </c>
      <c r="E2" s="66"/>
      <c r="F2" s="12"/>
      <c r="G2" s="53" t="str">
        <f t="shared" ref="G2:G6" si="0">IF(AND(Date_Av1bis&lt;&gt;"",OR(Date_reg2="",Date_reg2&gt;Date_Av1bis+delai_r)),Date_Av1bis+delai_r,"")</f>
        <v/>
      </c>
      <c r="H2" s="54" t="s">
        <v>63</v>
      </c>
      <c r="I2" s="53" t="str">
        <f t="shared" ref="I2:I7" si="1">IF(AND(Date_Av1bis&lt;&gt;"",OR(Date_Av1bis="",Date_reg2="",Date_reg2&gt;Date_Av1bis+delai_r2+delai_r)),Date_Av1bis+delai_r2+delai_r,"")</f>
        <v/>
      </c>
      <c r="J2" s="54" t="s">
        <v>63</v>
      </c>
      <c r="K2" s="53" t="str">
        <f t="shared" ref="K2:K6" si="2">IF(AND(Date_Av1bis&lt;&gt;"",OR(Date_Av1bis="",Date_reg2="",Date_reg2&gt;Date_Av1bis+delai_r2+delai_r+delai_coup)),Date_Av1bis+delai_r2+delai_r+delai_coup,"")</f>
        <v/>
      </c>
      <c r="L2" s="54" t="s">
        <v>63</v>
      </c>
      <c r="M2" s="13"/>
      <c r="N2" s="12"/>
    </row>
    <row r="3" spans="2:17" ht="15">
      <c r="B3" s="60" t="s">
        <v>52</v>
      </c>
      <c r="C3" s="61" t="s">
        <v>73</v>
      </c>
      <c r="D3" s="62">
        <v>1189</v>
      </c>
      <c r="E3" s="66"/>
      <c r="F3" s="12"/>
      <c r="G3" s="53" t="str">
        <f t="shared" si="0"/>
        <v/>
      </c>
      <c r="H3" s="54" t="s">
        <v>63</v>
      </c>
      <c r="I3" s="53" t="str">
        <f t="shared" si="1"/>
        <v/>
      </c>
      <c r="J3" s="54" t="s">
        <v>63</v>
      </c>
      <c r="K3" s="53" t="str">
        <f t="shared" si="2"/>
        <v/>
      </c>
      <c r="L3" s="54" t="s">
        <v>63</v>
      </c>
      <c r="M3" s="13"/>
      <c r="N3" s="12"/>
      <c r="Q3" s="10" t="s">
        <v>63</v>
      </c>
    </row>
    <row r="4" spans="2:17" ht="15">
      <c r="B4" s="60" t="s">
        <v>52</v>
      </c>
      <c r="C4" s="61" t="s">
        <v>74</v>
      </c>
      <c r="D4" s="62">
        <v>1039</v>
      </c>
      <c r="E4" s="66"/>
      <c r="F4" s="12"/>
      <c r="G4" s="53" t="str">
        <f t="shared" si="0"/>
        <v/>
      </c>
      <c r="H4" s="54" t="s">
        <v>63</v>
      </c>
      <c r="I4" s="53" t="str">
        <f t="shared" si="1"/>
        <v/>
      </c>
      <c r="J4" s="54" t="s">
        <v>63</v>
      </c>
      <c r="K4" s="53" t="str">
        <f t="shared" si="2"/>
        <v/>
      </c>
      <c r="L4" s="54" t="s">
        <v>63</v>
      </c>
      <c r="M4" s="13"/>
      <c r="N4" s="12"/>
      <c r="Q4" s="10" t="s">
        <v>62</v>
      </c>
    </row>
    <row r="5" spans="2:17" ht="15">
      <c r="B5" s="60" t="s">
        <v>52</v>
      </c>
      <c r="C5" s="61" t="s">
        <v>75</v>
      </c>
      <c r="D5" s="62">
        <v>824</v>
      </c>
      <c r="E5" s="66"/>
      <c r="F5" s="13"/>
      <c r="G5" s="53" t="str">
        <f t="shared" si="0"/>
        <v/>
      </c>
      <c r="H5" s="54" t="s">
        <v>63</v>
      </c>
      <c r="I5" s="53" t="str">
        <f t="shared" si="1"/>
        <v/>
      </c>
      <c r="J5" s="54" t="s">
        <v>63</v>
      </c>
      <c r="K5" s="53" t="str">
        <f t="shared" si="2"/>
        <v/>
      </c>
      <c r="L5" s="54" t="s">
        <v>63</v>
      </c>
      <c r="M5" s="13"/>
      <c r="N5" s="12"/>
    </row>
    <row r="6" spans="2:17" ht="15">
      <c r="B6" s="60" t="s">
        <v>52</v>
      </c>
      <c r="C6" s="61" t="s">
        <v>76</v>
      </c>
      <c r="D6" s="62">
        <v>1162</v>
      </c>
      <c r="E6" s="66"/>
      <c r="F6" s="13"/>
      <c r="G6" s="53" t="str">
        <f t="shared" si="0"/>
        <v/>
      </c>
      <c r="H6" s="54" t="s">
        <v>63</v>
      </c>
      <c r="I6" s="53" t="str">
        <f t="shared" si="1"/>
        <v/>
      </c>
      <c r="J6" s="54" t="s">
        <v>63</v>
      </c>
      <c r="K6" s="53" t="str">
        <f t="shared" si="2"/>
        <v/>
      </c>
      <c r="L6" s="54" t="s">
        <v>63</v>
      </c>
      <c r="M6" s="13"/>
      <c r="N6" s="12"/>
    </row>
    <row r="7" spans="2:17" ht="15">
      <c r="I7" s="53" t="str">
        <f t="shared" si="1"/>
        <v/>
      </c>
      <c r="L7" s="55"/>
    </row>
  </sheetData>
  <sortState ref="B2:N27">
    <sortCondition ref="B2:B27"/>
  </sortState>
  <conditionalFormatting sqref="G2:G6 I2:I7 K2:K6">
    <cfRule type="timePeriod" dxfId="12" priority="4" timePeriod="tomorrow">
      <formula>FLOOR(G2,1)=TODAY()+1</formula>
    </cfRule>
  </conditionalFormatting>
  <conditionalFormatting sqref="G2:G6 I2:I7 K2:K6">
    <cfRule type="timePeriod" dxfId="11" priority="4" timePeriod="last7Days">
      <formula>AND(TODAY()-FLOOR(G2,1)&lt;=6,FLOOR(G2,1)&lt;=TODAY())</formula>
    </cfRule>
  </conditionalFormatting>
  <conditionalFormatting sqref="G2:G6 I2:I7 K2:K6">
    <cfRule type="expression" dxfId="10" priority="13" stopIfTrue="1">
      <formula>H2="Effectuée"</formula>
    </cfRule>
  </conditionalFormatting>
  <conditionalFormatting sqref="K2:K6">
    <cfRule type="expression" dxfId="9" priority="10" stopIfTrue="1">
      <formula>$M2="Effectuée"</formula>
    </cfRule>
    <cfRule type="timePeriod" dxfId="8" priority="11" timePeriod="tomorrow">
      <formula>FLOOR(K2,1)=TODAY()+1</formula>
    </cfRule>
  </conditionalFormatting>
  <conditionalFormatting sqref="I2:I7">
    <cfRule type="expression" dxfId="7" priority="7" stopIfTrue="1">
      <formula>$K2="Effectuée"</formula>
    </cfRule>
  </conditionalFormatting>
  <dataValidations count="1">
    <dataValidation type="list" allowBlank="1" showInputMessage="1" showErrorMessage="1" sqref="H2:H6 J2:J6 L2:L6">
      <formula1>$Q$3:$Q$4</formula1>
    </dataValidation>
  </dataValidations>
  <hyperlinks>
    <hyperlink ref="G1" r:id="rId1" display="Lettre 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E4"/>
  <sheetViews>
    <sheetView workbookViewId="0">
      <selection activeCell="J14" sqref="J14"/>
    </sheetView>
  </sheetViews>
  <sheetFormatPr baseColWidth="10" defaultRowHeight="12.75"/>
  <cols>
    <col min="2" max="2" width="22.5703125" customWidth="1"/>
    <col min="3" max="3" width="2.140625" bestFit="1" customWidth="1"/>
    <col min="4" max="4" width="3" bestFit="1" customWidth="1"/>
    <col min="5" max="5" width="5" bestFit="1" customWidth="1"/>
  </cols>
  <sheetData>
    <row r="2" spans="2:5">
      <c r="B2" s="10" t="s">
        <v>55</v>
      </c>
      <c r="C2" s="16" t="s">
        <v>54</v>
      </c>
      <c r="D2">
        <v>10</v>
      </c>
      <c r="E2" s="10" t="s">
        <v>53</v>
      </c>
    </row>
    <row r="3" spans="2:5">
      <c r="B3" s="10" t="s">
        <v>56</v>
      </c>
      <c r="C3" s="16" t="s">
        <v>54</v>
      </c>
      <c r="D3">
        <v>10</v>
      </c>
      <c r="E3" s="10" t="s">
        <v>53</v>
      </c>
    </row>
    <row r="4" spans="2:5">
      <c r="B4" s="10" t="s">
        <v>57</v>
      </c>
      <c r="C4" s="16" t="s">
        <v>54</v>
      </c>
      <c r="D4">
        <v>2</v>
      </c>
      <c r="E4" s="10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Collect Mars-Juin 2012</vt:lpstr>
      <vt:lpstr>Entrep Mars-Juin 2012</vt:lpstr>
      <vt:lpstr>Parametres</vt:lpstr>
      <vt:lpstr>Date_Av1</vt:lpstr>
      <vt:lpstr>Date_Av1bis</vt:lpstr>
      <vt:lpstr>Date_Reg1</vt:lpstr>
      <vt:lpstr>Date_reg2</vt:lpstr>
      <vt:lpstr>Date_Regbis</vt:lpstr>
      <vt:lpstr>delai_coup</vt:lpstr>
      <vt:lpstr>delai_r</vt:lpstr>
      <vt:lpstr>delai_r2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Marion</cp:lastModifiedBy>
  <dcterms:created xsi:type="dcterms:W3CDTF">2012-03-07T20:03:30Z</dcterms:created>
  <dcterms:modified xsi:type="dcterms:W3CDTF">2012-04-10T02:46:16Z</dcterms:modified>
</cp:coreProperties>
</file>