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2. ORGANISATION PCA\FORMATIONS\2020\2. Processus programmation\"/>
    </mc:Choice>
  </mc:AlternateContent>
  <bookViews>
    <workbookView xWindow="360" yWindow="120" windowWidth="13995" windowHeight="8700" activeTab="2"/>
  </bookViews>
  <sheets>
    <sheet name="Déroulé pour Prog 2020" sheetId="5" r:id="rId1"/>
    <sheet name="Gantt" sheetId="6" r:id="rId2"/>
    <sheet name="Gantt v2" sheetId="8" r:id="rId3"/>
  </sheets>
  <definedNames>
    <definedName name="DateProjet" localSheetId="2">'Gantt v2'!#REF!</definedName>
    <definedName name="DateProjet">Gantt!#REF!</definedName>
    <definedName name="_xlnm.Print_Titles" localSheetId="0">'Déroulé pour Prog 2020'!$A:$A</definedName>
    <definedName name="_xlnm.Print_Area" localSheetId="0">'Déroulé pour Prog 2020'!$A$1:$AL$53</definedName>
  </definedNames>
  <calcPr calcId="162913"/>
</workbook>
</file>

<file path=xl/calcChain.xml><?xml version="1.0" encoding="utf-8"?>
<calcChain xmlns="http://schemas.openxmlformats.org/spreadsheetml/2006/main">
  <c r="C32" i="8" l="1"/>
  <c r="B32" i="8"/>
  <c r="D32" i="8" s="1"/>
  <c r="D30" i="8" s="1"/>
  <c r="B30" i="8"/>
  <c r="C31" i="8"/>
  <c r="C11" i="8"/>
  <c r="B5" i="8"/>
  <c r="B44" i="8"/>
  <c r="D44" i="8" s="1"/>
  <c r="C44" i="8" s="1"/>
  <c r="C25" i="8"/>
  <c r="D6" i="8"/>
  <c r="B7" i="8" s="1"/>
  <c r="D7" i="8" s="1"/>
  <c r="B8" i="8" s="1"/>
  <c r="D8" i="8" s="1"/>
  <c r="B9" i="8" s="1"/>
  <c r="D9" i="8" s="1"/>
  <c r="B10" i="8" s="1"/>
  <c r="D10" i="8" s="1"/>
  <c r="B13" i="8" s="1"/>
  <c r="D13" i="8" s="1"/>
  <c r="B14" i="8" s="1"/>
  <c r="D14" i="8" s="1"/>
  <c r="B15" i="8" s="1"/>
  <c r="D15" i="8" s="1"/>
  <c r="B17" i="8" s="1"/>
  <c r="D17" i="8" s="1"/>
  <c r="B18" i="8" s="1"/>
  <c r="D18" i="8" s="1"/>
  <c r="B19" i="8" s="1"/>
  <c r="D19" i="8" s="1"/>
  <c r="B21" i="8" s="1"/>
  <c r="D21" i="8" s="1"/>
  <c r="B22" i="8" s="1"/>
  <c r="D22" i="8" s="1"/>
  <c r="B23" i="8" s="1"/>
  <c r="D23" i="8" s="1"/>
  <c r="B27" i="8" s="1"/>
  <c r="C30" i="8" l="1"/>
  <c r="B20" i="8"/>
  <c r="B16" i="8"/>
  <c r="D16" i="8"/>
  <c r="D12" i="8"/>
  <c r="B12" i="8"/>
  <c r="D5" i="8"/>
  <c r="C5" i="8" s="1"/>
  <c r="B25" i="8"/>
  <c r="D25" i="8" s="1"/>
  <c r="B30" i="6"/>
  <c r="D30" i="6" s="1"/>
  <c r="C16" i="8" l="1"/>
  <c r="D27" i="8"/>
  <c r="B28" i="8" s="1"/>
  <c r="D28" i="8" s="1"/>
  <c r="B29" i="8" s="1"/>
  <c r="D29" i="8" s="1"/>
  <c r="D26" i="8" s="1"/>
  <c r="B26" i="8"/>
  <c r="D20" i="8"/>
  <c r="C20" i="8" s="1"/>
  <c r="C12" i="8"/>
  <c r="C30" i="6"/>
  <c r="O2" i="6"/>
  <c r="D2" i="6"/>
  <c r="B34" i="8" l="1"/>
  <c r="B33" i="8" s="1"/>
  <c r="C26" i="8"/>
  <c r="C17" i="6"/>
  <c r="B3" i="6"/>
  <c r="D3" i="6" s="1"/>
  <c r="D34" i="8" l="1"/>
  <c r="B35" i="8" s="1"/>
  <c r="D35" i="8" s="1"/>
  <c r="B36" i="8" s="1"/>
  <c r="D36" i="8" s="1"/>
  <c r="B38" i="8" s="1"/>
  <c r="B37" i="8" s="1"/>
  <c r="B4" i="6"/>
  <c r="D4" i="6" s="1"/>
  <c r="D33" i="8" l="1"/>
  <c r="C33" i="8" s="1"/>
  <c r="D38" i="8"/>
  <c r="B39" i="8" s="1"/>
  <c r="D39" i="8" s="1"/>
  <c r="B40" i="8" s="1"/>
  <c r="D40" i="8" s="1"/>
  <c r="B5" i="6"/>
  <c r="D5" i="6" s="1"/>
  <c r="B41" i="8" l="1"/>
  <c r="D41" i="8" s="1"/>
  <c r="B42" i="8" s="1"/>
  <c r="B6" i="6"/>
  <c r="D6" i="6" s="1"/>
  <c r="D42" i="8" l="1"/>
  <c r="B43" i="8" s="1"/>
  <c r="D43" i="8" s="1"/>
  <c r="D37" i="8" s="1"/>
  <c r="B7" i="6"/>
  <c r="D7" i="6" s="1"/>
  <c r="B48" i="8" l="1"/>
  <c r="C37" i="8"/>
  <c r="B49" i="8"/>
  <c r="B8" i="6"/>
  <c r="D8" i="6" s="1"/>
  <c r="B9" i="6" l="1"/>
  <c r="D9" i="6" s="1"/>
  <c r="B10" i="6" l="1"/>
  <c r="D10" i="6" s="1"/>
  <c r="B11" i="6" l="1"/>
  <c r="D11" i="6" s="1"/>
  <c r="B12" i="6" l="1"/>
  <c r="D12" i="6" s="1"/>
  <c r="B13" i="6" l="1"/>
  <c r="D13" i="6" s="1"/>
  <c r="B14" i="6" l="1"/>
  <c r="D14" i="6" s="1"/>
  <c r="B15" i="6" l="1"/>
  <c r="D15" i="6" s="1"/>
  <c r="B18" i="6" l="1"/>
  <c r="B17" i="6"/>
  <c r="D17" i="6" l="1"/>
  <c r="B21" i="6" s="1"/>
  <c r="D18" i="6"/>
  <c r="B19" i="6" s="1"/>
  <c r="D21" i="6" l="1"/>
  <c r="B22" i="6" s="1"/>
  <c r="D22" i="6" s="1"/>
  <c r="B23" i="6" s="1"/>
  <c r="D23" i="6" s="1"/>
  <c r="B24" i="6" s="1"/>
  <c r="D19" i="6"/>
  <c r="B20" i="6" s="1"/>
  <c r="D20" i="6" s="1"/>
  <c r="D24" i="6" l="1"/>
  <c r="B25" i="6" s="1"/>
  <c r="D25" i="6" l="1"/>
  <c r="B26" i="6" s="1"/>
  <c r="D26" i="6" s="1"/>
  <c r="B27" i="6" s="1"/>
  <c r="D27" i="6" s="1"/>
  <c r="B28" i="6" s="1"/>
  <c r="D28" i="6" s="1"/>
  <c r="B29" i="6" l="1"/>
  <c r="D29" i="6" s="1"/>
  <c r="O3" i="6" s="1"/>
</calcChain>
</file>

<file path=xl/sharedStrings.xml><?xml version="1.0" encoding="utf-8"?>
<sst xmlns="http://schemas.openxmlformats.org/spreadsheetml/2006/main" count="180" uniqueCount="121">
  <si>
    <t>AO</t>
  </si>
  <si>
    <t>AOÛT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</si>
  <si>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</si>
  <si>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</si>
  <si>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</si>
  <si>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</si>
  <si>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</si>
  <si>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</si>
  <si>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</si>
  <si>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</si>
  <si>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</si>
  <si>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</si>
  <si>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JUIL</t>
  </si>
  <si>
    <t>ESQ</t>
  </si>
  <si>
    <t>APS</t>
  </si>
  <si>
    <t>Obtent° PC</t>
  </si>
  <si>
    <t>APD</t>
  </si>
  <si>
    <t>PRO</t>
  </si>
  <si>
    <t>DEPOT LBU</t>
  </si>
  <si>
    <t>DCE (dès obt° LBU)</t>
  </si>
  <si>
    <t>GARANTIES DE PRÊT</t>
  </si>
  <si>
    <t>date limite remise offres</t>
  </si>
  <si>
    <t>DEMARRAGE TRAVAUX</t>
  </si>
  <si>
    <t>LIMITE DEPOT LBU</t>
  </si>
  <si>
    <t>LIMITE DDE PC</t>
  </si>
  <si>
    <t>Si démarrage après cette date : actualisation prix</t>
  </si>
  <si>
    <t>démarrage uniquement si on a toutes les garanties</t>
  </si>
  <si>
    <t>terrain maîtrisé</t>
  </si>
  <si>
    <t>PC</t>
  </si>
  <si>
    <t>LBU</t>
  </si>
  <si>
    <t>DCE</t>
  </si>
  <si>
    <t>GARANTIES</t>
  </si>
  <si>
    <t>TRAVAUX</t>
  </si>
  <si>
    <t>LIMITE VALIDITE DES OFFRES (240 j après limite remise offres)</t>
  </si>
  <si>
    <t>AVRIL</t>
  </si>
  <si>
    <t>Contrat de prêt : DRO doit le renvoyer à la CDC dans les 3 mois</t>
  </si>
  <si>
    <t>N - 1 
2019</t>
  </si>
  <si>
    <t>N 
2020</t>
  </si>
  <si>
    <t>N+1
2021</t>
  </si>
  <si>
    <t>PPA</t>
  </si>
  <si>
    <t>AC/PC</t>
  </si>
  <si>
    <t>présentation ESQ</t>
  </si>
  <si>
    <t>détermination du stade d'avancement du projet</t>
  </si>
  <si>
    <t>30/06</t>
  </si>
  <si>
    <t>Transmission marché MOE</t>
  </si>
  <si>
    <t>15/08</t>
  </si>
  <si>
    <t>15/09</t>
  </si>
  <si>
    <t xml:space="preserve">28/02/N </t>
  </si>
  <si>
    <t>LIMITE OBTENTION PC</t>
  </si>
  <si>
    <t>31/05/N</t>
  </si>
  <si>
    <t>- avoir déposé demande PC
- avoir validé ESQ AC/PC</t>
  </si>
  <si>
    <t>JUSTIF MAITRISE FONCIERE</t>
  </si>
  <si>
    <t>30/11 N-1</t>
  </si>
  <si>
    <t>PROG</t>
  </si>
  <si>
    <t>NOTIF°</t>
  </si>
  <si>
    <t>15/12 N-1</t>
  </si>
  <si>
    <t>LIMITE COMPLETUDE DOSSIER</t>
  </si>
  <si>
    <t>CPV</t>
  </si>
  <si>
    <t>Dde prêt</t>
  </si>
  <si>
    <t>PRE-PROG</t>
  </si>
  <si>
    <t>Dde prêt CDC</t>
  </si>
  <si>
    <t>Présentation phase "PRO"
à la DEAL sauf si ESQ déjà validée</t>
  </si>
  <si>
    <t>Dépôt PC validé par DEAL</t>
  </si>
  <si>
    <t>30/09 N-1 (PROG 2020  : 30/10)</t>
  </si>
  <si>
    <t>ETAPE</t>
  </si>
  <si>
    <t>Date début</t>
  </si>
  <si>
    <t>Date fin</t>
  </si>
  <si>
    <t>Lancement consultation MOE</t>
  </si>
  <si>
    <t>Validation programme</t>
  </si>
  <si>
    <t>Durée (j)</t>
  </si>
  <si>
    <t>Réception  offres MOE</t>
  </si>
  <si>
    <t>RAO MOE</t>
  </si>
  <si>
    <t>Notification marché MOE</t>
  </si>
  <si>
    <t>Notification OS ESQ</t>
  </si>
  <si>
    <t>Réception ESQ</t>
  </si>
  <si>
    <t>Validation ESQ</t>
  </si>
  <si>
    <t>Notification OS APS</t>
  </si>
  <si>
    <t>Réception APS</t>
  </si>
  <si>
    <t>Validation APS</t>
  </si>
  <si>
    <t>Notification OS PC</t>
  </si>
  <si>
    <t>Réception PC</t>
  </si>
  <si>
    <t>Dépôt demande PC</t>
  </si>
  <si>
    <t>Obtention PC</t>
  </si>
  <si>
    <t>Notification OS APD</t>
  </si>
  <si>
    <t>Réception APD</t>
  </si>
  <si>
    <t>Validation APD</t>
  </si>
  <si>
    <t>Notification OS PRO</t>
  </si>
  <si>
    <t>Réception PRO</t>
  </si>
  <si>
    <t xml:space="preserve">Validation PRO </t>
  </si>
  <si>
    <t>Notification OS DCE</t>
  </si>
  <si>
    <t>Réception DCE</t>
  </si>
  <si>
    <t>Validation DCE</t>
  </si>
  <si>
    <t>Lancement AO</t>
  </si>
  <si>
    <t>Réception offres</t>
  </si>
  <si>
    <t>CAO</t>
  </si>
  <si>
    <t>Avancement</t>
  </si>
  <si>
    <t>Min axe</t>
  </si>
  <si>
    <t>Max axe</t>
  </si>
  <si>
    <t>Fin de tâche PC</t>
  </si>
  <si>
    <t>Date du jour</t>
  </si>
  <si>
    <t>CONSULTATION MOE</t>
  </si>
  <si>
    <t>DEBUT</t>
  </si>
  <si>
    <t>JOURS</t>
  </si>
  <si>
    <t>FIN</t>
  </si>
  <si>
    <t>PHASE ESQ</t>
  </si>
  <si>
    <t>PHASE APS</t>
  </si>
  <si>
    <t>PHASE PC</t>
  </si>
  <si>
    <t>Date limite dépôt PC</t>
  </si>
  <si>
    <t>PHASE APD</t>
  </si>
  <si>
    <t>PHASE PRO</t>
  </si>
  <si>
    <t>PHASE AO</t>
  </si>
  <si>
    <t>commence si PC obtenu</t>
  </si>
  <si>
    <t>OPERATION</t>
  </si>
  <si>
    <t>TARTUFFE</t>
  </si>
  <si>
    <t>Date limite marché MOE</t>
  </si>
  <si>
    <t>FINANCEMENT DEAL</t>
  </si>
  <si>
    <t>Dépôt demande LBU</t>
  </si>
  <si>
    <t>Obtention arrêté LBU</t>
  </si>
  <si>
    <t>ANNE DE PROGRAMMATION</t>
  </si>
  <si>
    <t>idéalement être en APD</t>
  </si>
  <si>
    <t>comme au min si LBU obtenue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</si>
</sst>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1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7030A0"/>
      <name val="Arial"/>
      <family val="2"/>
    </font>
    <font>
      <sz val="10"/>
      <color rgb="FF00B050"/>
      <name val="Arial"/>
      <family val="2"/>
    </font>
    <font>
      <b/>
      <sz val="10"/>
      <name val="Arial"/>
      <family val="2"/>
    </font>
    <font>
      <sz val="10"/>
      <name val="Arial"/>
    </font>
    <font>
      <b/>
      <sz val="10"/>
      <color theme="0"/>
      <name val="Arial"/>
    </font>
    <font>
      <sz val="10"/>
      <color theme="1"/>
      <name val="Arial"/>
    </font>
    <font>
      <sz val="8"/>
      <color theme="1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000"/>
      </patternFill>
    </fill>
    <fill>
      <patternFill patternType="gray0625">
        <bgColor rgb="FF00B0F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gray0625">
        <bgColor theme="2" tint="-0.249977111117893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FF0000"/>
      </right>
      <top style="medium">
        <color indexed="64"/>
      </top>
      <bottom/>
      <diagonal/>
    </border>
    <border>
      <left/>
      <right style="medium">
        <color rgb="FFFF0000"/>
      </right>
      <top/>
      <bottom style="medium">
        <color auto="1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 style="medium">
        <color auto="1"/>
      </top>
      <bottom/>
      <diagonal/>
    </border>
    <border>
      <left style="medium">
        <color rgb="FFFF0000"/>
      </left>
      <right/>
      <top/>
      <bottom style="medium">
        <color auto="1"/>
      </bottom>
      <diagonal/>
    </border>
    <border>
      <left style="medium">
        <color rgb="FFFF0000"/>
      </left>
      <right/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13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Border="1"/>
    <xf numFmtId="0" fontId="6" fillId="0" borderId="0" xfId="0" applyFont="1"/>
    <xf numFmtId="0" fontId="6" fillId="0" borderId="0" xfId="0" applyFont="1" applyAlignment="1">
      <alignment horizontal="center"/>
    </xf>
    <xf numFmtId="0" fontId="0" fillId="9" borderId="0" xfId="0" applyFill="1" applyBorder="1"/>
    <xf numFmtId="0" fontId="0" fillId="0" borderId="7" xfId="0" applyBorder="1"/>
    <xf numFmtId="0" fontId="0" fillId="0" borderId="8" xfId="0" applyBorder="1"/>
    <xf numFmtId="0" fontId="1" fillId="5" borderId="0" xfId="0" applyFont="1" applyFill="1" applyBorder="1"/>
    <xf numFmtId="0" fontId="0" fillId="0" borderId="3" xfId="0" applyBorder="1"/>
    <xf numFmtId="0" fontId="0" fillId="0" borderId="9" xfId="0" applyBorder="1"/>
    <xf numFmtId="0" fontId="0" fillId="0" borderId="10" xfId="0" applyBorder="1"/>
    <xf numFmtId="0" fontId="1" fillId="4" borderId="0" xfId="0" applyFont="1" applyFill="1" applyBorder="1"/>
    <xf numFmtId="0" fontId="0" fillId="8" borderId="0" xfId="0" applyFill="1" applyBorder="1"/>
    <xf numFmtId="0" fontId="1" fillId="2" borderId="0" xfId="0" applyFont="1" applyFill="1" applyBorder="1"/>
    <xf numFmtId="0" fontId="0" fillId="2" borderId="0" xfId="0" applyFill="1" applyBorder="1"/>
    <xf numFmtId="0" fontId="1" fillId="3" borderId="0" xfId="0" applyFont="1" applyFill="1" applyBorder="1"/>
    <xf numFmtId="0" fontId="0" fillId="3" borderId="0" xfId="0" applyFill="1" applyBorder="1"/>
    <xf numFmtId="0" fontId="3" fillId="0" borderId="0" xfId="0" applyFont="1" applyBorder="1"/>
    <xf numFmtId="0" fontId="0" fillId="0" borderId="8" xfId="0" applyFill="1" applyBorder="1"/>
    <xf numFmtId="0" fontId="3" fillId="0" borderId="7" xfId="0" applyFont="1" applyBorder="1"/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0" fillId="0" borderId="10" xfId="0" applyFill="1" applyBorder="1"/>
    <xf numFmtId="0" fontId="1" fillId="9" borderId="0" xfId="0" applyFont="1" applyFill="1" applyBorder="1"/>
    <xf numFmtId="0" fontId="4" fillId="0" borderId="0" xfId="0" applyFont="1" applyBorder="1"/>
    <xf numFmtId="0" fontId="0" fillId="9" borderId="8" xfId="0" applyFill="1" applyBorder="1"/>
    <xf numFmtId="0" fontId="6" fillId="0" borderId="7" xfId="0" applyFont="1" applyBorder="1"/>
    <xf numFmtId="0" fontId="6" fillId="0" borderId="0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11" borderId="15" xfId="0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2" fillId="0" borderId="0" xfId="0" applyFont="1"/>
    <xf numFmtId="49" fontId="6" fillId="5" borderId="11" xfId="0" applyNumberFormat="1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6" fillId="12" borderId="11" xfId="0" applyFont="1" applyFill="1" applyBorder="1" applyAlignment="1">
      <alignment horizontal="center"/>
    </xf>
    <xf numFmtId="49" fontId="6" fillId="12" borderId="4" xfId="0" applyNumberFormat="1" applyFont="1" applyFill="1" applyBorder="1" applyAlignment="1">
      <alignment horizontal="center" vertical="center"/>
    </xf>
    <xf numFmtId="49" fontId="6" fillId="12" borderId="6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6" fillId="0" borderId="16" xfId="0" applyFont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2" fillId="0" borderId="0" xfId="0" applyFont="1" applyFill="1" applyBorder="1"/>
    <xf numFmtId="0" fontId="1" fillId="10" borderId="0" xfId="0" applyFont="1" applyFill="1" applyBorder="1"/>
    <xf numFmtId="0" fontId="0" fillId="10" borderId="18" xfId="0" applyFill="1" applyBorder="1"/>
    <xf numFmtId="0" fontId="0" fillId="10" borderId="0" xfId="0" applyFill="1" applyBorder="1"/>
    <xf numFmtId="0" fontId="6" fillId="0" borderId="0" xfId="0" applyFont="1" applyBorder="1"/>
    <xf numFmtId="0" fontId="0" fillId="7" borderId="0" xfId="0" applyFill="1" applyBorder="1"/>
    <xf numFmtId="0" fontId="0" fillId="7" borderId="18" xfId="0" applyFill="1" applyBorder="1"/>
    <xf numFmtId="0" fontId="0" fillId="5" borderId="18" xfId="0" applyFill="1" applyBorder="1"/>
    <xf numFmtId="0" fontId="0" fillId="5" borderId="0" xfId="0" applyFill="1" applyBorder="1"/>
    <xf numFmtId="0" fontId="0" fillId="5" borderId="8" xfId="0" applyFill="1" applyBorder="1"/>
    <xf numFmtId="0" fontId="0" fillId="5" borderId="0" xfId="0" applyFill="1"/>
    <xf numFmtId="0" fontId="6" fillId="0" borderId="19" xfId="0" applyFon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1" fillId="4" borderId="21" xfId="0" applyFont="1" applyFill="1" applyBorder="1"/>
    <xf numFmtId="0" fontId="0" fillId="8" borderId="18" xfId="0" applyFill="1" applyBorder="1"/>
    <xf numFmtId="0" fontId="1" fillId="0" borderId="0" xfId="0" quotePrefix="1" applyFont="1" applyAlignment="1">
      <alignment wrapText="1"/>
    </xf>
    <xf numFmtId="0" fontId="6" fillId="6" borderId="8" xfId="0" applyFont="1" applyFill="1" applyBorder="1" applyAlignment="1">
      <alignment horizontal="center"/>
    </xf>
    <xf numFmtId="0" fontId="0" fillId="0" borderId="5" xfId="0" applyBorder="1"/>
    <xf numFmtId="0" fontId="6" fillId="10" borderId="12" xfId="0" applyFont="1" applyFill="1" applyBorder="1"/>
    <xf numFmtId="0" fontId="6" fillId="10" borderId="7" xfId="0" applyFont="1" applyFill="1" applyBorder="1"/>
    <xf numFmtId="0" fontId="6" fillId="2" borderId="7" xfId="0" applyFont="1" applyFill="1" applyBorder="1"/>
    <xf numFmtId="0" fontId="6" fillId="4" borderId="7" xfId="0" applyFont="1" applyFill="1" applyBorder="1"/>
    <xf numFmtId="0" fontId="1" fillId="0" borderId="0" xfId="0" applyFont="1" applyAlignment="1">
      <alignment horizontal="center" vertical="center"/>
    </xf>
    <xf numFmtId="0" fontId="1" fillId="7" borderId="0" xfId="0" applyFont="1" applyFill="1" applyBorder="1"/>
    <xf numFmtId="0" fontId="0" fillId="13" borderId="0" xfId="0" applyFill="1" applyBorder="1"/>
    <xf numFmtId="0" fontId="3" fillId="0" borderId="0" xfId="0" applyFont="1"/>
    <xf numFmtId="0" fontId="5" fillId="0" borderId="12" xfId="0" applyFont="1" applyBorder="1"/>
    <xf numFmtId="0" fontId="0" fillId="9" borderId="18" xfId="0" applyFill="1" applyBorder="1"/>
    <xf numFmtId="0" fontId="0" fillId="9" borderId="21" xfId="0" applyFill="1" applyBorder="1"/>
    <xf numFmtId="0" fontId="6" fillId="0" borderId="0" xfId="0" applyFont="1" applyAlignment="1">
      <alignment vertical="center"/>
    </xf>
    <xf numFmtId="0" fontId="6" fillId="0" borderId="11" xfId="0" applyFont="1" applyBorder="1"/>
    <xf numFmtId="0" fontId="6" fillId="10" borderId="8" xfId="0" applyFont="1" applyFill="1" applyBorder="1" applyAlignment="1">
      <alignment horizontal="center"/>
    </xf>
    <xf numFmtId="0" fontId="0" fillId="10" borderId="7" xfId="0" applyFill="1" applyBorder="1"/>
    <xf numFmtId="0" fontId="0" fillId="10" borderId="21" xfId="0" applyFill="1" applyBorder="1"/>
    <xf numFmtId="0" fontId="0" fillId="10" borderId="0" xfId="0" applyFill="1"/>
    <xf numFmtId="0" fontId="0" fillId="2" borderId="21" xfId="0" applyFill="1" applyBorder="1"/>
    <xf numFmtId="0" fontId="0" fillId="2" borderId="18" xfId="0" applyFill="1" applyBorder="1"/>
    <xf numFmtId="0" fontId="0" fillId="2" borderId="0" xfId="0" applyFill="1"/>
    <xf numFmtId="0" fontId="0" fillId="14" borderId="7" xfId="0" applyFill="1" applyBorder="1"/>
    <xf numFmtId="0" fontId="0" fillId="14" borderId="18" xfId="0" applyFill="1" applyBorder="1"/>
    <xf numFmtId="0" fontId="0" fillId="14" borderId="0" xfId="0" applyFill="1" applyBorder="1"/>
    <xf numFmtId="0" fontId="0" fillId="14" borderId="0" xfId="0" applyFill="1"/>
    <xf numFmtId="0" fontId="0" fillId="0" borderId="3" xfId="0" applyBorder="1" applyAlignment="1">
      <alignment vertical="center"/>
    </xf>
    <xf numFmtId="0" fontId="0" fillId="0" borderId="9" xfId="0" applyBorder="1" applyAlignment="1">
      <alignment vertical="center"/>
    </xf>
    <xf numFmtId="0" fontId="3" fillId="0" borderId="9" xfId="0" applyFont="1" applyBorder="1" applyAlignment="1">
      <alignment vertical="center" wrapText="1"/>
    </xf>
    <xf numFmtId="0" fontId="3" fillId="0" borderId="9" xfId="0" applyFont="1" applyBorder="1" applyAlignment="1">
      <alignment vertical="center"/>
    </xf>
    <xf numFmtId="16" fontId="3" fillId="0" borderId="9" xfId="0" applyNumberFormat="1" applyFont="1" applyBorder="1" applyAlignment="1">
      <alignment vertical="center"/>
    </xf>
    <xf numFmtId="0" fontId="0" fillId="0" borderId="10" xfId="0" applyBorder="1" applyAlignment="1">
      <alignment vertical="center"/>
    </xf>
    <xf numFmtId="0" fontId="2" fillId="0" borderId="3" xfId="0" applyFont="1" applyBorder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9" fontId="0" fillId="0" borderId="0" xfId="1" applyFont="1"/>
    <xf numFmtId="0" fontId="0" fillId="0" borderId="0" xfId="0" applyFont="1"/>
    <xf numFmtId="1" fontId="0" fillId="0" borderId="0" xfId="0" applyNumberFormat="1"/>
    <xf numFmtId="0" fontId="6" fillId="0" borderId="1" xfId="0" applyFont="1" applyBorder="1" applyAlignment="1">
      <alignment horizontal="center" wrapText="1"/>
    </xf>
    <xf numFmtId="0" fontId="6" fillId="0" borderId="2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2" xfId="0" applyFont="1" applyBorder="1" applyAlignment="1">
      <alignment horizontal="center" wrapText="1"/>
    </xf>
    <xf numFmtId="0" fontId="6" fillId="0" borderId="14" xfId="0" applyFont="1" applyBorder="1" applyAlignment="1">
      <alignment horizontal="center" wrapText="1"/>
    </xf>
    <xf numFmtId="0" fontId="1" fillId="12" borderId="3" xfId="0" applyFont="1" applyFill="1" applyBorder="1" applyAlignment="1">
      <alignment horizontal="center" vertical="center" wrapText="1"/>
    </xf>
    <xf numFmtId="0" fontId="1" fillId="12" borderId="10" xfId="0" applyFont="1" applyFill="1" applyBorder="1" applyAlignment="1">
      <alignment horizontal="center" vertical="center" wrapText="1"/>
    </xf>
    <xf numFmtId="9" fontId="9" fillId="0" borderId="0" xfId="1" applyNumberFormat="1" applyFont="1" applyFill="1" applyBorder="1"/>
    <xf numFmtId="0" fontId="8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/>
    <xf numFmtId="164" fontId="1" fillId="0" borderId="0" xfId="0" applyNumberFormat="1" applyFont="1"/>
    <xf numFmtId="0" fontId="6" fillId="16" borderId="0" xfId="0" applyFont="1" applyFill="1" applyBorder="1" applyAlignment="1">
      <alignment horizontal="center"/>
    </xf>
    <xf numFmtId="164" fontId="6" fillId="16" borderId="0" xfId="0" applyNumberFormat="1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164" fontId="6" fillId="6" borderId="0" xfId="0" applyNumberFormat="1" applyFont="1" applyFill="1" applyBorder="1" applyAlignment="1">
      <alignment horizontal="center"/>
    </xf>
    <xf numFmtId="0" fontId="6" fillId="12" borderId="0" xfId="0" applyFont="1" applyFill="1" applyBorder="1" applyAlignment="1">
      <alignment horizontal="center"/>
    </xf>
    <xf numFmtId="164" fontId="6" fillId="12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164" fontId="3" fillId="0" borderId="0" xfId="0" applyNumberFormat="1" applyFont="1" applyFill="1" applyBorder="1"/>
    <xf numFmtId="0" fontId="6" fillId="9" borderId="0" xfId="0" applyFont="1" applyFill="1" applyBorder="1" applyAlignment="1">
      <alignment horizontal="center"/>
    </xf>
    <xf numFmtId="164" fontId="6" fillId="9" borderId="0" xfId="0" applyNumberFormat="1" applyFont="1" applyFill="1" applyBorder="1" applyAlignment="1">
      <alignment horizontal="center"/>
    </xf>
    <xf numFmtId="0" fontId="6" fillId="18" borderId="0" xfId="0" applyFont="1" applyFill="1" applyBorder="1" applyAlignment="1">
      <alignment horizontal="center"/>
    </xf>
    <xf numFmtId="164" fontId="6" fillId="18" borderId="0" xfId="0" applyNumberFormat="1" applyFont="1" applyFill="1" applyBorder="1" applyAlignment="1">
      <alignment horizontal="center"/>
    </xf>
    <xf numFmtId="0" fontId="6" fillId="17" borderId="0" xfId="0" applyFont="1" applyFill="1" applyBorder="1" applyAlignment="1">
      <alignment horizontal="center"/>
    </xf>
    <xf numFmtId="164" fontId="6" fillId="17" borderId="0" xfId="0" applyNumberFormat="1" applyFont="1" applyFill="1" applyBorder="1" applyAlignment="1">
      <alignment horizontal="center"/>
    </xf>
    <xf numFmtId="0" fontId="6" fillId="19" borderId="0" xfId="0" applyFont="1" applyFill="1" applyBorder="1" applyAlignment="1">
      <alignment horizontal="center"/>
    </xf>
    <xf numFmtId="164" fontId="6" fillId="19" borderId="0" xfId="0" applyNumberFormat="1" applyFont="1" applyFill="1" applyBorder="1" applyAlignment="1">
      <alignment horizontal="center"/>
    </xf>
    <xf numFmtId="9" fontId="10" fillId="0" borderId="0" xfId="1" applyNumberFormat="1" applyFont="1" applyFill="1" applyBorder="1"/>
    <xf numFmtId="0" fontId="6" fillId="20" borderId="0" xfId="0" applyFont="1" applyFill="1" applyBorder="1" applyAlignment="1">
      <alignment horizontal="center"/>
    </xf>
    <xf numFmtId="164" fontId="6" fillId="20" borderId="0" xfId="0" applyNumberFormat="1" applyFont="1" applyFill="1" applyBorder="1" applyAlignment="1">
      <alignment horizontal="center"/>
    </xf>
    <xf numFmtId="0" fontId="3" fillId="15" borderId="0" xfId="0" applyFont="1" applyFill="1" applyBorder="1"/>
    <xf numFmtId="164" fontId="3" fillId="15" borderId="0" xfId="0" applyNumberFormat="1" applyFont="1" applyFill="1" applyBorder="1"/>
    <xf numFmtId="1" fontId="3" fillId="15" borderId="0" xfId="0" applyNumberFormat="1" applyFont="1" applyFill="1" applyBorder="1"/>
  </cellXfs>
  <cellStyles count="2">
    <cellStyle name="Normal" xfId="0" builtinId="0"/>
    <cellStyle name="Pourcentage" xfId="1" builtinId="5"/>
  </cellStyles>
  <dxfs count="3">
    <dxf>
      <numFmt numFmtId="164" formatCode="dd/mm/yy;@"/>
    </dxf>
    <dxf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Gantt!$B$1</c:f>
              <c:strCache>
                <c:ptCount val="1"/>
                <c:pt idx="0">
                  <c:v>Date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Gantt!$A$2:$A$30</c:f>
              <c:strCache>
                <c:ptCount val="29"/>
                <c:pt idx="0">
                  <c:v>Validation programme</c:v>
                </c:pt>
                <c:pt idx="1">
                  <c:v>Lancement consultation MOE</c:v>
                </c:pt>
                <c:pt idx="2">
                  <c:v>Réception  offres MOE</c:v>
                </c:pt>
                <c:pt idx="3">
                  <c:v>RAO MOE</c:v>
                </c:pt>
                <c:pt idx="4">
                  <c:v>Notification marché MOE</c:v>
                </c:pt>
                <c:pt idx="5">
                  <c:v>Notification OS ESQ</c:v>
                </c:pt>
                <c:pt idx="6">
                  <c:v>Réception ESQ</c:v>
                </c:pt>
                <c:pt idx="7">
                  <c:v>Validation ESQ</c:v>
                </c:pt>
                <c:pt idx="8">
                  <c:v>Notification OS APS</c:v>
                </c:pt>
                <c:pt idx="9">
                  <c:v>Réception APS</c:v>
                </c:pt>
                <c:pt idx="10">
                  <c:v>Validation APS</c:v>
                </c:pt>
                <c:pt idx="11">
                  <c:v>Notification OS PC</c:v>
                </c:pt>
                <c:pt idx="12">
                  <c:v>Réception PC</c:v>
                </c:pt>
                <c:pt idx="13">
                  <c:v>Dépôt demande PC</c:v>
                </c:pt>
                <c:pt idx="14">
                  <c:v>Fin de tâche PC</c:v>
                </c:pt>
                <c:pt idx="15">
                  <c:v>Obtention PC</c:v>
                </c:pt>
                <c:pt idx="16">
                  <c:v>Notification OS APD</c:v>
                </c:pt>
                <c:pt idx="17">
                  <c:v>Réception APD</c:v>
                </c:pt>
                <c:pt idx="18">
                  <c:v>Validation APD</c:v>
                </c:pt>
                <c:pt idx="19">
                  <c:v>Notification OS PRO</c:v>
                </c:pt>
                <c:pt idx="20">
                  <c:v>Réception PRO</c:v>
                </c:pt>
                <c:pt idx="21">
                  <c:v>Validation PRO </c:v>
                </c:pt>
                <c:pt idx="22">
                  <c:v>Notification OS DCE</c:v>
                </c:pt>
                <c:pt idx="23">
                  <c:v>Réception DCE</c:v>
                </c:pt>
                <c:pt idx="24">
                  <c:v>Validation DCE</c:v>
                </c:pt>
                <c:pt idx="25">
                  <c:v>Lancement AO</c:v>
                </c:pt>
                <c:pt idx="26">
                  <c:v>Réception offres</c:v>
                </c:pt>
                <c:pt idx="27">
                  <c:v>CAO</c:v>
                </c:pt>
                <c:pt idx="28">
                  <c:v>Date du jour</c:v>
                </c:pt>
              </c:strCache>
            </c:strRef>
          </c:cat>
          <c:val>
            <c:numRef>
              <c:f>Gantt!$B$2:$B$30</c:f>
              <c:numCache>
                <c:formatCode>dd/mm/yy;@</c:formatCode>
                <c:ptCount val="29"/>
                <c:pt idx="0">
                  <c:v>43784</c:v>
                </c:pt>
                <c:pt idx="1">
                  <c:v>43791</c:v>
                </c:pt>
                <c:pt idx="2">
                  <c:v>43795</c:v>
                </c:pt>
                <c:pt idx="3">
                  <c:v>43809</c:v>
                </c:pt>
                <c:pt idx="4">
                  <c:v>43816</c:v>
                </c:pt>
                <c:pt idx="5">
                  <c:v>43830</c:v>
                </c:pt>
                <c:pt idx="6">
                  <c:v>43851</c:v>
                </c:pt>
                <c:pt idx="7">
                  <c:v>43872</c:v>
                </c:pt>
                <c:pt idx="8">
                  <c:v>43914</c:v>
                </c:pt>
                <c:pt idx="9">
                  <c:v>43921</c:v>
                </c:pt>
                <c:pt idx="10">
                  <c:v>43963</c:v>
                </c:pt>
                <c:pt idx="11">
                  <c:v>44005</c:v>
                </c:pt>
                <c:pt idx="12">
                  <c:v>44012</c:v>
                </c:pt>
                <c:pt idx="13">
                  <c:v>44033</c:v>
                </c:pt>
                <c:pt idx="14">
                  <c:v>43890</c:v>
                </c:pt>
                <c:pt idx="15">
                  <c:v>44054</c:v>
                </c:pt>
                <c:pt idx="16">
                  <c:v>44054</c:v>
                </c:pt>
                <c:pt idx="17">
                  <c:v>44096</c:v>
                </c:pt>
                <c:pt idx="18">
                  <c:v>44138</c:v>
                </c:pt>
                <c:pt idx="19">
                  <c:v>44222</c:v>
                </c:pt>
                <c:pt idx="20">
                  <c:v>44229</c:v>
                </c:pt>
                <c:pt idx="21">
                  <c:v>44271</c:v>
                </c:pt>
                <c:pt idx="22">
                  <c:v>44313</c:v>
                </c:pt>
                <c:pt idx="23">
                  <c:v>44320</c:v>
                </c:pt>
                <c:pt idx="24">
                  <c:v>44341</c:v>
                </c:pt>
                <c:pt idx="25">
                  <c:v>44362</c:v>
                </c:pt>
                <c:pt idx="26">
                  <c:v>44369</c:v>
                </c:pt>
                <c:pt idx="27">
                  <c:v>44418</c:v>
                </c:pt>
                <c:pt idx="28">
                  <c:v>43934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05-4E4A-BD1C-F505F978BF85}"/>
            </c:ext>
          </c:extLst>
        </c:ser>
        <c:ser>
          <c:idx val="1"/>
          <c:order val="1"/>
          <c:tx>
            <c:v>Durée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14"/>
              <c:layout/>
              <c:spPr>
                <a:solidFill>
                  <a:srgbClr val="00B050"/>
                </a:solidFill>
                <a:ln>
                  <a:solidFill>
                    <a:srgbClr val="00B0F0"/>
                  </a:solidFill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/>
                    </a:prstGeom>
                    <a:noFill/>
                    <a:ln>
                      <a:noFill/>
                    </a:ln>
                  </c15:spPr>
                  <c15:layout/>
                </c:ext>
                <c:ext xmlns:c16="http://schemas.microsoft.com/office/drawing/2014/chart" uri="{C3380CC4-5D6E-409C-BE32-E72D297353CC}">
                  <c16:uniqueId val="{00000000-1BC3-4859-A865-AE2B3BBCBB00}"/>
                </c:ext>
              </c:extLst>
            </c:dLbl>
            <c:dLbl>
              <c:idx val="28"/>
              <c:layout/>
              <c:spPr>
                <a:xfrm>
                  <a:off x="2236210" y="4761854"/>
                  <a:ext cx="108711" cy="190309"/>
                </a:xfrm>
                <a:noFill/>
                <a:ln w="19050" cap="flat" cmpd="sng" algn="ctr">
                  <a:solidFill>
                    <a:srgbClr val="00B0F0"/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borderCallout1">
                      <a:avLst>
                        <a:gd name="adj1" fmla="val -2208483"/>
                        <a:gd name="adj2" fmla="val 35476"/>
                        <a:gd name="adj3" fmla="val 65838"/>
                        <a:gd name="adj4" fmla="val 50000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2.0980392156862742E-2"/>
                      <c:h val="3.548854132789912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1BC3-4859-A865-AE2B3BBCBB00}"/>
                </c:ext>
              </c:extLst>
            </c:dLbl>
            <c:spPr>
              <a:noFill/>
              <a:ln>
                <a:solidFill>
                  <a:srgbClr val="00B0F0"/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1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Gantt!$C$2:$C$30</c:f>
              <c:numCache>
                <c:formatCode>General</c:formatCode>
                <c:ptCount val="29"/>
                <c:pt idx="0">
                  <c:v>5</c:v>
                </c:pt>
                <c:pt idx="1">
                  <c:v>2</c:v>
                </c:pt>
                <c:pt idx="2">
                  <c:v>10</c:v>
                </c:pt>
                <c:pt idx="3">
                  <c:v>5</c:v>
                </c:pt>
                <c:pt idx="4">
                  <c:v>10</c:v>
                </c:pt>
                <c:pt idx="5">
                  <c:v>15</c:v>
                </c:pt>
                <c:pt idx="6">
                  <c:v>15</c:v>
                </c:pt>
                <c:pt idx="7">
                  <c:v>30</c:v>
                </c:pt>
                <c:pt idx="8">
                  <c:v>5</c:v>
                </c:pt>
                <c:pt idx="9">
                  <c:v>30</c:v>
                </c:pt>
                <c:pt idx="10">
                  <c:v>30</c:v>
                </c:pt>
                <c:pt idx="11">
                  <c:v>5</c:v>
                </c:pt>
                <c:pt idx="12">
                  <c:v>15</c:v>
                </c:pt>
                <c:pt idx="13">
                  <c:v>15</c:v>
                </c:pt>
                <c:pt idx="14">
                  <c:v>1</c:v>
                </c:pt>
                <c:pt idx="15">
                  <c:v>120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5</c:v>
                </c:pt>
                <c:pt idx="20">
                  <c:v>30</c:v>
                </c:pt>
                <c:pt idx="21">
                  <c:v>30</c:v>
                </c:pt>
                <c:pt idx="22">
                  <c:v>5</c:v>
                </c:pt>
                <c:pt idx="23">
                  <c:v>15</c:v>
                </c:pt>
                <c:pt idx="24">
                  <c:v>15</c:v>
                </c:pt>
                <c:pt idx="25">
                  <c:v>5</c:v>
                </c:pt>
                <c:pt idx="26">
                  <c:v>35</c:v>
                </c:pt>
                <c:pt idx="27">
                  <c:v>15</c:v>
                </c:pt>
                <c:pt idx="28" formatCode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CC05-4E4A-BD1C-F505F978BF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74801856"/>
        <c:axId val="1074799776"/>
      </c:barChart>
      <c:catAx>
        <c:axId val="107480185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4799776"/>
        <c:crosses val="autoZero"/>
        <c:auto val="1"/>
        <c:lblAlgn val="ctr"/>
        <c:lblOffset val="100"/>
        <c:noMultiLvlLbl val="0"/>
      </c:catAx>
      <c:valAx>
        <c:axId val="1074799776"/>
        <c:scaling>
          <c:orientation val="minMax"/>
          <c:max val="44439"/>
          <c:min val="43784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4801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'Gantt v2'!$B$4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'Gantt v2'!$A$5:$A$44</c:f>
              <c:strCache>
                <c:ptCount val="40"/>
                <c:pt idx="0">
                  <c:v>CONSULTATION MOE</c:v>
                </c:pt>
                <c:pt idx="1">
                  <c:v>Validation programme</c:v>
                </c:pt>
                <c:pt idx="2">
                  <c:v>Lancement consultation MOE</c:v>
                </c:pt>
                <c:pt idx="3">
                  <c:v>Réception  offres MOE</c:v>
                </c:pt>
                <c:pt idx="4">
                  <c:v>RAO MOE</c:v>
                </c:pt>
                <c:pt idx="5">
                  <c:v>Notification marché MOE</c:v>
                </c:pt>
                <c:pt idx="6">
                  <c:v>Date limite marché MOE</c:v>
                </c:pt>
                <c:pt idx="7">
                  <c:v>PHASE ESQ</c:v>
                </c:pt>
                <c:pt idx="8">
                  <c:v>Notification OS ESQ</c:v>
                </c:pt>
                <c:pt idx="9">
                  <c:v>Réception ESQ</c:v>
                </c:pt>
                <c:pt idx="10">
                  <c:v>Validation ESQ</c:v>
                </c:pt>
                <c:pt idx="11">
                  <c:v>PHASE APS</c:v>
                </c:pt>
                <c:pt idx="12">
                  <c:v>Notification OS APS</c:v>
                </c:pt>
                <c:pt idx="13">
                  <c:v>Réception APS</c:v>
                </c:pt>
                <c:pt idx="14">
                  <c:v>Validation APS</c:v>
                </c:pt>
                <c:pt idx="15">
                  <c:v>PHASE PC</c:v>
                </c:pt>
                <c:pt idx="16">
                  <c:v>Notification OS PC</c:v>
                </c:pt>
                <c:pt idx="17">
                  <c:v>Réception PC</c:v>
                </c:pt>
                <c:pt idx="18">
                  <c:v>Dépôt demande PC</c:v>
                </c:pt>
                <c:pt idx="19">
                  <c:v>Date limite dépôt PC</c:v>
                </c:pt>
                <c:pt idx="20">
                  <c:v>Obtention PC</c:v>
                </c:pt>
                <c:pt idx="21">
                  <c:v>PHASE APD</c:v>
                </c:pt>
                <c:pt idx="22">
                  <c:v>Notification OS APD</c:v>
                </c:pt>
                <c:pt idx="23">
                  <c:v>Réception APD</c:v>
                </c:pt>
                <c:pt idx="24">
                  <c:v>Validation APD</c:v>
                </c:pt>
                <c:pt idx="25">
                  <c:v>FINANCEMENT DEAL</c:v>
                </c:pt>
                <c:pt idx="26">
                  <c:v>Dépôt demande LBU</c:v>
                </c:pt>
                <c:pt idx="27">
                  <c:v>Obtention arrêté LBU</c:v>
                </c:pt>
                <c:pt idx="28">
                  <c:v>PHASE PRO</c:v>
                </c:pt>
                <c:pt idx="29">
                  <c:v>Notification OS PRO</c:v>
                </c:pt>
                <c:pt idx="30">
                  <c:v>Réception PRO</c:v>
                </c:pt>
                <c:pt idx="31">
                  <c:v>Validation PRO </c:v>
                </c:pt>
                <c:pt idx="32">
                  <c:v>PHASE AO</c:v>
                </c:pt>
                <c:pt idx="33">
                  <c:v>Notification OS DCE</c:v>
                </c:pt>
                <c:pt idx="34">
                  <c:v>Réception DCE</c:v>
                </c:pt>
                <c:pt idx="35">
                  <c:v>Validation DCE</c:v>
                </c:pt>
                <c:pt idx="36">
                  <c:v>Lancement AO</c:v>
                </c:pt>
                <c:pt idx="37">
                  <c:v>Réception offres</c:v>
                </c:pt>
                <c:pt idx="38">
                  <c:v>CAO</c:v>
                </c:pt>
                <c:pt idx="39">
                  <c:v>Date du jour</c:v>
                </c:pt>
              </c:strCache>
            </c:strRef>
          </c:cat>
          <c:val>
            <c:numRef>
              <c:f>'Gantt v2'!$B$5:$B$44</c:f>
              <c:numCache>
                <c:formatCode>dd/mm/yy;@</c:formatCode>
                <c:ptCount val="40"/>
                <c:pt idx="0">
                  <c:v>43600</c:v>
                </c:pt>
                <c:pt idx="1">
                  <c:v>43600</c:v>
                </c:pt>
                <c:pt idx="2">
                  <c:v>43607</c:v>
                </c:pt>
                <c:pt idx="3">
                  <c:v>43609</c:v>
                </c:pt>
                <c:pt idx="4">
                  <c:v>43623</c:v>
                </c:pt>
                <c:pt idx="5">
                  <c:v>43630</c:v>
                </c:pt>
                <c:pt idx="6">
                  <c:v>43646</c:v>
                </c:pt>
                <c:pt idx="7">
                  <c:v>43644</c:v>
                </c:pt>
                <c:pt idx="8">
                  <c:v>43644</c:v>
                </c:pt>
                <c:pt idx="9">
                  <c:v>43665</c:v>
                </c:pt>
                <c:pt idx="10">
                  <c:v>43686</c:v>
                </c:pt>
                <c:pt idx="11">
                  <c:v>43728</c:v>
                </c:pt>
                <c:pt idx="12">
                  <c:v>43728</c:v>
                </c:pt>
                <c:pt idx="13">
                  <c:v>43735</c:v>
                </c:pt>
                <c:pt idx="14">
                  <c:v>43777</c:v>
                </c:pt>
                <c:pt idx="15">
                  <c:v>43819</c:v>
                </c:pt>
                <c:pt idx="16">
                  <c:v>43819</c:v>
                </c:pt>
                <c:pt idx="17">
                  <c:v>43826</c:v>
                </c:pt>
                <c:pt idx="18">
                  <c:v>43847</c:v>
                </c:pt>
                <c:pt idx="19">
                  <c:v>43890</c:v>
                </c:pt>
                <c:pt idx="20">
                  <c:v>43868</c:v>
                </c:pt>
                <c:pt idx="21">
                  <c:v>43868</c:v>
                </c:pt>
                <c:pt idx="22">
                  <c:v>43868</c:v>
                </c:pt>
                <c:pt idx="23">
                  <c:v>43910</c:v>
                </c:pt>
                <c:pt idx="24">
                  <c:v>43952</c:v>
                </c:pt>
                <c:pt idx="25">
                  <c:v>43889</c:v>
                </c:pt>
                <c:pt idx="26">
                  <c:v>43889</c:v>
                </c:pt>
                <c:pt idx="27">
                  <c:v>43889</c:v>
                </c:pt>
                <c:pt idx="28">
                  <c:v>44036</c:v>
                </c:pt>
                <c:pt idx="29">
                  <c:v>44036</c:v>
                </c:pt>
                <c:pt idx="30">
                  <c:v>44043</c:v>
                </c:pt>
                <c:pt idx="31">
                  <c:v>44085</c:v>
                </c:pt>
                <c:pt idx="32">
                  <c:v>44127</c:v>
                </c:pt>
                <c:pt idx="33">
                  <c:v>44127</c:v>
                </c:pt>
                <c:pt idx="34">
                  <c:v>44134</c:v>
                </c:pt>
                <c:pt idx="35">
                  <c:v>44155</c:v>
                </c:pt>
                <c:pt idx="36">
                  <c:v>44176</c:v>
                </c:pt>
                <c:pt idx="37">
                  <c:v>44183</c:v>
                </c:pt>
                <c:pt idx="38">
                  <c:v>44232</c:v>
                </c:pt>
                <c:pt idx="39">
                  <c:v>43934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44-4CF9-A03F-DA3F59FECE95}"/>
            </c:ext>
          </c:extLst>
        </c:ser>
        <c:ser>
          <c:idx val="1"/>
          <c:order val="1"/>
          <c:tx>
            <c:strRef>
              <c:f>'Gantt v2'!$C$4</c:f>
              <c:strCache>
                <c:ptCount val="1"/>
                <c:pt idx="0">
                  <c:v>JOURS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DE44-4CF9-A03F-DA3F59FECE95}"/>
              </c:ext>
            </c:extLst>
          </c:dPt>
          <c:dPt>
            <c:idx val="7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DE44-4CF9-A03F-DA3F59FECE95}"/>
              </c:ext>
            </c:extLst>
          </c:dPt>
          <c:dPt>
            <c:idx val="1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DE44-4CF9-A03F-DA3F59FECE95}"/>
              </c:ext>
            </c:extLst>
          </c:dPt>
          <c:dPt>
            <c:idx val="15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DE44-4CF9-A03F-DA3F59FECE95}"/>
              </c:ext>
            </c:extLst>
          </c:dPt>
          <c:dPt>
            <c:idx val="21"/>
            <c:invertIfNegative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DE44-4CF9-A03F-DA3F59FECE95}"/>
              </c:ext>
            </c:extLst>
          </c:dPt>
          <c:dPt>
            <c:idx val="25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DE44-4CF9-A03F-DA3F59FECE95}"/>
              </c:ext>
            </c:extLst>
          </c:dPt>
          <c:dPt>
            <c:idx val="28"/>
            <c:invertIfNegative val="0"/>
            <c:bubble3D val="0"/>
            <c:spPr>
              <a:solidFill>
                <a:srgbClr val="0070C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DE44-4CF9-A03F-DA3F59FECE95}"/>
              </c:ext>
            </c:extLst>
          </c:dPt>
          <c:dPt>
            <c:idx val="32"/>
            <c:invertIfNegative val="0"/>
            <c:bubble3D val="0"/>
            <c:spPr>
              <a:solidFill>
                <a:schemeClr val="bg2">
                  <a:lumMod val="5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DE44-4CF9-A03F-DA3F59FECE95}"/>
              </c:ext>
            </c:extLst>
          </c:dPt>
          <c:dLbls>
            <c:dLbl>
              <c:idx val="19"/>
              <c:layout/>
              <c:spPr>
                <a:solidFill>
                  <a:srgbClr val="FF0000"/>
                </a:solidFill>
                <a:ln>
                  <a:solidFill>
                    <a:schemeClr val="dk1">
                      <a:lumMod val="25000"/>
                      <a:lumOff val="75000"/>
                    </a:schemeClr>
                  </a:solidFill>
                </a:ln>
                <a:effectLst/>
              </c:spPr>
              <c:txPr>
                <a:bodyPr rot="0" spcFirstLastPara="1" vertOverflow="clip" horzOverflow="clip" vert="horz" wrap="square" lIns="36576" tIns="18288" rIns="36576" bIns="18288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downArrowCallout">
                      <a:avLst/>
                    </a:prstGeom>
                    <a:noFill/>
                    <a:ln>
                      <a:noFill/>
                    </a:ln>
                  </c15:spPr>
                  <c15:layout/>
                </c:ext>
                <c:ext xmlns:c16="http://schemas.microsoft.com/office/drawing/2014/chart" uri="{C3380CC4-5D6E-409C-BE32-E72D297353CC}">
                  <c16:uniqueId val="{00000005-DE44-4CF9-A03F-DA3F59FECE95}"/>
                </c:ext>
              </c:extLst>
            </c:dLbl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downArrow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'Gantt v2'!$A$5:$A$44</c:f>
              <c:strCache>
                <c:ptCount val="40"/>
                <c:pt idx="0">
                  <c:v>CONSULTATION MOE</c:v>
                </c:pt>
                <c:pt idx="1">
                  <c:v>Validation programme</c:v>
                </c:pt>
                <c:pt idx="2">
                  <c:v>Lancement consultation MOE</c:v>
                </c:pt>
                <c:pt idx="3">
                  <c:v>Réception  offres MOE</c:v>
                </c:pt>
                <c:pt idx="4">
                  <c:v>RAO MOE</c:v>
                </c:pt>
                <c:pt idx="5">
                  <c:v>Notification marché MOE</c:v>
                </c:pt>
                <c:pt idx="6">
                  <c:v>Date limite marché MOE</c:v>
                </c:pt>
                <c:pt idx="7">
                  <c:v>PHASE ESQ</c:v>
                </c:pt>
                <c:pt idx="8">
                  <c:v>Notification OS ESQ</c:v>
                </c:pt>
                <c:pt idx="9">
                  <c:v>Réception ESQ</c:v>
                </c:pt>
                <c:pt idx="10">
                  <c:v>Validation ESQ</c:v>
                </c:pt>
                <c:pt idx="11">
                  <c:v>PHASE APS</c:v>
                </c:pt>
                <c:pt idx="12">
                  <c:v>Notification OS APS</c:v>
                </c:pt>
                <c:pt idx="13">
                  <c:v>Réception APS</c:v>
                </c:pt>
                <c:pt idx="14">
                  <c:v>Validation APS</c:v>
                </c:pt>
                <c:pt idx="15">
                  <c:v>PHASE PC</c:v>
                </c:pt>
                <c:pt idx="16">
                  <c:v>Notification OS PC</c:v>
                </c:pt>
                <c:pt idx="17">
                  <c:v>Réception PC</c:v>
                </c:pt>
                <c:pt idx="18">
                  <c:v>Dépôt demande PC</c:v>
                </c:pt>
                <c:pt idx="19">
                  <c:v>Date limite dépôt PC</c:v>
                </c:pt>
                <c:pt idx="20">
                  <c:v>Obtention PC</c:v>
                </c:pt>
                <c:pt idx="21">
                  <c:v>PHASE APD</c:v>
                </c:pt>
                <c:pt idx="22">
                  <c:v>Notification OS APD</c:v>
                </c:pt>
                <c:pt idx="23">
                  <c:v>Réception APD</c:v>
                </c:pt>
                <c:pt idx="24">
                  <c:v>Validation APD</c:v>
                </c:pt>
                <c:pt idx="25">
                  <c:v>FINANCEMENT DEAL</c:v>
                </c:pt>
                <c:pt idx="26">
                  <c:v>Dépôt demande LBU</c:v>
                </c:pt>
                <c:pt idx="27">
                  <c:v>Obtention arrêté LBU</c:v>
                </c:pt>
                <c:pt idx="28">
                  <c:v>PHASE PRO</c:v>
                </c:pt>
                <c:pt idx="29">
                  <c:v>Notification OS PRO</c:v>
                </c:pt>
                <c:pt idx="30">
                  <c:v>Réception PRO</c:v>
                </c:pt>
                <c:pt idx="31">
                  <c:v>Validation PRO </c:v>
                </c:pt>
                <c:pt idx="32">
                  <c:v>PHASE AO</c:v>
                </c:pt>
                <c:pt idx="33">
                  <c:v>Notification OS DCE</c:v>
                </c:pt>
                <c:pt idx="34">
                  <c:v>Réception DCE</c:v>
                </c:pt>
                <c:pt idx="35">
                  <c:v>Validation DCE</c:v>
                </c:pt>
                <c:pt idx="36">
                  <c:v>Lancement AO</c:v>
                </c:pt>
                <c:pt idx="37">
                  <c:v>Réception offres</c:v>
                </c:pt>
                <c:pt idx="38">
                  <c:v>CAO</c:v>
                </c:pt>
                <c:pt idx="39">
                  <c:v>Date du jour</c:v>
                </c:pt>
              </c:strCache>
            </c:strRef>
          </c:cat>
          <c:val>
            <c:numRef>
              <c:f>'Gantt v2'!$C$5:$C$44</c:f>
              <c:numCache>
                <c:formatCode>General</c:formatCode>
                <c:ptCount val="40"/>
                <c:pt idx="0">
                  <c:v>44</c:v>
                </c:pt>
                <c:pt idx="1">
                  <c:v>5</c:v>
                </c:pt>
                <c:pt idx="2">
                  <c:v>2</c:v>
                </c:pt>
                <c:pt idx="3">
                  <c:v>10</c:v>
                </c:pt>
                <c:pt idx="4">
                  <c:v>5</c:v>
                </c:pt>
                <c:pt idx="5">
                  <c:v>10</c:v>
                </c:pt>
                <c:pt idx="6">
                  <c:v>1</c:v>
                </c:pt>
                <c:pt idx="7">
                  <c:v>84</c:v>
                </c:pt>
                <c:pt idx="8">
                  <c:v>15</c:v>
                </c:pt>
                <c:pt idx="9">
                  <c:v>15</c:v>
                </c:pt>
                <c:pt idx="10">
                  <c:v>30</c:v>
                </c:pt>
                <c:pt idx="11">
                  <c:v>91</c:v>
                </c:pt>
                <c:pt idx="12">
                  <c:v>5</c:v>
                </c:pt>
                <c:pt idx="13">
                  <c:v>30</c:v>
                </c:pt>
                <c:pt idx="14">
                  <c:v>30</c:v>
                </c:pt>
                <c:pt idx="15">
                  <c:v>217</c:v>
                </c:pt>
                <c:pt idx="16">
                  <c:v>5</c:v>
                </c:pt>
                <c:pt idx="17">
                  <c:v>15</c:v>
                </c:pt>
                <c:pt idx="18">
                  <c:v>15</c:v>
                </c:pt>
                <c:pt idx="19">
                  <c:v>1</c:v>
                </c:pt>
                <c:pt idx="20">
                  <c:v>120</c:v>
                </c:pt>
                <c:pt idx="21">
                  <c:v>126</c:v>
                </c:pt>
                <c:pt idx="22">
                  <c:v>30</c:v>
                </c:pt>
                <c:pt idx="23">
                  <c:v>30</c:v>
                </c:pt>
                <c:pt idx="24">
                  <c:v>30</c:v>
                </c:pt>
                <c:pt idx="25">
                  <c:v>120</c:v>
                </c:pt>
                <c:pt idx="26">
                  <c:v>1</c:v>
                </c:pt>
                <c:pt idx="27">
                  <c:v>120</c:v>
                </c:pt>
                <c:pt idx="28">
                  <c:v>91</c:v>
                </c:pt>
                <c:pt idx="29">
                  <c:v>5</c:v>
                </c:pt>
                <c:pt idx="30">
                  <c:v>30</c:v>
                </c:pt>
                <c:pt idx="31">
                  <c:v>30</c:v>
                </c:pt>
                <c:pt idx="32">
                  <c:v>126</c:v>
                </c:pt>
                <c:pt idx="33">
                  <c:v>5</c:v>
                </c:pt>
                <c:pt idx="34">
                  <c:v>15</c:v>
                </c:pt>
                <c:pt idx="35">
                  <c:v>15</c:v>
                </c:pt>
                <c:pt idx="36">
                  <c:v>5</c:v>
                </c:pt>
                <c:pt idx="37">
                  <c:v>35</c:v>
                </c:pt>
                <c:pt idx="38">
                  <c:v>15</c:v>
                </c:pt>
                <c:pt idx="39" formatCode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E44-4CF9-A03F-DA3F59FECE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62709264"/>
        <c:axId val="1862715088"/>
      </c:barChart>
      <c:catAx>
        <c:axId val="186270926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2715088"/>
        <c:crosses val="autoZero"/>
        <c:auto val="1"/>
        <c:lblAlgn val="ctr"/>
        <c:lblOffset val="100"/>
        <c:noMultiLvlLbl val="0"/>
      </c:catAx>
      <c:valAx>
        <c:axId val="1862715088"/>
        <c:scaling>
          <c:orientation val="minMax"/>
          <c:max val="44253"/>
          <c:min val="4360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2709264"/>
        <c:crosses val="autoZero"/>
        <c:crossBetween val="between"/>
        <c:majorUnit val="20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603850</xdr:colOff>
      <xdr:row>11</xdr:row>
      <xdr:rowOff>110911</xdr:rowOff>
    </xdr:from>
    <xdr:to>
      <xdr:col>26</xdr:col>
      <xdr:colOff>132531</xdr:colOff>
      <xdr:row>13</xdr:row>
      <xdr:rowOff>27075</xdr:rowOff>
    </xdr:to>
    <xdr:sp macro="" textlink="">
      <xdr:nvSpPr>
        <xdr:cNvPr id="2" name="Étoile à 5 branches 1"/>
        <xdr:cNvSpPr/>
      </xdr:nvSpPr>
      <xdr:spPr>
        <a:xfrm>
          <a:off x="21273100" y="2179197"/>
          <a:ext cx="290681" cy="242735"/>
        </a:xfrm>
        <a:prstGeom prst="star5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32</xdr:col>
      <xdr:colOff>480616</xdr:colOff>
      <xdr:row>2</xdr:row>
      <xdr:rowOff>147882</xdr:rowOff>
    </xdr:from>
    <xdr:to>
      <xdr:col>33</xdr:col>
      <xdr:colOff>9297</xdr:colOff>
      <xdr:row>5</xdr:row>
      <xdr:rowOff>39400</xdr:rowOff>
    </xdr:to>
    <xdr:sp macro="" textlink="">
      <xdr:nvSpPr>
        <xdr:cNvPr id="3" name="Étoile à 5 branches 2"/>
        <xdr:cNvSpPr/>
      </xdr:nvSpPr>
      <xdr:spPr>
        <a:xfrm>
          <a:off x="16624336" y="147882"/>
          <a:ext cx="292735" cy="310515"/>
        </a:xfrm>
        <a:prstGeom prst="star5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20</xdr:col>
      <xdr:colOff>629778</xdr:colOff>
      <xdr:row>10</xdr:row>
      <xdr:rowOff>44157</xdr:rowOff>
    </xdr:from>
    <xdr:to>
      <xdr:col>21</xdr:col>
      <xdr:colOff>158458</xdr:colOff>
      <xdr:row>12</xdr:row>
      <xdr:rowOff>34263</xdr:rowOff>
    </xdr:to>
    <xdr:sp macro="" textlink="">
      <xdr:nvSpPr>
        <xdr:cNvPr id="10" name="Étoile à 5 branches 9"/>
        <xdr:cNvSpPr/>
      </xdr:nvSpPr>
      <xdr:spPr>
        <a:xfrm>
          <a:off x="17489028" y="1949157"/>
          <a:ext cx="290680" cy="316677"/>
        </a:xfrm>
        <a:prstGeom prst="star5">
          <a:avLst/>
        </a:prstGeom>
        <a:solidFill>
          <a:schemeClr val="tx1">
            <a:lumMod val="95000"/>
            <a:lumOff val="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20</xdr:col>
      <xdr:colOff>254813</xdr:colOff>
      <xdr:row>25</xdr:row>
      <xdr:rowOff>88147</xdr:rowOff>
    </xdr:from>
    <xdr:to>
      <xdr:col>20</xdr:col>
      <xdr:colOff>650875</xdr:colOff>
      <xdr:row>25</xdr:row>
      <xdr:rowOff>444501</xdr:rowOff>
    </xdr:to>
    <xdr:sp macro="" textlink="">
      <xdr:nvSpPr>
        <xdr:cNvPr id="11" name="Étoile à 5 branches 10"/>
        <xdr:cNvSpPr/>
      </xdr:nvSpPr>
      <xdr:spPr>
        <a:xfrm>
          <a:off x="17114063" y="4374397"/>
          <a:ext cx="396062" cy="356354"/>
        </a:xfrm>
        <a:prstGeom prst="star5">
          <a:avLst/>
        </a:prstGeom>
        <a:solidFill>
          <a:schemeClr val="tx1">
            <a:lumMod val="95000"/>
            <a:lumOff val="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28</xdr:col>
      <xdr:colOff>664184</xdr:colOff>
      <xdr:row>15</xdr:row>
      <xdr:rowOff>38252</xdr:rowOff>
    </xdr:from>
    <xdr:to>
      <xdr:col>29</xdr:col>
      <xdr:colOff>109627</xdr:colOff>
      <xdr:row>19</xdr:row>
      <xdr:rowOff>161488</xdr:rowOff>
    </xdr:to>
    <xdr:sp macro="" textlink="">
      <xdr:nvSpPr>
        <xdr:cNvPr id="12" name="Flèche vers le haut 11"/>
        <xdr:cNvSpPr/>
      </xdr:nvSpPr>
      <xdr:spPr bwMode="auto">
        <a:xfrm>
          <a:off x="23619434" y="2759681"/>
          <a:ext cx="207443" cy="776378"/>
        </a:xfrm>
        <a:prstGeom prst="upArrow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668034</xdr:colOff>
      <xdr:row>14</xdr:row>
      <xdr:rowOff>82411</xdr:rowOff>
    </xdr:from>
    <xdr:to>
      <xdr:col>15</xdr:col>
      <xdr:colOff>101155</xdr:colOff>
      <xdr:row>19</xdr:row>
      <xdr:rowOff>107057</xdr:rowOff>
    </xdr:to>
    <xdr:sp macro="" textlink="">
      <xdr:nvSpPr>
        <xdr:cNvPr id="13" name="Flèche vers le haut 12"/>
        <xdr:cNvSpPr/>
      </xdr:nvSpPr>
      <xdr:spPr bwMode="auto">
        <a:xfrm>
          <a:off x="12955284" y="2477268"/>
          <a:ext cx="195121" cy="841075"/>
        </a:xfrm>
        <a:prstGeom prst="upArrow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664182</xdr:colOff>
      <xdr:row>14</xdr:row>
      <xdr:rowOff>98587</xdr:rowOff>
    </xdr:from>
    <xdr:to>
      <xdr:col>10</xdr:col>
      <xdr:colOff>97305</xdr:colOff>
      <xdr:row>19</xdr:row>
      <xdr:rowOff>123233</xdr:rowOff>
    </xdr:to>
    <xdr:sp macro="" textlink="">
      <xdr:nvSpPr>
        <xdr:cNvPr id="14" name="Flèche vers le haut 13"/>
        <xdr:cNvSpPr/>
      </xdr:nvSpPr>
      <xdr:spPr bwMode="auto">
        <a:xfrm>
          <a:off x="9046182" y="2493444"/>
          <a:ext cx="195123" cy="841075"/>
        </a:xfrm>
        <a:prstGeom prst="upArrow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653143</xdr:colOff>
      <xdr:row>14</xdr:row>
      <xdr:rowOff>81643</xdr:rowOff>
    </xdr:from>
    <xdr:to>
      <xdr:col>18</xdr:col>
      <xdr:colOff>86264</xdr:colOff>
      <xdr:row>19</xdr:row>
      <xdr:rowOff>106289</xdr:rowOff>
    </xdr:to>
    <xdr:sp macro="" textlink="">
      <xdr:nvSpPr>
        <xdr:cNvPr id="15" name="Flèche vers le haut 14"/>
        <xdr:cNvSpPr/>
      </xdr:nvSpPr>
      <xdr:spPr bwMode="auto">
        <a:xfrm>
          <a:off x="15226393" y="2476500"/>
          <a:ext cx="195121" cy="841075"/>
        </a:xfrm>
        <a:prstGeom prst="upArrow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653296</xdr:colOff>
      <xdr:row>14</xdr:row>
      <xdr:rowOff>101309</xdr:rowOff>
    </xdr:from>
    <xdr:to>
      <xdr:col>12</xdr:col>
      <xdr:colOff>86419</xdr:colOff>
      <xdr:row>19</xdr:row>
      <xdr:rowOff>125955</xdr:rowOff>
    </xdr:to>
    <xdr:sp macro="" textlink="">
      <xdr:nvSpPr>
        <xdr:cNvPr id="16" name="Flèche vers le haut 15"/>
        <xdr:cNvSpPr/>
      </xdr:nvSpPr>
      <xdr:spPr bwMode="auto">
        <a:xfrm>
          <a:off x="10559296" y="2496166"/>
          <a:ext cx="195123" cy="841075"/>
        </a:xfrm>
        <a:prstGeom prst="upArrow">
          <a:avLst/>
        </a:prstGeom>
        <a:solidFill>
          <a:srgbClr val="FF0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238125</xdr:colOff>
      <xdr:row>7</xdr:row>
      <xdr:rowOff>111125</xdr:rowOff>
    </xdr:from>
    <xdr:to>
      <xdr:col>12</xdr:col>
      <xdr:colOff>528805</xdr:colOff>
      <xdr:row>9</xdr:row>
      <xdr:rowOff>101231</xdr:rowOff>
    </xdr:to>
    <xdr:sp macro="" textlink="">
      <xdr:nvSpPr>
        <xdr:cNvPr id="17" name="Étoile à 5 branches 16"/>
        <xdr:cNvSpPr/>
      </xdr:nvSpPr>
      <xdr:spPr>
        <a:xfrm>
          <a:off x="10906125" y="1333500"/>
          <a:ext cx="290680" cy="307606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152398</xdr:rowOff>
    </xdr:from>
    <xdr:to>
      <xdr:col>12</xdr:col>
      <xdr:colOff>628650</xdr:colOff>
      <xdr:row>34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12558</xdr:colOff>
      <xdr:row>0</xdr:row>
      <xdr:rowOff>0</xdr:rowOff>
    </xdr:from>
    <xdr:to>
      <xdr:col>20</xdr:col>
      <xdr:colOff>78501</xdr:colOff>
      <xdr:row>58</xdr:row>
      <xdr:rowOff>106137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30" totalsRowShown="0">
  <autoFilter ref="A1:E30"/>
  <tableColumns count="5">
    <tableColumn id="1" name="ETAPE" dataDxfId="2"/>
    <tableColumn id="2" name="Date début" dataDxfId="1">
      <calculatedColumnFormula>D1</calculatedColumnFormula>
    </tableColumn>
    <tableColumn id="3" name="Durée (j)"/>
    <tableColumn id="4" name="Date fin" dataDxfId="0">
      <calculatedColumnFormula>WORKDAY(B2,C2)</calculatedColumnFormula>
    </tableColumn>
    <tableColumn id="5" name="Avancement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5"/>
  <sheetViews>
    <sheetView view="pageBreakPreview" zoomScale="60" zoomScaleNormal="70" zoomScalePageLayoutView="70" workbookViewId="0">
      <selection activeCell="O21" sqref="O21"/>
    </sheetView>
  </sheetViews>
  <sheetFormatPr baseColWidth="10" defaultRowHeight="12.75" x14ac:dyDescent="0.2"/>
  <cols>
    <col min="1" max="6" width="14.28515625" customWidth="1"/>
    <col min="7" max="7" width="16.7109375" customWidth="1"/>
    <col min="8" max="8" width="14.28515625" customWidth="1"/>
    <col min="9" max="9" width="9" customWidth="1"/>
    <col min="11" max="11" width="16.85546875" bestFit="1" customWidth="1"/>
    <col min="13" max="13" width="12.85546875" customWidth="1"/>
  </cols>
  <sheetData>
    <row r="1" spans="1:35" s="5" customFormat="1" ht="33" customHeight="1" thickBot="1" x14ac:dyDescent="0.25">
      <c r="B1" s="102" t="s">
        <v>36</v>
      </c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6"/>
      <c r="N1" s="102" t="s">
        <v>37</v>
      </c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4"/>
      <c r="Z1" s="102" t="s">
        <v>38</v>
      </c>
      <c r="AA1" s="103"/>
      <c r="AB1" s="103"/>
      <c r="AC1" s="103"/>
      <c r="AD1" s="103"/>
      <c r="AE1" s="104"/>
      <c r="AF1" s="6"/>
    </row>
    <row r="2" spans="1:35" s="6" customFormat="1" x14ac:dyDescent="0.2">
      <c r="B2" s="23" t="s">
        <v>6</v>
      </c>
      <c r="C2" s="24" t="s">
        <v>7</v>
      </c>
      <c r="D2" s="32" t="s">
        <v>8</v>
      </c>
      <c r="E2" s="32" t="s">
        <v>34</v>
      </c>
      <c r="F2" s="32" t="s">
        <v>10</v>
      </c>
      <c r="G2" s="32" t="s">
        <v>11</v>
      </c>
      <c r="H2" s="32" t="s">
        <v>12</v>
      </c>
      <c r="I2" s="24" t="s">
        <v>1</v>
      </c>
      <c r="J2" s="44" t="s">
        <v>2</v>
      </c>
      <c r="K2" s="32" t="s">
        <v>3</v>
      </c>
      <c r="L2" s="44" t="s">
        <v>4</v>
      </c>
      <c r="M2" s="33" t="s">
        <v>5</v>
      </c>
      <c r="N2" s="23" t="s">
        <v>6</v>
      </c>
      <c r="O2" s="44" t="s">
        <v>7</v>
      </c>
      <c r="P2" s="58" t="s">
        <v>8</v>
      </c>
      <c r="Q2" s="24" t="s">
        <v>9</v>
      </c>
      <c r="R2" s="44" t="s">
        <v>10</v>
      </c>
      <c r="S2" s="24" t="s">
        <v>11</v>
      </c>
      <c r="T2" s="24" t="s">
        <v>12</v>
      </c>
      <c r="U2" s="24" t="s">
        <v>1</v>
      </c>
      <c r="V2" s="24" t="s">
        <v>2</v>
      </c>
      <c r="W2" s="24" t="s">
        <v>3</v>
      </c>
      <c r="X2" s="24" t="s">
        <v>4</v>
      </c>
      <c r="Y2" s="25" t="s">
        <v>5</v>
      </c>
      <c r="Z2" s="23" t="s">
        <v>6</v>
      </c>
      <c r="AA2" s="24" t="s">
        <v>7</v>
      </c>
      <c r="AB2" s="24" t="s">
        <v>8</v>
      </c>
      <c r="AC2" s="44" t="s">
        <v>9</v>
      </c>
      <c r="AD2" s="58" t="s">
        <v>10</v>
      </c>
      <c r="AE2" s="26" t="s">
        <v>11</v>
      </c>
      <c r="AG2" s="5"/>
    </row>
    <row r="3" spans="1:35" ht="13.5" thickBot="1" x14ac:dyDescent="0.25">
      <c r="B3" s="8"/>
      <c r="C3" s="4"/>
      <c r="D3" s="4"/>
      <c r="E3" s="4"/>
      <c r="F3" s="4"/>
      <c r="G3" s="4"/>
      <c r="H3" s="4"/>
      <c r="I3" s="12"/>
      <c r="J3" s="45"/>
      <c r="K3" s="12"/>
      <c r="L3" s="45"/>
      <c r="M3" s="13"/>
      <c r="N3" s="11"/>
      <c r="O3" s="45"/>
      <c r="P3" s="59"/>
      <c r="Q3" s="12"/>
      <c r="R3" s="45"/>
      <c r="S3" s="12"/>
      <c r="T3" s="12"/>
      <c r="U3" s="12"/>
      <c r="V3" s="12"/>
      <c r="W3" s="12"/>
      <c r="X3" s="12"/>
      <c r="Y3" s="13"/>
      <c r="Z3" s="11"/>
      <c r="AA3" s="12"/>
      <c r="AB3" s="12"/>
      <c r="AC3" s="45"/>
      <c r="AD3" s="59"/>
      <c r="AE3" s="27"/>
    </row>
    <row r="4" spans="1:35" x14ac:dyDescent="0.2">
      <c r="A4" s="78" t="s">
        <v>57</v>
      </c>
      <c r="B4" s="65"/>
      <c r="C4" s="65"/>
      <c r="D4" s="65"/>
      <c r="E4" s="65"/>
      <c r="F4" s="65"/>
      <c r="G4" s="65"/>
      <c r="H4" s="65"/>
      <c r="I4" s="4"/>
      <c r="J4" s="46"/>
      <c r="K4" s="4"/>
      <c r="L4" s="46"/>
      <c r="M4" s="9"/>
      <c r="N4" s="8"/>
      <c r="O4" s="46"/>
      <c r="P4" s="60"/>
      <c r="Q4" s="4"/>
      <c r="R4" s="46"/>
      <c r="S4" s="4"/>
      <c r="T4" s="4"/>
      <c r="U4" s="4"/>
      <c r="V4" s="4"/>
      <c r="W4" s="4"/>
      <c r="X4" s="4"/>
      <c r="Y4" s="9"/>
      <c r="Z4" s="8"/>
      <c r="AA4" s="4"/>
      <c r="AB4" s="4"/>
      <c r="AC4" s="46"/>
      <c r="AD4" s="60"/>
      <c r="AE4" s="21"/>
    </row>
    <row r="5" spans="1:35" x14ac:dyDescent="0.2">
      <c r="A5" s="66" t="s">
        <v>13</v>
      </c>
      <c r="B5" s="48" t="s">
        <v>13</v>
      </c>
      <c r="C5" s="50"/>
      <c r="D5" s="51"/>
      <c r="E5" s="51"/>
      <c r="F5" s="51"/>
      <c r="G5" s="51"/>
      <c r="H5" s="51"/>
      <c r="I5" s="4"/>
      <c r="J5" s="46"/>
      <c r="K5" s="4"/>
      <c r="L5" s="46"/>
      <c r="M5" s="9"/>
      <c r="N5" s="8"/>
      <c r="O5" s="46"/>
      <c r="P5" s="60"/>
      <c r="Q5" s="4"/>
      <c r="R5" s="46"/>
      <c r="S5" s="4"/>
      <c r="T5" s="4"/>
      <c r="U5" s="4"/>
      <c r="V5" s="4"/>
      <c r="W5" s="4"/>
      <c r="X5" s="4"/>
      <c r="Y5" s="9"/>
      <c r="Z5" s="8"/>
      <c r="AA5" s="4"/>
      <c r="AB5" s="4"/>
      <c r="AC5" s="46"/>
      <c r="AD5" s="60"/>
      <c r="AE5" s="21"/>
      <c r="AG5" s="2"/>
      <c r="AH5" s="3" t="s">
        <v>35</v>
      </c>
    </row>
    <row r="6" spans="1:35" x14ac:dyDescent="0.2">
      <c r="A6" s="67" t="s">
        <v>14</v>
      </c>
      <c r="B6" s="31"/>
      <c r="C6" s="51"/>
      <c r="D6" s="48" t="s">
        <v>14</v>
      </c>
      <c r="E6" s="51"/>
      <c r="F6" s="51"/>
      <c r="G6" s="51"/>
      <c r="H6" s="51"/>
      <c r="I6" s="4"/>
      <c r="J6" s="46"/>
      <c r="K6" s="4"/>
      <c r="L6" s="46"/>
      <c r="M6" s="9"/>
      <c r="N6" s="8"/>
      <c r="O6" s="46"/>
      <c r="P6" s="60"/>
      <c r="Q6" s="4"/>
      <c r="R6" s="46"/>
      <c r="S6" s="4"/>
      <c r="T6" s="4"/>
      <c r="U6" s="4"/>
      <c r="V6" s="4"/>
      <c r="W6" s="4"/>
      <c r="X6" s="4"/>
      <c r="Y6" s="9"/>
      <c r="Z6" s="8"/>
      <c r="AA6" s="4"/>
      <c r="AB6" s="4"/>
      <c r="AC6" s="46"/>
      <c r="AD6" s="60"/>
      <c r="AE6" s="21"/>
    </row>
    <row r="7" spans="1:35" x14ac:dyDescent="0.2">
      <c r="A7" s="67" t="s">
        <v>28</v>
      </c>
      <c r="B7" s="31"/>
      <c r="C7" s="51"/>
      <c r="D7" s="51"/>
      <c r="E7" s="51"/>
      <c r="F7" s="71" t="s">
        <v>62</v>
      </c>
      <c r="G7" s="71"/>
      <c r="H7" s="71"/>
      <c r="I7" s="52"/>
      <c r="J7" s="53"/>
      <c r="K7" s="55"/>
      <c r="L7" s="54"/>
      <c r="M7" s="56"/>
      <c r="N7" s="57"/>
      <c r="O7" s="10" t="s">
        <v>15</v>
      </c>
      <c r="P7" s="60"/>
      <c r="Q7" s="4"/>
      <c r="R7" s="46"/>
      <c r="S7" s="4"/>
      <c r="T7" s="4"/>
      <c r="U7" s="4"/>
      <c r="V7" s="4"/>
      <c r="W7" s="4"/>
      <c r="X7" s="4"/>
      <c r="Y7" s="9"/>
      <c r="Z7" s="8"/>
      <c r="AA7" s="4"/>
      <c r="AB7" s="4"/>
      <c r="AC7" s="46"/>
      <c r="AD7" s="60"/>
      <c r="AE7" s="21"/>
      <c r="AH7" s="1"/>
    </row>
    <row r="8" spans="1:35" x14ac:dyDescent="0.2">
      <c r="A8" s="67" t="s">
        <v>16</v>
      </c>
      <c r="B8" s="31"/>
      <c r="C8" s="51"/>
      <c r="D8" s="51"/>
      <c r="E8" s="48" t="s">
        <v>16</v>
      </c>
      <c r="F8" s="50"/>
      <c r="G8" s="72"/>
      <c r="H8" s="72"/>
      <c r="I8" s="4"/>
      <c r="J8" s="46"/>
      <c r="K8" s="4"/>
      <c r="L8" s="46"/>
      <c r="M8" s="9"/>
      <c r="N8" s="8"/>
      <c r="O8" s="46"/>
      <c r="P8" s="60"/>
      <c r="Q8" s="4"/>
      <c r="R8" s="46"/>
      <c r="S8" s="4"/>
      <c r="T8" s="4"/>
      <c r="U8" s="4"/>
      <c r="V8" s="4"/>
      <c r="W8" s="4"/>
      <c r="X8" s="4"/>
      <c r="Y8" s="9"/>
      <c r="Z8" s="8"/>
      <c r="AA8" s="4"/>
      <c r="AB8" s="4"/>
      <c r="AC8" s="46"/>
      <c r="AD8" s="60"/>
      <c r="AE8" s="21"/>
    </row>
    <row r="9" spans="1:35" x14ac:dyDescent="0.2">
      <c r="A9" s="67" t="s">
        <v>17</v>
      </c>
      <c r="B9" s="31"/>
      <c r="C9" s="51"/>
      <c r="D9" s="51"/>
      <c r="E9" s="51"/>
      <c r="F9" s="51"/>
      <c r="G9" s="72"/>
      <c r="H9" s="72"/>
      <c r="I9" s="48" t="s">
        <v>17</v>
      </c>
      <c r="J9" s="49"/>
      <c r="K9" s="4"/>
      <c r="L9" s="46"/>
      <c r="M9" s="9"/>
      <c r="O9" s="46"/>
      <c r="P9" s="60"/>
      <c r="Q9" s="4"/>
      <c r="R9" s="46"/>
      <c r="S9" s="4"/>
      <c r="T9" s="4"/>
      <c r="U9" s="4"/>
      <c r="V9" s="4"/>
      <c r="W9" s="4"/>
      <c r="X9" s="4"/>
      <c r="Y9" s="9"/>
      <c r="Z9" s="8"/>
      <c r="AA9" s="4"/>
      <c r="AB9" s="4"/>
      <c r="AC9" s="46"/>
      <c r="AD9" s="60"/>
      <c r="AE9" s="21"/>
      <c r="AH9" s="1"/>
    </row>
    <row r="10" spans="1:35" x14ac:dyDescent="0.2">
      <c r="A10" s="69" t="s">
        <v>29</v>
      </c>
      <c r="B10" s="31"/>
      <c r="C10" s="51"/>
      <c r="D10" s="51"/>
      <c r="E10" s="51"/>
      <c r="F10" s="51"/>
      <c r="G10" s="51"/>
      <c r="H10" s="51"/>
      <c r="I10" s="4"/>
      <c r="J10" s="46"/>
      <c r="K10" s="4"/>
      <c r="L10" s="46"/>
      <c r="M10" s="9"/>
      <c r="N10" s="86"/>
      <c r="O10" s="87"/>
      <c r="P10" s="61" t="s">
        <v>18</v>
      </c>
      <c r="Q10" s="15"/>
      <c r="R10" s="62"/>
      <c r="S10" s="15"/>
      <c r="T10" s="4"/>
      <c r="U10" s="4"/>
      <c r="V10" s="4"/>
      <c r="W10" s="4"/>
      <c r="X10" s="4"/>
      <c r="Y10" s="9"/>
      <c r="Z10" s="8"/>
      <c r="AA10" s="4"/>
      <c r="AB10" s="4"/>
      <c r="AC10" s="46"/>
      <c r="AD10" s="60"/>
      <c r="AE10" s="21"/>
    </row>
    <row r="11" spans="1:35" x14ac:dyDescent="0.2">
      <c r="A11" s="67" t="s">
        <v>30</v>
      </c>
      <c r="B11" s="31"/>
      <c r="C11" s="51"/>
      <c r="D11" s="51"/>
      <c r="E11" s="51"/>
      <c r="F11" s="51"/>
      <c r="G11" s="51"/>
      <c r="H11" s="51"/>
      <c r="I11" s="4"/>
      <c r="J11" s="46"/>
      <c r="K11" s="50"/>
      <c r="L11" s="49"/>
      <c r="M11" s="79" t="s">
        <v>54</v>
      </c>
      <c r="N11" s="80"/>
      <c r="O11" s="49"/>
      <c r="P11" s="81"/>
      <c r="Q11" s="50"/>
      <c r="R11" s="49"/>
      <c r="S11" s="82"/>
      <c r="T11" s="48" t="s">
        <v>19</v>
      </c>
      <c r="V11" s="4"/>
      <c r="W11" s="4"/>
      <c r="X11" s="4"/>
      <c r="Y11" s="9"/>
      <c r="Z11" s="8"/>
      <c r="AA11" s="4"/>
      <c r="AB11" s="4"/>
      <c r="AC11" s="46"/>
      <c r="AD11" s="60"/>
      <c r="AE11" s="21"/>
    </row>
    <row r="12" spans="1:35" x14ac:dyDescent="0.2">
      <c r="A12" s="68" t="s">
        <v>0</v>
      </c>
      <c r="B12" s="31"/>
      <c r="C12" s="51"/>
      <c r="D12" s="51"/>
      <c r="E12" s="51"/>
      <c r="F12" s="51"/>
      <c r="G12" s="51"/>
      <c r="H12" s="51"/>
      <c r="I12" s="4"/>
      <c r="J12" s="46"/>
      <c r="K12" s="4"/>
      <c r="L12" s="46"/>
      <c r="M12" s="64" t="s">
        <v>53</v>
      </c>
      <c r="N12" s="8"/>
      <c r="O12" s="46"/>
      <c r="P12" s="83"/>
      <c r="Q12" s="17"/>
      <c r="R12" s="84"/>
      <c r="S12" s="17"/>
      <c r="T12" s="85"/>
      <c r="U12" s="16" t="s">
        <v>0</v>
      </c>
      <c r="V12" s="17"/>
      <c r="X12" s="4"/>
      <c r="Y12" s="9"/>
      <c r="Z12" s="8"/>
      <c r="AA12" s="4"/>
      <c r="AB12" s="4"/>
      <c r="AC12" s="46"/>
      <c r="AD12" s="60"/>
      <c r="AE12" s="21"/>
      <c r="AI12" s="2"/>
    </row>
    <row r="13" spans="1:35" x14ac:dyDescent="0.2">
      <c r="A13" s="31" t="s">
        <v>58</v>
      </c>
      <c r="B13" s="31"/>
      <c r="C13" s="51"/>
      <c r="D13" s="51"/>
      <c r="E13" s="51"/>
      <c r="F13" s="51"/>
      <c r="G13" s="51"/>
      <c r="H13" s="51"/>
      <c r="I13" s="4"/>
      <c r="J13" s="46"/>
      <c r="K13" s="4"/>
      <c r="L13" s="46"/>
      <c r="M13" s="64" t="s">
        <v>55</v>
      </c>
      <c r="N13" s="8"/>
      <c r="O13" s="46"/>
      <c r="P13" s="60"/>
      <c r="Q13" s="88"/>
      <c r="R13" s="87"/>
      <c r="S13" s="88"/>
      <c r="T13" s="88"/>
      <c r="U13" s="88"/>
      <c r="V13" s="89"/>
      <c r="W13" s="14" t="s">
        <v>60</v>
      </c>
      <c r="Y13" s="9"/>
      <c r="Z13" s="8"/>
      <c r="AA13" s="4"/>
      <c r="AB13" s="4"/>
      <c r="AC13" s="46"/>
      <c r="AD13" s="60"/>
      <c r="AE13" s="21"/>
    </row>
    <row r="14" spans="1:35" x14ac:dyDescent="0.2">
      <c r="A14" s="31" t="s">
        <v>31</v>
      </c>
      <c r="B14" s="31"/>
      <c r="C14" s="51"/>
      <c r="D14" s="51"/>
      <c r="E14" s="51"/>
      <c r="F14" s="51"/>
      <c r="G14" s="51"/>
      <c r="H14" s="51"/>
      <c r="I14" s="4"/>
      <c r="J14" s="46"/>
      <c r="K14" s="4"/>
      <c r="L14" s="46"/>
      <c r="M14" s="9"/>
      <c r="N14" s="8"/>
      <c r="O14" s="46"/>
      <c r="P14" s="60"/>
      <c r="Q14" s="4"/>
      <c r="R14" s="46"/>
      <c r="S14" s="4"/>
      <c r="T14" s="4"/>
      <c r="U14" s="4"/>
      <c r="V14" s="4"/>
      <c r="X14" s="18" t="s">
        <v>20</v>
      </c>
      <c r="Y14" s="19"/>
      <c r="Z14" s="19"/>
      <c r="AB14" s="4"/>
      <c r="AC14" s="46"/>
      <c r="AD14" s="60"/>
      <c r="AE14" s="21"/>
    </row>
    <row r="15" spans="1:35" x14ac:dyDescent="0.2">
      <c r="A15" s="31" t="s">
        <v>32</v>
      </c>
      <c r="B15" s="31"/>
      <c r="C15" s="51"/>
      <c r="D15" s="51"/>
      <c r="E15" s="51"/>
      <c r="F15" s="51"/>
      <c r="G15" s="51"/>
      <c r="H15" s="51"/>
      <c r="I15" s="4"/>
      <c r="J15" s="46"/>
      <c r="K15" s="4"/>
      <c r="L15" s="46"/>
      <c r="M15" s="9"/>
      <c r="N15" s="8"/>
      <c r="O15" s="46"/>
      <c r="P15" s="60"/>
      <c r="Q15" s="4"/>
      <c r="R15" s="46"/>
      <c r="S15" s="4"/>
      <c r="T15" s="4"/>
      <c r="U15" s="4"/>
      <c r="V15" s="4"/>
      <c r="W15" s="4"/>
      <c r="X15" s="4"/>
      <c r="Y15" s="9"/>
      <c r="Z15" s="4"/>
      <c r="AA15" s="28" t="s">
        <v>22</v>
      </c>
      <c r="AB15" s="7"/>
      <c r="AC15" s="75"/>
      <c r="AD15" s="76"/>
      <c r="AE15" s="30"/>
    </row>
    <row r="16" spans="1:35" x14ac:dyDescent="0.2">
      <c r="A16" s="8"/>
      <c r="B16" s="8"/>
      <c r="C16" s="4"/>
      <c r="D16" s="4"/>
      <c r="E16" s="4"/>
      <c r="F16" s="4"/>
      <c r="G16" s="4"/>
      <c r="H16" s="4"/>
      <c r="I16" s="4"/>
      <c r="J16" s="4"/>
      <c r="K16" s="4"/>
      <c r="L16" s="4"/>
      <c r="M16" s="9"/>
      <c r="N16" s="8"/>
      <c r="O16" s="4"/>
      <c r="P16" s="4"/>
      <c r="Q16" s="4"/>
      <c r="R16" s="4"/>
      <c r="S16" s="4"/>
      <c r="T16" s="4"/>
      <c r="U16" s="4"/>
      <c r="V16" s="4"/>
      <c r="W16" s="4"/>
      <c r="X16" s="4"/>
      <c r="Y16" s="9"/>
      <c r="Z16" s="4"/>
      <c r="AA16" s="29" t="s">
        <v>26</v>
      </c>
      <c r="AB16" s="4"/>
      <c r="AC16" s="4"/>
      <c r="AD16" s="4"/>
      <c r="AE16" s="21"/>
    </row>
    <row r="17" spans="1:31" x14ac:dyDescent="0.2">
      <c r="A17" s="8"/>
      <c r="B17" s="8"/>
      <c r="C17" s="4"/>
      <c r="D17" s="4"/>
      <c r="E17" s="4"/>
      <c r="F17" s="4"/>
      <c r="G17" s="4"/>
      <c r="H17" s="4"/>
      <c r="I17" s="4"/>
      <c r="J17" s="4"/>
      <c r="K17" s="4"/>
      <c r="L17" s="4"/>
      <c r="M17" s="9"/>
      <c r="N17" s="8"/>
      <c r="O17" s="4"/>
      <c r="P17" s="4"/>
      <c r="Q17" s="4"/>
      <c r="R17" s="4"/>
      <c r="S17" s="4"/>
      <c r="T17" s="4"/>
      <c r="U17" s="4"/>
      <c r="V17" s="4"/>
      <c r="W17" s="4"/>
      <c r="X17" s="4"/>
      <c r="Z17" s="74" t="s">
        <v>27</v>
      </c>
      <c r="AA17" s="4"/>
      <c r="AB17" s="4"/>
      <c r="AC17" s="4"/>
      <c r="AD17" s="4"/>
      <c r="AE17" s="9"/>
    </row>
    <row r="18" spans="1:31" x14ac:dyDescent="0.2">
      <c r="A18" s="8"/>
      <c r="B18" s="8"/>
      <c r="C18" s="4"/>
      <c r="D18" s="4"/>
      <c r="E18" s="4"/>
      <c r="F18" s="4"/>
      <c r="G18" s="4"/>
      <c r="H18" s="4"/>
      <c r="I18" s="4"/>
      <c r="J18" s="4"/>
      <c r="K18" s="4"/>
      <c r="L18" s="4"/>
      <c r="M18" s="9"/>
      <c r="N18" s="8"/>
      <c r="O18" s="4"/>
      <c r="P18" s="4"/>
      <c r="Q18" s="4"/>
      <c r="R18" s="4"/>
      <c r="S18" s="4"/>
      <c r="T18" s="4"/>
      <c r="U18" s="4"/>
      <c r="V18" s="4"/>
      <c r="W18" s="4"/>
      <c r="X18" s="4"/>
      <c r="Y18" s="9"/>
      <c r="Z18" s="8"/>
      <c r="AA18" s="4"/>
      <c r="AB18" s="4"/>
      <c r="AC18" s="4"/>
      <c r="AD18" s="4"/>
      <c r="AE18" s="9"/>
    </row>
    <row r="19" spans="1:31" x14ac:dyDescent="0.2">
      <c r="A19" s="8"/>
      <c r="B19" s="8"/>
      <c r="C19" s="4"/>
      <c r="D19" s="4"/>
      <c r="E19" s="4"/>
      <c r="F19" s="4"/>
      <c r="G19" s="4"/>
      <c r="H19" s="4"/>
      <c r="I19" s="4"/>
      <c r="J19" s="4"/>
      <c r="K19" s="4"/>
      <c r="L19" s="4"/>
      <c r="M19" s="9"/>
      <c r="N19" s="8"/>
      <c r="O19" s="4"/>
      <c r="P19" s="4"/>
      <c r="Q19" s="4"/>
      <c r="R19" s="4"/>
      <c r="S19" s="4"/>
      <c r="T19" s="4"/>
      <c r="U19" s="4"/>
      <c r="V19" s="4"/>
      <c r="W19" s="4"/>
      <c r="X19" s="4"/>
      <c r="Y19" s="9"/>
      <c r="Z19" s="8"/>
      <c r="AA19" s="4"/>
      <c r="AB19" s="4"/>
      <c r="AC19" s="4"/>
      <c r="AD19" s="4"/>
      <c r="AE19" s="9"/>
    </row>
    <row r="20" spans="1:31" x14ac:dyDescent="0.2">
      <c r="A20" s="8"/>
      <c r="B20" s="8"/>
      <c r="C20" s="4"/>
      <c r="D20" s="4"/>
      <c r="E20" s="4"/>
      <c r="F20" s="4"/>
      <c r="G20" s="4"/>
      <c r="H20" s="4"/>
      <c r="I20" s="4"/>
      <c r="J20" s="4"/>
      <c r="K20" s="4"/>
      <c r="L20" s="4"/>
      <c r="M20" s="9"/>
      <c r="N20" s="8"/>
      <c r="O20" s="4"/>
      <c r="P20" s="4"/>
      <c r="Q20" s="4"/>
      <c r="R20" s="4"/>
      <c r="S20" s="4"/>
      <c r="T20" s="4"/>
      <c r="U20" s="4"/>
      <c r="V20" s="4"/>
      <c r="W20" s="4"/>
      <c r="X20" s="4"/>
      <c r="Y20" s="9"/>
      <c r="Z20" s="8"/>
      <c r="AA20" s="4"/>
      <c r="AB20" s="4"/>
      <c r="AC20" s="4"/>
      <c r="AD20" s="4"/>
      <c r="AE20" s="9"/>
    </row>
    <row r="21" spans="1:31" x14ac:dyDescent="0.2">
      <c r="A21" s="8"/>
      <c r="B21" s="8"/>
      <c r="C21" s="4"/>
      <c r="D21" s="4"/>
      <c r="E21" s="4"/>
      <c r="F21" s="4"/>
      <c r="G21" s="4"/>
      <c r="H21" s="4"/>
      <c r="I21" s="4"/>
      <c r="J21" s="4"/>
      <c r="K21" s="4"/>
      <c r="L21" s="4"/>
      <c r="M21" s="9"/>
      <c r="N21" s="8"/>
      <c r="O21" s="20" t="s">
        <v>48</v>
      </c>
      <c r="P21" s="4"/>
      <c r="Q21" s="4"/>
      <c r="R21" s="20" t="s">
        <v>56</v>
      </c>
      <c r="S21" s="4"/>
      <c r="T21" s="4"/>
      <c r="U21" s="4"/>
      <c r="V21" s="4"/>
      <c r="W21" s="4"/>
      <c r="X21" s="4"/>
      <c r="Y21" s="9"/>
      <c r="Z21" s="8"/>
      <c r="AA21" s="4"/>
      <c r="AB21" s="4"/>
      <c r="AC21" s="4"/>
      <c r="AD21" s="4"/>
      <c r="AE21" s="9"/>
    </row>
    <row r="22" spans="1:31" x14ac:dyDescent="0.2">
      <c r="A22" s="8"/>
      <c r="B22" s="8"/>
      <c r="C22" s="4"/>
      <c r="D22" s="4"/>
      <c r="E22" s="4"/>
      <c r="F22" s="4"/>
      <c r="G22" s="4"/>
      <c r="H22" s="4"/>
      <c r="I22" s="4"/>
      <c r="J22" s="43" t="s">
        <v>24</v>
      </c>
      <c r="K22" s="43"/>
      <c r="L22" s="20" t="s">
        <v>51</v>
      </c>
      <c r="M22" s="9"/>
      <c r="O22" s="20" t="s">
        <v>23</v>
      </c>
      <c r="P22" s="20"/>
      <c r="Q22" s="4"/>
      <c r="R22" s="20" t="s">
        <v>49</v>
      </c>
      <c r="S22" s="4"/>
      <c r="T22" s="4"/>
      <c r="U22" s="4"/>
      <c r="V22" s="4"/>
      <c r="W22" s="4"/>
      <c r="X22" s="4"/>
      <c r="Y22" s="9"/>
      <c r="Z22" s="22" t="s">
        <v>33</v>
      </c>
      <c r="AA22" s="4"/>
      <c r="AB22" s="4"/>
      <c r="AC22" s="4"/>
      <c r="AD22" s="4"/>
      <c r="AE22" s="9"/>
    </row>
    <row r="23" spans="1:31" s="97" customFormat="1" ht="51.75" thickBot="1" x14ac:dyDescent="0.25">
      <c r="A23" s="90"/>
      <c r="B23" s="90"/>
      <c r="C23" s="91"/>
      <c r="D23" s="91"/>
      <c r="E23" s="91"/>
      <c r="F23" s="91"/>
      <c r="G23" s="91"/>
      <c r="H23" s="91"/>
      <c r="I23" s="91"/>
      <c r="J23" s="92" t="s">
        <v>63</v>
      </c>
      <c r="K23" s="93"/>
      <c r="L23" s="94" t="s">
        <v>52</v>
      </c>
      <c r="M23" s="95"/>
      <c r="N23" s="90"/>
      <c r="O23" s="93" t="s">
        <v>47</v>
      </c>
      <c r="P23" s="93"/>
      <c r="Q23" s="91"/>
      <c r="R23" s="93"/>
      <c r="S23" s="91"/>
      <c r="T23" s="91"/>
      <c r="U23" s="91"/>
      <c r="V23" s="91"/>
      <c r="W23" s="91"/>
      <c r="X23" s="91"/>
      <c r="Y23" s="95"/>
      <c r="Z23" s="96" t="s">
        <v>25</v>
      </c>
      <c r="AA23" s="91"/>
      <c r="AB23" s="91"/>
      <c r="AC23" s="91"/>
      <c r="AD23" s="91"/>
      <c r="AE23" s="95"/>
    </row>
    <row r="24" spans="1:31" ht="13.5" thickBot="1" x14ac:dyDescent="0.25"/>
    <row r="25" spans="1:31" ht="13.5" thickBot="1" x14ac:dyDescent="0.25">
      <c r="B25" s="35" t="s">
        <v>40</v>
      </c>
      <c r="D25" s="34" t="s">
        <v>39</v>
      </c>
      <c r="E25" s="35" t="s">
        <v>40</v>
      </c>
      <c r="G25" s="37" t="s">
        <v>43</v>
      </c>
      <c r="I25" s="40" t="s">
        <v>40</v>
      </c>
      <c r="K25" s="34" t="s">
        <v>39</v>
      </c>
      <c r="L25" s="35" t="s">
        <v>40</v>
      </c>
    </row>
    <row r="26" spans="1:31" ht="99.75" customHeight="1" thickBot="1" x14ac:dyDescent="0.25">
      <c r="D26" s="70" t="s">
        <v>59</v>
      </c>
      <c r="G26" s="38" t="s">
        <v>44</v>
      </c>
      <c r="I26" s="41" t="s">
        <v>45</v>
      </c>
      <c r="J26" s="42" t="s">
        <v>46</v>
      </c>
      <c r="K26" s="63" t="s">
        <v>50</v>
      </c>
      <c r="V26" s="77" t="s">
        <v>21</v>
      </c>
    </row>
    <row r="27" spans="1:31" ht="55.5" customHeight="1" thickBot="1" x14ac:dyDescent="0.25">
      <c r="I27" s="107" t="s">
        <v>61</v>
      </c>
      <c r="J27" s="108"/>
    </row>
    <row r="28" spans="1:31" ht="13.5" thickBot="1" x14ac:dyDescent="0.25">
      <c r="I28" s="39"/>
    </row>
    <row r="29" spans="1:31" ht="13.5" thickBot="1" x14ac:dyDescent="0.25">
      <c r="A29" s="35" t="s">
        <v>40</v>
      </c>
      <c r="B29" s="1" t="s">
        <v>41</v>
      </c>
    </row>
    <row r="30" spans="1:31" ht="13.5" thickBot="1" x14ac:dyDescent="0.25">
      <c r="A30" s="34" t="s">
        <v>39</v>
      </c>
      <c r="B30" s="1" t="s">
        <v>42</v>
      </c>
    </row>
    <row r="32" spans="1:31" x14ac:dyDescent="0.2">
      <c r="A32" s="36"/>
    </row>
    <row r="33" spans="1:5" x14ac:dyDescent="0.2">
      <c r="A33" s="36"/>
    </row>
    <row r="34" spans="1:5" x14ac:dyDescent="0.2">
      <c r="A34" s="73"/>
    </row>
    <row r="35" spans="1:5" x14ac:dyDescent="0.2">
      <c r="A35" s="36"/>
    </row>
    <row r="36" spans="1:5" x14ac:dyDescent="0.2">
      <c r="A36" s="36"/>
    </row>
    <row r="37" spans="1:5" x14ac:dyDescent="0.2">
      <c r="A37" s="47"/>
    </row>
    <row r="38" spans="1:5" x14ac:dyDescent="0.2">
      <c r="A38" s="47"/>
    </row>
    <row r="39" spans="1:5" x14ac:dyDescent="0.2">
      <c r="A39" s="47"/>
    </row>
    <row r="40" spans="1:5" x14ac:dyDescent="0.2">
      <c r="A40" s="47"/>
    </row>
    <row r="42" spans="1:5" x14ac:dyDescent="0.2">
      <c r="A42" s="47"/>
    </row>
    <row r="43" spans="1:5" x14ac:dyDescent="0.2">
      <c r="A43" s="47"/>
    </row>
    <row r="44" spans="1:5" x14ac:dyDescent="0.2">
      <c r="A44" s="47"/>
    </row>
    <row r="45" spans="1:5" x14ac:dyDescent="0.2">
      <c r="A45" s="47"/>
      <c r="E45" s="1"/>
    </row>
  </sheetData>
  <mergeCells count="4">
    <mergeCell ref="N1:Y1"/>
    <mergeCell ref="Z1:AE1"/>
    <mergeCell ref="B1:M1"/>
    <mergeCell ref="I27:J27"/>
  </mergeCells>
  <pageMargins left="0.23622047244094491" right="0.23622047244094491" top="0.74803149606299213" bottom="0.74803149606299213" header="0.31496062992125984" footer="0.31496062992125984"/>
  <pageSetup paperSize="9" scale="78" orientation="landscape" r:id="rId1"/>
  <headerFooter>
    <oddHeader>&amp;CPROCESSUS PROGRAMMATION DEAL</oddHeader>
    <oddFooter>&amp;Lnbl&amp;CPage &amp;P&amp;R&amp;D</oddFooter>
  </headerFooter>
  <rowBreaks count="1" manualBreakCount="1">
    <brk id="30" max="16383" man="1"/>
  </rowBreaks>
  <colBreaks count="2" manualBreakCount="2">
    <brk id="13" max="1048575" man="1"/>
    <brk id="25" max="52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workbookViewId="0">
      <selection activeCell="A2" sqref="A2:XFD2"/>
    </sheetView>
  </sheetViews>
  <sheetFormatPr baseColWidth="10" defaultRowHeight="12.75" x14ac:dyDescent="0.2"/>
  <cols>
    <col min="1" max="1" width="25.85546875" bestFit="1" customWidth="1"/>
    <col min="2" max="2" width="13" customWidth="1"/>
  </cols>
  <sheetData>
    <row r="1" spans="1:15" x14ac:dyDescent="0.2">
      <c r="A1" t="s">
        <v>64</v>
      </c>
      <c r="B1" t="s">
        <v>65</v>
      </c>
      <c r="C1" s="1" t="s">
        <v>69</v>
      </c>
      <c r="D1" t="s">
        <v>66</v>
      </c>
      <c r="E1" t="s">
        <v>95</v>
      </c>
    </row>
    <row r="2" spans="1:15" x14ac:dyDescent="0.2">
      <c r="A2" t="s">
        <v>68</v>
      </c>
      <c r="B2" s="98">
        <v>43784</v>
      </c>
      <c r="C2">
        <v>5</v>
      </c>
      <c r="D2" s="98">
        <f t="shared" ref="D2:D29" si="0">WORKDAY(B2,C2)</f>
        <v>43791</v>
      </c>
      <c r="E2" s="99"/>
      <c r="N2" s="1" t="s">
        <v>96</v>
      </c>
      <c r="O2">
        <f>Tableau1[[#This Row],[Date début]]</f>
        <v>43784</v>
      </c>
    </row>
    <row r="3" spans="1:15" x14ac:dyDescent="0.2">
      <c r="A3" t="s">
        <v>67</v>
      </c>
      <c r="B3" s="98">
        <f>D2</f>
        <v>43791</v>
      </c>
      <c r="C3">
        <v>2</v>
      </c>
      <c r="D3" s="98">
        <f t="shared" si="0"/>
        <v>43795</v>
      </c>
      <c r="E3" s="99"/>
      <c r="N3" s="1" t="s">
        <v>97</v>
      </c>
      <c r="O3">
        <f>D29</f>
        <v>44439</v>
      </c>
    </row>
    <row r="4" spans="1:15" x14ac:dyDescent="0.2">
      <c r="A4" s="1" t="s">
        <v>70</v>
      </c>
      <c r="B4" s="98">
        <f t="shared" ref="B4:B6" si="1">D3</f>
        <v>43795</v>
      </c>
      <c r="C4">
        <v>10</v>
      </c>
      <c r="D4" s="98">
        <f t="shared" si="0"/>
        <v>43809</v>
      </c>
      <c r="E4" s="99"/>
    </row>
    <row r="5" spans="1:15" x14ac:dyDescent="0.2">
      <c r="A5" s="1" t="s">
        <v>71</v>
      </c>
      <c r="B5" s="98">
        <f t="shared" si="1"/>
        <v>43809</v>
      </c>
      <c r="C5">
        <v>5</v>
      </c>
      <c r="D5" s="98">
        <f t="shared" si="0"/>
        <v>43816</v>
      </c>
      <c r="E5" s="99"/>
    </row>
    <row r="6" spans="1:15" x14ac:dyDescent="0.2">
      <c r="A6" s="1" t="s">
        <v>72</v>
      </c>
      <c r="B6" s="98">
        <f t="shared" si="1"/>
        <v>43816</v>
      </c>
      <c r="C6">
        <v>10</v>
      </c>
      <c r="D6" s="98">
        <f t="shared" si="0"/>
        <v>43830</v>
      </c>
      <c r="E6" s="99"/>
    </row>
    <row r="7" spans="1:15" x14ac:dyDescent="0.2">
      <c r="A7" s="1" t="s">
        <v>73</v>
      </c>
      <c r="B7" s="98">
        <f t="shared" ref="B7:B15" si="2">D6</f>
        <v>43830</v>
      </c>
      <c r="C7">
        <v>15</v>
      </c>
      <c r="D7" s="98">
        <f t="shared" si="0"/>
        <v>43851</v>
      </c>
      <c r="E7" s="99"/>
    </row>
    <row r="8" spans="1:15" x14ac:dyDescent="0.2">
      <c r="A8" s="1" t="s">
        <v>74</v>
      </c>
      <c r="B8" s="98">
        <f t="shared" si="2"/>
        <v>43851</v>
      </c>
      <c r="C8">
        <v>15</v>
      </c>
      <c r="D8" s="98">
        <f t="shared" si="0"/>
        <v>43872</v>
      </c>
      <c r="E8" s="99"/>
    </row>
    <row r="9" spans="1:15" x14ac:dyDescent="0.2">
      <c r="A9" s="1" t="s">
        <v>75</v>
      </c>
      <c r="B9" s="98">
        <f t="shared" si="2"/>
        <v>43872</v>
      </c>
      <c r="C9">
        <v>30</v>
      </c>
      <c r="D9" s="98">
        <f t="shared" si="0"/>
        <v>43914</v>
      </c>
      <c r="E9" s="99"/>
    </row>
    <row r="10" spans="1:15" x14ac:dyDescent="0.2">
      <c r="A10" s="1" t="s">
        <v>76</v>
      </c>
      <c r="B10" s="98">
        <f t="shared" si="2"/>
        <v>43914</v>
      </c>
      <c r="C10">
        <v>5</v>
      </c>
      <c r="D10" s="98">
        <f t="shared" si="0"/>
        <v>43921</v>
      </c>
      <c r="E10" s="99"/>
    </row>
    <row r="11" spans="1:15" x14ac:dyDescent="0.2">
      <c r="A11" s="1" t="s">
        <v>77</v>
      </c>
      <c r="B11" s="98">
        <f t="shared" si="2"/>
        <v>43921</v>
      </c>
      <c r="C11">
        <v>30</v>
      </c>
      <c r="D11" s="98">
        <f t="shared" si="0"/>
        <v>43963</v>
      </c>
      <c r="E11" s="99"/>
    </row>
    <row r="12" spans="1:15" x14ac:dyDescent="0.2">
      <c r="A12" s="1" t="s">
        <v>78</v>
      </c>
      <c r="B12" s="98">
        <f t="shared" si="2"/>
        <v>43963</v>
      </c>
      <c r="C12">
        <v>30</v>
      </c>
      <c r="D12" s="98">
        <f t="shared" si="0"/>
        <v>44005</v>
      </c>
      <c r="E12" s="99"/>
    </row>
    <row r="13" spans="1:15" x14ac:dyDescent="0.2">
      <c r="A13" s="1" t="s">
        <v>79</v>
      </c>
      <c r="B13" s="98">
        <f t="shared" si="2"/>
        <v>44005</v>
      </c>
      <c r="C13">
        <v>5</v>
      </c>
      <c r="D13" s="98">
        <f t="shared" si="0"/>
        <v>44012</v>
      </c>
      <c r="E13" s="99"/>
    </row>
    <row r="14" spans="1:15" x14ac:dyDescent="0.2">
      <c r="A14" s="1" t="s">
        <v>80</v>
      </c>
      <c r="B14" s="98">
        <f t="shared" si="2"/>
        <v>44012</v>
      </c>
      <c r="C14">
        <v>15</v>
      </c>
      <c r="D14" s="98">
        <f t="shared" si="0"/>
        <v>44033</v>
      </c>
      <c r="E14" s="99"/>
    </row>
    <row r="15" spans="1:15" x14ac:dyDescent="0.2">
      <c r="A15" s="1" t="s">
        <v>81</v>
      </c>
      <c r="B15" s="98">
        <f t="shared" si="2"/>
        <v>44033</v>
      </c>
      <c r="C15">
        <v>15</v>
      </c>
      <c r="D15" s="98">
        <f t="shared" si="0"/>
        <v>44054</v>
      </c>
      <c r="E15" s="99"/>
    </row>
    <row r="16" spans="1:15" x14ac:dyDescent="0.2">
      <c r="A16" s="100" t="s">
        <v>98</v>
      </c>
      <c r="B16" s="98">
        <v>43890</v>
      </c>
      <c r="C16">
        <v>1</v>
      </c>
      <c r="D16" s="98">
        <v>43890</v>
      </c>
      <c r="E16" s="99"/>
    </row>
    <row r="17" spans="1:5" x14ac:dyDescent="0.2">
      <c r="A17" s="1" t="s">
        <v>82</v>
      </c>
      <c r="B17" s="98">
        <f>D15</f>
        <v>44054</v>
      </c>
      <c r="C17">
        <f>30*4</f>
        <v>120</v>
      </c>
      <c r="D17" s="98">
        <f t="shared" si="0"/>
        <v>44222</v>
      </c>
      <c r="E17" s="99"/>
    </row>
    <row r="18" spans="1:5" x14ac:dyDescent="0.2">
      <c r="A18" s="1" t="s">
        <v>83</v>
      </c>
      <c r="B18" s="98">
        <f>D15</f>
        <v>44054</v>
      </c>
      <c r="C18">
        <v>30</v>
      </c>
      <c r="D18" s="98">
        <f t="shared" si="0"/>
        <v>44096</v>
      </c>
      <c r="E18" s="99"/>
    </row>
    <row r="19" spans="1:5" x14ac:dyDescent="0.2">
      <c r="A19" s="1" t="s">
        <v>84</v>
      </c>
      <c r="B19" s="98">
        <f t="shared" ref="B19:B20" si="3">D18</f>
        <v>44096</v>
      </c>
      <c r="C19">
        <v>30</v>
      </c>
      <c r="D19" s="98">
        <f t="shared" si="0"/>
        <v>44138</v>
      </c>
      <c r="E19" s="99"/>
    </row>
    <row r="20" spans="1:5" x14ac:dyDescent="0.2">
      <c r="A20" s="1" t="s">
        <v>85</v>
      </c>
      <c r="B20" s="98">
        <f t="shared" si="3"/>
        <v>44138</v>
      </c>
      <c r="C20">
        <v>30</v>
      </c>
      <c r="D20" s="98">
        <f t="shared" si="0"/>
        <v>44180</v>
      </c>
      <c r="E20" s="99"/>
    </row>
    <row r="21" spans="1:5" x14ac:dyDescent="0.2">
      <c r="A21" s="1" t="s">
        <v>86</v>
      </c>
      <c r="B21" s="98">
        <f>D17</f>
        <v>44222</v>
      </c>
      <c r="C21">
        <v>5</v>
      </c>
      <c r="D21" s="98">
        <f t="shared" si="0"/>
        <v>44229</v>
      </c>
      <c r="E21" s="99"/>
    </row>
    <row r="22" spans="1:5" x14ac:dyDescent="0.2">
      <c r="A22" s="1" t="s">
        <v>87</v>
      </c>
      <c r="B22" s="98">
        <f t="shared" ref="B22:B29" si="4">D21</f>
        <v>44229</v>
      </c>
      <c r="C22">
        <v>30</v>
      </c>
      <c r="D22" s="98">
        <f t="shared" si="0"/>
        <v>44271</v>
      </c>
      <c r="E22" s="99"/>
    </row>
    <row r="23" spans="1:5" x14ac:dyDescent="0.2">
      <c r="A23" s="1" t="s">
        <v>88</v>
      </c>
      <c r="B23" s="98">
        <f t="shared" si="4"/>
        <v>44271</v>
      </c>
      <c r="C23">
        <v>30</v>
      </c>
      <c r="D23" s="98">
        <f t="shared" si="0"/>
        <v>44313</v>
      </c>
      <c r="E23" s="99"/>
    </row>
    <row r="24" spans="1:5" x14ac:dyDescent="0.2">
      <c r="A24" s="1" t="s">
        <v>89</v>
      </c>
      <c r="B24" s="98">
        <f t="shared" si="4"/>
        <v>44313</v>
      </c>
      <c r="C24">
        <v>5</v>
      </c>
      <c r="D24" s="98">
        <f t="shared" si="0"/>
        <v>44320</v>
      </c>
      <c r="E24" s="99"/>
    </row>
    <row r="25" spans="1:5" x14ac:dyDescent="0.2">
      <c r="A25" s="1" t="s">
        <v>90</v>
      </c>
      <c r="B25" s="98">
        <f t="shared" si="4"/>
        <v>44320</v>
      </c>
      <c r="C25">
        <v>15</v>
      </c>
      <c r="D25" s="98">
        <f t="shared" si="0"/>
        <v>44341</v>
      </c>
      <c r="E25" s="99"/>
    </row>
    <row r="26" spans="1:5" x14ac:dyDescent="0.2">
      <c r="A26" s="1" t="s">
        <v>91</v>
      </c>
      <c r="B26" s="98">
        <f t="shared" si="4"/>
        <v>44341</v>
      </c>
      <c r="C26">
        <v>15</v>
      </c>
      <c r="D26" s="98">
        <f t="shared" si="0"/>
        <v>44362</v>
      </c>
      <c r="E26" s="99"/>
    </row>
    <row r="27" spans="1:5" x14ac:dyDescent="0.2">
      <c r="A27" s="1" t="s">
        <v>92</v>
      </c>
      <c r="B27" s="98">
        <f t="shared" si="4"/>
        <v>44362</v>
      </c>
      <c r="C27">
        <v>5</v>
      </c>
      <c r="D27" s="98">
        <f t="shared" si="0"/>
        <v>44369</v>
      </c>
      <c r="E27" s="99"/>
    </row>
    <row r="28" spans="1:5" x14ac:dyDescent="0.2">
      <c r="A28" s="1" t="s">
        <v>93</v>
      </c>
      <c r="B28" s="98">
        <f t="shared" si="4"/>
        <v>44369</v>
      </c>
      <c r="C28">
        <v>35</v>
      </c>
      <c r="D28" s="98">
        <f t="shared" si="0"/>
        <v>44418</v>
      </c>
      <c r="E28" s="99"/>
    </row>
    <row r="29" spans="1:5" x14ac:dyDescent="0.2">
      <c r="A29" s="1" t="s">
        <v>94</v>
      </c>
      <c r="B29" s="98">
        <f t="shared" si="4"/>
        <v>44418</v>
      </c>
      <c r="C29">
        <v>15</v>
      </c>
      <c r="D29" s="98">
        <f t="shared" si="0"/>
        <v>44439</v>
      </c>
      <c r="E29" s="99"/>
    </row>
    <row r="30" spans="1:5" x14ac:dyDescent="0.2">
      <c r="A30" s="1" t="s">
        <v>99</v>
      </c>
      <c r="B30" s="98">
        <f ca="1">TODAY()</f>
        <v>43934</v>
      </c>
      <c r="C30" s="101">
        <f ca="1">Tableau1[[#This Row],[Date début]]-D30+1</f>
        <v>1</v>
      </c>
      <c r="D30" s="98">
        <f ca="1">Tableau1[[#This Row],[Date début]]</f>
        <v>43934</v>
      </c>
      <c r="E30" s="99"/>
    </row>
    <row r="31" spans="1:5" x14ac:dyDescent="0.2">
      <c r="B31" s="98"/>
      <c r="D31" s="98"/>
    </row>
    <row r="33" spans="2:4" x14ac:dyDescent="0.2">
      <c r="B33" s="98"/>
      <c r="D33" s="98"/>
    </row>
    <row r="34" spans="2:4" x14ac:dyDescent="0.2">
      <c r="B34" s="98"/>
      <c r="D34" s="98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1"/>
  <sheetViews>
    <sheetView tabSelected="1" zoomScale="85" zoomScaleNormal="85" workbookViewId="0">
      <selection activeCell="A44" sqref="A44:D44"/>
    </sheetView>
  </sheetViews>
  <sheetFormatPr baseColWidth="10" defaultRowHeight="12.75" outlineLevelRow="1" x14ac:dyDescent="0.2"/>
  <cols>
    <col min="1" max="1" width="25.85546875" bestFit="1" customWidth="1"/>
    <col min="2" max="2" width="13" customWidth="1"/>
  </cols>
  <sheetData>
    <row r="1" spans="1:5" x14ac:dyDescent="0.2">
      <c r="A1" s="1" t="s">
        <v>112</v>
      </c>
      <c r="B1" s="1" t="s">
        <v>113</v>
      </c>
    </row>
    <row r="2" spans="1:5" x14ac:dyDescent="0.2">
      <c r="A2" s="1" t="s">
        <v>118</v>
      </c>
      <c r="B2">
        <v>2020</v>
      </c>
    </row>
    <row r="4" spans="1:5" s="2" customFormat="1" x14ac:dyDescent="0.2">
      <c r="A4" s="110" t="s">
        <v>64</v>
      </c>
      <c r="B4" s="111" t="s">
        <v>101</v>
      </c>
      <c r="C4" s="111" t="s">
        <v>102</v>
      </c>
      <c r="D4" s="111" t="s">
        <v>103</v>
      </c>
      <c r="E4" s="110"/>
    </row>
    <row r="5" spans="1:5" s="2" customFormat="1" x14ac:dyDescent="0.2">
      <c r="A5" s="114" t="s">
        <v>100</v>
      </c>
      <c r="B5" s="115">
        <f>B6</f>
        <v>43600</v>
      </c>
      <c r="C5" s="114">
        <f>D5-B5</f>
        <v>44</v>
      </c>
      <c r="D5" s="115">
        <f>D10</f>
        <v>43644</v>
      </c>
      <c r="E5" s="110"/>
    </row>
    <row r="6" spans="1:5" outlineLevel="1" x14ac:dyDescent="0.2">
      <c r="A6" s="39" t="s">
        <v>68</v>
      </c>
      <c r="B6" s="112">
        <v>43600</v>
      </c>
      <c r="C6" s="39">
        <v>5</v>
      </c>
      <c r="D6" s="112">
        <f t="shared" ref="D6:D43" si="0">WORKDAY(B6,C6)</f>
        <v>43607</v>
      </c>
      <c r="E6" s="109"/>
    </row>
    <row r="7" spans="1:5" outlineLevel="1" x14ac:dyDescent="0.2">
      <c r="A7" s="39" t="s">
        <v>67</v>
      </c>
      <c r="B7" s="112">
        <f>D6</f>
        <v>43607</v>
      </c>
      <c r="C7" s="39">
        <v>2</v>
      </c>
      <c r="D7" s="112">
        <f t="shared" si="0"/>
        <v>43609</v>
      </c>
      <c r="E7" s="109"/>
    </row>
    <row r="8" spans="1:5" outlineLevel="1" x14ac:dyDescent="0.2">
      <c r="A8" s="39" t="s">
        <v>70</v>
      </c>
      <c r="B8" s="112">
        <f t="shared" ref="B8:B23" si="1">D7</f>
        <v>43609</v>
      </c>
      <c r="C8" s="39">
        <v>10</v>
      </c>
      <c r="D8" s="112">
        <f t="shared" si="0"/>
        <v>43623</v>
      </c>
      <c r="E8" s="109"/>
    </row>
    <row r="9" spans="1:5" outlineLevel="1" x14ac:dyDescent="0.2">
      <c r="A9" s="39" t="s">
        <v>71</v>
      </c>
      <c r="B9" s="112">
        <f t="shared" si="1"/>
        <v>43623</v>
      </c>
      <c r="C9" s="39">
        <v>5</v>
      </c>
      <c r="D9" s="112">
        <f t="shared" si="0"/>
        <v>43630</v>
      </c>
      <c r="E9" s="109"/>
    </row>
    <row r="10" spans="1:5" outlineLevel="1" x14ac:dyDescent="0.2">
      <c r="A10" s="39" t="s">
        <v>72</v>
      </c>
      <c r="B10" s="112">
        <f t="shared" si="1"/>
        <v>43630</v>
      </c>
      <c r="C10" s="39">
        <v>10</v>
      </c>
      <c r="D10" s="112">
        <f t="shared" si="0"/>
        <v>43644</v>
      </c>
      <c r="E10" s="109"/>
    </row>
    <row r="11" spans="1:5" outlineLevel="1" x14ac:dyDescent="0.2">
      <c r="A11" s="120" t="s">
        <v>114</v>
      </c>
      <c r="B11" s="121">
        <v>43646</v>
      </c>
      <c r="C11" s="120">
        <f>D11-B11+1</f>
        <v>1</v>
      </c>
      <c r="D11" s="121">
        <v>43646</v>
      </c>
      <c r="E11" s="109"/>
    </row>
    <row r="12" spans="1:5" x14ac:dyDescent="0.2">
      <c r="A12" s="116" t="s">
        <v>104</v>
      </c>
      <c r="B12" s="117">
        <f>B13</f>
        <v>43644</v>
      </c>
      <c r="C12" s="116">
        <f>D12-B12</f>
        <v>84</v>
      </c>
      <c r="D12" s="117">
        <f>D15</f>
        <v>43728</v>
      </c>
      <c r="E12" s="109"/>
    </row>
    <row r="13" spans="1:5" outlineLevel="1" x14ac:dyDescent="0.2">
      <c r="A13" s="39" t="s">
        <v>73</v>
      </c>
      <c r="B13" s="112">
        <f>D10</f>
        <v>43644</v>
      </c>
      <c r="C13" s="39">
        <v>15</v>
      </c>
      <c r="D13" s="112">
        <f t="shared" si="0"/>
        <v>43665</v>
      </c>
      <c r="E13" s="109"/>
    </row>
    <row r="14" spans="1:5" outlineLevel="1" x14ac:dyDescent="0.2">
      <c r="A14" s="39" t="s">
        <v>74</v>
      </c>
      <c r="B14" s="112">
        <f t="shared" si="1"/>
        <v>43665</v>
      </c>
      <c r="C14" s="39">
        <v>15</v>
      </c>
      <c r="D14" s="112">
        <f t="shared" si="0"/>
        <v>43686</v>
      </c>
      <c r="E14" s="109"/>
    </row>
    <row r="15" spans="1:5" outlineLevel="1" x14ac:dyDescent="0.2">
      <c r="A15" s="39" t="s">
        <v>75</v>
      </c>
      <c r="B15" s="112">
        <f t="shared" si="1"/>
        <v>43686</v>
      </c>
      <c r="C15" s="39">
        <v>30</v>
      </c>
      <c r="D15" s="112">
        <f t="shared" si="0"/>
        <v>43728</v>
      </c>
      <c r="E15" s="109"/>
    </row>
    <row r="16" spans="1:5" x14ac:dyDescent="0.2">
      <c r="A16" s="118" t="s">
        <v>105</v>
      </c>
      <c r="B16" s="119">
        <f>B17</f>
        <v>43728</v>
      </c>
      <c r="C16" s="118">
        <f>D16-B16</f>
        <v>91</v>
      </c>
      <c r="D16" s="119">
        <f>D19</f>
        <v>43819</v>
      </c>
      <c r="E16" s="109"/>
    </row>
    <row r="17" spans="1:5" outlineLevel="1" x14ac:dyDescent="0.2">
      <c r="A17" s="39" t="s">
        <v>76</v>
      </c>
      <c r="B17" s="112">
        <f>D15</f>
        <v>43728</v>
      </c>
      <c r="C17" s="39">
        <v>5</v>
      </c>
      <c r="D17" s="112">
        <f t="shared" si="0"/>
        <v>43735</v>
      </c>
      <c r="E17" s="109"/>
    </row>
    <row r="18" spans="1:5" outlineLevel="1" x14ac:dyDescent="0.2">
      <c r="A18" s="39" t="s">
        <v>77</v>
      </c>
      <c r="B18" s="112">
        <f t="shared" si="1"/>
        <v>43735</v>
      </c>
      <c r="C18" s="39">
        <v>30</v>
      </c>
      <c r="D18" s="112">
        <f t="shared" si="0"/>
        <v>43777</v>
      </c>
      <c r="E18" s="109"/>
    </row>
    <row r="19" spans="1:5" outlineLevel="1" x14ac:dyDescent="0.2">
      <c r="A19" s="39" t="s">
        <v>78</v>
      </c>
      <c r="B19" s="112">
        <f t="shared" si="1"/>
        <v>43777</v>
      </c>
      <c r="C19" s="39">
        <v>30</v>
      </c>
      <c r="D19" s="112">
        <f t="shared" si="0"/>
        <v>43819</v>
      </c>
      <c r="E19" s="109"/>
    </row>
    <row r="20" spans="1:5" x14ac:dyDescent="0.2">
      <c r="A20" s="122" t="s">
        <v>106</v>
      </c>
      <c r="B20" s="123">
        <f>B21</f>
        <v>43819</v>
      </c>
      <c r="C20" s="122">
        <f>D20-B20</f>
        <v>217</v>
      </c>
      <c r="D20" s="123">
        <f>D25</f>
        <v>44036</v>
      </c>
      <c r="E20" s="109"/>
    </row>
    <row r="21" spans="1:5" outlineLevel="1" x14ac:dyDescent="0.2">
      <c r="A21" s="39" t="s">
        <v>79</v>
      </c>
      <c r="B21" s="112">
        <f>D19</f>
        <v>43819</v>
      </c>
      <c r="C21" s="39">
        <v>5</v>
      </c>
      <c r="D21" s="112">
        <f t="shared" si="0"/>
        <v>43826</v>
      </c>
      <c r="E21" s="109"/>
    </row>
    <row r="22" spans="1:5" outlineLevel="1" x14ac:dyDescent="0.2">
      <c r="A22" s="39" t="s">
        <v>80</v>
      </c>
      <c r="B22" s="112">
        <f t="shared" si="1"/>
        <v>43826</v>
      </c>
      <c r="C22" s="39">
        <v>15</v>
      </c>
      <c r="D22" s="112">
        <f t="shared" si="0"/>
        <v>43847</v>
      </c>
      <c r="E22" s="109"/>
    </row>
    <row r="23" spans="1:5" outlineLevel="1" x14ac:dyDescent="0.2">
      <c r="A23" s="39" t="s">
        <v>81</v>
      </c>
      <c r="B23" s="112">
        <f t="shared" si="1"/>
        <v>43847</v>
      </c>
      <c r="C23" s="39">
        <v>15</v>
      </c>
      <c r="D23" s="112">
        <f t="shared" si="0"/>
        <v>43868</v>
      </c>
      <c r="E23" s="109"/>
    </row>
    <row r="24" spans="1:5" outlineLevel="1" x14ac:dyDescent="0.2">
      <c r="A24" s="120" t="s">
        <v>107</v>
      </c>
      <c r="B24" s="121">
        <v>43890</v>
      </c>
      <c r="C24" s="120">
        <v>1</v>
      </c>
      <c r="D24" s="121">
        <v>43890</v>
      </c>
      <c r="E24" s="109"/>
    </row>
    <row r="25" spans="1:5" outlineLevel="1" x14ac:dyDescent="0.2">
      <c r="A25" s="39" t="s">
        <v>82</v>
      </c>
      <c r="B25" s="112">
        <f>D23</f>
        <v>43868</v>
      </c>
      <c r="C25" s="39">
        <f>30*4</f>
        <v>120</v>
      </c>
      <c r="D25" s="112">
        <f t="shared" si="0"/>
        <v>44036</v>
      </c>
      <c r="E25" s="109"/>
    </row>
    <row r="26" spans="1:5" x14ac:dyDescent="0.2">
      <c r="A26" s="124" t="s">
        <v>108</v>
      </c>
      <c r="B26" s="125">
        <f>B27</f>
        <v>43868</v>
      </c>
      <c r="C26" s="124">
        <f>D26-B26</f>
        <v>126</v>
      </c>
      <c r="D26" s="125">
        <f>D29</f>
        <v>43994</v>
      </c>
      <c r="E26" s="109"/>
    </row>
    <row r="27" spans="1:5" outlineLevel="1" x14ac:dyDescent="0.2">
      <c r="A27" s="39" t="s">
        <v>83</v>
      </c>
      <c r="B27" s="112">
        <f>D23</f>
        <v>43868</v>
      </c>
      <c r="C27" s="39">
        <v>30</v>
      </c>
      <c r="D27" s="112">
        <f t="shared" si="0"/>
        <v>43910</v>
      </c>
      <c r="E27" s="109"/>
    </row>
    <row r="28" spans="1:5" outlineLevel="1" x14ac:dyDescent="0.2">
      <c r="A28" s="39" t="s">
        <v>84</v>
      </c>
      <c r="B28" s="112">
        <f t="shared" ref="B28:B29" si="2">D27</f>
        <v>43910</v>
      </c>
      <c r="C28" s="39">
        <v>30</v>
      </c>
      <c r="D28" s="112">
        <f t="shared" si="0"/>
        <v>43952</v>
      </c>
      <c r="E28" s="109"/>
    </row>
    <row r="29" spans="1:5" outlineLevel="1" x14ac:dyDescent="0.2">
      <c r="A29" s="39" t="s">
        <v>85</v>
      </c>
      <c r="B29" s="112">
        <f t="shared" si="2"/>
        <v>43952</v>
      </c>
      <c r="C29" s="39">
        <v>30</v>
      </c>
      <c r="D29" s="112">
        <f t="shared" si="0"/>
        <v>43994</v>
      </c>
      <c r="E29" s="109"/>
    </row>
    <row r="30" spans="1:5" x14ac:dyDescent="0.2">
      <c r="A30" s="131" t="s">
        <v>115</v>
      </c>
      <c r="B30" s="132">
        <f>B31</f>
        <v>43889</v>
      </c>
      <c r="C30" s="131">
        <f>D30-B30</f>
        <v>120</v>
      </c>
      <c r="D30" s="132">
        <f>D32</f>
        <v>44009</v>
      </c>
      <c r="E30" s="109"/>
    </row>
    <row r="31" spans="1:5" outlineLevel="1" x14ac:dyDescent="0.2">
      <c r="A31" s="120" t="s">
        <v>116</v>
      </c>
      <c r="B31" s="121">
        <v>43889</v>
      </c>
      <c r="C31" s="120">
        <f>D31-B31+1</f>
        <v>1</v>
      </c>
      <c r="D31" s="121">
        <v>43889</v>
      </c>
      <c r="E31" s="130" t="s">
        <v>119</v>
      </c>
    </row>
    <row r="32" spans="1:5" outlineLevel="1" x14ac:dyDescent="0.2">
      <c r="A32" s="39" t="s">
        <v>117</v>
      </c>
      <c r="B32" s="112">
        <f>D31</f>
        <v>43889</v>
      </c>
      <c r="C32" s="39">
        <f>30*4</f>
        <v>120</v>
      </c>
      <c r="D32" s="112">
        <f>B32+C32</f>
        <v>44009</v>
      </c>
      <c r="E32" s="109"/>
    </row>
    <row r="33" spans="1:5" x14ac:dyDescent="0.2">
      <c r="A33" s="126" t="s">
        <v>109</v>
      </c>
      <c r="B33" s="127">
        <f>B34</f>
        <v>44036</v>
      </c>
      <c r="C33" s="126">
        <f>D33-B33</f>
        <v>91</v>
      </c>
      <c r="D33" s="127">
        <f>D36</f>
        <v>44127</v>
      </c>
      <c r="E33" s="109"/>
    </row>
    <row r="34" spans="1:5" outlineLevel="1" x14ac:dyDescent="0.2">
      <c r="A34" s="39" t="s">
        <v>86</v>
      </c>
      <c r="B34" s="112">
        <f>MAX(D25,D29)</f>
        <v>44036</v>
      </c>
      <c r="C34" s="39">
        <v>5</v>
      </c>
      <c r="D34" s="112">
        <f t="shared" si="0"/>
        <v>44043</v>
      </c>
      <c r="E34" s="130" t="s">
        <v>111</v>
      </c>
    </row>
    <row r="35" spans="1:5" outlineLevel="1" x14ac:dyDescent="0.2">
      <c r="A35" s="39" t="s">
        <v>87</v>
      </c>
      <c r="B35" s="112">
        <f t="shared" ref="B35:B43" si="3">D34</f>
        <v>44043</v>
      </c>
      <c r="C35" s="39">
        <v>30</v>
      </c>
      <c r="D35" s="112">
        <f t="shared" si="0"/>
        <v>44085</v>
      </c>
      <c r="E35" s="109"/>
    </row>
    <row r="36" spans="1:5" outlineLevel="1" x14ac:dyDescent="0.2">
      <c r="A36" s="39" t="s">
        <v>88</v>
      </c>
      <c r="B36" s="112">
        <f t="shared" si="3"/>
        <v>44085</v>
      </c>
      <c r="C36" s="39">
        <v>30</v>
      </c>
      <c r="D36" s="112">
        <f t="shared" si="0"/>
        <v>44127</v>
      </c>
      <c r="E36" s="109"/>
    </row>
    <row r="37" spans="1:5" x14ac:dyDescent="0.2">
      <c r="A37" s="128" t="s">
        <v>110</v>
      </c>
      <c r="B37" s="129">
        <f>B38</f>
        <v>44127</v>
      </c>
      <c r="C37" s="128">
        <f>D37-B37</f>
        <v>126</v>
      </c>
      <c r="D37" s="129">
        <f>D43</f>
        <v>44253</v>
      </c>
      <c r="E37" s="109"/>
    </row>
    <row r="38" spans="1:5" outlineLevel="1" x14ac:dyDescent="0.2">
      <c r="A38" s="39" t="s">
        <v>89</v>
      </c>
      <c r="B38" s="112">
        <f>D36</f>
        <v>44127</v>
      </c>
      <c r="C38" s="39">
        <v>5</v>
      </c>
      <c r="D38" s="112">
        <f t="shared" si="0"/>
        <v>44134</v>
      </c>
      <c r="E38" s="109"/>
    </row>
    <row r="39" spans="1:5" outlineLevel="1" x14ac:dyDescent="0.2">
      <c r="A39" s="39" t="s">
        <v>90</v>
      </c>
      <c r="B39" s="112">
        <f t="shared" si="3"/>
        <v>44134</v>
      </c>
      <c r="C39" s="39">
        <v>15</v>
      </c>
      <c r="D39" s="112">
        <f t="shared" si="0"/>
        <v>44155</v>
      </c>
      <c r="E39" s="109"/>
    </row>
    <row r="40" spans="1:5" outlineLevel="1" x14ac:dyDescent="0.2">
      <c r="A40" s="39" t="s">
        <v>91</v>
      </c>
      <c r="B40" s="112">
        <f t="shared" si="3"/>
        <v>44155</v>
      </c>
      <c r="C40" s="39">
        <v>15</v>
      </c>
      <c r="D40" s="112">
        <f t="shared" si="0"/>
        <v>44176</v>
      </c>
      <c r="E40" s="109"/>
    </row>
    <row r="41" spans="1:5" outlineLevel="1" x14ac:dyDescent="0.2">
      <c r="A41" s="39" t="s">
        <v>92</v>
      </c>
      <c r="B41" s="112">
        <f>MAX(D32,D40)</f>
        <v>44176</v>
      </c>
      <c r="C41" s="39">
        <v>5</v>
      </c>
      <c r="D41" s="112">
        <f t="shared" si="0"/>
        <v>44183</v>
      </c>
      <c r="E41" s="130" t="s">
        <v>120</v>
      </c>
    </row>
    <row r="42" spans="1:5" outlineLevel="1" x14ac:dyDescent="0.2">
      <c r="A42" s="39" t="s">
        <v>93</v>
      </c>
      <c r="B42" s="112">
        <f t="shared" si="3"/>
        <v>44183</v>
      </c>
      <c r="C42" s="39">
        <v>35</v>
      </c>
      <c r="D42" s="112">
        <f t="shared" si="0"/>
        <v>44232</v>
      </c>
      <c r="E42" s="109"/>
    </row>
    <row r="43" spans="1:5" outlineLevel="1" x14ac:dyDescent="0.2">
      <c r="A43" s="39" t="s">
        <v>94</v>
      </c>
      <c r="B43" s="112">
        <f t="shared" si="3"/>
        <v>44232</v>
      </c>
      <c r="C43" s="39">
        <v>15</v>
      </c>
      <c r="D43" s="112">
        <f t="shared" si="0"/>
        <v>44253</v>
      </c>
      <c r="E43" s="109"/>
    </row>
    <row r="44" spans="1:5" x14ac:dyDescent="0.2">
      <c r="A44" s="133" t="s">
        <v>99</v>
      </c>
      <c r="B44" s="134">
        <f ca="1">TODAY()</f>
        <v>43934</v>
      </c>
      <c r="C44" s="135">
        <f ca="1">'Gantt v2'!$B44-D44+1</f>
        <v>1</v>
      </c>
      <c r="D44" s="134">
        <f ca="1">'Gantt v2'!$B44</f>
        <v>43934</v>
      </c>
      <c r="E44" s="109"/>
    </row>
    <row r="45" spans="1:5" x14ac:dyDescent="0.2">
      <c r="A45" s="1"/>
      <c r="B45" s="113"/>
      <c r="C45" s="1"/>
      <c r="D45" s="113"/>
    </row>
    <row r="47" spans="1:5" x14ac:dyDescent="0.2">
      <c r="B47" s="98"/>
      <c r="D47" s="98"/>
    </row>
    <row r="48" spans="1:5" x14ac:dyDescent="0.2">
      <c r="A48" s="1" t="s">
        <v>96</v>
      </c>
      <c r="B48" s="101">
        <f ca="1">MIN(B5:B44)</f>
        <v>43600</v>
      </c>
      <c r="D48" s="98"/>
    </row>
    <row r="49" spans="1:2" x14ac:dyDescent="0.2">
      <c r="A49" s="1" t="s">
        <v>97</v>
      </c>
      <c r="B49" s="101">
        <f ca="1">MAX(D5:D44)</f>
        <v>44253</v>
      </c>
    </row>
    <row r="50" spans="1:2" x14ac:dyDescent="0.2">
      <c r="B50" s="98"/>
    </row>
    <row r="51" spans="1:2" x14ac:dyDescent="0.2">
      <c r="B51" s="98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Déroulé pour Prog 2020</vt:lpstr>
      <vt:lpstr>Gantt</vt:lpstr>
      <vt:lpstr>Gantt v2</vt:lpstr>
      <vt:lpstr>'Déroulé pour Prog 2020'!Impression_des_titres</vt:lpstr>
      <vt:lpstr>'Déroulé pour Prog 2020'!Zone_d_impression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2019-02-04T04:21:43Z</cp:lastPrinted>
  <dcterms:created xsi:type="dcterms:W3CDTF">2007-01-19T07:40:47Z</dcterms:created>
  <dcterms:modified xsi:type="dcterms:W3CDTF">2020-04-13T12:51:13Z</dcterms:modified>
</cp:coreProperties>
</file>