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0490" windowHeight="7155"/>
  </bookViews>
  <sheets>
    <sheet name="Feuil2" sheetId="2" r:id="rId1"/>
    <sheet name="Données" sheetId="1" r:id="rId2"/>
  </sheets>
  <definedNames>
    <definedName name="_xlnm._FilterDatabase" localSheetId="1" hidden="1">Données!$A$1:$J$110</definedName>
    <definedName name="Année_livraison">Données!$H$2:$H$110</definedName>
    <definedName name="Commune">Données!$C$2:$C$110</definedName>
    <definedName name="Livraison">Données!$G$2:$G$110</definedName>
    <definedName name="N_lgts">Données!$D$2:$D$110</definedName>
    <definedName name="OS">Données!$E$2:$E$110</definedName>
    <definedName name="Prog">Données!$B$2:$B$110</definedName>
    <definedName name="Retard">Données!$J$2:$J$110</definedName>
  </definedNames>
  <calcPr calcId="15251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7" i="1" l="1"/>
  <c r="G66" i="1"/>
  <c r="G65" i="1"/>
  <c r="G64" i="1"/>
  <c r="G63" i="1"/>
  <c r="G62" i="1"/>
  <c r="G61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I17" i="1" s="1"/>
  <c r="I2" i="1" l="1"/>
  <c r="J2" i="1" s="1"/>
  <c r="N15" i="1"/>
  <c r="N16" i="1"/>
  <c r="N17" i="1"/>
  <c r="N18" i="1"/>
  <c r="N19" i="1"/>
  <c r="N20" i="1"/>
  <c r="N21" i="1"/>
  <c r="N22" i="1"/>
  <c r="N23" i="1"/>
  <c r="N24" i="1"/>
  <c r="N25" i="1"/>
  <c r="N14" i="1"/>
  <c r="I59" i="1" l="1"/>
  <c r="J59" i="1" s="1"/>
  <c r="I110" i="1"/>
  <c r="J110" i="1" s="1"/>
  <c r="I19" i="1"/>
  <c r="J19" i="1" s="1"/>
  <c r="I67" i="1"/>
  <c r="J67" i="1" s="1"/>
  <c r="I18" i="1"/>
  <c r="J18" i="1" s="1"/>
  <c r="J17" i="1"/>
  <c r="I13" i="1"/>
  <c r="J13" i="1" s="1"/>
  <c r="I12" i="1"/>
  <c r="J12" i="1" s="1"/>
  <c r="I25" i="1"/>
  <c r="J25" i="1" s="1"/>
  <c r="I61" i="1"/>
  <c r="J61" i="1" s="1"/>
  <c r="I60" i="1"/>
  <c r="J60" i="1" s="1"/>
  <c r="I88" i="1"/>
  <c r="J88" i="1" s="1"/>
  <c r="I87" i="1"/>
  <c r="J87" i="1" s="1"/>
  <c r="I109" i="1"/>
  <c r="J109" i="1" s="1"/>
  <c r="I68" i="1"/>
  <c r="J68" i="1" s="1"/>
  <c r="I47" i="1"/>
  <c r="J47" i="1" s="1"/>
  <c r="I46" i="1"/>
  <c r="J46" i="1" s="1"/>
  <c r="I85" i="1"/>
  <c r="J85" i="1" s="1"/>
  <c r="I5" i="1"/>
  <c r="J5" i="1" s="1"/>
  <c r="I24" i="1"/>
  <c r="J24" i="1" s="1"/>
  <c r="I45" i="1"/>
  <c r="J45" i="1" s="1"/>
  <c r="I44" i="1"/>
  <c r="J44" i="1" s="1"/>
  <c r="I84" i="1"/>
  <c r="J84" i="1" s="1"/>
  <c r="I22" i="1"/>
  <c r="J22" i="1" s="1"/>
  <c r="I83" i="1"/>
  <c r="J83" i="1" s="1"/>
  <c r="I82" i="1"/>
  <c r="J82" i="1" s="1"/>
  <c r="I81" i="1"/>
  <c r="J81" i="1" s="1"/>
  <c r="I80" i="1"/>
  <c r="J80" i="1" s="1"/>
  <c r="I79" i="1"/>
  <c r="J79" i="1" s="1"/>
  <c r="I11" i="1"/>
  <c r="J11" i="1" s="1"/>
  <c r="I78" i="1"/>
  <c r="J78" i="1" s="1"/>
  <c r="I43" i="1"/>
  <c r="J43" i="1" s="1"/>
  <c r="I42" i="1"/>
  <c r="J42" i="1" s="1"/>
  <c r="I21" i="1"/>
  <c r="J21" i="1" s="1"/>
  <c r="I41" i="1"/>
  <c r="J41" i="1" s="1"/>
  <c r="I40" i="1"/>
  <c r="J40" i="1" s="1"/>
  <c r="I77" i="1"/>
  <c r="J77" i="1" s="1"/>
  <c r="I71" i="1"/>
  <c r="J71" i="1" s="1"/>
  <c r="I76" i="1"/>
  <c r="J76" i="1" s="1"/>
  <c r="I75" i="1"/>
  <c r="J75" i="1" s="1"/>
  <c r="I20" i="1"/>
  <c r="I66" i="1"/>
  <c r="J66" i="1" s="1"/>
  <c r="I58" i="1"/>
  <c r="J58" i="1" s="1"/>
  <c r="I108" i="1"/>
  <c r="J108" i="1" s="1"/>
  <c r="I107" i="1"/>
  <c r="J107" i="1" s="1"/>
  <c r="I106" i="1"/>
  <c r="J106" i="1" s="1"/>
  <c r="I65" i="1"/>
  <c r="J65" i="1" s="1"/>
  <c r="I39" i="1"/>
  <c r="J39" i="1" s="1"/>
  <c r="I105" i="1"/>
  <c r="J105" i="1" s="1"/>
  <c r="I38" i="1"/>
  <c r="J38" i="1" s="1"/>
  <c r="I37" i="1"/>
  <c r="J37" i="1" s="1"/>
  <c r="I36" i="1"/>
  <c r="J36" i="1" s="1"/>
  <c r="I35" i="1"/>
  <c r="J35" i="1" s="1"/>
  <c r="I104" i="1"/>
  <c r="J104" i="1" s="1"/>
  <c r="I10" i="1"/>
  <c r="J10" i="1" s="1"/>
  <c r="I52" i="1"/>
  <c r="J52" i="1" s="1"/>
  <c r="I51" i="1"/>
  <c r="J51" i="1" s="1"/>
  <c r="I57" i="1"/>
  <c r="J57" i="1" s="1"/>
  <c r="I103" i="1"/>
  <c r="J103" i="1" s="1"/>
  <c r="I102" i="1"/>
  <c r="J102" i="1" s="1"/>
  <c r="I101" i="1"/>
  <c r="J101" i="1" s="1"/>
  <c r="I56" i="1"/>
  <c r="J56" i="1" s="1"/>
  <c r="I55" i="1"/>
  <c r="J55" i="1" s="1"/>
  <c r="I64" i="1"/>
  <c r="J64" i="1" s="1"/>
  <c r="I50" i="1"/>
  <c r="J50" i="1" s="1"/>
  <c r="I74" i="1"/>
  <c r="J74" i="1" s="1"/>
  <c r="I70" i="1"/>
  <c r="J70" i="1" s="1"/>
  <c r="I100" i="1"/>
  <c r="J100" i="1" s="1"/>
  <c r="I63" i="1"/>
  <c r="J63" i="1" s="1"/>
  <c r="I49" i="1"/>
  <c r="J49" i="1" s="1"/>
  <c r="I9" i="1"/>
  <c r="J9" i="1" s="1"/>
  <c r="I34" i="1"/>
  <c r="J34" i="1" s="1"/>
  <c r="I33" i="1"/>
  <c r="J33" i="1" s="1"/>
  <c r="I99" i="1"/>
  <c r="J99" i="1" s="1"/>
  <c r="I3" i="1"/>
  <c r="J3" i="1" s="1"/>
  <c r="I98" i="1"/>
  <c r="J98" i="1" s="1"/>
  <c r="I8" i="1"/>
  <c r="J8" i="1" s="1"/>
  <c r="I48" i="1"/>
  <c r="J48" i="1" s="1"/>
  <c r="I97" i="1"/>
  <c r="J97" i="1" s="1"/>
  <c r="I32" i="1"/>
  <c r="J32" i="1" s="1"/>
  <c r="I73" i="1"/>
  <c r="J73" i="1" s="1"/>
  <c r="I31" i="1"/>
  <c r="J31" i="1" s="1"/>
  <c r="I96" i="1"/>
  <c r="J96" i="1" s="1"/>
  <c r="I95" i="1"/>
  <c r="J95" i="1" s="1"/>
  <c r="I72" i="1"/>
  <c r="J72" i="1" s="1"/>
  <c r="I94" i="1"/>
  <c r="J94" i="1" s="1"/>
  <c r="I7" i="1"/>
  <c r="J7" i="1" s="1"/>
  <c r="I4" i="1"/>
  <c r="J4" i="1" s="1"/>
  <c r="I30" i="1"/>
  <c r="J30" i="1" s="1"/>
  <c r="I29" i="1"/>
  <c r="J29" i="1" s="1"/>
  <c r="I93" i="1"/>
  <c r="J93" i="1" s="1"/>
  <c r="I23" i="1"/>
  <c r="J23" i="1" s="1"/>
  <c r="I6" i="1"/>
  <c r="J6" i="1" s="1"/>
  <c r="I92" i="1"/>
  <c r="J92" i="1" s="1"/>
  <c r="I91" i="1"/>
  <c r="J91" i="1" s="1"/>
  <c r="I90" i="1"/>
  <c r="J90" i="1" s="1"/>
  <c r="I16" i="1"/>
  <c r="J16" i="1" s="1"/>
  <c r="I69" i="1"/>
  <c r="J69" i="1" s="1"/>
  <c r="I28" i="1"/>
  <c r="J28" i="1" s="1"/>
  <c r="I27" i="1"/>
  <c r="J27" i="1" s="1"/>
  <c r="I54" i="1"/>
  <c r="J54" i="1" s="1"/>
  <c r="I53" i="1"/>
  <c r="J53" i="1" s="1"/>
  <c r="I15" i="1"/>
  <c r="J15" i="1" s="1"/>
  <c r="I62" i="1"/>
  <c r="J62" i="1" s="1"/>
  <c r="I14" i="1"/>
  <c r="J14" i="1" s="1"/>
  <c r="I26" i="1"/>
  <c r="J26" i="1" s="1"/>
  <c r="I89" i="1"/>
  <c r="J89" i="1" s="1"/>
  <c r="M14" i="1" l="1"/>
  <c r="M9" i="1"/>
  <c r="M8" i="1"/>
  <c r="M3" i="1"/>
  <c r="M4" i="1"/>
  <c r="M6" i="1"/>
  <c r="M15" i="1"/>
  <c r="M19" i="1"/>
  <c r="M23" i="1"/>
  <c r="M22" i="1"/>
  <c r="M16" i="1"/>
  <c r="M20" i="1"/>
  <c r="M24" i="1"/>
  <c r="M17" i="1"/>
  <c r="M21" i="1"/>
  <c r="M25" i="1"/>
  <c r="M18" i="1"/>
  <c r="M7" i="1"/>
  <c r="I86" i="1"/>
  <c r="J86" i="1" s="1"/>
  <c r="M5" i="1" s="1"/>
  <c r="J20" i="1"/>
  <c r="M2" i="1" s="1"/>
  <c r="N2" i="1" l="1" a="1"/>
  <c r="N2" i="1" s="1"/>
  <c r="N3" i="1" a="1"/>
  <c r="N3" i="1" s="1"/>
  <c r="N6" i="1" a="1"/>
  <c r="N6" i="1" s="1"/>
  <c r="N5" i="1" a="1"/>
  <c r="N5" i="1" s="1"/>
  <c r="N4" i="1" a="1"/>
  <c r="N4" i="1" s="1"/>
  <c r="N7" i="1" a="1"/>
  <c r="N7" i="1" s="1"/>
  <c r="N8" i="1" a="1"/>
  <c r="N8" i="1" s="1"/>
  <c r="N9" i="1" a="1"/>
  <c r="N9" i="1" s="1"/>
</calcChain>
</file>

<file path=xl/sharedStrings.xml><?xml version="1.0" encoding="utf-8"?>
<sst xmlns="http://schemas.openxmlformats.org/spreadsheetml/2006/main" count="271" uniqueCount="148">
  <si>
    <t>OPERATION</t>
  </si>
  <si>
    <t>DESIRE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</si>
  <si>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</si>
  <si>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</si>
  <si>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</si>
  <si>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</si>
  <si>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P'titCanal         LLTS</t>
  </si>
  <si>
    <t xml:space="preserve">P'titCanal  LLS       </t>
  </si>
  <si>
    <t>JULES VIENNE</t>
  </si>
  <si>
    <t xml:space="preserve">Lavoir </t>
  </si>
  <si>
    <t xml:space="preserve">Laurency </t>
  </si>
  <si>
    <t xml:space="preserve">Sceau de Salomon </t>
  </si>
  <si>
    <t xml:space="preserve">Avenue Raymond Barre </t>
  </si>
  <si>
    <t>Harry PAYET (Les Mimosas)</t>
  </si>
  <si>
    <t>Max GOBETTI (AUBEPINES)</t>
  </si>
  <si>
    <t>Poker d'As LLS</t>
  </si>
  <si>
    <t>Poker d'As LLTS</t>
  </si>
  <si>
    <t>Bouton d'Or (Tampon 15e km)</t>
  </si>
  <si>
    <t>Desiré 2</t>
  </si>
  <si>
    <t>Jules Arlandas (Alamandas)</t>
  </si>
  <si>
    <t>Paille en Queue</t>
  </si>
  <si>
    <t>Le Cap (BH 228)</t>
  </si>
  <si>
    <t>Coco Huet (Parc à Moutons)</t>
  </si>
  <si>
    <t>Rue de l'Eglise</t>
  </si>
  <si>
    <t>Lié ETHEVE (Poker As 2)</t>
  </si>
  <si>
    <t>PIVET-VELIN</t>
  </si>
  <si>
    <t>Tamariniers LLS</t>
  </si>
  <si>
    <t>Tamariniers LLTS</t>
  </si>
  <si>
    <t>Takamaka</t>
  </si>
  <si>
    <t>FANFAN</t>
  </si>
  <si>
    <t>Jean MOREL (Amaryllis)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</si>
  <si>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</si>
  <si>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Barrage LLS</t>
  </si>
  <si>
    <t>Barrage LLTS</t>
  </si>
  <si>
    <t>Josepha Fontaine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</si>
  <si>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</si>
  <si>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Verveine des Indes (Ilôt 5.1)</t>
  </si>
  <si>
    <t>Z'ambaville (AX 18)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</si>
  <si>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</si>
  <si>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Fleurs jaunes (Ilôt 6.1)</t>
  </si>
  <si>
    <t>Plaine St Paul</t>
  </si>
  <si>
    <t>FAHAM (Ilôt 5.6)</t>
  </si>
  <si>
    <t>Amata (HE 168)</t>
  </si>
  <si>
    <t>Lacaussade 3</t>
  </si>
  <si>
    <t xml:space="preserve">Manapany </t>
  </si>
  <si>
    <t>RPA mixte St Philippe</t>
  </si>
  <si>
    <t>Ilot 6.2</t>
  </si>
  <si>
    <r>
      <t xml:space="preserve">VEFA </t>
    </r>
    <r>
      <rPr>
        <b/>
        <sz val="11"/>
        <rFont val="Calibri"/>
        <family val="2"/>
        <scheme val="minor"/>
      </rPr>
      <t>Paule &amp; Gaston</t>
    </r>
  </si>
  <si>
    <t>CD 61 Rue Bertaut LLS</t>
  </si>
  <si>
    <t>CD 61 Rue Bertaut LLTS</t>
  </si>
  <si>
    <t xml:space="preserve">Hortensias </t>
  </si>
  <si>
    <t>Les Kakis</t>
  </si>
  <si>
    <t xml:space="preserve">Les Platanes </t>
  </si>
  <si>
    <t>Palissandre</t>
  </si>
  <si>
    <t>100 marches</t>
  </si>
  <si>
    <t>Bougainvillées</t>
  </si>
  <si>
    <t>Bras des Etangs</t>
  </si>
  <si>
    <t>Caramboles</t>
  </si>
  <si>
    <t>Citronnelles</t>
  </si>
  <si>
    <t>CROUS St Pierre</t>
  </si>
  <si>
    <t>CROUS Tampon</t>
  </si>
  <si>
    <t>Hubert Delisle</t>
  </si>
  <si>
    <t>RPA Du Parc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</si>
  <si>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Ancien Hopital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</si>
  <si>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</si>
  <si>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Californie</t>
  </si>
  <si>
    <t>INDIGO Tranche 1</t>
  </si>
  <si>
    <t>Bras de la Plaine</t>
  </si>
  <si>
    <t xml:space="preserve">Dakota </t>
  </si>
  <si>
    <t>Les Fourragères (Odyssée)</t>
  </si>
  <si>
    <t>Bellevue A-B-C</t>
  </si>
  <si>
    <t>Canal Lilis</t>
  </si>
  <si>
    <t>La Cure</t>
  </si>
  <si>
    <t>Poinsétias</t>
  </si>
  <si>
    <t xml:space="preserve">Bras Moutons </t>
  </si>
  <si>
    <t>BRAS CANOT</t>
  </si>
  <si>
    <t>BY 100</t>
  </si>
  <si>
    <t>Galien</t>
  </si>
  <si>
    <t>Jamalac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</si>
  <si>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APAYA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</si>
  <si>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EPERON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</si>
  <si>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PISCINE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</si>
  <si>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TRISCOTTE</t>
    </r>
  </si>
  <si>
    <t>Arizona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</si>
  <si>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ANTARES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</si>
  <si>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ELISA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</si>
  <si>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LES SERINS</t>
    </r>
  </si>
  <si>
    <t>INDIGO LLS</t>
  </si>
  <si>
    <t>INDIGO LLTS</t>
  </si>
  <si>
    <t>Casabianca</t>
  </si>
  <si>
    <t>Chapelle</t>
  </si>
  <si>
    <t>Chemin Galet 1</t>
  </si>
  <si>
    <t>Chemin Galet 2</t>
  </si>
  <si>
    <t>La Cure 2</t>
  </si>
  <si>
    <t>Le Choka Bleu</t>
  </si>
  <si>
    <t>Les Orchidées</t>
  </si>
  <si>
    <t>Terrain Michel CV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</si>
  <si>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Galabert</t>
    </r>
  </si>
  <si>
    <t>3 MARES</t>
  </si>
  <si>
    <t>CESARIA</t>
  </si>
  <si>
    <t>Chataigners</t>
  </si>
  <si>
    <t>Opale (ILOT 9)</t>
  </si>
  <si>
    <t>CANNELLE (BOIS DE NEFLES)</t>
  </si>
  <si>
    <t>CAPRICORNE</t>
  </si>
  <si>
    <t>Chemin EDF</t>
  </si>
  <si>
    <t>EO 516</t>
  </si>
  <si>
    <t>PAPYRUS (DESCHENEZ)</t>
  </si>
  <si>
    <t>SAFER</t>
  </si>
  <si>
    <t>TURPIN LES COCOS</t>
  </si>
  <si>
    <t>Prog</t>
  </si>
  <si>
    <t>OS démarrage</t>
  </si>
  <si>
    <t>Date inauguration / livraison</t>
  </si>
  <si>
    <t>Délai chantier initial</t>
  </si>
  <si>
    <t>Délai chantier réel</t>
  </si>
  <si>
    <t>Mois de retard</t>
  </si>
  <si>
    <t>Petite-Ile</t>
  </si>
  <si>
    <t>Tampon</t>
  </si>
  <si>
    <t>St Pierre</t>
  </si>
  <si>
    <t>St Leu</t>
  </si>
  <si>
    <t>Etang-Salé</t>
  </si>
  <si>
    <t>St Joseph</t>
  </si>
  <si>
    <t>Entre-Deux</t>
  </si>
  <si>
    <t>St Philippe</t>
  </si>
  <si>
    <t>Trois Bassins</t>
  </si>
  <si>
    <t>St Paul</t>
  </si>
  <si>
    <t>Avirons</t>
  </si>
  <si>
    <t>St Louis</t>
  </si>
  <si>
    <t>Cilaos</t>
  </si>
  <si>
    <t>Commune</t>
  </si>
  <si>
    <t>Répartition des livraisons prévues par commune</t>
  </si>
  <si>
    <t>N lgts</t>
  </si>
  <si>
    <t>PAR PROG</t>
  </si>
  <si>
    <t>Année livraison</t>
  </si>
  <si>
    <t>PAR ANNEE DE LIVRAISON</t>
  </si>
  <si>
    <t>Étiquettes de lignes</t>
  </si>
  <si>
    <t>Total général</t>
  </si>
  <si>
    <t>Étiquettes de colonnes</t>
  </si>
  <si>
    <t>Somme de N lgts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</si>
  <si>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</si>
  <si>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</si>
  <si>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</si>
  <si>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</si>
  <si>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</si>
  <si>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</si>
  <si>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</si>
  <si>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</si>
  <si>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</si>
  <si>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>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</si>
</sst>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  <font>
      <sz val="9"/>
      <color rgb="FF1111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4" borderId="2" xfId="1" applyNumberFormat="1" applyFont="1" applyFill="1" applyBorder="1" applyAlignment="1">
      <alignment horizontal="center" vertical="center" wrapText="1"/>
    </xf>
    <xf numFmtId="164" fontId="0" fillId="5" borderId="3" xfId="0" applyNumberFormat="1" applyFont="1" applyFill="1" applyBorder="1" applyAlignment="1">
      <alignment horizontal="center" vertical="center"/>
    </xf>
    <xf numFmtId="164" fontId="6" fillId="6" borderId="3" xfId="1" applyNumberFormat="1" applyFont="1" applyFill="1" applyBorder="1" applyAlignment="1">
      <alignment horizontal="center" vertical="center"/>
    </xf>
    <xf numFmtId="164" fontId="6" fillId="5" borderId="3" xfId="1" applyNumberFormat="1" applyFont="1" applyFill="1" applyBorder="1" applyAlignment="1">
      <alignment horizontal="center" vertical="center"/>
    </xf>
    <xf numFmtId="164" fontId="6" fillId="6" borderId="3" xfId="0" applyNumberFormat="1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 wrapText="1"/>
    </xf>
    <xf numFmtId="164" fontId="0" fillId="5" borderId="1" xfId="1" applyNumberFormat="1" applyFont="1" applyFill="1" applyBorder="1" applyAlignment="1">
      <alignment horizontal="center" vertical="center"/>
    </xf>
    <xf numFmtId="164" fontId="6" fillId="5" borderId="1" xfId="1" applyNumberFormat="1" applyFont="1" applyFill="1" applyBorder="1" applyAlignment="1">
      <alignment horizontal="center" vertical="center" wrapText="1"/>
    </xf>
    <xf numFmtId="164" fontId="6" fillId="5" borderId="1" xfId="1" applyNumberFormat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6" fillId="6" borderId="1" xfId="1" applyNumberFormat="1" applyFont="1" applyFill="1" applyBorder="1" applyAlignment="1">
      <alignment horizontal="center" vertical="center" wrapText="1"/>
    </xf>
    <xf numFmtId="1" fontId="4" fillId="4" borderId="1" xfId="1" applyNumberFormat="1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>
      <alignment horizontal="center" vertical="center"/>
    </xf>
    <xf numFmtId="1" fontId="6" fillId="6" borderId="1" xfId="1" applyNumberFormat="1" applyFont="1" applyFill="1" applyBorder="1" applyAlignment="1">
      <alignment horizontal="center" vertical="center"/>
    </xf>
    <xf numFmtId="1" fontId="6" fillId="5" borderId="1" xfId="1" applyNumberFormat="1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>
      <alignment horizontal="center" vertical="center"/>
    </xf>
    <xf numFmtId="1" fontId="0" fillId="6" borderId="1" xfId="0" applyNumberFormat="1" applyFont="1" applyFill="1" applyBorder="1" applyAlignment="1">
      <alignment horizontal="center" vertical="center"/>
    </xf>
    <xf numFmtId="1" fontId="1" fillId="6" borderId="1" xfId="1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6" fillId="6" borderId="1" xfId="0" applyNumberFormat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1" fontId="7" fillId="2" borderId="1" xfId="2" applyNumberFormat="1" applyFont="1" applyFill="1" applyBorder="1" applyAlignment="1">
      <alignment horizontal="center" vertical="center"/>
    </xf>
    <xf numFmtId="1" fontId="2" fillId="5" borderId="1" xfId="1" applyNumberFormat="1" applyFont="1" applyFill="1" applyBorder="1" applyAlignment="1">
      <alignment horizontal="center" vertical="center"/>
    </xf>
    <xf numFmtId="1" fontId="7" fillId="2" borderId="1" xfId="1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8" fillId="0" borderId="0" xfId="0" applyFont="1"/>
    <xf numFmtId="1" fontId="8" fillId="0" borderId="0" xfId="0" applyNumberFormat="1" applyFont="1"/>
    <xf numFmtId="0" fontId="0" fillId="5" borderId="1" xfId="1" applyNumberFormat="1" applyFont="1" applyFill="1" applyBorder="1" applyAlignment="1">
      <alignment horizontal="center" vertical="center"/>
    </xf>
    <xf numFmtId="0" fontId="6" fillId="5" borderId="1" xfId="1" applyNumberFormat="1" applyFont="1" applyFill="1" applyBorder="1" applyAlignment="1">
      <alignment horizontal="center" vertical="center" wrapText="1"/>
    </xf>
    <xf numFmtId="0" fontId="6" fillId="6" borderId="1" xfId="1" applyNumberFormat="1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/>
    </xf>
    <xf numFmtId="0" fontId="2" fillId="0" borderId="1" xfId="1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6"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thalie BLANDINO" refreshedDate="42962.469134722225" createdVersion="5" refreshedVersion="5" minRefreshableVersion="3" recordCount="109">
  <cacheSource type="worksheet">
    <worksheetSource ref="A1:J110" sheet="Données"/>
  </cacheSource>
  <cacheFields count="10">
    <cacheField name="OPERATION" numFmtId="0">
      <sharedItems/>
    </cacheField>
    <cacheField name="Prog" numFmtId="0">
      <sharedItems containsSemiMixedTypes="0" containsString="0" containsNumber="1" containsInteger="1" minValue="2010" maxValue="2019"/>
    </cacheField>
    <cacheField name="Commune" numFmtId="0">
      <sharedItems count="13">
        <s v="Avirons"/>
        <s v="Cilaos"/>
        <s v="Entre-Deux"/>
        <s v="Etang-Salé"/>
        <s v="Petite-Ile"/>
        <s v="St Joseph"/>
        <s v="St Leu"/>
        <s v="St Louis"/>
        <s v="St Paul"/>
        <s v="St Philippe"/>
        <s v="St Pierre"/>
        <s v="Tampon"/>
        <s v="Trois Bassins"/>
      </sharedItems>
    </cacheField>
    <cacheField name="N lgts" numFmtId="0">
      <sharedItems containsString="0" containsBlank="1" containsNumber="1" containsInteger="1" minValue="0" maxValue="200"/>
    </cacheField>
    <cacheField name="OS démarrage" numFmtId="164">
      <sharedItems containsNonDate="0" containsDate="1" containsString="0" containsBlank="1" minDate="2011-06-27T00:00:00" maxDate="2020-05-02T00:00:00"/>
    </cacheField>
    <cacheField name="Délai chantier initial" numFmtId="1">
      <sharedItems containsString="0" containsBlank="1" containsNumber="1" containsInteger="1" minValue="10" maxValue="24"/>
    </cacheField>
    <cacheField name="Date inauguration / livraison" numFmtId="164">
      <sharedItems containsSemiMixedTypes="0" containsNonDate="0" containsDate="1" containsString="0" minDate="2012-09-27T00:00:00" maxDate="2021-12-16T00:00:00" count="75">
        <d v="2018-03-01T00:00:00"/>
        <d v="2019-12-01T00:00:00"/>
        <d v="2018-12-15T00:00:00"/>
        <d v="2017-11-30T00:00:00"/>
        <d v="2019-04-01T00:00:00"/>
        <d v="2019-11-01T00:00:00"/>
        <d v="2020-01-15T00:00:00"/>
        <d v="2021-01-15T00:00:00"/>
        <d v="2014-11-04T00:00:00"/>
        <d v="2017-08-10T00:00:00"/>
        <d v="2017-12-01T00:00:00"/>
        <d v="2018-07-19T00:00:00"/>
        <d v="2018-07-14T00:00:00"/>
        <d v="2019-01-15T00:00:00"/>
        <d v="2021-11-01T00:00:00"/>
        <d v="2020-05-15T00:00:00"/>
        <d v="2012-09-27T00:00:00"/>
        <d v="2013-05-06T00:00:00"/>
        <d v="2014-03-06T00:00:00"/>
        <d v="2019-03-01T00:00:00"/>
        <d v="2015-10-01T00:00:00"/>
        <d v="2017-01-03T00:00:00"/>
        <d v="2018-12-01T00:00:00"/>
        <d v="2018-04-20T00:00:00"/>
        <d v="2018-10-17T00:00:00"/>
        <d v="2018-11-15T00:00:00"/>
        <d v="2019-03-15T00:00:00"/>
        <d v="2019-05-15T00:00:00"/>
        <d v="2019-10-15T00:00:00"/>
        <d v="2020-10-15T00:00:00"/>
        <d v="2021-02-15T00:00:00"/>
        <d v="2013-03-01T00:00:00"/>
        <d v="2013-03-02T00:00:00"/>
        <d v="2014-02-21T00:00:00"/>
        <d v="2014-08-26T00:00:00"/>
        <d v="2015-03-25T00:00:00"/>
        <d v="2016-06-11T00:00:00"/>
        <d v="2019-12-15T00:00:00"/>
        <d v="2020-07-15T00:00:00"/>
        <d v="2020-06-01T00:00:00"/>
        <d v="2020-11-01T00:00:00"/>
        <d v="2018-09-16T00:00:00"/>
        <d v="2020-09-15T00:00:00"/>
        <d v="2017-10-15T00:00:00"/>
        <d v="2017-05-15T00:00:00"/>
        <d v="2018-06-06T00:00:00"/>
        <d v="2021-05-15T00:00:00"/>
        <d v="2015-11-05T00:00:00"/>
        <d v="2020-05-01T00:00:00"/>
        <d v="2013-07-31T00:00:00"/>
        <d v="2019-07-15T00:00:00"/>
        <d v="2019-06-15T00:00:00"/>
        <d v="2020-07-01T00:00:00"/>
        <d v="2014-02-13T00:00:00"/>
        <d v="2013-09-12T00:00:00"/>
        <d v="2014-11-12T00:00:00"/>
        <d v="2015-05-27T00:00:00"/>
        <d v="2016-12-22T00:00:00"/>
        <d v="2015-06-03T00:00:00"/>
        <d v="2017-05-24T00:00:00"/>
        <d v="2015-11-24T00:00:00"/>
        <d v="2016-10-28T00:00:00"/>
        <d v="2017-09-30T00:00:00"/>
        <d v="2016-07-26T00:00:00"/>
        <d v="2016-11-08T00:00:00"/>
        <d v="2018-02-01T00:00:00"/>
        <d v="2019-12-20T00:00:00"/>
        <d v="2019-11-20T00:00:00"/>
        <d v="2019-06-01T00:00:00"/>
        <d v="2019-05-01T00:00:00"/>
        <d v="2021-03-01T00:00:00"/>
        <d v="2020-12-15T00:00:00"/>
        <d v="2021-12-15T00:00:00"/>
        <d v="2021-10-15T00:00:00"/>
        <d v="2017-02-08T00:00:00"/>
      </sharedItems>
      <fieldGroup base="6">
        <rangePr groupBy="years" startDate="2012-09-27T00:00:00" endDate="2021-12-16T00:00:00"/>
        <groupItems count="12">
          <s v="&lt;27/09/2012"/>
          <s v="2012"/>
          <s v="2013"/>
          <s v="2014"/>
          <s v="2015"/>
          <s v="2016"/>
          <s v="2017"/>
          <s v="2018"/>
          <s v="2019"/>
          <s v="2020"/>
          <s v="2021"/>
          <s v="&gt;16/12/2021"/>
        </groupItems>
      </fieldGroup>
    </cacheField>
    <cacheField name="Année livraison" numFmtId="0">
      <sharedItems containsString="0" containsBlank="1" containsNumber="1" containsInteger="1" minValue="2013" maxValue="2017"/>
    </cacheField>
    <cacheField name="Délai chantier réel" numFmtId="1">
      <sharedItems containsMixedTypes="1" containsNumber="1" containsInteger="1" minValue="3" maxValue="1405"/>
    </cacheField>
    <cacheField name="Mois de retard" numFmtId="1">
      <sharedItems containsMixedTypes="1" containsNumber="1" containsInteger="1" minValue="-21" maxValue="14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9">
  <r>
    <s v="VEFA Paule &amp; Gaston"/>
    <n v="2016"/>
    <x v="0"/>
    <n v="23"/>
    <d v="2016-08-01T00:00:00"/>
    <n v="16"/>
    <x v="0"/>
    <m/>
    <n v="19"/>
    <n v="3"/>
  </r>
  <r>
    <s v="Les Fourragères (Odyssée)"/>
    <n v="2017"/>
    <x v="0"/>
    <n v="21"/>
    <d v="2018-07-01T00:00:00"/>
    <n v="16"/>
    <x v="1"/>
    <m/>
    <n v="17"/>
    <n v="1"/>
  </r>
  <r>
    <s v="Bras des Etangs"/>
    <n v="2017"/>
    <x v="1"/>
    <n v="31"/>
    <d v="2017-11-15T00:00:00"/>
    <n v="12"/>
    <x v="2"/>
    <m/>
    <n v="13"/>
    <n v="1"/>
  </r>
  <r>
    <s v="Rue de l'Eglise"/>
    <n v="2013"/>
    <x v="2"/>
    <n v="18"/>
    <d v="2014-04-22T00:00:00"/>
    <n v="15"/>
    <x v="3"/>
    <m/>
    <n v="43"/>
    <n v="28"/>
  </r>
  <r>
    <s v="Les Kakis"/>
    <n v="2016"/>
    <x v="2"/>
    <n v="35"/>
    <d v="2017-11-01T00:00:00"/>
    <n v="16"/>
    <x v="4"/>
    <m/>
    <n v="17"/>
    <n v="1"/>
  </r>
  <r>
    <s v="Caramboles"/>
    <n v="2017"/>
    <x v="2"/>
    <n v="6"/>
    <d v="2017-11-15T00:00:00"/>
    <n v="12"/>
    <x v="2"/>
    <m/>
    <n v="13"/>
    <n v="1"/>
  </r>
  <r>
    <s v="Bras de la Plaine"/>
    <n v="2016"/>
    <x v="2"/>
    <n v="18"/>
    <d v="2018-06-01T00:00:00"/>
    <n v="16"/>
    <x v="5"/>
    <m/>
    <n v="17"/>
    <n v="1"/>
  </r>
  <r>
    <s v="Poinsétias"/>
    <n v="2018"/>
    <x v="2"/>
    <n v="34"/>
    <d v="2018-10-15T00:00:00"/>
    <n v="12"/>
    <x v="6"/>
    <m/>
    <n v="15"/>
    <n v="3"/>
  </r>
  <r>
    <s v="Casabianca"/>
    <n v="2019"/>
    <x v="2"/>
    <n v="16"/>
    <d v="2019-10-15T00:00:00"/>
    <n v="12"/>
    <x v="7"/>
    <m/>
    <n v="15"/>
    <n v="3"/>
  </r>
  <r>
    <s v="Avenue Raymond Barre "/>
    <n v="2012"/>
    <x v="3"/>
    <n v="14"/>
    <d v="2013-02-04T00:00:00"/>
    <n v="13"/>
    <x v="8"/>
    <n v="2014"/>
    <n v="21"/>
    <n v="8"/>
  </r>
  <r>
    <s v="Verveine des Indes (Ilôt 5.1)"/>
    <n v="2014"/>
    <x v="3"/>
    <n v="16"/>
    <d v="2016-04-28T00:00:00"/>
    <n v="13"/>
    <x v="9"/>
    <n v="2017"/>
    <n v="15"/>
    <n v="2"/>
  </r>
  <r>
    <s v="Z'ambaville (AX 18)"/>
    <n v="2014"/>
    <x v="3"/>
    <n v="9"/>
    <d v="2016-05-10T00:00:00"/>
    <n v="13"/>
    <x v="10"/>
    <m/>
    <n v="18"/>
    <n v="5"/>
  </r>
  <r>
    <s v="Fleurs jaunes (Ilôt 6.1)"/>
    <n v="2014"/>
    <x v="3"/>
    <n v="30"/>
    <d v="2017-02-06T00:00:00"/>
    <n v="16"/>
    <x v="11"/>
    <m/>
    <n v="17"/>
    <n v="1"/>
  </r>
  <r>
    <s v="FAHAM (Ilôt 5.6)"/>
    <n v="2016"/>
    <x v="3"/>
    <n v="30"/>
    <d v="2017-02-14T00:00:00"/>
    <n v="16"/>
    <x v="12"/>
    <m/>
    <n v="17"/>
    <n v="1"/>
  </r>
  <r>
    <s v="Ilot 6.2"/>
    <n v="2015"/>
    <x v="3"/>
    <n v="18"/>
    <d v="2017-10-15T00:00:00"/>
    <n v="14"/>
    <x v="13"/>
    <m/>
    <n v="15"/>
    <n v="1"/>
  </r>
  <r>
    <s v="Opale (ILOT 9)"/>
    <n v="2018"/>
    <x v="3"/>
    <n v="18"/>
    <d v="2020-05-01T00:00:00"/>
    <n v="18"/>
    <x v="14"/>
    <m/>
    <n v="18"/>
    <n v="0"/>
  </r>
  <r>
    <s v="CANNELLE (BOIS DE NEFLES)"/>
    <n v="2018"/>
    <x v="3"/>
    <n v="30"/>
    <d v="2019-03-15T00:00:00"/>
    <n v="14"/>
    <x v="15"/>
    <m/>
    <n v="14"/>
    <n v="0"/>
  </r>
  <r>
    <s v="PAPYRUS (DESCHENEZ)"/>
    <n v="2018"/>
    <x v="3"/>
    <n v="30"/>
    <d v="2019-03-15T00:00:00"/>
    <n v="14"/>
    <x v="15"/>
    <m/>
    <n v="14"/>
    <n v="0"/>
  </r>
  <r>
    <s v="DESIRE"/>
    <n v="2010"/>
    <x v="4"/>
    <n v="27"/>
    <d v="2011-06-27T00:00:00"/>
    <n v="15"/>
    <x v="16"/>
    <n v="2013"/>
    <n v="15"/>
    <n v="0"/>
  </r>
  <r>
    <s v="JULES VIENNE"/>
    <n v="2010"/>
    <x v="4"/>
    <n v="30"/>
    <d v="2012-02-06T00:00:00"/>
    <n v="15"/>
    <x v="17"/>
    <n v="2014"/>
    <n v="15"/>
    <n v="0"/>
  </r>
  <r>
    <s v="Desiré 2"/>
    <n v="2012"/>
    <x v="4"/>
    <n v="7"/>
    <d v="2013-05-06T00:00:00"/>
    <n v="10"/>
    <x v="18"/>
    <n v="2014"/>
    <n v="10"/>
    <n v="0"/>
  </r>
  <r>
    <s v="Les Platanes "/>
    <n v="2016"/>
    <x v="4"/>
    <n v="28"/>
    <d v="2017-11-01T00:00:00"/>
    <n v="16"/>
    <x v="19"/>
    <m/>
    <n v="16"/>
    <n v="0"/>
  </r>
  <r>
    <s v="Coco Huet (Parc à Moutons)"/>
    <n v="2013"/>
    <x v="5"/>
    <n v="34"/>
    <d v="2014-03-31T00:00:00"/>
    <n v="18"/>
    <x v="20"/>
    <m/>
    <n v="18"/>
    <n v="0"/>
  </r>
  <r>
    <s v="Josepha Fontaine"/>
    <n v="2013"/>
    <x v="5"/>
    <n v="15"/>
    <d v="2015-12-03T00:00:00"/>
    <n v="13"/>
    <x v="21"/>
    <n v="2017"/>
    <n v="13"/>
    <n v="0"/>
  </r>
  <r>
    <s v="VEFA Maurice Lebon"/>
    <n v="2015"/>
    <x v="5"/>
    <n v="55"/>
    <d v="2017-02-01T00:00:00"/>
    <n v="22"/>
    <x v="22"/>
    <m/>
    <n v="22"/>
    <n v="0"/>
  </r>
  <r>
    <s v="Lacaussade 3"/>
    <n v="2015"/>
    <x v="5"/>
    <n v="20"/>
    <d v="2017-02-20T00:00:00"/>
    <n v="14"/>
    <x v="23"/>
    <m/>
    <n v="14"/>
    <n v="0"/>
  </r>
  <r>
    <s v="Manapany "/>
    <n v="2014"/>
    <x v="5"/>
    <n v="21"/>
    <d v="2017-07-17T00:00:00"/>
    <n v="15"/>
    <x v="24"/>
    <m/>
    <n v="15"/>
    <n v="0"/>
  </r>
  <r>
    <s v="100 marches"/>
    <n v="2017"/>
    <x v="5"/>
    <n v="10"/>
    <d v="2017-11-15T00:00:00"/>
    <n v="12"/>
    <x v="25"/>
    <m/>
    <n v="12"/>
    <n v="0"/>
  </r>
  <r>
    <s v="Bougainvillées"/>
    <n v="2017"/>
    <x v="5"/>
    <n v="26"/>
    <d v="2017-11-15T00:00:00"/>
    <n v="12"/>
    <x v="25"/>
    <m/>
    <n v="12"/>
    <n v="0"/>
  </r>
  <r>
    <s v="RPA Du Parc"/>
    <n v="2016"/>
    <x v="5"/>
    <n v="40"/>
    <d v="2017-11-15T00:00:00"/>
    <n v="16"/>
    <x v="26"/>
    <m/>
    <n v="16"/>
    <n v="0"/>
  </r>
  <r>
    <s v="VEFA EQUILIBRE"/>
    <n v="2017"/>
    <x v="5"/>
    <n v="37"/>
    <d v="2018-01-15T00:00:00"/>
    <n v="16"/>
    <x v="27"/>
    <m/>
    <n v="16"/>
    <n v="0"/>
  </r>
  <r>
    <s v="Canal Lilis"/>
    <n v="2018"/>
    <x v="5"/>
    <n v="23"/>
    <d v="2018-10-15T00:00:00"/>
    <n v="12"/>
    <x v="28"/>
    <m/>
    <n v="12"/>
    <n v="0"/>
  </r>
  <r>
    <s v="La Cure"/>
    <n v="2018"/>
    <x v="5"/>
    <n v="30"/>
    <d v="2018-10-15T00:00:00"/>
    <n v="12"/>
    <x v="28"/>
    <m/>
    <n v="12"/>
    <n v="0"/>
  </r>
  <r>
    <s v="Chemin Galet 1"/>
    <n v="2019"/>
    <x v="5"/>
    <n v="30"/>
    <d v="2019-10-15T00:00:00"/>
    <n v="12"/>
    <x v="29"/>
    <m/>
    <n v="12"/>
    <n v="0"/>
  </r>
  <r>
    <s v="Chemin Galet 2"/>
    <n v="2019"/>
    <x v="5"/>
    <n v="32"/>
    <d v="2019-10-15T00:00:00"/>
    <n v="12"/>
    <x v="29"/>
    <m/>
    <n v="12"/>
    <n v="0"/>
  </r>
  <r>
    <s v="La Cure 2"/>
    <n v="2019"/>
    <x v="5"/>
    <n v="18"/>
    <d v="2019-10-15T00:00:00"/>
    <n v="12"/>
    <x v="29"/>
    <m/>
    <n v="12"/>
    <n v="0"/>
  </r>
  <r>
    <s v="Le Choka Bleu"/>
    <n v="2019"/>
    <x v="5"/>
    <n v="26"/>
    <d v="2019-10-15T00:00:00"/>
    <n v="12"/>
    <x v="29"/>
    <m/>
    <n v="12"/>
    <n v="0"/>
  </r>
  <r>
    <s v="Terrain Michel CV"/>
    <n v="2019"/>
    <x v="5"/>
    <n v="19"/>
    <d v="2019-12-15T00:00:00"/>
    <n v="14"/>
    <x v="30"/>
    <m/>
    <n v="14"/>
    <n v="0"/>
  </r>
  <r>
    <s v="P'titCanal         LLTS"/>
    <n v="2011"/>
    <x v="6"/>
    <n v="16"/>
    <d v="2012-02-01T00:00:00"/>
    <n v="13"/>
    <x v="31"/>
    <n v="2014"/>
    <n v="13"/>
    <n v="0"/>
  </r>
  <r>
    <s v="P'titCanal  LLS       "/>
    <n v="2011"/>
    <x v="6"/>
    <n v="4"/>
    <d v="2012-02-01T00:00:00"/>
    <n v="13"/>
    <x v="31"/>
    <n v="2014"/>
    <n v="13"/>
    <n v="0"/>
  </r>
  <r>
    <s v="Lavoir "/>
    <n v="2011"/>
    <x v="6"/>
    <n v="14"/>
    <d v="2012-03-02T00:00:00"/>
    <n v="12"/>
    <x v="32"/>
    <n v="2014"/>
    <n v="12"/>
    <n v="0"/>
  </r>
  <r>
    <s v="Laurency "/>
    <n v="2012"/>
    <x v="6"/>
    <n v="22"/>
    <d v="2013-01-21T00:00:00"/>
    <n v="13"/>
    <x v="33"/>
    <n v="2016"/>
    <n v="13"/>
    <n v="0"/>
  </r>
  <r>
    <s v="Paille en Queue"/>
    <n v="2012"/>
    <x v="6"/>
    <n v="10"/>
    <d v="2013-06-26T00:00:00"/>
    <n v="14"/>
    <x v="34"/>
    <n v="2015"/>
    <n v="14"/>
    <n v="0"/>
  </r>
  <r>
    <s v="Le Cap (BH 228)"/>
    <n v="2012"/>
    <x v="6"/>
    <n v="24"/>
    <d v="2013-10-25T00:00:00"/>
    <n v="17"/>
    <x v="35"/>
    <n v="2016"/>
    <n v="17"/>
    <n v="0"/>
  </r>
  <r>
    <s v="Tamariniers LLS"/>
    <n v="2013"/>
    <x v="6"/>
    <n v="37"/>
    <d v="2014-06-11T00:00:00"/>
    <n v="24"/>
    <x v="36"/>
    <n v="2016"/>
    <n v="24"/>
    <n v="0"/>
  </r>
  <r>
    <s v="Tamariniers LLTS"/>
    <n v="2013"/>
    <x v="6"/>
    <n v="44"/>
    <d v="2014-06-11T00:00:00"/>
    <n v="24"/>
    <x v="36"/>
    <n v="2016"/>
    <n v="24"/>
    <n v="0"/>
  </r>
  <r>
    <s v="INDIGO Tranche 1"/>
    <n v="2017"/>
    <x v="6"/>
    <n v="84"/>
    <d v="2018-02-15T00:00:00"/>
    <n v="22"/>
    <x v="37"/>
    <m/>
    <n v="22"/>
    <n v="0"/>
  </r>
  <r>
    <s v="Bras Moutons "/>
    <n v="2017"/>
    <x v="6"/>
    <n v="19"/>
    <d v="2019-01-15T00:00:00"/>
    <n v="18"/>
    <x v="38"/>
    <m/>
    <n v="18"/>
    <n v="0"/>
  </r>
  <r>
    <s v="VEFA APAYA"/>
    <n v="2019"/>
    <x v="6"/>
    <n v="49"/>
    <d v="2019-02-01T00:00:00"/>
    <n v="16"/>
    <x v="39"/>
    <m/>
    <n v="16"/>
    <n v="0"/>
  </r>
  <r>
    <s v="INDIGO LLS"/>
    <n v="2018"/>
    <x v="6"/>
    <n v="22"/>
    <d v="2019-07-01T00:00:00"/>
    <n v="16"/>
    <x v="40"/>
    <m/>
    <n v="16"/>
    <n v="0"/>
  </r>
  <r>
    <s v="INDIGO LLTS"/>
    <n v="2018"/>
    <x v="6"/>
    <n v="34"/>
    <d v="2019-07-01T00:00:00"/>
    <n v="16"/>
    <x v="40"/>
    <m/>
    <n v="16"/>
    <n v="0"/>
  </r>
  <r>
    <s v="Amata (HE 168)"/>
    <n v="2015"/>
    <x v="7"/>
    <n v="12"/>
    <d v="2017-02-16T00:00:00"/>
    <n v="19"/>
    <x v="41"/>
    <m/>
    <n v="19"/>
    <n v="0"/>
  </r>
  <r>
    <s v="Amata (HE 168)"/>
    <n v="2015"/>
    <x v="7"/>
    <n v="46"/>
    <d v="2017-02-16T00:00:00"/>
    <n v="19"/>
    <x v="41"/>
    <m/>
    <n v="19"/>
    <n v="0"/>
  </r>
  <r>
    <s v="VEFA PISCINE"/>
    <n v="2019"/>
    <x v="7"/>
    <n v="0"/>
    <d v="2019-02-01T00:00:00"/>
    <n v="16"/>
    <x v="39"/>
    <m/>
    <n v="16"/>
    <n v="0"/>
  </r>
  <r>
    <s v="VEFA TRISCOTTE"/>
    <n v="2019"/>
    <x v="7"/>
    <n v="0"/>
    <d v="2019-02-01T00:00:00"/>
    <n v="16"/>
    <x v="39"/>
    <m/>
    <n v="16"/>
    <n v="0"/>
  </r>
  <r>
    <s v="VEFA LES SERINS"/>
    <n v="2018"/>
    <x v="7"/>
    <n v="38"/>
    <d v="2019-03-15T00:00:00"/>
    <n v="16"/>
    <x v="38"/>
    <m/>
    <n v="16"/>
    <n v="0"/>
  </r>
  <r>
    <s v="CAPRICORNE"/>
    <n v="2017"/>
    <x v="7"/>
    <n v="29"/>
    <d v="2019-03-15T00:00:00"/>
    <n v="18"/>
    <x v="42"/>
    <m/>
    <n v="18"/>
    <n v="0"/>
  </r>
  <r>
    <s v="TURPIN LES COCOS"/>
    <n v="2018"/>
    <x v="7"/>
    <n v="32"/>
    <d v="2019-03-15T00:00:00"/>
    <n v="16"/>
    <x v="38"/>
    <m/>
    <n v="16"/>
    <n v="0"/>
  </r>
  <r>
    <s v="Barrage LLS"/>
    <n v="2013"/>
    <x v="8"/>
    <n v="27"/>
    <d v="2015-05-15T00:00:00"/>
    <n v="24"/>
    <x v="43"/>
    <m/>
    <n v="29"/>
    <n v="5"/>
  </r>
  <r>
    <s v="Barrage LLTS"/>
    <n v="2013"/>
    <x v="8"/>
    <n v="83"/>
    <d v="2015-05-15T00:00:00"/>
    <n v="24"/>
    <x v="44"/>
    <m/>
    <n v="24"/>
    <n v="0"/>
  </r>
  <r>
    <s v="Plaine St Paul"/>
    <n v="2015"/>
    <x v="8"/>
    <n v="18"/>
    <d v="2017-02-06T00:00:00"/>
    <n v="16"/>
    <x v="45"/>
    <m/>
    <n v="16"/>
    <n v="0"/>
  </r>
  <r>
    <s v="BRAS CANOT"/>
    <n v="2019"/>
    <x v="8"/>
    <n v="0"/>
    <d v="2019-02-01T00:00:00"/>
    <n v="16"/>
    <x v="39"/>
    <m/>
    <n v="16"/>
    <n v="0"/>
  </r>
  <r>
    <s v="VEFA EPERON"/>
    <n v="2019"/>
    <x v="8"/>
    <n v="47"/>
    <d v="2019-02-01T00:00:00"/>
    <n v="16"/>
    <x v="39"/>
    <m/>
    <n v="16"/>
    <n v="0"/>
  </r>
  <r>
    <s v="VEFA Galabert"/>
    <n v="2019"/>
    <x v="8"/>
    <n v="48"/>
    <d v="2020-01-15T00:00:00"/>
    <n v="16"/>
    <x v="46"/>
    <m/>
    <n v="16"/>
    <n v="0"/>
  </r>
  <r>
    <s v="Chemin EDF"/>
    <n v="2019"/>
    <x v="8"/>
    <n v="40"/>
    <d v="2019-03-15T00:00:00"/>
    <n v="18"/>
    <x v="42"/>
    <m/>
    <n v="18"/>
    <n v="0"/>
  </r>
  <r>
    <s v="EO 516"/>
    <n v="2018"/>
    <x v="8"/>
    <m/>
    <d v="2019-03-15T00:00:00"/>
    <n v="16"/>
    <x v="38"/>
    <m/>
    <n v="16"/>
    <n v="0"/>
  </r>
  <r>
    <s v="Takamaka"/>
    <n v="2013"/>
    <x v="9"/>
    <n v="14"/>
    <d v="2014-07-28T00:00:00"/>
    <n v="14"/>
    <x v="47"/>
    <n v="2015"/>
    <n v="15"/>
    <n v="1"/>
  </r>
  <r>
    <s v="RPA mixte St Philippe"/>
    <n v="2015"/>
    <x v="9"/>
    <n v="19"/>
    <d v="2017-07-31T00:00:00"/>
    <n v="15"/>
    <x v="47"/>
    <m/>
    <e v="#NUM!"/>
    <e v="#NUM!"/>
  </r>
  <r>
    <s v="Galien"/>
    <n v="2018"/>
    <x v="9"/>
    <n v="19"/>
    <d v="2019-02-01T00:00:00"/>
    <n v="14"/>
    <x v="22"/>
    <m/>
    <e v="#NUM!"/>
    <e v="#NUM!"/>
  </r>
  <r>
    <s v="VEFA Oiseaux du Paradis "/>
    <n v="2011"/>
    <x v="10"/>
    <n v="23"/>
    <d v="2011-12-21T00:00:00"/>
    <n v="16"/>
    <x v="48"/>
    <n v="2013"/>
    <n v="100"/>
    <n v="84"/>
  </r>
  <r>
    <s v="CROUS St Pierre"/>
    <n v="2017"/>
    <x v="10"/>
    <n v="200"/>
    <d v="2017-11-15T00:00:00"/>
    <n v="18"/>
    <x v="49"/>
    <m/>
    <e v="#NUM!"/>
    <e v="#NUM!"/>
  </r>
  <r>
    <s v="VEFA Ancien Hopital"/>
    <n v="2017"/>
    <x v="10"/>
    <n v="30"/>
    <d v="2018-01-15T00:00:00"/>
    <n v="16"/>
    <x v="50"/>
    <m/>
    <n v="18"/>
    <n v="2"/>
  </r>
  <r>
    <s v="Jamalac"/>
    <n v="2019"/>
    <x v="10"/>
    <n v="50"/>
    <d v="2019-02-01T00:00:00"/>
    <n v="16"/>
    <x v="51"/>
    <m/>
    <n v="4"/>
    <n v="-12"/>
  </r>
  <r>
    <s v="VEFA LLS  Les Rosiers "/>
    <n v="2011"/>
    <x v="11"/>
    <n v="51"/>
    <d v="2011-12-21T00:00:00"/>
    <n v="22"/>
    <x v="52"/>
    <n v="2014"/>
    <n v="102"/>
    <n v="80"/>
  </r>
  <r>
    <s v="VEFA LLTS Les Rosiers "/>
    <n v="2011"/>
    <x v="11"/>
    <n v="6"/>
    <d v="2011-12-21T00:00:00"/>
    <n v="22"/>
    <x v="53"/>
    <n v="2014"/>
    <n v="25"/>
    <n v="3"/>
  </r>
  <r>
    <s v="VEFA Les Pechers "/>
    <n v="2011"/>
    <x v="11"/>
    <n v="20"/>
    <d v="2011-12-22T00:00:00"/>
    <n v="15"/>
    <x v="53"/>
    <n v="2013"/>
    <n v="25"/>
    <n v="10"/>
  </r>
  <r>
    <s v="Sceau de Salomon "/>
    <n v="2012"/>
    <x v="11"/>
    <n v="84"/>
    <d v="2013-01-21T00:00:00"/>
    <n v="19"/>
    <x v="54"/>
    <n v="2014"/>
    <n v="7"/>
    <n v="-12"/>
  </r>
  <r>
    <s v="Harry PAYET (Les Mimosas)"/>
    <n v="2012"/>
    <x v="11"/>
    <n v="40"/>
    <d v="2013-02-04T00:00:00"/>
    <n v="15"/>
    <x v="55"/>
    <n v="2015"/>
    <n v="21"/>
    <n v="6"/>
  </r>
  <r>
    <s v="Max GOBETTI (AUBEPINES)"/>
    <n v="2012"/>
    <x v="11"/>
    <n v="17"/>
    <d v="2013-02-04T00:00:00"/>
    <n v="14"/>
    <x v="56"/>
    <n v="2016"/>
    <n v="27"/>
    <n v="13"/>
  </r>
  <r>
    <s v="Poker d'As LLS"/>
    <n v="2012"/>
    <x v="11"/>
    <n v="29"/>
    <d v="2013-02-04T00:00:00"/>
    <n v="15"/>
    <x v="57"/>
    <n v="2015"/>
    <n v="46"/>
    <n v="31"/>
  </r>
  <r>
    <s v="Poker d'As LLTS"/>
    <n v="2012"/>
    <x v="11"/>
    <n v="13"/>
    <d v="2013-02-04T00:00:00"/>
    <n v="15"/>
    <x v="58"/>
    <n v="2015"/>
    <n v="27"/>
    <n v="12"/>
  </r>
  <r>
    <s v="Bouton d'Or (Tampon 15e km)"/>
    <n v="2012"/>
    <x v="11"/>
    <n v="65"/>
    <d v="2013-02-15T00:00:00"/>
    <n v="21"/>
    <x v="58"/>
    <n v="2017"/>
    <n v="27"/>
    <n v="6"/>
  </r>
  <r>
    <s v="Jules Arlandas (Alamandas)"/>
    <n v="2012"/>
    <x v="11"/>
    <n v="75"/>
    <d v="2013-06-03T00:00:00"/>
    <n v="20"/>
    <x v="59"/>
    <n v="2015"/>
    <n v="47"/>
    <n v="27"/>
  </r>
  <r>
    <s v="Lié ETHEVE (Poker As 2)"/>
    <n v="2013"/>
    <x v="11"/>
    <n v="44"/>
    <d v="2014-04-28T00:00:00"/>
    <n v="15"/>
    <x v="60"/>
    <n v="2016"/>
    <n v="18"/>
    <n v="3"/>
  </r>
  <r>
    <s v="PIVET-VELIN"/>
    <n v="2013"/>
    <x v="11"/>
    <n v="54"/>
    <d v="2014-05-05T00:00:00"/>
    <n v="15"/>
    <x v="61"/>
    <m/>
    <n v="29"/>
    <n v="14"/>
  </r>
  <r>
    <s v="Jean MOREL (Amaryllis)"/>
    <n v="2013"/>
    <x v="11"/>
    <n v="9"/>
    <d v="2014-09-18T00:00:00"/>
    <n v="13"/>
    <x v="62"/>
    <n v="2016"/>
    <n v="36"/>
    <n v="23"/>
  </r>
  <r>
    <s v="VEFA LOULOU PITOU (LA SAFRANIERE)"/>
    <n v="2014"/>
    <x v="11"/>
    <n v="47"/>
    <d v="2015-02-02T00:00:00"/>
    <n v="18"/>
    <x v="63"/>
    <n v="2016"/>
    <n v="17"/>
    <n v="-1"/>
  </r>
  <r>
    <s v="VEFA Petunias"/>
    <n v="2014"/>
    <x v="11"/>
    <n v="50"/>
    <d v="2015-12-10T00:00:00"/>
    <n v="24"/>
    <x v="64"/>
    <m/>
    <n v="10"/>
    <n v="-14"/>
  </r>
  <r>
    <s v="CD 61 Rue Bertaut LLS"/>
    <n v="2015"/>
    <x v="11"/>
    <n v="20"/>
    <d v="2017-10-20T00:00:00"/>
    <n v="24"/>
    <x v="65"/>
    <m/>
    <n v="3"/>
    <n v="-21"/>
  </r>
  <r>
    <s v="CD 61 Rue Bertaut LLTS"/>
    <n v="2015"/>
    <x v="11"/>
    <n v="69"/>
    <d v="2017-10-20T00:00:00"/>
    <n v="24"/>
    <x v="66"/>
    <m/>
    <n v="26"/>
    <n v="2"/>
  </r>
  <r>
    <s v="Hortensias "/>
    <n v="2016"/>
    <x v="11"/>
    <n v="22"/>
    <d v="2017-11-01T00:00:00"/>
    <n v="16"/>
    <x v="67"/>
    <m/>
    <n v="24"/>
    <n v="8"/>
  </r>
  <r>
    <s v="Palissandre"/>
    <n v="2016"/>
    <x v="11"/>
    <n v="30"/>
    <d v="2017-11-01T00:00:00"/>
    <n v="18"/>
    <x v="4"/>
    <m/>
    <n v="17"/>
    <n v="-1"/>
  </r>
  <r>
    <s v="Citronnelles"/>
    <n v="2017"/>
    <x v="11"/>
    <n v="45"/>
    <d v="2017-11-15T00:00:00"/>
    <n v="12"/>
    <x v="68"/>
    <m/>
    <n v="18"/>
    <n v="6"/>
  </r>
  <r>
    <s v="CROUS Tampon"/>
    <n v="2017"/>
    <x v="11"/>
    <n v="100"/>
    <d v="2017-11-15T00:00:00"/>
    <n v="18"/>
    <x v="2"/>
    <m/>
    <n v="13"/>
    <n v="-5"/>
  </r>
  <r>
    <s v="Hubert Delisle"/>
    <n v="2017"/>
    <x v="11"/>
    <n v="74"/>
    <d v="2017-11-15T00:00:00"/>
    <n v="12"/>
    <x v="50"/>
    <m/>
    <n v="20"/>
    <n v="8"/>
  </r>
  <r>
    <s v="Californie"/>
    <n v="2017"/>
    <x v="11"/>
    <n v="24"/>
    <d v="2018-02-01T00:00:00"/>
    <n v="14"/>
    <x v="2"/>
    <m/>
    <n v="10"/>
    <n v="-4"/>
  </r>
  <r>
    <s v="Dakota "/>
    <n v="2017"/>
    <x v="11"/>
    <n v="26"/>
    <d v="2018-07-01T00:00:00"/>
    <n v="16"/>
    <x v="69"/>
    <m/>
    <n v="10"/>
    <n v="-6"/>
  </r>
  <r>
    <s v="Bellevue A-B-C"/>
    <n v="2018"/>
    <x v="11"/>
    <n v="128"/>
    <d v="2018-10-15T00:00:00"/>
    <n v="12"/>
    <x v="1"/>
    <m/>
    <n v="13"/>
    <n v="1"/>
  </r>
  <r>
    <s v="BY 100"/>
    <n v="2019"/>
    <x v="11"/>
    <n v="78"/>
    <d v="2019-02-01T00:00:00"/>
    <n v="24"/>
    <x v="6"/>
    <m/>
    <n v="11"/>
    <n v="-13"/>
  </r>
  <r>
    <s v="Arizona"/>
    <n v="2019"/>
    <x v="11"/>
    <n v="29"/>
    <d v="2019-03-15T00:00:00"/>
    <n v="18"/>
    <x v="70"/>
    <m/>
    <n v="23"/>
    <n v="5"/>
  </r>
  <r>
    <s v="VEFA ANTARES"/>
    <n v="2019"/>
    <x v="11"/>
    <n v="43"/>
    <d v="2019-03-15T00:00:00"/>
    <n v="16"/>
    <x v="71"/>
    <m/>
    <n v="21"/>
    <n v="5"/>
  </r>
  <r>
    <s v="VEFA ELISA"/>
    <n v="2019"/>
    <x v="11"/>
    <n v="40"/>
    <d v="2019-03-15T00:00:00"/>
    <n v="16"/>
    <x v="29"/>
    <m/>
    <n v="19"/>
    <n v="3"/>
  </r>
  <r>
    <s v="Chapelle"/>
    <n v="2019"/>
    <x v="11"/>
    <n v="38"/>
    <d v="2019-10-15T00:00:00"/>
    <n v="12"/>
    <x v="29"/>
    <m/>
    <n v="12"/>
    <n v="0"/>
  </r>
  <r>
    <s v="Les Orchidées"/>
    <n v="2019"/>
    <x v="11"/>
    <n v="83"/>
    <d v="2019-10-15T00:00:00"/>
    <n v="12"/>
    <x v="7"/>
    <m/>
    <n v="15"/>
    <n v="3"/>
  </r>
  <r>
    <s v="3 MARES"/>
    <n v="2019"/>
    <x v="11"/>
    <n v="60"/>
    <d v="2020-03-15T00:00:00"/>
    <n v="18"/>
    <x v="7"/>
    <m/>
    <n v="10"/>
    <n v="-8"/>
  </r>
  <r>
    <s v="CESARIA"/>
    <n v="2019"/>
    <x v="11"/>
    <n v="37"/>
    <d v="2020-03-15T00:00:00"/>
    <n v="16"/>
    <x v="72"/>
    <m/>
    <n v="21"/>
    <n v="5"/>
  </r>
  <r>
    <s v="Chataigners"/>
    <n v="2019"/>
    <x v="11"/>
    <n v="0"/>
    <d v="2020-03-15T00:00:00"/>
    <n v="18"/>
    <x v="73"/>
    <m/>
    <n v="19"/>
    <n v="1"/>
  </r>
  <r>
    <s v="FANFAN"/>
    <n v="2013"/>
    <x v="12"/>
    <n v="24"/>
    <d v="2014-08-25T00:00:00"/>
    <n v="14"/>
    <x v="72"/>
    <n v="2017"/>
    <n v="87"/>
    <n v="73"/>
  </r>
  <r>
    <s v="SAFER"/>
    <n v="2018"/>
    <x v="12"/>
    <n v="60"/>
    <m/>
    <m/>
    <x v="74"/>
    <m/>
    <n v="1405"/>
    <n v="14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L18" firstHeaderRow="1" firstDataRow="2" firstDataCol="1"/>
  <pivotFields count="10">
    <pivotField showAll="0"/>
    <pivotField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showAll="0"/>
    <pivotField showAll="0"/>
    <pivotField axis="axisCol" showAll="0">
      <items count="13">
        <item x="1"/>
        <item x="2"/>
        <item x="3"/>
        <item x="4"/>
        <item x="5"/>
        <item x="6"/>
        <item x="7"/>
        <item x="8"/>
        <item x="9"/>
        <item x="10"/>
        <item x="11"/>
        <item x="0"/>
        <item t="default"/>
      </items>
    </pivotField>
    <pivotField showAll="0"/>
    <pivotField showAll="0"/>
    <pivotField showAl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6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N lgts" fld="3" baseField="2" baseItem="0"/>
  </dataFields>
  <formats count="6">
    <format dxfId="5">
      <pivotArea outline="0" collapsedLevelsAreSubtotals="1" fieldPosition="0"/>
    </format>
    <format dxfId="4">
      <pivotArea dataOnly="0" labelOnly="1" fieldPosition="0">
        <references count="1">
          <reference field="6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3">
      <pivotArea dataOnly="0" labelOnly="1" grandCol="1" outline="0" fieldPosition="0"/>
    </format>
    <format dxfId="2">
      <pivotArea outline="0" collapsedLevelsAreSubtotals="1" fieldPosition="0"/>
    </format>
    <format dxfId="1">
      <pivotArea dataOnly="0" labelOnly="1" fieldPosition="0">
        <references count="1">
          <reference field="6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8"/>
  <sheetViews>
    <sheetView tabSelected="1" workbookViewId="0">
      <selection activeCell="B4" sqref="B4:L1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11" width="5" bestFit="1" customWidth="1"/>
    <col min="12" max="13" width="12.5703125" bestFit="1" customWidth="1"/>
    <col min="14" max="70" width="10.7109375" customWidth="1"/>
    <col min="71" max="76" width="10.7109375" bestFit="1" customWidth="1"/>
    <col min="77" max="77" width="12.5703125" bestFit="1" customWidth="1"/>
  </cols>
  <sheetData>
    <row r="3" spans="1:12" x14ac:dyDescent="0.25">
      <c r="A3" s="50" t="s">
        <v>137</v>
      </c>
      <c r="B3" s="50" t="s">
        <v>136</v>
      </c>
    </row>
    <row r="4" spans="1:12" x14ac:dyDescent="0.25">
      <c r="A4" s="50" t="s">
        <v>134</v>
      </c>
      <c r="B4" s="40" t="s">
        <v>147</v>
      </c>
      <c r="C4" s="40" t="s">
        <v>138</v>
      </c>
      <c r="D4" s="40" t="s">
        <v>139</v>
      </c>
      <c r="E4" s="40" t="s">
        <v>140</v>
      </c>
      <c r="F4" s="40" t="s">
        <v>141</v>
      </c>
      <c r="G4" s="40" t="s">
        <v>142</v>
      </c>
      <c r="H4" s="40" t="s">
        <v>143</v>
      </c>
      <c r="I4" s="40" t="s">
        <v>144</v>
      </c>
      <c r="J4" s="40" t="s">
        <v>145</v>
      </c>
      <c r="K4" s="40" t="s">
        <v>146</v>
      </c>
      <c r="L4" s="40" t="s">
        <v>135</v>
      </c>
    </row>
    <row r="5" spans="1:12" x14ac:dyDescent="0.25">
      <c r="A5" s="51" t="s">
        <v>125</v>
      </c>
      <c r="B5" s="52"/>
      <c r="C5" s="52"/>
      <c r="D5" s="52"/>
      <c r="E5" s="52"/>
      <c r="F5" s="52"/>
      <c r="G5" s="52"/>
      <c r="H5" s="52">
        <v>23</v>
      </c>
      <c r="I5" s="52">
        <v>21</v>
      </c>
      <c r="J5" s="52"/>
      <c r="K5" s="52"/>
      <c r="L5" s="52">
        <v>44</v>
      </c>
    </row>
    <row r="6" spans="1:12" x14ac:dyDescent="0.25">
      <c r="A6" s="51" t="s">
        <v>127</v>
      </c>
      <c r="B6" s="52"/>
      <c r="C6" s="52"/>
      <c r="D6" s="52"/>
      <c r="E6" s="52"/>
      <c r="F6" s="52"/>
      <c r="G6" s="52"/>
      <c r="H6" s="52">
        <v>31</v>
      </c>
      <c r="I6" s="52"/>
      <c r="J6" s="52"/>
      <c r="K6" s="52"/>
      <c r="L6" s="52">
        <v>31</v>
      </c>
    </row>
    <row r="7" spans="1:12" x14ac:dyDescent="0.25">
      <c r="A7" s="51" t="s">
        <v>121</v>
      </c>
      <c r="B7" s="52"/>
      <c r="C7" s="52"/>
      <c r="D7" s="52"/>
      <c r="E7" s="52"/>
      <c r="F7" s="52"/>
      <c r="G7" s="52">
        <v>18</v>
      </c>
      <c r="H7" s="52">
        <v>6</v>
      </c>
      <c r="I7" s="52">
        <v>53</v>
      </c>
      <c r="J7" s="52">
        <v>34</v>
      </c>
      <c r="K7" s="52">
        <v>16</v>
      </c>
      <c r="L7" s="52">
        <v>127</v>
      </c>
    </row>
    <row r="8" spans="1:12" x14ac:dyDescent="0.25">
      <c r="A8" s="51" t="s">
        <v>119</v>
      </c>
      <c r="B8" s="52"/>
      <c r="C8" s="52"/>
      <c r="D8" s="52">
        <v>14</v>
      </c>
      <c r="E8" s="52"/>
      <c r="F8" s="52"/>
      <c r="G8" s="52">
        <v>25</v>
      </c>
      <c r="H8" s="52">
        <v>60</v>
      </c>
      <c r="I8" s="52">
        <v>18</v>
      </c>
      <c r="J8" s="52">
        <v>60</v>
      </c>
      <c r="K8" s="52">
        <v>18</v>
      </c>
      <c r="L8" s="52">
        <v>195</v>
      </c>
    </row>
    <row r="9" spans="1:12" x14ac:dyDescent="0.25">
      <c r="A9" s="51" t="s">
        <v>115</v>
      </c>
      <c r="B9" s="52">
        <v>27</v>
      </c>
      <c r="C9" s="52">
        <v>30</v>
      </c>
      <c r="D9" s="52">
        <v>7</v>
      </c>
      <c r="E9" s="52"/>
      <c r="F9" s="52"/>
      <c r="G9" s="52"/>
      <c r="H9" s="52"/>
      <c r="I9" s="52">
        <v>28</v>
      </c>
      <c r="J9" s="52"/>
      <c r="K9" s="52"/>
      <c r="L9" s="52">
        <v>92</v>
      </c>
    </row>
    <row r="10" spans="1:12" x14ac:dyDescent="0.25">
      <c r="A10" s="51" t="s">
        <v>120</v>
      </c>
      <c r="B10" s="52"/>
      <c r="C10" s="52"/>
      <c r="D10" s="52"/>
      <c r="E10" s="52">
        <v>34</v>
      </c>
      <c r="F10" s="52"/>
      <c r="G10" s="52">
        <v>15</v>
      </c>
      <c r="H10" s="52">
        <v>132</v>
      </c>
      <c r="I10" s="52">
        <v>130</v>
      </c>
      <c r="J10" s="52">
        <v>106</v>
      </c>
      <c r="K10" s="52">
        <v>19</v>
      </c>
      <c r="L10" s="52">
        <v>436</v>
      </c>
    </row>
    <row r="11" spans="1:12" x14ac:dyDescent="0.25">
      <c r="A11" s="51" t="s">
        <v>118</v>
      </c>
      <c r="B11" s="52"/>
      <c r="C11" s="52">
        <v>34</v>
      </c>
      <c r="D11" s="52">
        <v>32</v>
      </c>
      <c r="E11" s="52">
        <v>24</v>
      </c>
      <c r="F11" s="52">
        <v>81</v>
      </c>
      <c r="G11" s="52"/>
      <c r="H11" s="52"/>
      <c r="I11" s="52">
        <v>84</v>
      </c>
      <c r="J11" s="52">
        <v>124</v>
      </c>
      <c r="K11" s="52"/>
      <c r="L11" s="52">
        <v>379</v>
      </c>
    </row>
    <row r="12" spans="1:12" x14ac:dyDescent="0.25">
      <c r="A12" s="51" t="s">
        <v>126</v>
      </c>
      <c r="B12" s="52"/>
      <c r="C12" s="52"/>
      <c r="D12" s="52"/>
      <c r="E12" s="52"/>
      <c r="F12" s="52"/>
      <c r="G12" s="52"/>
      <c r="H12" s="52">
        <v>58</v>
      </c>
      <c r="I12" s="52"/>
      <c r="J12" s="52">
        <v>99</v>
      </c>
      <c r="K12" s="52"/>
      <c r="L12" s="52">
        <v>157</v>
      </c>
    </row>
    <row r="13" spans="1:12" x14ac:dyDescent="0.25">
      <c r="A13" s="51" t="s">
        <v>124</v>
      </c>
      <c r="B13" s="52"/>
      <c r="C13" s="52"/>
      <c r="D13" s="52"/>
      <c r="E13" s="52"/>
      <c r="F13" s="52"/>
      <c r="G13" s="52">
        <v>110</v>
      </c>
      <c r="H13" s="52">
        <v>18</v>
      </c>
      <c r="I13" s="52"/>
      <c r="J13" s="52">
        <v>87</v>
      </c>
      <c r="K13" s="52">
        <v>48</v>
      </c>
      <c r="L13" s="52">
        <v>263</v>
      </c>
    </row>
    <row r="14" spans="1:12" x14ac:dyDescent="0.25">
      <c r="A14" s="51" t="s">
        <v>122</v>
      </c>
      <c r="B14" s="52"/>
      <c r="C14" s="52"/>
      <c r="D14" s="52"/>
      <c r="E14" s="52">
        <v>33</v>
      </c>
      <c r="F14" s="52"/>
      <c r="G14" s="52"/>
      <c r="H14" s="52">
        <v>19</v>
      </c>
      <c r="I14" s="52"/>
      <c r="J14" s="52"/>
      <c r="K14" s="52"/>
      <c r="L14" s="52">
        <v>52</v>
      </c>
    </row>
    <row r="15" spans="1:12" x14ac:dyDescent="0.25">
      <c r="A15" s="51" t="s">
        <v>117</v>
      </c>
      <c r="B15" s="52"/>
      <c r="C15" s="52">
        <v>200</v>
      </c>
      <c r="D15" s="52"/>
      <c r="E15" s="52"/>
      <c r="F15" s="52"/>
      <c r="G15" s="52"/>
      <c r="H15" s="52"/>
      <c r="I15" s="52">
        <v>80</v>
      </c>
      <c r="J15" s="52">
        <v>23</v>
      </c>
      <c r="K15" s="52"/>
      <c r="L15" s="52">
        <v>303</v>
      </c>
    </row>
    <row r="16" spans="1:12" x14ac:dyDescent="0.25">
      <c r="A16" s="51" t="s">
        <v>116</v>
      </c>
      <c r="B16" s="52"/>
      <c r="C16" s="52">
        <v>84</v>
      </c>
      <c r="D16" s="52">
        <v>66</v>
      </c>
      <c r="E16" s="52">
        <v>139</v>
      </c>
      <c r="F16" s="52">
        <v>180</v>
      </c>
      <c r="G16" s="52">
        <v>84</v>
      </c>
      <c r="H16" s="52">
        <v>144</v>
      </c>
      <c r="I16" s="52">
        <v>394</v>
      </c>
      <c r="J16" s="52">
        <v>250</v>
      </c>
      <c r="K16" s="52">
        <v>209</v>
      </c>
      <c r="L16" s="52">
        <v>1550</v>
      </c>
    </row>
    <row r="17" spans="1:12" x14ac:dyDescent="0.25">
      <c r="A17" s="51" t="s">
        <v>123</v>
      </c>
      <c r="B17" s="52"/>
      <c r="C17" s="52"/>
      <c r="D17" s="52"/>
      <c r="E17" s="52"/>
      <c r="F17" s="52"/>
      <c r="G17" s="52">
        <v>60</v>
      </c>
      <c r="H17" s="52"/>
      <c r="I17" s="52"/>
      <c r="J17" s="52"/>
      <c r="K17" s="52">
        <v>24</v>
      </c>
      <c r="L17" s="52">
        <v>84</v>
      </c>
    </row>
    <row r="18" spans="1:12" x14ac:dyDescent="0.25">
      <c r="A18" s="51" t="s">
        <v>135</v>
      </c>
      <c r="B18" s="52">
        <v>27</v>
      </c>
      <c r="C18" s="52">
        <v>348</v>
      </c>
      <c r="D18" s="52">
        <v>119</v>
      </c>
      <c r="E18" s="52">
        <v>230</v>
      </c>
      <c r="F18" s="52">
        <v>261</v>
      </c>
      <c r="G18" s="52">
        <v>312</v>
      </c>
      <c r="H18" s="52">
        <v>491</v>
      </c>
      <c r="I18" s="52">
        <v>808</v>
      </c>
      <c r="J18" s="52">
        <v>783</v>
      </c>
      <c r="K18" s="52">
        <v>334</v>
      </c>
      <c r="L18" s="52">
        <v>3713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workbookViewId="0">
      <selection activeCell="E111" sqref="E111"/>
    </sheetView>
  </sheetViews>
  <sheetFormatPr baseColWidth="10" defaultRowHeight="15" x14ac:dyDescent="0.25"/>
  <cols>
    <col min="1" max="1" width="23.28515625" customWidth="1"/>
    <col min="13" max="13" width="16.5703125" customWidth="1"/>
  </cols>
  <sheetData>
    <row r="1" spans="1:14" ht="45" x14ac:dyDescent="0.25">
      <c r="A1" s="1" t="s">
        <v>0</v>
      </c>
      <c r="B1" s="1" t="s">
        <v>109</v>
      </c>
      <c r="C1" s="36" t="s">
        <v>128</v>
      </c>
      <c r="D1" s="1" t="s">
        <v>130</v>
      </c>
      <c r="E1" s="9" t="s">
        <v>110</v>
      </c>
      <c r="F1" s="23" t="s">
        <v>112</v>
      </c>
      <c r="G1" s="15" t="s">
        <v>111</v>
      </c>
      <c r="H1" s="15" t="s">
        <v>132</v>
      </c>
      <c r="I1" s="15" t="s">
        <v>113</v>
      </c>
      <c r="J1" s="15" t="s">
        <v>114</v>
      </c>
      <c r="M1" t="s">
        <v>131</v>
      </c>
      <c r="N1" t="s">
        <v>133</v>
      </c>
    </row>
    <row r="2" spans="1:14" x14ac:dyDescent="0.25">
      <c r="A2" s="5" t="s">
        <v>47</v>
      </c>
      <c r="B2" s="7">
        <v>2016</v>
      </c>
      <c r="C2" s="37" t="s">
        <v>125</v>
      </c>
      <c r="D2" s="7">
        <v>23</v>
      </c>
      <c r="E2" s="13">
        <v>42583</v>
      </c>
      <c r="F2" s="30">
        <v>16</v>
      </c>
      <c r="G2" s="21">
        <v>43160</v>
      </c>
      <c r="H2" s="48"/>
      <c r="I2" s="35">
        <f t="shared" ref="I2:I33" si="0">DATEDIF(E2,G2,"M")</f>
        <v>19</v>
      </c>
      <c r="J2" s="35">
        <f t="shared" ref="J2:J33" si="1">I2-F2</f>
        <v>3</v>
      </c>
      <c r="L2">
        <v>2010</v>
      </c>
      <c r="M2" s="41">
        <f t="shared" ref="M2:M9" si="2">AVERAGEIF(Prog,L2,Retard)</f>
        <v>0</v>
      </c>
      <c r="N2" s="49" t="e">
        <f t="array" ref="N2">AVERAGE(IF(YEAR(Livraison)=L2,Retard))</f>
        <v>#DIV/0!</v>
      </c>
    </row>
    <row r="3" spans="1:14" x14ac:dyDescent="0.25">
      <c r="A3" s="2" t="s">
        <v>69</v>
      </c>
      <c r="B3" s="7">
        <v>2017</v>
      </c>
      <c r="C3" s="37" t="s">
        <v>125</v>
      </c>
      <c r="D3" s="7">
        <v>21</v>
      </c>
      <c r="E3" s="14">
        <v>43282</v>
      </c>
      <c r="F3" s="30">
        <v>16</v>
      </c>
      <c r="G3" s="21">
        <v>43800</v>
      </c>
      <c r="H3" s="48"/>
      <c r="I3" s="35">
        <f t="shared" si="0"/>
        <v>17</v>
      </c>
      <c r="J3" s="35">
        <f t="shared" si="1"/>
        <v>1</v>
      </c>
      <c r="L3">
        <v>2011</v>
      </c>
      <c r="M3" s="42">
        <f t="shared" si="2"/>
        <v>25.285714285714285</v>
      </c>
      <c r="N3" s="49" t="e">
        <f t="array" ref="N3">AVERAGE(IF(YEAR(Livraison)=L3,Retard))</f>
        <v>#DIV/0!</v>
      </c>
    </row>
    <row r="4" spans="1:14" x14ac:dyDescent="0.25">
      <c r="A4" s="6" t="s">
        <v>56</v>
      </c>
      <c r="B4" s="7">
        <v>2017</v>
      </c>
      <c r="C4" s="37" t="s">
        <v>127</v>
      </c>
      <c r="D4" s="7">
        <v>31</v>
      </c>
      <c r="E4" s="14">
        <v>43054</v>
      </c>
      <c r="F4" s="30">
        <v>12</v>
      </c>
      <c r="G4" s="21">
        <v>43449</v>
      </c>
      <c r="H4" s="48"/>
      <c r="I4" s="35">
        <f t="shared" si="0"/>
        <v>13</v>
      </c>
      <c r="J4" s="35">
        <f t="shared" si="1"/>
        <v>1</v>
      </c>
      <c r="L4">
        <v>2012</v>
      </c>
      <c r="M4" s="42">
        <f t="shared" si="2"/>
        <v>7.583333333333333</v>
      </c>
      <c r="N4" s="49">
        <f t="array" ref="N4">AVERAGE(IF(YEAR(Livraison)=L4,Retard))</f>
        <v>0</v>
      </c>
    </row>
    <row r="5" spans="1:14" x14ac:dyDescent="0.25">
      <c r="A5" s="3" t="s">
        <v>23</v>
      </c>
      <c r="B5" s="7">
        <v>2013</v>
      </c>
      <c r="C5" s="37" t="s">
        <v>121</v>
      </c>
      <c r="D5" s="7">
        <v>18</v>
      </c>
      <c r="E5" s="11">
        <v>41751</v>
      </c>
      <c r="F5" s="26">
        <v>15</v>
      </c>
      <c r="G5" s="19">
        <v>43069</v>
      </c>
      <c r="H5" s="46"/>
      <c r="I5" s="35">
        <f t="shared" si="0"/>
        <v>43</v>
      </c>
      <c r="J5" s="35">
        <f t="shared" si="1"/>
        <v>28</v>
      </c>
      <c r="L5">
        <v>2013</v>
      </c>
      <c r="M5" s="42">
        <f t="shared" si="2"/>
        <v>12.25</v>
      </c>
      <c r="N5" s="49" t="e">
        <f t="array" ref="N5">AVERAGE(IF(YEAR(Livraison)=L5,Retard))</f>
        <v>#NUM!</v>
      </c>
    </row>
    <row r="6" spans="1:14" x14ac:dyDescent="0.25">
      <c r="A6" s="3" t="s">
        <v>51</v>
      </c>
      <c r="B6" s="7">
        <v>2016</v>
      </c>
      <c r="C6" s="37" t="s">
        <v>121</v>
      </c>
      <c r="D6" s="7">
        <v>35</v>
      </c>
      <c r="E6" s="14">
        <v>43040</v>
      </c>
      <c r="F6" s="30">
        <v>16</v>
      </c>
      <c r="G6" s="21">
        <v>43556</v>
      </c>
      <c r="H6" s="48"/>
      <c r="I6" s="35">
        <f t="shared" si="0"/>
        <v>17</v>
      </c>
      <c r="J6" s="35">
        <f t="shared" si="1"/>
        <v>1</v>
      </c>
      <c r="L6">
        <v>2014</v>
      </c>
      <c r="M6" s="42">
        <f t="shared" si="2"/>
        <v>-1.1666666666666667</v>
      </c>
      <c r="N6" s="49">
        <f t="array" ref="N6">AVERAGE(IF(YEAR(Livraison)=L6,Retard))</f>
        <v>3.8571428571428572</v>
      </c>
    </row>
    <row r="7" spans="1:14" x14ac:dyDescent="0.25">
      <c r="A7" s="6" t="s">
        <v>57</v>
      </c>
      <c r="B7" s="7">
        <v>2017</v>
      </c>
      <c r="C7" s="37" t="s">
        <v>121</v>
      </c>
      <c r="D7" s="7">
        <v>6</v>
      </c>
      <c r="E7" s="14">
        <v>43054</v>
      </c>
      <c r="F7" s="30">
        <v>12</v>
      </c>
      <c r="G7" s="21">
        <v>43449</v>
      </c>
      <c r="H7" s="48"/>
      <c r="I7" s="35">
        <f t="shared" si="0"/>
        <v>13</v>
      </c>
      <c r="J7" s="35">
        <f t="shared" si="1"/>
        <v>1</v>
      </c>
      <c r="L7">
        <v>2015</v>
      </c>
      <c r="M7" s="42" t="e">
        <f t="shared" si="2"/>
        <v>#NUM!</v>
      </c>
      <c r="N7" s="49" t="e">
        <f t="array" ref="N7">AVERAGE(IF(YEAR(Livraison)=L7,Retard))</f>
        <v>#NUM!</v>
      </c>
    </row>
    <row r="8" spans="1:14" x14ac:dyDescent="0.25">
      <c r="A8" s="2" t="s">
        <v>67</v>
      </c>
      <c r="B8" s="7">
        <v>2016</v>
      </c>
      <c r="C8" s="37" t="s">
        <v>121</v>
      </c>
      <c r="D8" s="7">
        <v>18</v>
      </c>
      <c r="E8" s="14">
        <v>43252</v>
      </c>
      <c r="F8" s="30">
        <v>16</v>
      </c>
      <c r="G8" s="21">
        <v>43770</v>
      </c>
      <c r="H8" s="48"/>
      <c r="I8" s="35">
        <f t="shared" si="0"/>
        <v>17</v>
      </c>
      <c r="J8" s="35">
        <f t="shared" si="1"/>
        <v>1</v>
      </c>
      <c r="L8">
        <v>2016</v>
      </c>
      <c r="M8" s="42">
        <f t="shared" si="2"/>
        <v>1.625</v>
      </c>
      <c r="N8" s="49">
        <f t="array" ref="N8">AVERAGE(IF(YEAR(Livraison)=L8,Retard))</f>
        <v>5</v>
      </c>
    </row>
    <row r="9" spans="1:14" x14ac:dyDescent="0.25">
      <c r="A9" s="6" t="s">
        <v>73</v>
      </c>
      <c r="B9" s="7">
        <v>2018</v>
      </c>
      <c r="C9" s="37" t="s">
        <v>121</v>
      </c>
      <c r="D9" s="7">
        <v>34</v>
      </c>
      <c r="E9" s="14">
        <v>43388</v>
      </c>
      <c r="F9" s="30">
        <v>12</v>
      </c>
      <c r="G9" s="21">
        <v>43845</v>
      </c>
      <c r="H9" s="48"/>
      <c r="I9" s="35">
        <f t="shared" si="0"/>
        <v>15</v>
      </c>
      <c r="J9" s="35">
        <f t="shared" si="1"/>
        <v>3</v>
      </c>
      <c r="L9">
        <v>2017</v>
      </c>
      <c r="M9" s="42" t="e">
        <f t="shared" si="2"/>
        <v>#NUM!</v>
      </c>
      <c r="N9" s="49">
        <f t="array" ref="N9">AVERAGE(IF(YEAR(Livraison)=L9,Retard))</f>
        <v>166.11111111111111</v>
      </c>
    </row>
    <row r="10" spans="1:14" x14ac:dyDescent="0.25">
      <c r="A10" s="6" t="s">
        <v>89</v>
      </c>
      <c r="B10" s="7">
        <v>2019</v>
      </c>
      <c r="C10" s="37" t="s">
        <v>121</v>
      </c>
      <c r="D10" s="7">
        <v>16</v>
      </c>
      <c r="E10" s="14">
        <v>43753</v>
      </c>
      <c r="F10" s="30">
        <v>12</v>
      </c>
      <c r="G10" s="21">
        <v>44211</v>
      </c>
      <c r="H10" s="48"/>
      <c r="I10" s="35">
        <f t="shared" si="0"/>
        <v>15</v>
      </c>
      <c r="J10" s="35">
        <f t="shared" si="1"/>
        <v>3</v>
      </c>
    </row>
    <row r="11" spans="1:14" x14ac:dyDescent="0.25">
      <c r="A11" s="3" t="s">
        <v>12</v>
      </c>
      <c r="B11" s="7">
        <v>2012</v>
      </c>
      <c r="C11" s="37" t="s">
        <v>119</v>
      </c>
      <c r="D11" s="7">
        <v>14</v>
      </c>
      <c r="E11" s="12">
        <v>41309</v>
      </c>
      <c r="F11" s="26">
        <v>13</v>
      </c>
      <c r="G11" s="18">
        <v>41947</v>
      </c>
      <c r="H11" s="44">
        <v>2014</v>
      </c>
      <c r="I11" s="26">
        <f t="shared" si="0"/>
        <v>21</v>
      </c>
      <c r="J11" s="26">
        <f t="shared" si="1"/>
        <v>8</v>
      </c>
    </row>
    <row r="12" spans="1:14" ht="30" x14ac:dyDescent="0.25">
      <c r="A12" s="1" t="s">
        <v>36</v>
      </c>
      <c r="B12" s="8">
        <v>2014</v>
      </c>
      <c r="C12" s="38" t="s">
        <v>119</v>
      </c>
      <c r="D12" s="8">
        <v>16</v>
      </c>
      <c r="E12" s="11">
        <v>42488</v>
      </c>
      <c r="F12" s="26">
        <v>13</v>
      </c>
      <c r="G12" s="22">
        <v>42957</v>
      </c>
      <c r="H12" s="43">
        <v>2017</v>
      </c>
      <c r="I12" s="35">
        <f t="shared" si="0"/>
        <v>15</v>
      </c>
      <c r="J12" s="35">
        <f t="shared" si="1"/>
        <v>2</v>
      </c>
      <c r="L12" s="39" t="s">
        <v>129</v>
      </c>
    </row>
    <row r="13" spans="1:14" x14ac:dyDescent="0.25">
      <c r="A13" s="1" t="s">
        <v>37</v>
      </c>
      <c r="B13" s="8">
        <v>2014</v>
      </c>
      <c r="C13" s="38" t="s">
        <v>119</v>
      </c>
      <c r="D13" s="8">
        <v>9</v>
      </c>
      <c r="E13" s="11">
        <v>42500</v>
      </c>
      <c r="F13" s="26">
        <v>13</v>
      </c>
      <c r="G13" s="20">
        <v>43070</v>
      </c>
      <c r="H13" s="47"/>
      <c r="I13" s="35">
        <f t="shared" si="0"/>
        <v>18</v>
      </c>
      <c r="J13" s="35">
        <f t="shared" si="1"/>
        <v>5</v>
      </c>
      <c r="M13" s="40">
        <v>2017</v>
      </c>
      <c r="N13" s="40">
        <v>2018</v>
      </c>
    </row>
    <row r="14" spans="1:14" x14ac:dyDescent="0.25">
      <c r="A14" s="1" t="s">
        <v>39</v>
      </c>
      <c r="B14" s="7">
        <v>2014</v>
      </c>
      <c r="C14" s="37" t="s">
        <v>119</v>
      </c>
      <c r="D14" s="7">
        <v>30</v>
      </c>
      <c r="E14" s="11">
        <v>42772</v>
      </c>
      <c r="F14" s="25">
        <v>16</v>
      </c>
      <c r="G14" s="21">
        <v>43300</v>
      </c>
      <c r="H14" s="48"/>
      <c r="I14" s="35">
        <f t="shared" si="0"/>
        <v>17</v>
      </c>
      <c r="J14" s="35">
        <f t="shared" si="1"/>
        <v>1</v>
      </c>
      <c r="L14" s="37" t="s">
        <v>115</v>
      </c>
      <c r="M14" s="40">
        <f t="shared" ref="M14:N25" si="3">SUMPRODUCT((Commune=$L14)*(YEAR(Livraison)=M$13)*N_lgts)</f>
        <v>0</v>
      </c>
      <c r="N14">
        <f t="shared" si="3"/>
        <v>0</v>
      </c>
    </row>
    <row r="15" spans="1:14" x14ac:dyDescent="0.25">
      <c r="A15" s="1" t="s">
        <v>41</v>
      </c>
      <c r="B15" s="8">
        <v>2016</v>
      </c>
      <c r="C15" s="38" t="s">
        <v>119</v>
      </c>
      <c r="D15" s="8">
        <v>30</v>
      </c>
      <c r="E15" s="13">
        <v>42780</v>
      </c>
      <c r="F15" s="25">
        <v>16</v>
      </c>
      <c r="G15" s="21">
        <v>43295</v>
      </c>
      <c r="H15" s="48"/>
      <c r="I15" s="35">
        <f t="shared" si="0"/>
        <v>17</v>
      </c>
      <c r="J15" s="35">
        <f t="shared" si="1"/>
        <v>1</v>
      </c>
      <c r="L15" s="37" t="s">
        <v>116</v>
      </c>
      <c r="M15" s="40">
        <f t="shared" si="3"/>
        <v>84</v>
      </c>
      <c r="N15">
        <f t="shared" si="3"/>
        <v>144</v>
      </c>
    </row>
    <row r="16" spans="1:14" x14ac:dyDescent="0.25">
      <c r="A16" s="2" t="s">
        <v>46</v>
      </c>
      <c r="B16" s="7">
        <v>2015</v>
      </c>
      <c r="C16" s="37" t="s">
        <v>119</v>
      </c>
      <c r="D16" s="7">
        <v>18</v>
      </c>
      <c r="E16" s="14">
        <v>43023</v>
      </c>
      <c r="F16" s="30">
        <v>14</v>
      </c>
      <c r="G16" s="21">
        <v>43480</v>
      </c>
      <c r="H16" s="48"/>
      <c r="I16" s="35">
        <f t="shared" si="0"/>
        <v>15</v>
      </c>
      <c r="J16" s="35">
        <f t="shared" si="1"/>
        <v>1</v>
      </c>
      <c r="L16" s="37" t="s">
        <v>117</v>
      </c>
      <c r="M16" s="40">
        <f t="shared" si="3"/>
        <v>0</v>
      </c>
      <c r="N16">
        <f t="shared" si="3"/>
        <v>0</v>
      </c>
    </row>
    <row r="17" spans="1:14" x14ac:dyDescent="0.25">
      <c r="A17" s="2" t="s">
        <v>101</v>
      </c>
      <c r="B17" s="7">
        <v>2018</v>
      </c>
      <c r="C17" s="37" t="s">
        <v>119</v>
      </c>
      <c r="D17" s="7">
        <v>18</v>
      </c>
      <c r="E17" s="14">
        <v>43952</v>
      </c>
      <c r="F17" s="30">
        <v>18</v>
      </c>
      <c r="G17" s="21">
        <f>DATE(YEAR(E17),MONTH(E17)+F17,DAY(E17))</f>
        <v>44501</v>
      </c>
      <c r="H17" s="48"/>
      <c r="I17" s="35">
        <f>DATEDIF(E17,G17,"M")</f>
        <v>18</v>
      </c>
      <c r="J17" s="35">
        <f t="shared" si="1"/>
        <v>0</v>
      </c>
      <c r="L17" s="37" t="s">
        <v>118</v>
      </c>
      <c r="M17" s="40">
        <f t="shared" si="3"/>
        <v>0</v>
      </c>
      <c r="N17">
        <f t="shared" si="3"/>
        <v>0</v>
      </c>
    </row>
    <row r="18" spans="1:14" x14ac:dyDescent="0.25">
      <c r="A18" s="2" t="s">
        <v>102</v>
      </c>
      <c r="B18" s="7">
        <v>2018</v>
      </c>
      <c r="C18" s="37" t="s">
        <v>119</v>
      </c>
      <c r="D18" s="7">
        <v>30</v>
      </c>
      <c r="E18" s="14">
        <v>43539</v>
      </c>
      <c r="F18" s="30">
        <v>14</v>
      </c>
      <c r="G18" s="21">
        <f t="shared" ref="G18:G68" si="4">DATE(YEAR(E18),MONTH(E18)+F18,DAY(E18))</f>
        <v>43966</v>
      </c>
      <c r="H18" s="48"/>
      <c r="I18" s="35">
        <f t="shared" si="0"/>
        <v>14</v>
      </c>
      <c r="J18" s="35">
        <f t="shared" si="1"/>
        <v>0</v>
      </c>
      <c r="L18" s="37" t="s">
        <v>119</v>
      </c>
      <c r="M18" s="40">
        <f t="shared" si="3"/>
        <v>25</v>
      </c>
      <c r="N18">
        <f t="shared" si="3"/>
        <v>60</v>
      </c>
    </row>
    <row r="19" spans="1:14" x14ac:dyDescent="0.25">
      <c r="A19" s="2" t="s">
        <v>106</v>
      </c>
      <c r="B19" s="7">
        <v>2018</v>
      </c>
      <c r="C19" s="37" t="s">
        <v>119</v>
      </c>
      <c r="D19" s="7">
        <v>30</v>
      </c>
      <c r="E19" s="14">
        <v>43539</v>
      </c>
      <c r="F19" s="30">
        <v>14</v>
      </c>
      <c r="G19" s="21">
        <f t="shared" si="4"/>
        <v>43966</v>
      </c>
      <c r="H19" s="48"/>
      <c r="I19" s="35">
        <f t="shared" si="0"/>
        <v>14</v>
      </c>
      <c r="J19" s="35">
        <f t="shared" si="1"/>
        <v>0</v>
      </c>
      <c r="L19" s="37" t="s">
        <v>120</v>
      </c>
      <c r="M19" s="40">
        <f t="shared" si="3"/>
        <v>15</v>
      </c>
      <c r="N19">
        <f t="shared" si="3"/>
        <v>132</v>
      </c>
    </row>
    <row r="20" spans="1:14" x14ac:dyDescent="0.25">
      <c r="A20" s="2" t="s">
        <v>1</v>
      </c>
      <c r="B20" s="7">
        <v>2010</v>
      </c>
      <c r="C20" s="37" t="s">
        <v>115</v>
      </c>
      <c r="D20" s="7">
        <v>27</v>
      </c>
      <c r="E20" s="10">
        <v>40721</v>
      </c>
      <c r="F20" s="24">
        <v>15</v>
      </c>
      <c r="G20" s="16">
        <f t="shared" si="4"/>
        <v>41179</v>
      </c>
      <c r="H20" s="43">
        <v>2013</v>
      </c>
      <c r="I20" s="24">
        <f t="shared" si="0"/>
        <v>15</v>
      </c>
      <c r="J20" s="24">
        <f t="shared" si="1"/>
        <v>0</v>
      </c>
      <c r="L20" s="37" t="s">
        <v>121</v>
      </c>
      <c r="M20" s="40">
        <f t="shared" si="3"/>
        <v>18</v>
      </c>
      <c r="N20">
        <f t="shared" si="3"/>
        <v>6</v>
      </c>
    </row>
    <row r="21" spans="1:14" x14ac:dyDescent="0.25">
      <c r="A21" s="2" t="s">
        <v>8</v>
      </c>
      <c r="B21" s="7">
        <v>2010</v>
      </c>
      <c r="C21" s="37" t="s">
        <v>115</v>
      </c>
      <c r="D21" s="7">
        <v>30</v>
      </c>
      <c r="E21" s="10">
        <v>40945</v>
      </c>
      <c r="F21" s="24">
        <v>15</v>
      </c>
      <c r="G21" s="17">
        <f t="shared" si="4"/>
        <v>41400</v>
      </c>
      <c r="H21" s="44">
        <v>2014</v>
      </c>
      <c r="I21" s="24">
        <f t="shared" si="0"/>
        <v>15</v>
      </c>
      <c r="J21" s="24">
        <f t="shared" si="1"/>
        <v>0</v>
      </c>
      <c r="L21" s="37" t="s">
        <v>122</v>
      </c>
      <c r="M21" s="40">
        <f t="shared" si="3"/>
        <v>0</v>
      </c>
      <c r="N21">
        <f t="shared" si="3"/>
        <v>19</v>
      </c>
    </row>
    <row r="22" spans="1:14" x14ac:dyDescent="0.25">
      <c r="A22" s="3" t="s">
        <v>18</v>
      </c>
      <c r="B22" s="7">
        <v>2012</v>
      </c>
      <c r="C22" s="37" t="s">
        <v>115</v>
      </c>
      <c r="D22" s="7">
        <v>7</v>
      </c>
      <c r="E22" s="12">
        <v>41400</v>
      </c>
      <c r="F22" s="24">
        <v>10</v>
      </c>
      <c r="G22" s="18">
        <f t="shared" si="4"/>
        <v>41704</v>
      </c>
      <c r="H22" s="44">
        <v>2014</v>
      </c>
      <c r="I22" s="26">
        <f t="shared" si="0"/>
        <v>10</v>
      </c>
      <c r="J22" s="26">
        <f t="shared" si="1"/>
        <v>0</v>
      </c>
      <c r="L22" s="37" t="s">
        <v>123</v>
      </c>
      <c r="M22" s="40">
        <f t="shared" si="3"/>
        <v>60</v>
      </c>
      <c r="N22">
        <f t="shared" si="3"/>
        <v>0</v>
      </c>
    </row>
    <row r="23" spans="1:14" x14ac:dyDescent="0.25">
      <c r="A23" s="3" t="s">
        <v>52</v>
      </c>
      <c r="B23" s="7">
        <v>2016</v>
      </c>
      <c r="C23" s="37" t="s">
        <v>115</v>
      </c>
      <c r="D23" s="7">
        <v>28</v>
      </c>
      <c r="E23" s="14">
        <v>43040</v>
      </c>
      <c r="F23" s="30">
        <v>16</v>
      </c>
      <c r="G23" s="21">
        <f t="shared" si="4"/>
        <v>43525</v>
      </c>
      <c r="H23" s="48"/>
      <c r="I23" s="35">
        <f t="shared" si="0"/>
        <v>16</v>
      </c>
      <c r="J23" s="35">
        <f t="shared" si="1"/>
        <v>0</v>
      </c>
      <c r="L23" s="37" t="s">
        <v>124</v>
      </c>
      <c r="M23" s="40">
        <f t="shared" si="3"/>
        <v>110</v>
      </c>
      <c r="N23">
        <f t="shared" si="3"/>
        <v>18</v>
      </c>
    </row>
    <row r="24" spans="1:14" ht="30" x14ac:dyDescent="0.25">
      <c r="A24" s="1" t="s">
        <v>22</v>
      </c>
      <c r="B24" s="7">
        <v>2013</v>
      </c>
      <c r="C24" s="37" t="s">
        <v>120</v>
      </c>
      <c r="D24" s="7">
        <v>34</v>
      </c>
      <c r="E24" s="11">
        <v>41729</v>
      </c>
      <c r="F24" s="25">
        <v>18</v>
      </c>
      <c r="G24" s="19">
        <f t="shared" si="4"/>
        <v>42278</v>
      </c>
      <c r="H24" s="46"/>
      <c r="I24" s="35">
        <f t="shared" si="0"/>
        <v>18</v>
      </c>
      <c r="J24" s="35">
        <f t="shared" si="1"/>
        <v>0</v>
      </c>
      <c r="L24" s="37" t="s">
        <v>125</v>
      </c>
      <c r="M24" s="40">
        <f t="shared" si="3"/>
        <v>0</v>
      </c>
      <c r="N24">
        <f t="shared" si="3"/>
        <v>23</v>
      </c>
    </row>
    <row r="25" spans="1:14" x14ac:dyDescent="0.25">
      <c r="A25" s="3" t="s">
        <v>34</v>
      </c>
      <c r="B25" s="7">
        <v>2013</v>
      </c>
      <c r="C25" s="37" t="s">
        <v>120</v>
      </c>
      <c r="D25" s="7">
        <v>15</v>
      </c>
      <c r="E25" s="11">
        <v>42341</v>
      </c>
      <c r="F25" s="29">
        <v>13</v>
      </c>
      <c r="G25" s="22">
        <f t="shared" si="4"/>
        <v>42738</v>
      </c>
      <c r="H25" s="43">
        <v>2017</v>
      </c>
      <c r="I25" s="25">
        <f t="shared" si="0"/>
        <v>13</v>
      </c>
      <c r="J25" s="25">
        <f t="shared" si="1"/>
        <v>0</v>
      </c>
      <c r="L25" s="37" t="s">
        <v>126</v>
      </c>
      <c r="M25" s="40">
        <f t="shared" si="3"/>
        <v>0</v>
      </c>
      <c r="N25">
        <f t="shared" si="3"/>
        <v>58</v>
      </c>
    </row>
    <row r="26" spans="1:14" x14ac:dyDescent="0.25">
      <c r="A26" s="1" t="s">
        <v>38</v>
      </c>
      <c r="B26" s="7">
        <v>2015</v>
      </c>
      <c r="C26" s="37" t="s">
        <v>120</v>
      </c>
      <c r="D26" s="7">
        <v>55</v>
      </c>
      <c r="E26" s="13">
        <v>42767</v>
      </c>
      <c r="F26" s="31">
        <v>22</v>
      </c>
      <c r="G26" s="21">
        <f t="shared" si="4"/>
        <v>43435</v>
      </c>
      <c r="H26" s="48"/>
      <c r="I26" s="35">
        <f t="shared" si="0"/>
        <v>22</v>
      </c>
      <c r="J26" s="35">
        <f t="shared" si="1"/>
        <v>0</v>
      </c>
    </row>
    <row r="27" spans="1:14" x14ac:dyDescent="0.25">
      <c r="A27" s="2" t="s">
        <v>43</v>
      </c>
      <c r="B27" s="7">
        <v>2015</v>
      </c>
      <c r="C27" s="37" t="s">
        <v>120</v>
      </c>
      <c r="D27" s="7">
        <v>20</v>
      </c>
      <c r="E27" s="13">
        <v>42786</v>
      </c>
      <c r="F27" s="31">
        <v>14</v>
      </c>
      <c r="G27" s="21">
        <f t="shared" si="4"/>
        <v>43210</v>
      </c>
      <c r="H27" s="48"/>
      <c r="I27" s="35">
        <f t="shared" si="0"/>
        <v>14</v>
      </c>
      <c r="J27" s="35">
        <f t="shared" si="1"/>
        <v>0</v>
      </c>
    </row>
    <row r="28" spans="1:14" x14ac:dyDescent="0.25">
      <c r="A28" s="1" t="s">
        <v>44</v>
      </c>
      <c r="B28" s="7">
        <v>2014</v>
      </c>
      <c r="C28" s="37" t="s">
        <v>120</v>
      </c>
      <c r="D28" s="7">
        <v>21</v>
      </c>
      <c r="E28" s="12">
        <v>42933</v>
      </c>
      <c r="F28" s="32">
        <v>15</v>
      </c>
      <c r="G28" s="21">
        <f t="shared" si="4"/>
        <v>43390</v>
      </c>
      <c r="H28" s="48"/>
      <c r="I28" s="35">
        <f t="shared" si="0"/>
        <v>15</v>
      </c>
      <c r="J28" s="35">
        <f t="shared" si="1"/>
        <v>0</v>
      </c>
    </row>
    <row r="29" spans="1:14" x14ac:dyDescent="0.25">
      <c r="A29" s="6" t="s">
        <v>54</v>
      </c>
      <c r="B29" s="7">
        <v>2017</v>
      </c>
      <c r="C29" s="37" t="s">
        <v>120</v>
      </c>
      <c r="D29" s="7">
        <v>10</v>
      </c>
      <c r="E29" s="14">
        <v>43054</v>
      </c>
      <c r="F29" s="30">
        <v>12</v>
      </c>
      <c r="G29" s="21">
        <f t="shared" si="4"/>
        <v>43419</v>
      </c>
      <c r="H29" s="48"/>
      <c r="I29" s="35">
        <f t="shared" si="0"/>
        <v>12</v>
      </c>
      <c r="J29" s="35">
        <f t="shared" si="1"/>
        <v>0</v>
      </c>
    </row>
    <row r="30" spans="1:14" x14ac:dyDescent="0.25">
      <c r="A30" s="6" t="s">
        <v>55</v>
      </c>
      <c r="B30" s="7">
        <v>2017</v>
      </c>
      <c r="C30" s="37" t="s">
        <v>120</v>
      </c>
      <c r="D30" s="7">
        <v>26</v>
      </c>
      <c r="E30" s="14">
        <v>43054</v>
      </c>
      <c r="F30" s="30">
        <v>12</v>
      </c>
      <c r="G30" s="21">
        <f t="shared" si="4"/>
        <v>43419</v>
      </c>
      <c r="H30" s="48"/>
      <c r="I30" s="35">
        <f t="shared" si="0"/>
        <v>12</v>
      </c>
      <c r="J30" s="35">
        <f t="shared" si="1"/>
        <v>0</v>
      </c>
    </row>
    <row r="31" spans="1:14" x14ac:dyDescent="0.25">
      <c r="A31" s="2" t="s">
        <v>62</v>
      </c>
      <c r="B31" s="7">
        <v>2016</v>
      </c>
      <c r="C31" s="37" t="s">
        <v>120</v>
      </c>
      <c r="D31" s="7">
        <v>40</v>
      </c>
      <c r="E31" s="14">
        <v>43054</v>
      </c>
      <c r="F31" s="30">
        <v>16</v>
      </c>
      <c r="G31" s="21">
        <f t="shared" si="4"/>
        <v>43539</v>
      </c>
      <c r="H31" s="48"/>
      <c r="I31" s="35">
        <f t="shared" si="0"/>
        <v>16</v>
      </c>
      <c r="J31" s="35">
        <f t="shared" si="1"/>
        <v>0</v>
      </c>
    </row>
    <row r="32" spans="1:14" x14ac:dyDescent="0.25">
      <c r="A32" s="1" t="s">
        <v>64</v>
      </c>
      <c r="B32" s="8">
        <v>2017</v>
      </c>
      <c r="C32" s="38" t="s">
        <v>120</v>
      </c>
      <c r="D32" s="8">
        <v>37</v>
      </c>
      <c r="E32" s="14">
        <v>43115</v>
      </c>
      <c r="F32" s="30">
        <v>16</v>
      </c>
      <c r="G32" s="21">
        <f t="shared" si="4"/>
        <v>43600</v>
      </c>
      <c r="H32" s="48"/>
      <c r="I32" s="35">
        <f t="shared" si="0"/>
        <v>16</v>
      </c>
      <c r="J32" s="35">
        <f t="shared" si="1"/>
        <v>0</v>
      </c>
    </row>
    <row r="33" spans="1:10" x14ac:dyDescent="0.25">
      <c r="A33" s="6" t="s">
        <v>71</v>
      </c>
      <c r="B33" s="7">
        <v>2018</v>
      </c>
      <c r="C33" s="37" t="s">
        <v>120</v>
      </c>
      <c r="D33" s="7">
        <v>23</v>
      </c>
      <c r="E33" s="14">
        <v>43388</v>
      </c>
      <c r="F33" s="30">
        <v>12</v>
      </c>
      <c r="G33" s="21">
        <f t="shared" si="4"/>
        <v>43753</v>
      </c>
      <c r="H33" s="48"/>
      <c r="I33" s="35">
        <f t="shared" si="0"/>
        <v>12</v>
      </c>
      <c r="J33" s="35">
        <f t="shared" si="1"/>
        <v>0</v>
      </c>
    </row>
    <row r="34" spans="1:10" x14ac:dyDescent="0.25">
      <c r="A34" s="6" t="s">
        <v>72</v>
      </c>
      <c r="B34" s="7">
        <v>2018</v>
      </c>
      <c r="C34" s="37" t="s">
        <v>120</v>
      </c>
      <c r="D34" s="7">
        <v>30</v>
      </c>
      <c r="E34" s="14">
        <v>43388</v>
      </c>
      <c r="F34" s="30">
        <v>12</v>
      </c>
      <c r="G34" s="21">
        <f t="shared" si="4"/>
        <v>43753</v>
      </c>
      <c r="H34" s="48"/>
      <c r="I34" s="35">
        <f t="shared" ref="I34:I65" si="5">DATEDIF(E34,G34,"M")</f>
        <v>12</v>
      </c>
      <c r="J34" s="35">
        <f t="shared" ref="J34:J65" si="6">I34-F34</f>
        <v>0</v>
      </c>
    </row>
    <row r="35" spans="1:10" x14ac:dyDescent="0.25">
      <c r="A35" s="6" t="s">
        <v>91</v>
      </c>
      <c r="B35" s="7">
        <v>2019</v>
      </c>
      <c r="C35" s="37" t="s">
        <v>120</v>
      </c>
      <c r="D35" s="7">
        <v>30</v>
      </c>
      <c r="E35" s="14">
        <v>43753</v>
      </c>
      <c r="F35" s="30">
        <v>12</v>
      </c>
      <c r="G35" s="21">
        <f t="shared" si="4"/>
        <v>44119</v>
      </c>
      <c r="H35" s="48"/>
      <c r="I35" s="35">
        <f t="shared" si="5"/>
        <v>12</v>
      </c>
      <c r="J35" s="35">
        <f t="shared" si="6"/>
        <v>0</v>
      </c>
    </row>
    <row r="36" spans="1:10" x14ac:dyDescent="0.25">
      <c r="A36" s="6" t="s">
        <v>92</v>
      </c>
      <c r="B36" s="7">
        <v>2019</v>
      </c>
      <c r="C36" s="37" t="s">
        <v>120</v>
      </c>
      <c r="D36" s="7">
        <v>32</v>
      </c>
      <c r="E36" s="14">
        <v>43753</v>
      </c>
      <c r="F36" s="30">
        <v>12</v>
      </c>
      <c r="G36" s="21">
        <f t="shared" si="4"/>
        <v>44119</v>
      </c>
      <c r="H36" s="48"/>
      <c r="I36" s="35">
        <f t="shared" si="5"/>
        <v>12</v>
      </c>
      <c r="J36" s="35">
        <f t="shared" si="6"/>
        <v>0</v>
      </c>
    </row>
    <row r="37" spans="1:10" x14ac:dyDescent="0.25">
      <c r="A37" s="6" t="s">
        <v>93</v>
      </c>
      <c r="B37" s="7">
        <v>2019</v>
      </c>
      <c r="C37" s="37" t="s">
        <v>120</v>
      </c>
      <c r="D37" s="7">
        <v>18</v>
      </c>
      <c r="E37" s="14">
        <v>43753</v>
      </c>
      <c r="F37" s="30">
        <v>12</v>
      </c>
      <c r="G37" s="21">
        <f t="shared" si="4"/>
        <v>44119</v>
      </c>
      <c r="H37" s="48"/>
      <c r="I37" s="35">
        <f t="shared" si="5"/>
        <v>12</v>
      </c>
      <c r="J37" s="35">
        <f t="shared" si="6"/>
        <v>0</v>
      </c>
    </row>
    <row r="38" spans="1:10" x14ac:dyDescent="0.25">
      <c r="A38" s="6" t="s">
        <v>94</v>
      </c>
      <c r="B38" s="7">
        <v>2019</v>
      </c>
      <c r="C38" s="37" t="s">
        <v>120</v>
      </c>
      <c r="D38" s="7">
        <v>26</v>
      </c>
      <c r="E38" s="14">
        <v>43753</v>
      </c>
      <c r="F38" s="30">
        <v>12</v>
      </c>
      <c r="G38" s="21">
        <f t="shared" si="4"/>
        <v>44119</v>
      </c>
      <c r="H38" s="48"/>
      <c r="I38" s="35">
        <f t="shared" si="5"/>
        <v>12</v>
      </c>
      <c r="J38" s="35">
        <f t="shared" si="6"/>
        <v>0</v>
      </c>
    </row>
    <row r="39" spans="1:10" x14ac:dyDescent="0.25">
      <c r="A39" s="1" t="s">
        <v>96</v>
      </c>
      <c r="B39" s="7">
        <v>2019</v>
      </c>
      <c r="C39" s="37" t="s">
        <v>120</v>
      </c>
      <c r="D39" s="7">
        <v>19</v>
      </c>
      <c r="E39" s="14">
        <v>43814</v>
      </c>
      <c r="F39" s="30">
        <v>14</v>
      </c>
      <c r="G39" s="21">
        <f t="shared" si="4"/>
        <v>44242</v>
      </c>
      <c r="H39" s="48"/>
      <c r="I39" s="35">
        <f t="shared" si="5"/>
        <v>14</v>
      </c>
      <c r="J39" s="35">
        <f t="shared" si="6"/>
        <v>0</v>
      </c>
    </row>
    <row r="40" spans="1:10" x14ac:dyDescent="0.25">
      <c r="A40" s="2" t="s">
        <v>6</v>
      </c>
      <c r="B40" s="7">
        <v>2011</v>
      </c>
      <c r="C40" s="37" t="s">
        <v>118</v>
      </c>
      <c r="D40" s="7">
        <v>16</v>
      </c>
      <c r="E40" s="10">
        <v>40940</v>
      </c>
      <c r="F40" s="24">
        <v>13</v>
      </c>
      <c r="G40" s="16">
        <f t="shared" si="4"/>
        <v>41334</v>
      </c>
      <c r="H40" s="44">
        <v>2014</v>
      </c>
      <c r="I40" s="24">
        <f t="shared" si="5"/>
        <v>13</v>
      </c>
      <c r="J40" s="24">
        <f t="shared" si="6"/>
        <v>0</v>
      </c>
    </row>
    <row r="41" spans="1:10" x14ac:dyDescent="0.25">
      <c r="A41" s="2" t="s">
        <v>7</v>
      </c>
      <c r="B41" s="7">
        <v>2011</v>
      </c>
      <c r="C41" s="37" t="s">
        <v>118</v>
      </c>
      <c r="D41" s="7">
        <v>4</v>
      </c>
      <c r="E41" s="10">
        <v>40940</v>
      </c>
      <c r="F41" s="24">
        <v>13</v>
      </c>
      <c r="G41" s="16">
        <f t="shared" si="4"/>
        <v>41334</v>
      </c>
      <c r="H41" s="44">
        <v>2014</v>
      </c>
      <c r="I41" s="24">
        <f t="shared" si="5"/>
        <v>13</v>
      </c>
      <c r="J41" s="24">
        <f t="shared" si="6"/>
        <v>0</v>
      </c>
    </row>
    <row r="42" spans="1:10" x14ac:dyDescent="0.25">
      <c r="A42" s="2" t="s">
        <v>9</v>
      </c>
      <c r="B42" s="7">
        <v>2011</v>
      </c>
      <c r="C42" s="37" t="s">
        <v>118</v>
      </c>
      <c r="D42" s="7">
        <v>14</v>
      </c>
      <c r="E42" s="10">
        <v>40970</v>
      </c>
      <c r="F42" s="24">
        <v>12</v>
      </c>
      <c r="G42" s="16">
        <f t="shared" si="4"/>
        <v>41335</v>
      </c>
      <c r="H42" s="44">
        <v>2014</v>
      </c>
      <c r="I42" s="24">
        <f t="shared" si="5"/>
        <v>12</v>
      </c>
      <c r="J42" s="24">
        <f t="shared" si="6"/>
        <v>0</v>
      </c>
    </row>
    <row r="43" spans="1:10" x14ac:dyDescent="0.25">
      <c r="A43" s="3" t="s">
        <v>10</v>
      </c>
      <c r="B43" s="7">
        <v>2012</v>
      </c>
      <c r="C43" s="37" t="s">
        <v>118</v>
      </c>
      <c r="D43" s="7">
        <v>22</v>
      </c>
      <c r="E43" s="11">
        <v>41295</v>
      </c>
      <c r="F43" s="25">
        <v>13</v>
      </c>
      <c r="G43" s="16">
        <f t="shared" si="4"/>
        <v>41691</v>
      </c>
      <c r="H43" s="43">
        <v>2016</v>
      </c>
      <c r="I43" s="26">
        <f t="shared" si="5"/>
        <v>13</v>
      </c>
      <c r="J43" s="26">
        <f t="shared" si="6"/>
        <v>0</v>
      </c>
    </row>
    <row r="44" spans="1:10" x14ac:dyDescent="0.25">
      <c r="A44" s="3" t="s">
        <v>20</v>
      </c>
      <c r="B44" s="7">
        <v>2012</v>
      </c>
      <c r="C44" s="37" t="s">
        <v>118</v>
      </c>
      <c r="D44" s="7">
        <v>10</v>
      </c>
      <c r="E44" s="11">
        <v>41451</v>
      </c>
      <c r="F44" s="25">
        <v>14</v>
      </c>
      <c r="G44" s="16">
        <f t="shared" si="4"/>
        <v>41877</v>
      </c>
      <c r="H44" s="43">
        <v>2015</v>
      </c>
      <c r="I44" s="24">
        <f t="shared" si="5"/>
        <v>14</v>
      </c>
      <c r="J44" s="24">
        <f t="shared" si="6"/>
        <v>0</v>
      </c>
    </row>
    <row r="45" spans="1:10" x14ac:dyDescent="0.25">
      <c r="A45" s="3" t="s">
        <v>21</v>
      </c>
      <c r="B45" s="7">
        <v>2012</v>
      </c>
      <c r="C45" s="37" t="s">
        <v>118</v>
      </c>
      <c r="D45" s="7">
        <v>24</v>
      </c>
      <c r="E45" s="11">
        <v>41572</v>
      </c>
      <c r="F45" s="26">
        <v>17</v>
      </c>
      <c r="G45" s="16">
        <f t="shared" si="4"/>
        <v>42088</v>
      </c>
      <c r="H45" s="43">
        <v>2016</v>
      </c>
      <c r="I45" s="26">
        <f t="shared" si="5"/>
        <v>17</v>
      </c>
      <c r="J45" s="26">
        <f t="shared" si="6"/>
        <v>0</v>
      </c>
    </row>
    <row r="46" spans="1:10" x14ac:dyDescent="0.25">
      <c r="A46" s="3" t="s">
        <v>26</v>
      </c>
      <c r="B46" s="7">
        <v>2013</v>
      </c>
      <c r="C46" s="37" t="s">
        <v>118</v>
      </c>
      <c r="D46" s="7">
        <v>37</v>
      </c>
      <c r="E46" s="11">
        <v>41801</v>
      </c>
      <c r="F46" s="25">
        <v>24</v>
      </c>
      <c r="G46" s="16">
        <f t="shared" si="4"/>
        <v>42532</v>
      </c>
      <c r="H46" s="43">
        <v>2016</v>
      </c>
      <c r="I46" s="35">
        <f t="shared" si="5"/>
        <v>24</v>
      </c>
      <c r="J46" s="35">
        <f t="shared" si="6"/>
        <v>0</v>
      </c>
    </row>
    <row r="47" spans="1:10" x14ac:dyDescent="0.25">
      <c r="A47" s="3" t="s">
        <v>27</v>
      </c>
      <c r="B47" s="7">
        <v>2013</v>
      </c>
      <c r="C47" s="37" t="s">
        <v>118</v>
      </c>
      <c r="D47" s="7">
        <v>44</v>
      </c>
      <c r="E47" s="11">
        <v>41801</v>
      </c>
      <c r="F47" s="25">
        <v>24</v>
      </c>
      <c r="G47" s="16">
        <f t="shared" si="4"/>
        <v>42532</v>
      </c>
      <c r="H47" s="43">
        <v>2016</v>
      </c>
      <c r="I47" s="35">
        <f t="shared" si="5"/>
        <v>24</v>
      </c>
      <c r="J47" s="35">
        <f t="shared" si="6"/>
        <v>0</v>
      </c>
    </row>
    <row r="48" spans="1:10" x14ac:dyDescent="0.25">
      <c r="A48" s="2" t="s">
        <v>66</v>
      </c>
      <c r="B48" s="7">
        <v>2017</v>
      </c>
      <c r="C48" s="37" t="s">
        <v>118</v>
      </c>
      <c r="D48" s="7">
        <v>84</v>
      </c>
      <c r="E48" s="14">
        <v>43146</v>
      </c>
      <c r="F48" s="30">
        <v>22</v>
      </c>
      <c r="G48" s="21">
        <f t="shared" si="4"/>
        <v>43814</v>
      </c>
      <c r="H48" s="48"/>
      <c r="I48" s="35">
        <f t="shared" si="5"/>
        <v>22</v>
      </c>
      <c r="J48" s="35">
        <f t="shared" si="6"/>
        <v>0</v>
      </c>
    </row>
    <row r="49" spans="1:10" x14ac:dyDescent="0.25">
      <c r="A49" s="1" t="s">
        <v>74</v>
      </c>
      <c r="B49" s="8">
        <v>2017</v>
      </c>
      <c r="C49" s="38" t="s">
        <v>118</v>
      </c>
      <c r="D49" s="8">
        <v>19</v>
      </c>
      <c r="E49" s="14">
        <v>43480</v>
      </c>
      <c r="F49" s="30">
        <v>18</v>
      </c>
      <c r="G49" s="21">
        <f t="shared" si="4"/>
        <v>44027</v>
      </c>
      <c r="H49" s="48"/>
      <c r="I49" s="35">
        <f t="shared" si="5"/>
        <v>18</v>
      </c>
      <c r="J49" s="35">
        <f t="shared" si="6"/>
        <v>0</v>
      </c>
    </row>
    <row r="50" spans="1:10" x14ac:dyDescent="0.25">
      <c r="A50" s="2" t="s">
        <v>79</v>
      </c>
      <c r="B50" s="7">
        <v>2019</v>
      </c>
      <c r="C50" s="37" t="s">
        <v>118</v>
      </c>
      <c r="D50" s="7">
        <v>49</v>
      </c>
      <c r="E50" s="14">
        <v>43497</v>
      </c>
      <c r="F50" s="30">
        <v>16</v>
      </c>
      <c r="G50" s="21">
        <f t="shared" si="4"/>
        <v>43983</v>
      </c>
      <c r="H50" s="48"/>
      <c r="I50" s="35">
        <f t="shared" si="5"/>
        <v>16</v>
      </c>
      <c r="J50" s="35">
        <f t="shared" si="6"/>
        <v>0</v>
      </c>
    </row>
    <row r="51" spans="1:10" x14ac:dyDescent="0.25">
      <c r="A51" s="2" t="s">
        <v>87</v>
      </c>
      <c r="B51" s="7">
        <v>2018</v>
      </c>
      <c r="C51" s="37" t="s">
        <v>118</v>
      </c>
      <c r="D51" s="7">
        <v>22</v>
      </c>
      <c r="E51" s="14">
        <v>43647</v>
      </c>
      <c r="F51" s="30">
        <v>16</v>
      </c>
      <c r="G51" s="21">
        <f t="shared" si="4"/>
        <v>44136</v>
      </c>
      <c r="H51" s="48"/>
      <c r="I51" s="35">
        <f t="shared" si="5"/>
        <v>16</v>
      </c>
      <c r="J51" s="35">
        <f t="shared" si="6"/>
        <v>0</v>
      </c>
    </row>
    <row r="52" spans="1:10" x14ac:dyDescent="0.25">
      <c r="A52" s="2" t="s">
        <v>88</v>
      </c>
      <c r="B52" s="7">
        <v>2018</v>
      </c>
      <c r="C52" s="37" t="s">
        <v>118</v>
      </c>
      <c r="D52" s="7">
        <v>34</v>
      </c>
      <c r="E52" s="14">
        <v>43647</v>
      </c>
      <c r="F52" s="30">
        <v>16</v>
      </c>
      <c r="G52" s="21">
        <f t="shared" si="4"/>
        <v>44136</v>
      </c>
      <c r="H52" s="48"/>
      <c r="I52" s="35">
        <f t="shared" si="5"/>
        <v>16</v>
      </c>
      <c r="J52" s="35">
        <f t="shared" si="6"/>
        <v>0</v>
      </c>
    </row>
    <row r="53" spans="1:10" x14ac:dyDescent="0.25">
      <c r="A53" s="2" t="s">
        <v>42</v>
      </c>
      <c r="B53" s="7">
        <v>2015</v>
      </c>
      <c r="C53" s="37" t="s">
        <v>126</v>
      </c>
      <c r="D53" s="7">
        <v>12</v>
      </c>
      <c r="E53" s="13">
        <v>42782</v>
      </c>
      <c r="F53" s="31">
        <v>19</v>
      </c>
      <c r="G53" s="21">
        <f t="shared" si="4"/>
        <v>43359</v>
      </c>
      <c r="H53" s="48"/>
      <c r="I53" s="35">
        <f t="shared" si="5"/>
        <v>19</v>
      </c>
      <c r="J53" s="35">
        <f t="shared" si="6"/>
        <v>0</v>
      </c>
    </row>
    <row r="54" spans="1:10" x14ac:dyDescent="0.25">
      <c r="A54" s="2" t="s">
        <v>42</v>
      </c>
      <c r="B54" s="7">
        <v>2015</v>
      </c>
      <c r="C54" s="37" t="s">
        <v>126</v>
      </c>
      <c r="D54" s="7">
        <v>46</v>
      </c>
      <c r="E54" s="13">
        <v>42782</v>
      </c>
      <c r="F54" s="31">
        <v>19</v>
      </c>
      <c r="G54" s="21">
        <f t="shared" si="4"/>
        <v>43359</v>
      </c>
      <c r="H54" s="48"/>
      <c r="I54" s="35">
        <f t="shared" si="5"/>
        <v>19</v>
      </c>
      <c r="J54" s="35">
        <f t="shared" si="6"/>
        <v>0</v>
      </c>
    </row>
    <row r="55" spans="1:10" x14ac:dyDescent="0.25">
      <c r="A55" s="2" t="s">
        <v>81</v>
      </c>
      <c r="B55" s="7">
        <v>2019</v>
      </c>
      <c r="C55" s="37" t="s">
        <v>126</v>
      </c>
      <c r="D55" s="7">
        <v>0</v>
      </c>
      <c r="E55" s="14">
        <v>43497</v>
      </c>
      <c r="F55" s="30">
        <v>16</v>
      </c>
      <c r="G55" s="21">
        <f t="shared" si="4"/>
        <v>43983</v>
      </c>
      <c r="H55" s="48"/>
      <c r="I55" s="35">
        <f t="shared" si="5"/>
        <v>16</v>
      </c>
      <c r="J55" s="35">
        <f t="shared" si="6"/>
        <v>0</v>
      </c>
    </row>
    <row r="56" spans="1:10" x14ac:dyDescent="0.25">
      <c r="A56" s="2" t="s">
        <v>82</v>
      </c>
      <c r="B56" s="7">
        <v>2019</v>
      </c>
      <c r="C56" s="37" t="s">
        <v>126</v>
      </c>
      <c r="D56" s="7">
        <v>0</v>
      </c>
      <c r="E56" s="14">
        <v>43497</v>
      </c>
      <c r="F56" s="30">
        <v>16</v>
      </c>
      <c r="G56" s="21">
        <f t="shared" si="4"/>
        <v>43983</v>
      </c>
      <c r="H56" s="48"/>
      <c r="I56" s="35">
        <f t="shared" si="5"/>
        <v>16</v>
      </c>
      <c r="J56" s="35">
        <f t="shared" si="6"/>
        <v>0</v>
      </c>
    </row>
    <row r="57" spans="1:10" x14ac:dyDescent="0.25">
      <c r="A57" s="1" t="s">
        <v>86</v>
      </c>
      <c r="B57" s="7">
        <v>2018</v>
      </c>
      <c r="C57" s="37" t="s">
        <v>126</v>
      </c>
      <c r="D57" s="7">
        <v>38</v>
      </c>
      <c r="E57" s="14">
        <v>43539</v>
      </c>
      <c r="F57" s="30">
        <v>16</v>
      </c>
      <c r="G57" s="21">
        <f t="shared" si="4"/>
        <v>44027</v>
      </c>
      <c r="H57" s="48"/>
      <c r="I57" s="35">
        <f t="shared" si="5"/>
        <v>16</v>
      </c>
      <c r="J57" s="35">
        <f t="shared" si="6"/>
        <v>0</v>
      </c>
    </row>
    <row r="58" spans="1:10" x14ac:dyDescent="0.25">
      <c r="A58" s="2" t="s">
        <v>103</v>
      </c>
      <c r="B58" s="7">
        <v>2017</v>
      </c>
      <c r="C58" s="37" t="s">
        <v>126</v>
      </c>
      <c r="D58" s="7">
        <v>29</v>
      </c>
      <c r="E58" s="14">
        <v>43539</v>
      </c>
      <c r="F58" s="30">
        <v>18</v>
      </c>
      <c r="G58" s="21">
        <f t="shared" si="4"/>
        <v>44089</v>
      </c>
      <c r="H58" s="48"/>
      <c r="I58" s="35">
        <f t="shared" si="5"/>
        <v>18</v>
      </c>
      <c r="J58" s="35">
        <f t="shared" si="6"/>
        <v>0</v>
      </c>
    </row>
    <row r="59" spans="1:10" x14ac:dyDescent="0.25">
      <c r="A59" s="2" t="s">
        <v>108</v>
      </c>
      <c r="B59" s="7">
        <v>2018</v>
      </c>
      <c r="C59" s="37" t="s">
        <v>126</v>
      </c>
      <c r="D59" s="7">
        <v>32</v>
      </c>
      <c r="E59" s="14">
        <v>43539</v>
      </c>
      <c r="F59" s="30">
        <v>16</v>
      </c>
      <c r="G59" s="21">
        <f t="shared" si="4"/>
        <v>44027</v>
      </c>
      <c r="H59" s="48"/>
      <c r="I59" s="35">
        <f t="shared" si="5"/>
        <v>16</v>
      </c>
      <c r="J59" s="35">
        <f t="shared" si="6"/>
        <v>0</v>
      </c>
    </row>
    <row r="60" spans="1:10" x14ac:dyDescent="0.25">
      <c r="A60" s="3" t="s">
        <v>32</v>
      </c>
      <c r="B60" s="7">
        <v>2013</v>
      </c>
      <c r="C60" s="37" t="s">
        <v>124</v>
      </c>
      <c r="D60" s="7">
        <v>27</v>
      </c>
      <c r="E60" s="11">
        <v>42139</v>
      </c>
      <c r="F60" s="25">
        <v>24</v>
      </c>
      <c r="G60" s="21">
        <v>43023</v>
      </c>
      <c r="H60" s="48"/>
      <c r="I60" s="35">
        <f t="shared" si="5"/>
        <v>29</v>
      </c>
      <c r="J60" s="35">
        <f t="shared" si="6"/>
        <v>5</v>
      </c>
    </row>
    <row r="61" spans="1:10" x14ac:dyDescent="0.25">
      <c r="A61" s="3" t="s">
        <v>33</v>
      </c>
      <c r="B61" s="7">
        <v>2013</v>
      </c>
      <c r="C61" s="37" t="s">
        <v>124</v>
      </c>
      <c r="D61" s="7">
        <v>83</v>
      </c>
      <c r="E61" s="11">
        <v>42139</v>
      </c>
      <c r="F61" s="28">
        <v>24</v>
      </c>
      <c r="G61" s="21">
        <f t="shared" si="4"/>
        <v>42870</v>
      </c>
      <c r="H61" s="48"/>
      <c r="I61" s="35">
        <f t="shared" si="5"/>
        <v>24</v>
      </c>
      <c r="J61" s="35">
        <f t="shared" si="6"/>
        <v>0</v>
      </c>
    </row>
    <row r="62" spans="1:10" x14ac:dyDescent="0.25">
      <c r="A62" s="2" t="s">
        <v>40</v>
      </c>
      <c r="B62" s="7">
        <v>2015</v>
      </c>
      <c r="C62" s="37" t="s">
        <v>124</v>
      </c>
      <c r="D62" s="7">
        <v>18</v>
      </c>
      <c r="E62" s="13">
        <v>42772</v>
      </c>
      <c r="F62" s="31">
        <v>16</v>
      </c>
      <c r="G62" s="21">
        <f t="shared" si="4"/>
        <v>43257</v>
      </c>
      <c r="H62" s="48"/>
      <c r="I62" s="35">
        <f t="shared" si="5"/>
        <v>16</v>
      </c>
      <c r="J62" s="35">
        <f t="shared" si="6"/>
        <v>0</v>
      </c>
    </row>
    <row r="63" spans="1:10" x14ac:dyDescent="0.25">
      <c r="A63" s="2" t="s">
        <v>75</v>
      </c>
      <c r="B63" s="7">
        <v>2019</v>
      </c>
      <c r="C63" s="37" t="s">
        <v>124</v>
      </c>
      <c r="D63" s="7">
        <v>0</v>
      </c>
      <c r="E63" s="14">
        <v>43497</v>
      </c>
      <c r="F63" s="30">
        <v>16</v>
      </c>
      <c r="G63" s="21">
        <f t="shared" si="4"/>
        <v>43983</v>
      </c>
      <c r="H63" s="48"/>
      <c r="I63" s="35">
        <f t="shared" si="5"/>
        <v>16</v>
      </c>
      <c r="J63" s="35">
        <f t="shared" si="6"/>
        <v>0</v>
      </c>
    </row>
    <row r="64" spans="1:10" x14ac:dyDescent="0.25">
      <c r="A64" s="2" t="s">
        <v>80</v>
      </c>
      <c r="B64" s="7">
        <v>2019</v>
      </c>
      <c r="C64" s="37" t="s">
        <v>124</v>
      </c>
      <c r="D64" s="7">
        <v>47</v>
      </c>
      <c r="E64" s="14">
        <v>43497</v>
      </c>
      <c r="F64" s="30">
        <v>16</v>
      </c>
      <c r="G64" s="21">
        <f t="shared" si="4"/>
        <v>43983</v>
      </c>
      <c r="H64" s="48"/>
      <c r="I64" s="35">
        <f t="shared" si="5"/>
        <v>16</v>
      </c>
      <c r="J64" s="35">
        <f t="shared" si="6"/>
        <v>0</v>
      </c>
    </row>
    <row r="65" spans="1:10" x14ac:dyDescent="0.25">
      <c r="A65" s="2" t="s">
        <v>97</v>
      </c>
      <c r="B65" s="7">
        <v>2019</v>
      </c>
      <c r="C65" s="37" t="s">
        <v>124</v>
      </c>
      <c r="D65" s="7">
        <v>48</v>
      </c>
      <c r="E65" s="14">
        <v>43845</v>
      </c>
      <c r="F65" s="30">
        <v>16</v>
      </c>
      <c r="G65" s="21">
        <f t="shared" si="4"/>
        <v>44331</v>
      </c>
      <c r="H65" s="48"/>
      <c r="I65" s="35">
        <f t="shared" si="5"/>
        <v>16</v>
      </c>
      <c r="J65" s="35">
        <f t="shared" si="6"/>
        <v>0</v>
      </c>
    </row>
    <row r="66" spans="1:10" x14ac:dyDescent="0.25">
      <c r="A66" s="2" t="s">
        <v>104</v>
      </c>
      <c r="B66" s="7">
        <v>2019</v>
      </c>
      <c r="C66" s="37" t="s">
        <v>124</v>
      </c>
      <c r="D66" s="7">
        <v>40</v>
      </c>
      <c r="E66" s="14">
        <v>43539</v>
      </c>
      <c r="F66" s="30">
        <v>18</v>
      </c>
      <c r="G66" s="21">
        <f t="shared" si="4"/>
        <v>44089</v>
      </c>
      <c r="H66" s="48"/>
      <c r="I66" s="35">
        <f t="shared" ref="I66:I97" si="7">DATEDIF(E66,G66,"M")</f>
        <v>18</v>
      </c>
      <c r="J66" s="35">
        <f t="shared" ref="J66:J97" si="8">I66-F66</f>
        <v>0</v>
      </c>
    </row>
    <row r="67" spans="1:10" x14ac:dyDescent="0.25">
      <c r="A67" s="2" t="s">
        <v>105</v>
      </c>
      <c r="B67" s="7">
        <v>2018</v>
      </c>
      <c r="C67" s="37" t="s">
        <v>124</v>
      </c>
      <c r="D67" s="7"/>
      <c r="E67" s="14">
        <v>43539</v>
      </c>
      <c r="F67" s="30">
        <v>16</v>
      </c>
      <c r="G67" s="21">
        <f t="shared" si="4"/>
        <v>44027</v>
      </c>
      <c r="H67" s="48"/>
      <c r="I67" s="35">
        <f t="shared" si="7"/>
        <v>16</v>
      </c>
      <c r="J67" s="35">
        <f t="shared" si="8"/>
        <v>0</v>
      </c>
    </row>
    <row r="68" spans="1:10" x14ac:dyDescent="0.25">
      <c r="A68" s="3" t="s">
        <v>28</v>
      </c>
      <c r="B68" s="7">
        <v>2013</v>
      </c>
      <c r="C68" s="37" t="s">
        <v>122</v>
      </c>
      <c r="D68" s="7">
        <v>14</v>
      </c>
      <c r="E68" s="11">
        <v>41848</v>
      </c>
      <c r="F68" s="25">
        <v>14</v>
      </c>
      <c r="G68" s="16">
        <v>42313</v>
      </c>
      <c r="H68" s="43">
        <v>2015</v>
      </c>
      <c r="I68" s="25">
        <f t="shared" si="7"/>
        <v>15</v>
      </c>
      <c r="J68" s="25">
        <f t="shared" si="8"/>
        <v>1</v>
      </c>
    </row>
    <row r="69" spans="1:10" x14ac:dyDescent="0.25">
      <c r="A69" s="1" t="s">
        <v>45</v>
      </c>
      <c r="B69" s="8">
        <v>2015</v>
      </c>
      <c r="C69" s="38" t="s">
        <v>122</v>
      </c>
      <c r="D69" s="8">
        <v>19</v>
      </c>
      <c r="E69" s="13">
        <v>42947</v>
      </c>
      <c r="F69" s="30">
        <v>15</v>
      </c>
      <c r="G69" s="21">
        <v>42313</v>
      </c>
      <c r="H69" s="48"/>
      <c r="I69" s="35" t="e">
        <f t="shared" si="7"/>
        <v>#NUM!</v>
      </c>
      <c r="J69" s="35" t="e">
        <f t="shared" si="8"/>
        <v>#NUM!</v>
      </c>
    </row>
    <row r="70" spans="1:10" x14ac:dyDescent="0.25">
      <c r="A70" s="2" t="s">
        <v>77</v>
      </c>
      <c r="B70" s="7">
        <v>2018</v>
      </c>
      <c r="C70" s="37" t="s">
        <v>122</v>
      </c>
      <c r="D70" s="7">
        <v>19</v>
      </c>
      <c r="E70" s="14">
        <v>43497</v>
      </c>
      <c r="F70" s="30">
        <v>14</v>
      </c>
      <c r="G70" s="21">
        <v>43435</v>
      </c>
      <c r="H70" s="48"/>
      <c r="I70" s="35" t="e">
        <f t="shared" si="7"/>
        <v>#NUM!</v>
      </c>
      <c r="J70" s="35" t="e">
        <f t="shared" si="8"/>
        <v>#NUM!</v>
      </c>
    </row>
    <row r="71" spans="1:10" x14ac:dyDescent="0.25">
      <c r="A71" s="2" t="s">
        <v>4</v>
      </c>
      <c r="B71" s="7">
        <v>2011</v>
      </c>
      <c r="C71" s="37" t="s">
        <v>117</v>
      </c>
      <c r="D71" s="7">
        <v>23</v>
      </c>
      <c r="E71" s="10">
        <v>40898</v>
      </c>
      <c r="F71" s="24">
        <v>16</v>
      </c>
      <c r="G71" s="16">
        <v>43952</v>
      </c>
      <c r="H71" s="43">
        <v>2013</v>
      </c>
      <c r="I71" s="24">
        <f t="shared" si="7"/>
        <v>100</v>
      </c>
      <c r="J71" s="24">
        <f t="shared" si="8"/>
        <v>84</v>
      </c>
    </row>
    <row r="72" spans="1:10" x14ac:dyDescent="0.25">
      <c r="A72" s="2" t="s">
        <v>59</v>
      </c>
      <c r="B72" s="7">
        <v>2017</v>
      </c>
      <c r="C72" s="37" t="s">
        <v>117</v>
      </c>
      <c r="D72" s="7">
        <v>200</v>
      </c>
      <c r="E72" s="14">
        <v>43054</v>
      </c>
      <c r="F72" s="30">
        <v>18</v>
      </c>
      <c r="G72" s="21">
        <v>41486</v>
      </c>
      <c r="H72" s="48"/>
      <c r="I72" s="35" t="e">
        <f t="shared" si="7"/>
        <v>#NUM!</v>
      </c>
      <c r="J72" s="35" t="e">
        <f t="shared" si="8"/>
        <v>#NUM!</v>
      </c>
    </row>
    <row r="73" spans="1:10" x14ac:dyDescent="0.25">
      <c r="A73" s="2" t="s">
        <v>63</v>
      </c>
      <c r="B73" s="7">
        <v>2017</v>
      </c>
      <c r="C73" s="37" t="s">
        <v>117</v>
      </c>
      <c r="D73" s="7">
        <v>30</v>
      </c>
      <c r="E73" s="14">
        <v>43115</v>
      </c>
      <c r="F73" s="30">
        <v>16</v>
      </c>
      <c r="G73" s="21">
        <v>43661</v>
      </c>
      <c r="H73" s="48"/>
      <c r="I73" s="35">
        <f t="shared" si="7"/>
        <v>18</v>
      </c>
      <c r="J73" s="35">
        <f t="shared" si="8"/>
        <v>2</v>
      </c>
    </row>
    <row r="74" spans="1:10" x14ac:dyDescent="0.25">
      <c r="A74" s="2" t="s">
        <v>78</v>
      </c>
      <c r="B74" s="7">
        <v>2019</v>
      </c>
      <c r="C74" s="37" t="s">
        <v>117</v>
      </c>
      <c r="D74" s="7">
        <v>50</v>
      </c>
      <c r="E74" s="14">
        <v>43497</v>
      </c>
      <c r="F74" s="30">
        <v>16</v>
      </c>
      <c r="G74" s="21">
        <v>43631</v>
      </c>
      <c r="H74" s="48"/>
      <c r="I74" s="35">
        <f t="shared" si="7"/>
        <v>4</v>
      </c>
      <c r="J74" s="35">
        <f t="shared" si="8"/>
        <v>-12</v>
      </c>
    </row>
    <row r="75" spans="1:10" x14ac:dyDescent="0.25">
      <c r="A75" s="2" t="s">
        <v>2</v>
      </c>
      <c r="B75" s="7">
        <v>2011</v>
      </c>
      <c r="C75" s="37" t="s">
        <v>116</v>
      </c>
      <c r="D75" s="7">
        <v>51</v>
      </c>
      <c r="E75" s="10">
        <v>40898</v>
      </c>
      <c r="F75" s="24">
        <v>22</v>
      </c>
      <c r="G75" s="17">
        <v>44013</v>
      </c>
      <c r="H75" s="44">
        <v>2014</v>
      </c>
      <c r="I75" s="24">
        <f t="shared" si="7"/>
        <v>102</v>
      </c>
      <c r="J75" s="24">
        <f t="shared" si="8"/>
        <v>80</v>
      </c>
    </row>
    <row r="76" spans="1:10" x14ac:dyDescent="0.25">
      <c r="A76" s="2" t="s">
        <v>3</v>
      </c>
      <c r="B76" s="7">
        <v>2011</v>
      </c>
      <c r="C76" s="37" t="s">
        <v>116</v>
      </c>
      <c r="D76" s="7">
        <v>6</v>
      </c>
      <c r="E76" s="10">
        <v>40898</v>
      </c>
      <c r="F76" s="24">
        <v>22</v>
      </c>
      <c r="G76" s="17">
        <v>41683</v>
      </c>
      <c r="H76" s="44">
        <v>2014</v>
      </c>
      <c r="I76" s="24">
        <f t="shared" si="7"/>
        <v>25</v>
      </c>
      <c r="J76" s="24">
        <f t="shared" si="8"/>
        <v>3</v>
      </c>
    </row>
    <row r="77" spans="1:10" x14ac:dyDescent="0.25">
      <c r="A77" s="2" t="s">
        <v>5</v>
      </c>
      <c r="B77" s="7">
        <v>2011</v>
      </c>
      <c r="C77" s="37" t="s">
        <v>116</v>
      </c>
      <c r="D77" s="7">
        <v>20</v>
      </c>
      <c r="E77" s="10">
        <v>40899</v>
      </c>
      <c r="F77" s="24">
        <v>15</v>
      </c>
      <c r="G77" s="16">
        <v>41683</v>
      </c>
      <c r="H77" s="43">
        <v>2013</v>
      </c>
      <c r="I77" s="24">
        <f t="shared" si="7"/>
        <v>25</v>
      </c>
      <c r="J77" s="24">
        <f t="shared" si="8"/>
        <v>10</v>
      </c>
    </row>
    <row r="78" spans="1:10" x14ac:dyDescent="0.25">
      <c r="A78" s="3" t="s">
        <v>11</v>
      </c>
      <c r="B78" s="7">
        <v>2012</v>
      </c>
      <c r="C78" s="37" t="s">
        <v>116</v>
      </c>
      <c r="D78" s="7">
        <v>84</v>
      </c>
      <c r="E78" s="12">
        <v>41295</v>
      </c>
      <c r="F78" s="26">
        <v>19</v>
      </c>
      <c r="G78" s="16">
        <v>41529</v>
      </c>
      <c r="H78" s="44">
        <v>2014</v>
      </c>
      <c r="I78" s="26">
        <f t="shared" si="7"/>
        <v>7</v>
      </c>
      <c r="J78" s="26">
        <f t="shared" si="8"/>
        <v>-12</v>
      </c>
    </row>
    <row r="79" spans="1:10" ht="30" x14ac:dyDescent="0.25">
      <c r="A79" s="1" t="s">
        <v>13</v>
      </c>
      <c r="B79" s="7">
        <v>2012</v>
      </c>
      <c r="C79" s="37" t="s">
        <v>116</v>
      </c>
      <c r="D79" s="7">
        <v>40</v>
      </c>
      <c r="E79" s="11">
        <v>41309</v>
      </c>
      <c r="F79" s="26">
        <v>15</v>
      </c>
      <c r="G79" s="16">
        <v>41955</v>
      </c>
      <c r="H79" s="43">
        <v>2015</v>
      </c>
      <c r="I79" s="26">
        <f t="shared" si="7"/>
        <v>21</v>
      </c>
      <c r="J79" s="26">
        <f t="shared" si="8"/>
        <v>6</v>
      </c>
    </row>
    <row r="80" spans="1:10" ht="30" x14ac:dyDescent="0.25">
      <c r="A80" s="1" t="s">
        <v>14</v>
      </c>
      <c r="B80" s="7">
        <v>2012</v>
      </c>
      <c r="C80" s="37" t="s">
        <v>116</v>
      </c>
      <c r="D80" s="7">
        <v>17</v>
      </c>
      <c r="E80" s="13">
        <v>41309</v>
      </c>
      <c r="F80" s="27">
        <v>14</v>
      </c>
      <c r="G80" s="16">
        <v>42151</v>
      </c>
      <c r="H80" s="43">
        <v>2016</v>
      </c>
      <c r="I80" s="31">
        <f t="shared" si="7"/>
        <v>27</v>
      </c>
      <c r="J80" s="31">
        <f t="shared" si="8"/>
        <v>13</v>
      </c>
    </row>
    <row r="81" spans="1:10" x14ac:dyDescent="0.25">
      <c r="A81" s="3" t="s">
        <v>15</v>
      </c>
      <c r="B81" s="7">
        <v>2012</v>
      </c>
      <c r="C81" s="37" t="s">
        <v>116</v>
      </c>
      <c r="D81" s="7">
        <v>29</v>
      </c>
      <c r="E81" s="11">
        <v>41309</v>
      </c>
      <c r="F81" s="26">
        <v>15</v>
      </c>
      <c r="G81" s="16">
        <v>42726</v>
      </c>
      <c r="H81" s="43">
        <v>2015</v>
      </c>
      <c r="I81" s="26">
        <f t="shared" si="7"/>
        <v>46</v>
      </c>
      <c r="J81" s="26">
        <f t="shared" si="8"/>
        <v>31</v>
      </c>
    </row>
    <row r="82" spans="1:10" x14ac:dyDescent="0.25">
      <c r="A82" s="3" t="s">
        <v>16</v>
      </c>
      <c r="B82" s="7">
        <v>2012</v>
      </c>
      <c r="C82" s="37" t="s">
        <v>116</v>
      </c>
      <c r="D82" s="7">
        <v>13</v>
      </c>
      <c r="E82" s="11">
        <v>41309</v>
      </c>
      <c r="F82" s="26">
        <v>15</v>
      </c>
      <c r="G82" s="16">
        <v>42158</v>
      </c>
      <c r="H82" s="43">
        <v>2015</v>
      </c>
      <c r="I82" s="26">
        <f t="shared" si="7"/>
        <v>27</v>
      </c>
      <c r="J82" s="26">
        <f t="shared" si="8"/>
        <v>12</v>
      </c>
    </row>
    <row r="83" spans="1:10" ht="30" x14ac:dyDescent="0.25">
      <c r="A83" s="1" t="s">
        <v>17</v>
      </c>
      <c r="B83" s="7">
        <v>2012</v>
      </c>
      <c r="C83" s="37" t="s">
        <v>116</v>
      </c>
      <c r="D83" s="7">
        <v>65</v>
      </c>
      <c r="E83" s="11">
        <v>41320</v>
      </c>
      <c r="F83" s="26">
        <v>21</v>
      </c>
      <c r="G83" s="18">
        <v>42158</v>
      </c>
      <c r="H83" s="45">
        <v>2017</v>
      </c>
      <c r="I83" s="34">
        <f t="shared" si="7"/>
        <v>27</v>
      </c>
      <c r="J83" s="34">
        <f t="shared" si="8"/>
        <v>6</v>
      </c>
    </row>
    <row r="84" spans="1:10" ht="30" x14ac:dyDescent="0.25">
      <c r="A84" s="1" t="s">
        <v>19</v>
      </c>
      <c r="B84" s="7">
        <v>2012</v>
      </c>
      <c r="C84" s="37" t="s">
        <v>116</v>
      </c>
      <c r="D84" s="7">
        <v>75</v>
      </c>
      <c r="E84" s="11">
        <v>41428</v>
      </c>
      <c r="F84" s="25">
        <v>20</v>
      </c>
      <c r="G84" s="16">
        <v>42879</v>
      </c>
      <c r="H84" s="43">
        <v>2015</v>
      </c>
      <c r="I84" s="25">
        <f t="shared" si="7"/>
        <v>47</v>
      </c>
      <c r="J84" s="25">
        <f t="shared" si="8"/>
        <v>27</v>
      </c>
    </row>
    <row r="85" spans="1:10" x14ac:dyDescent="0.25">
      <c r="A85" s="1" t="s">
        <v>24</v>
      </c>
      <c r="B85" s="7">
        <v>2013</v>
      </c>
      <c r="C85" s="37" t="s">
        <v>116</v>
      </c>
      <c r="D85" s="7">
        <v>44</v>
      </c>
      <c r="E85" s="11">
        <v>41757</v>
      </c>
      <c r="F85" s="26">
        <v>15</v>
      </c>
      <c r="G85" s="16">
        <v>42332</v>
      </c>
      <c r="H85" s="43">
        <v>2016</v>
      </c>
      <c r="I85" s="35">
        <f t="shared" si="7"/>
        <v>18</v>
      </c>
      <c r="J85" s="35">
        <f t="shared" si="8"/>
        <v>3</v>
      </c>
    </row>
    <row r="86" spans="1:10" x14ac:dyDescent="0.25">
      <c r="A86" s="3" t="s">
        <v>25</v>
      </c>
      <c r="B86" s="7">
        <v>2013</v>
      </c>
      <c r="C86" s="37" t="s">
        <v>116</v>
      </c>
      <c r="D86" s="7">
        <v>54</v>
      </c>
      <c r="E86" s="11">
        <v>41764</v>
      </c>
      <c r="F86" s="25">
        <v>15</v>
      </c>
      <c r="G86" s="20">
        <v>42671</v>
      </c>
      <c r="H86" s="47"/>
      <c r="I86" s="35">
        <f t="shared" si="7"/>
        <v>29</v>
      </c>
      <c r="J86" s="35">
        <f t="shared" si="8"/>
        <v>14</v>
      </c>
    </row>
    <row r="87" spans="1:10" x14ac:dyDescent="0.25">
      <c r="A87" s="3" t="s">
        <v>30</v>
      </c>
      <c r="B87" s="7">
        <v>2013</v>
      </c>
      <c r="C87" s="37" t="s">
        <v>116</v>
      </c>
      <c r="D87" s="7">
        <v>9</v>
      </c>
      <c r="E87" s="11">
        <v>41900</v>
      </c>
      <c r="F87" s="26">
        <v>13</v>
      </c>
      <c r="G87" s="16">
        <v>43008</v>
      </c>
      <c r="H87" s="43">
        <v>2016</v>
      </c>
      <c r="I87" s="35">
        <f t="shared" si="7"/>
        <v>36</v>
      </c>
      <c r="J87" s="35">
        <f t="shared" si="8"/>
        <v>23</v>
      </c>
    </row>
    <row r="88" spans="1:10" ht="30" x14ac:dyDescent="0.25">
      <c r="A88" s="1" t="s">
        <v>31</v>
      </c>
      <c r="B88" s="8">
        <v>2014</v>
      </c>
      <c r="C88" s="38" t="s">
        <v>116</v>
      </c>
      <c r="D88" s="8">
        <v>47</v>
      </c>
      <c r="E88" s="11">
        <v>42037</v>
      </c>
      <c r="F88" s="25">
        <v>18</v>
      </c>
      <c r="G88" s="17">
        <v>42577</v>
      </c>
      <c r="H88" s="43">
        <v>2016</v>
      </c>
      <c r="I88" s="35">
        <f t="shared" si="7"/>
        <v>17</v>
      </c>
      <c r="J88" s="35">
        <f t="shared" si="8"/>
        <v>-1</v>
      </c>
    </row>
    <row r="89" spans="1:10" x14ac:dyDescent="0.25">
      <c r="A89" s="4" t="s">
        <v>35</v>
      </c>
      <c r="B89" s="7">
        <v>2014</v>
      </c>
      <c r="C89" s="37" t="s">
        <v>116</v>
      </c>
      <c r="D89" s="7">
        <v>50</v>
      </c>
      <c r="E89" s="11">
        <v>42348</v>
      </c>
      <c r="F89" s="29">
        <v>24</v>
      </c>
      <c r="G89" s="21">
        <v>42682</v>
      </c>
      <c r="H89" s="48"/>
      <c r="I89" s="35">
        <f t="shared" si="7"/>
        <v>10</v>
      </c>
      <c r="J89" s="35">
        <f t="shared" si="8"/>
        <v>-14</v>
      </c>
    </row>
    <row r="90" spans="1:10" x14ac:dyDescent="0.25">
      <c r="A90" s="2" t="s">
        <v>48</v>
      </c>
      <c r="B90" s="7">
        <v>2015</v>
      </c>
      <c r="C90" s="37" t="s">
        <v>116</v>
      </c>
      <c r="D90" s="7">
        <v>20</v>
      </c>
      <c r="E90" s="14">
        <v>43028</v>
      </c>
      <c r="F90" s="30">
        <v>24</v>
      </c>
      <c r="G90" s="21">
        <v>43132</v>
      </c>
      <c r="H90" s="48"/>
      <c r="I90" s="35">
        <f t="shared" si="7"/>
        <v>3</v>
      </c>
      <c r="J90" s="35">
        <f t="shared" si="8"/>
        <v>-21</v>
      </c>
    </row>
    <row r="91" spans="1:10" x14ac:dyDescent="0.25">
      <c r="A91" s="2" t="s">
        <v>49</v>
      </c>
      <c r="B91" s="7">
        <v>2015</v>
      </c>
      <c r="C91" s="37" t="s">
        <v>116</v>
      </c>
      <c r="D91" s="7">
        <v>69</v>
      </c>
      <c r="E91" s="14">
        <v>43028</v>
      </c>
      <c r="F91" s="30">
        <v>24</v>
      </c>
      <c r="G91" s="21">
        <v>43819</v>
      </c>
      <c r="H91" s="48"/>
      <c r="I91" s="35">
        <f t="shared" si="7"/>
        <v>26</v>
      </c>
      <c r="J91" s="35">
        <f t="shared" si="8"/>
        <v>2</v>
      </c>
    </row>
    <row r="92" spans="1:10" x14ac:dyDescent="0.25">
      <c r="A92" s="2" t="s">
        <v>50</v>
      </c>
      <c r="B92" s="7">
        <v>2016</v>
      </c>
      <c r="C92" s="37" t="s">
        <v>116</v>
      </c>
      <c r="D92" s="7">
        <v>22</v>
      </c>
      <c r="E92" s="14">
        <v>43040</v>
      </c>
      <c r="F92" s="30">
        <v>16</v>
      </c>
      <c r="G92" s="21">
        <v>43789</v>
      </c>
      <c r="H92" s="48"/>
      <c r="I92" s="35">
        <f t="shared" si="7"/>
        <v>24</v>
      </c>
      <c r="J92" s="35">
        <f t="shared" si="8"/>
        <v>8</v>
      </c>
    </row>
    <row r="93" spans="1:10" x14ac:dyDescent="0.25">
      <c r="A93" s="3" t="s">
        <v>53</v>
      </c>
      <c r="B93" s="7">
        <v>2016</v>
      </c>
      <c r="C93" s="37" t="s">
        <v>116</v>
      </c>
      <c r="D93" s="7">
        <v>30</v>
      </c>
      <c r="E93" s="14">
        <v>43040</v>
      </c>
      <c r="F93" s="33">
        <v>18</v>
      </c>
      <c r="G93" s="21">
        <v>43556</v>
      </c>
      <c r="H93" s="48"/>
      <c r="I93" s="35">
        <f t="shared" si="7"/>
        <v>17</v>
      </c>
      <c r="J93" s="35">
        <f t="shared" si="8"/>
        <v>-1</v>
      </c>
    </row>
    <row r="94" spans="1:10" x14ac:dyDescent="0.25">
      <c r="A94" s="6" t="s">
        <v>58</v>
      </c>
      <c r="B94" s="7">
        <v>2017</v>
      </c>
      <c r="C94" s="37" t="s">
        <v>116</v>
      </c>
      <c r="D94" s="7">
        <v>45</v>
      </c>
      <c r="E94" s="14">
        <v>43054</v>
      </c>
      <c r="F94" s="30">
        <v>12</v>
      </c>
      <c r="G94" s="21">
        <v>43617</v>
      </c>
      <c r="H94" s="48"/>
      <c r="I94" s="35">
        <f t="shared" si="7"/>
        <v>18</v>
      </c>
      <c r="J94" s="35">
        <f t="shared" si="8"/>
        <v>6</v>
      </c>
    </row>
    <row r="95" spans="1:10" x14ac:dyDescent="0.25">
      <c r="A95" s="2" t="s">
        <v>60</v>
      </c>
      <c r="B95" s="7">
        <v>2017</v>
      </c>
      <c r="C95" s="37" t="s">
        <v>116</v>
      </c>
      <c r="D95" s="7">
        <v>100</v>
      </c>
      <c r="E95" s="14">
        <v>43054</v>
      </c>
      <c r="F95" s="30">
        <v>18</v>
      </c>
      <c r="G95" s="21">
        <v>43449</v>
      </c>
      <c r="H95" s="48"/>
      <c r="I95" s="35">
        <f t="shared" si="7"/>
        <v>13</v>
      </c>
      <c r="J95" s="35">
        <f t="shared" si="8"/>
        <v>-5</v>
      </c>
    </row>
    <row r="96" spans="1:10" x14ac:dyDescent="0.25">
      <c r="A96" s="6" t="s">
        <v>61</v>
      </c>
      <c r="B96" s="7">
        <v>2017</v>
      </c>
      <c r="C96" s="37" t="s">
        <v>116</v>
      </c>
      <c r="D96" s="7">
        <v>74</v>
      </c>
      <c r="E96" s="14">
        <v>43054</v>
      </c>
      <c r="F96" s="30">
        <v>12</v>
      </c>
      <c r="G96" s="21">
        <v>43661</v>
      </c>
      <c r="H96" s="48"/>
      <c r="I96" s="35">
        <f t="shared" si="7"/>
        <v>20</v>
      </c>
      <c r="J96" s="35">
        <f t="shared" si="8"/>
        <v>8</v>
      </c>
    </row>
    <row r="97" spans="1:10" x14ac:dyDescent="0.25">
      <c r="A97" s="2" t="s">
        <v>65</v>
      </c>
      <c r="B97" s="7">
        <v>2017</v>
      </c>
      <c r="C97" s="37" t="s">
        <v>116</v>
      </c>
      <c r="D97" s="7">
        <v>24</v>
      </c>
      <c r="E97" s="14">
        <v>43132</v>
      </c>
      <c r="F97" s="30">
        <v>14</v>
      </c>
      <c r="G97" s="21">
        <v>43449</v>
      </c>
      <c r="H97" s="48"/>
      <c r="I97" s="35">
        <f t="shared" si="7"/>
        <v>10</v>
      </c>
      <c r="J97" s="35">
        <f t="shared" si="8"/>
        <v>-4</v>
      </c>
    </row>
    <row r="98" spans="1:10" x14ac:dyDescent="0.25">
      <c r="A98" s="2" t="s">
        <v>68</v>
      </c>
      <c r="B98" s="7">
        <v>2017</v>
      </c>
      <c r="C98" s="37" t="s">
        <v>116</v>
      </c>
      <c r="D98" s="7">
        <v>26</v>
      </c>
      <c r="E98" s="14">
        <v>43282</v>
      </c>
      <c r="F98" s="30">
        <v>16</v>
      </c>
      <c r="G98" s="21">
        <v>43586</v>
      </c>
      <c r="H98" s="48"/>
      <c r="I98" s="35">
        <f t="shared" ref="I98:I110" si="9">DATEDIF(E98,G98,"M")</f>
        <v>10</v>
      </c>
      <c r="J98" s="35">
        <f t="shared" ref="J98:J110" si="10">I98-F98</f>
        <v>-6</v>
      </c>
    </row>
    <row r="99" spans="1:10" x14ac:dyDescent="0.25">
      <c r="A99" s="6" t="s">
        <v>70</v>
      </c>
      <c r="B99" s="7">
        <v>2018</v>
      </c>
      <c r="C99" s="37" t="s">
        <v>116</v>
      </c>
      <c r="D99" s="7">
        <v>128</v>
      </c>
      <c r="E99" s="14">
        <v>43388</v>
      </c>
      <c r="F99" s="30">
        <v>12</v>
      </c>
      <c r="G99" s="21">
        <v>43800</v>
      </c>
      <c r="H99" s="48"/>
      <c r="I99" s="35">
        <f t="shared" si="9"/>
        <v>13</v>
      </c>
      <c r="J99" s="35">
        <f t="shared" si="10"/>
        <v>1</v>
      </c>
    </row>
    <row r="100" spans="1:10" x14ac:dyDescent="0.25">
      <c r="A100" s="2" t="s">
        <v>76</v>
      </c>
      <c r="B100" s="7">
        <v>2019</v>
      </c>
      <c r="C100" s="37" t="s">
        <v>116</v>
      </c>
      <c r="D100" s="7">
        <v>78</v>
      </c>
      <c r="E100" s="14">
        <v>43497</v>
      </c>
      <c r="F100" s="30">
        <v>24</v>
      </c>
      <c r="G100" s="21">
        <v>43845</v>
      </c>
      <c r="H100" s="48"/>
      <c r="I100" s="35">
        <f t="shared" si="9"/>
        <v>11</v>
      </c>
      <c r="J100" s="35">
        <f t="shared" si="10"/>
        <v>-13</v>
      </c>
    </row>
    <row r="101" spans="1:10" x14ac:dyDescent="0.25">
      <c r="A101" s="2" t="s">
        <v>83</v>
      </c>
      <c r="B101" s="7">
        <v>2019</v>
      </c>
      <c r="C101" s="37" t="s">
        <v>116</v>
      </c>
      <c r="D101" s="7">
        <v>29</v>
      </c>
      <c r="E101" s="14">
        <v>43539</v>
      </c>
      <c r="F101" s="30">
        <v>18</v>
      </c>
      <c r="G101" s="21">
        <v>44256</v>
      </c>
      <c r="H101" s="48"/>
      <c r="I101" s="35">
        <f t="shared" si="9"/>
        <v>23</v>
      </c>
      <c r="J101" s="35">
        <f t="shared" si="10"/>
        <v>5</v>
      </c>
    </row>
    <row r="102" spans="1:10" x14ac:dyDescent="0.25">
      <c r="A102" s="2" t="s">
        <v>84</v>
      </c>
      <c r="B102" s="7">
        <v>2019</v>
      </c>
      <c r="C102" s="37" t="s">
        <v>116</v>
      </c>
      <c r="D102" s="7">
        <v>43</v>
      </c>
      <c r="E102" s="14">
        <v>43539</v>
      </c>
      <c r="F102" s="30">
        <v>16</v>
      </c>
      <c r="G102" s="21">
        <v>44180</v>
      </c>
      <c r="H102" s="48"/>
      <c r="I102" s="35">
        <f t="shared" si="9"/>
        <v>21</v>
      </c>
      <c r="J102" s="35">
        <f t="shared" si="10"/>
        <v>5</v>
      </c>
    </row>
    <row r="103" spans="1:10" x14ac:dyDescent="0.25">
      <c r="A103" s="2" t="s">
        <v>85</v>
      </c>
      <c r="B103" s="7">
        <v>2019</v>
      </c>
      <c r="C103" s="37" t="s">
        <v>116</v>
      </c>
      <c r="D103" s="7">
        <v>40</v>
      </c>
      <c r="E103" s="14">
        <v>43539</v>
      </c>
      <c r="F103" s="30">
        <v>16</v>
      </c>
      <c r="G103" s="21">
        <v>44119</v>
      </c>
      <c r="H103" s="48"/>
      <c r="I103" s="35">
        <f t="shared" si="9"/>
        <v>19</v>
      </c>
      <c r="J103" s="35">
        <f t="shared" si="10"/>
        <v>3</v>
      </c>
    </row>
    <row r="104" spans="1:10" x14ac:dyDescent="0.25">
      <c r="A104" s="6" t="s">
        <v>90</v>
      </c>
      <c r="B104" s="7">
        <v>2019</v>
      </c>
      <c r="C104" s="37" t="s">
        <v>116</v>
      </c>
      <c r="D104" s="7">
        <v>38</v>
      </c>
      <c r="E104" s="14">
        <v>43753</v>
      </c>
      <c r="F104" s="30">
        <v>12</v>
      </c>
      <c r="G104" s="21">
        <v>44119</v>
      </c>
      <c r="H104" s="48"/>
      <c r="I104" s="35">
        <f t="shared" si="9"/>
        <v>12</v>
      </c>
      <c r="J104" s="35">
        <f t="shared" si="10"/>
        <v>0</v>
      </c>
    </row>
    <row r="105" spans="1:10" x14ac:dyDescent="0.25">
      <c r="A105" s="6" t="s">
        <v>95</v>
      </c>
      <c r="B105" s="7">
        <v>2019</v>
      </c>
      <c r="C105" s="37" t="s">
        <v>116</v>
      </c>
      <c r="D105" s="7">
        <v>83</v>
      </c>
      <c r="E105" s="14">
        <v>43753</v>
      </c>
      <c r="F105" s="30">
        <v>12</v>
      </c>
      <c r="G105" s="21">
        <v>44211</v>
      </c>
      <c r="H105" s="48"/>
      <c r="I105" s="35">
        <f t="shared" si="9"/>
        <v>15</v>
      </c>
      <c r="J105" s="35">
        <f t="shared" si="10"/>
        <v>3</v>
      </c>
    </row>
    <row r="106" spans="1:10" x14ac:dyDescent="0.25">
      <c r="A106" s="2" t="s">
        <v>98</v>
      </c>
      <c r="B106" s="7">
        <v>2019</v>
      </c>
      <c r="C106" s="37" t="s">
        <v>116</v>
      </c>
      <c r="D106" s="7">
        <v>60</v>
      </c>
      <c r="E106" s="14">
        <v>43905</v>
      </c>
      <c r="F106" s="30">
        <v>18</v>
      </c>
      <c r="G106" s="21">
        <v>44211</v>
      </c>
      <c r="H106" s="48"/>
      <c r="I106" s="35">
        <f t="shared" si="9"/>
        <v>10</v>
      </c>
      <c r="J106" s="35">
        <f t="shared" si="10"/>
        <v>-8</v>
      </c>
    </row>
    <row r="107" spans="1:10" x14ac:dyDescent="0.25">
      <c r="A107" s="1" t="s">
        <v>99</v>
      </c>
      <c r="B107" s="7">
        <v>2019</v>
      </c>
      <c r="C107" s="37" t="s">
        <v>116</v>
      </c>
      <c r="D107" s="7">
        <v>37</v>
      </c>
      <c r="E107" s="14">
        <v>43905</v>
      </c>
      <c r="F107" s="30">
        <v>16</v>
      </c>
      <c r="G107" s="21">
        <v>44545</v>
      </c>
      <c r="H107" s="48"/>
      <c r="I107" s="35">
        <f t="shared" si="9"/>
        <v>21</v>
      </c>
      <c r="J107" s="35">
        <f t="shared" si="10"/>
        <v>5</v>
      </c>
    </row>
    <row r="108" spans="1:10" x14ac:dyDescent="0.25">
      <c r="A108" s="2" t="s">
        <v>100</v>
      </c>
      <c r="B108" s="7">
        <v>2019</v>
      </c>
      <c r="C108" s="37" t="s">
        <v>116</v>
      </c>
      <c r="D108" s="7">
        <v>0</v>
      </c>
      <c r="E108" s="14">
        <v>43905</v>
      </c>
      <c r="F108" s="30">
        <v>18</v>
      </c>
      <c r="G108" s="21">
        <v>44484</v>
      </c>
      <c r="H108" s="48"/>
      <c r="I108" s="35">
        <f t="shared" si="9"/>
        <v>19</v>
      </c>
      <c r="J108" s="35">
        <f t="shared" si="10"/>
        <v>1</v>
      </c>
    </row>
    <row r="109" spans="1:10" x14ac:dyDescent="0.25">
      <c r="A109" s="3" t="s">
        <v>29</v>
      </c>
      <c r="B109" s="7">
        <v>2013</v>
      </c>
      <c r="C109" s="37" t="s">
        <v>123</v>
      </c>
      <c r="D109" s="7">
        <v>24</v>
      </c>
      <c r="E109" s="11">
        <v>41876</v>
      </c>
      <c r="F109" s="26">
        <v>14</v>
      </c>
      <c r="G109" s="16">
        <v>44545</v>
      </c>
      <c r="H109" s="43">
        <v>2017</v>
      </c>
      <c r="I109" s="25">
        <f t="shared" si="9"/>
        <v>87</v>
      </c>
      <c r="J109" s="25">
        <f t="shared" si="10"/>
        <v>73</v>
      </c>
    </row>
    <row r="110" spans="1:10" x14ac:dyDescent="0.25">
      <c r="A110" s="2" t="s">
        <v>107</v>
      </c>
      <c r="B110" s="7">
        <v>2018</v>
      </c>
      <c r="C110" s="37" t="s">
        <v>123</v>
      </c>
      <c r="D110" s="7">
        <v>60</v>
      </c>
      <c r="E110" s="14"/>
      <c r="F110" s="30"/>
      <c r="G110" s="21">
        <v>42774</v>
      </c>
      <c r="H110" s="48"/>
      <c r="I110" s="35">
        <f t="shared" si="9"/>
        <v>1405</v>
      </c>
      <c r="J110" s="35">
        <f t="shared" si="10"/>
        <v>1405</v>
      </c>
    </row>
  </sheetData>
  <autoFilter ref="A1:J1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Données</vt:lpstr>
      <vt:lpstr>Année_livraison</vt:lpstr>
      <vt:lpstr>Commune</vt:lpstr>
      <vt:lpstr>Livraison</vt:lpstr>
      <vt:lpstr>N_lgts</vt:lpstr>
      <vt:lpstr>OS</vt:lpstr>
      <vt:lpstr>Prog</vt:lpstr>
      <vt:lpstr>Retard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2017-08-14T11:48:22Z</dcterms:created>
  <dcterms:modified xsi:type="dcterms:W3CDTF">2017-08-15T07:16:09Z</dcterms:modified>
</cp:coreProperties>
</file>