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O:\3 - DDCP\38_BIBLIOTHEQUE\377_PROCEDURES\TEGIA\Import équipements\"/>
    </mc:Choice>
  </mc:AlternateContent>
  <xr:revisionPtr revIDLastSave="0" documentId="13_ncr:1_{D32D1BAE-38F5-484A-9928-7BB165B47DFC}" xr6:coauthVersionLast="47" xr6:coauthVersionMax="47" xr10:uidLastSave="{00000000-0000-0000-0000-000000000000}"/>
  <bookViews>
    <workbookView xWindow="30612" yWindow="996" windowWidth="23256" windowHeight="12456" xr2:uid="{E659EC71-FA70-4D92-ABAD-F616B3FD3C3B}"/>
  </bookViews>
  <sheets>
    <sheet name="Import" sheetId="1" r:id="rId1"/>
    <sheet name="Equipement type d'un logement" sheetId="3" r:id="rId2"/>
    <sheet name="Base" sheetId="2" r:id="rId3"/>
  </sheets>
  <externalReferences>
    <externalReference r:id="rId4"/>
  </externalReferences>
  <definedNames>
    <definedName name="_xlnm._FilterDatabase" localSheetId="2" hidden="1">Base!$A$2:$F$126</definedName>
    <definedName name="Print_Titles" localSheetId="2">Base!$1:$1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6" i="3" l="1"/>
  <c r="D126" i="3"/>
  <c r="B93" i="3"/>
  <c r="B2" i="3"/>
  <c r="B7" i="3"/>
  <c r="B8" i="3"/>
  <c r="B94" i="3"/>
  <c r="B9" i="3"/>
  <c r="B10" i="3"/>
  <c r="B3" i="3"/>
  <c r="B4" i="3"/>
  <c r="B5" i="3"/>
  <c r="B6" i="3"/>
  <c r="B95" i="3"/>
  <c r="B96" i="3"/>
  <c r="B97" i="3"/>
  <c r="B98" i="3"/>
  <c r="B11" i="3"/>
  <c r="B12" i="3"/>
  <c r="B13" i="3"/>
  <c r="B14" i="3"/>
  <c r="B101" i="3"/>
  <c r="B102" i="3"/>
  <c r="B15" i="3"/>
  <c r="B16" i="3"/>
  <c r="B17" i="3"/>
  <c r="B18" i="3"/>
  <c r="B99" i="3"/>
  <c r="B100" i="3"/>
  <c r="B19" i="3"/>
  <c r="B103" i="3"/>
  <c r="B104" i="3"/>
  <c r="B20" i="3"/>
  <c r="B21" i="3"/>
  <c r="B22" i="3"/>
  <c r="B23" i="3"/>
  <c r="B24" i="3"/>
  <c r="B25" i="3"/>
  <c r="B27" i="3"/>
  <c r="B28" i="3"/>
  <c r="B105" i="3"/>
  <c r="B29" i="3"/>
  <c r="B107" i="3"/>
  <c r="B108" i="3"/>
  <c r="B26" i="3"/>
  <c r="B106" i="3"/>
  <c r="B30" i="3"/>
  <c r="B109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111" i="3"/>
  <c r="B112" i="3"/>
  <c r="B45" i="3"/>
  <c r="B46" i="3"/>
  <c r="B47" i="3"/>
  <c r="B110" i="3"/>
  <c r="B49" i="3"/>
  <c r="B48" i="3"/>
  <c r="B50" i="3"/>
  <c r="B52" i="3"/>
  <c r="B115" i="3"/>
  <c r="B116" i="3"/>
  <c r="B53" i="3"/>
  <c r="B54" i="3"/>
  <c r="B117" i="3"/>
  <c r="B118" i="3"/>
  <c r="B119" i="3"/>
  <c r="B56" i="3"/>
  <c r="B57" i="3"/>
  <c r="B58" i="3"/>
  <c r="B59" i="3"/>
  <c r="B51" i="3"/>
  <c r="B114" i="3"/>
  <c r="B60" i="3"/>
  <c r="B55" i="3"/>
  <c r="B61" i="3"/>
  <c r="B120" i="3"/>
  <c r="B113" i="3"/>
  <c r="B62" i="3"/>
  <c r="B63" i="3"/>
  <c r="B64" i="3"/>
  <c r="B65" i="3"/>
  <c r="B66" i="3"/>
  <c r="B121" i="3"/>
  <c r="B68" i="3"/>
  <c r="B67" i="3"/>
  <c r="B69" i="3"/>
  <c r="B70" i="3"/>
  <c r="B122" i="3"/>
  <c r="B71" i="3"/>
  <c r="B72" i="3"/>
  <c r="B73" i="3"/>
  <c r="B124" i="3"/>
  <c r="B123" i="3"/>
  <c r="B74" i="3"/>
  <c r="B75" i="3"/>
  <c r="B78" i="3"/>
  <c r="B79" i="3"/>
  <c r="B81" i="3"/>
  <c r="B83" i="3"/>
  <c r="B80" i="3"/>
  <c r="B82" i="3"/>
  <c r="B84" i="3"/>
  <c r="B76" i="3"/>
  <c r="B77" i="3"/>
  <c r="B85" i="3"/>
  <c r="B88" i="3"/>
  <c r="B86" i="3"/>
  <c r="B87" i="3"/>
  <c r="B89" i="3"/>
  <c r="B90" i="3"/>
  <c r="B91" i="3"/>
  <c r="B92" i="3"/>
  <c r="B125" i="3"/>
  <c r="Z2" i="1" l="1"/>
  <c r="AA2" i="1"/>
  <c r="J2" i="1" a="1"/>
  <c r="J2" i="1" s="1"/>
  <c r="C2" i="3"/>
  <c r="C7" i="3"/>
  <c r="C8" i="3"/>
  <c r="C94" i="3"/>
  <c r="C9" i="3"/>
  <c r="C10" i="3"/>
  <c r="C3" i="3"/>
  <c r="C4" i="3"/>
  <c r="C5" i="3"/>
  <c r="C6" i="3"/>
  <c r="C95" i="3"/>
  <c r="C96" i="3"/>
  <c r="C97" i="3"/>
  <c r="C98" i="3"/>
  <c r="C11" i="3"/>
  <c r="C12" i="3"/>
  <c r="C13" i="3"/>
  <c r="C14" i="3"/>
  <c r="C101" i="3"/>
  <c r="C102" i="3"/>
  <c r="C15" i="3"/>
  <c r="C16" i="3"/>
  <c r="C17" i="3"/>
  <c r="C18" i="3"/>
  <c r="C99" i="3"/>
  <c r="C100" i="3"/>
  <c r="C19" i="3"/>
  <c r="C103" i="3"/>
  <c r="C104" i="3"/>
  <c r="C20" i="3"/>
  <c r="C21" i="3"/>
  <c r="C22" i="3"/>
  <c r="C23" i="3"/>
  <c r="C24" i="3"/>
  <c r="C25" i="3"/>
  <c r="C27" i="3"/>
  <c r="C28" i="3"/>
  <c r="C105" i="3"/>
  <c r="C29" i="3"/>
  <c r="C107" i="3"/>
  <c r="C108" i="3"/>
  <c r="C26" i="3"/>
  <c r="C106" i="3"/>
  <c r="C30" i="3"/>
  <c r="C109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111" i="3"/>
  <c r="C112" i="3"/>
  <c r="C45" i="3"/>
  <c r="C46" i="3"/>
  <c r="C47" i="3"/>
  <c r="C110" i="3"/>
  <c r="C49" i="3"/>
  <c r="C48" i="3"/>
  <c r="C50" i="3"/>
  <c r="C52" i="3"/>
  <c r="C115" i="3"/>
  <c r="C116" i="3"/>
  <c r="C53" i="3"/>
  <c r="C54" i="3"/>
  <c r="C117" i="3"/>
  <c r="C118" i="3"/>
  <c r="C119" i="3"/>
  <c r="C56" i="3"/>
  <c r="C57" i="3"/>
  <c r="C58" i="3"/>
  <c r="C59" i="3"/>
  <c r="C51" i="3"/>
  <c r="C114" i="3"/>
  <c r="C60" i="3"/>
  <c r="C55" i="3"/>
  <c r="C61" i="3"/>
  <c r="C120" i="3"/>
  <c r="C113" i="3"/>
  <c r="C62" i="3"/>
  <c r="C63" i="3"/>
  <c r="C64" i="3"/>
  <c r="C65" i="3"/>
  <c r="C66" i="3"/>
  <c r="C121" i="3"/>
  <c r="C68" i="3"/>
  <c r="C67" i="3"/>
  <c r="C69" i="3"/>
  <c r="C70" i="3"/>
  <c r="C122" i="3"/>
  <c r="C71" i="3"/>
  <c r="C72" i="3"/>
  <c r="C73" i="3"/>
  <c r="C124" i="3"/>
  <c r="C123" i="3"/>
  <c r="C74" i="3"/>
  <c r="C75" i="3"/>
  <c r="C78" i="3"/>
  <c r="C79" i="3"/>
  <c r="C81" i="3"/>
  <c r="C83" i="3"/>
  <c r="C80" i="3"/>
  <c r="C82" i="3"/>
  <c r="C84" i="3"/>
  <c r="C76" i="3"/>
  <c r="C77" i="3"/>
  <c r="C85" i="3"/>
  <c r="C88" i="3"/>
  <c r="C86" i="3"/>
  <c r="C87" i="3"/>
  <c r="C89" i="3"/>
  <c r="C90" i="3"/>
  <c r="C91" i="3"/>
  <c r="C92" i="3"/>
  <c r="C125" i="3"/>
  <c r="C93" i="3"/>
  <c r="E127" i="2"/>
  <c r="G3" i="2"/>
  <c r="G4" i="2"/>
  <c r="G10" i="2"/>
  <c r="G11" i="2"/>
  <c r="G12" i="2"/>
  <c r="G13" i="2"/>
  <c r="G5" i="2"/>
  <c r="G6" i="2"/>
  <c r="G7" i="2"/>
  <c r="G8" i="2"/>
  <c r="G9" i="2"/>
  <c r="G14" i="2"/>
  <c r="G15" i="2"/>
  <c r="G16" i="2"/>
  <c r="G17" i="2"/>
  <c r="G18" i="2"/>
  <c r="G19" i="2"/>
  <c r="G20" i="2"/>
  <c r="G21" i="2"/>
  <c r="G24" i="2"/>
  <c r="G25" i="2"/>
  <c r="G26" i="2"/>
  <c r="G27" i="2"/>
  <c r="G28" i="2"/>
  <c r="G29" i="2"/>
  <c r="G22" i="2"/>
  <c r="G23" i="2"/>
  <c r="G31" i="2"/>
  <c r="G32" i="2"/>
  <c r="G30" i="2"/>
  <c r="G33" i="2"/>
  <c r="G34" i="2"/>
  <c r="G35" i="2"/>
  <c r="G36" i="2"/>
  <c r="G37" i="2"/>
  <c r="G38" i="2"/>
  <c r="G41" i="2"/>
  <c r="G45" i="2"/>
  <c r="G39" i="2"/>
  <c r="G40" i="2"/>
  <c r="G46" i="2"/>
  <c r="G42" i="2"/>
  <c r="G43" i="2"/>
  <c r="G44" i="2"/>
  <c r="G47" i="2"/>
  <c r="G48" i="2"/>
  <c r="G49" i="2"/>
  <c r="G50" i="2"/>
  <c r="G51" i="2"/>
  <c r="G52" i="2"/>
  <c r="G53" i="2"/>
  <c r="G54" i="2"/>
  <c r="G55" i="2"/>
  <c r="G56" i="2"/>
  <c r="G68" i="2"/>
  <c r="G63" i="2"/>
  <c r="G64" i="2"/>
  <c r="G57" i="2"/>
  <c r="G58" i="2"/>
  <c r="G59" i="2"/>
  <c r="G60" i="2"/>
  <c r="G61" i="2"/>
  <c r="G62" i="2"/>
  <c r="G65" i="2"/>
  <c r="G66" i="2"/>
  <c r="G67" i="2"/>
  <c r="G70" i="2"/>
  <c r="G69" i="2"/>
  <c r="G71" i="2"/>
  <c r="G84" i="2"/>
  <c r="G72" i="2"/>
  <c r="G75" i="2"/>
  <c r="G76" i="2"/>
  <c r="G90" i="2"/>
  <c r="G85" i="2"/>
  <c r="G87" i="2"/>
  <c r="G73" i="2"/>
  <c r="G74" i="2"/>
  <c r="G77" i="2"/>
  <c r="G78" i="2"/>
  <c r="G79" i="2"/>
  <c r="G80" i="2"/>
  <c r="G81" i="2"/>
  <c r="G82" i="2"/>
  <c r="G83" i="2"/>
  <c r="G86" i="2"/>
  <c r="G88" i="2"/>
  <c r="G89" i="2"/>
  <c r="G91" i="2"/>
  <c r="G92" i="2"/>
  <c r="G93" i="2"/>
  <c r="G94" i="2"/>
  <c r="G95" i="2"/>
  <c r="G98" i="2"/>
  <c r="G96" i="2"/>
  <c r="G97" i="2"/>
  <c r="G99" i="2"/>
  <c r="G100" i="2"/>
  <c r="G101" i="2"/>
  <c r="G102" i="2"/>
  <c r="G103" i="2"/>
  <c r="G104" i="2"/>
  <c r="G106" i="2"/>
  <c r="G105" i="2"/>
  <c r="G107" i="2"/>
  <c r="G108" i="2"/>
  <c r="G116" i="2"/>
  <c r="G117" i="2"/>
  <c r="G109" i="2"/>
  <c r="G110" i="2"/>
  <c r="G113" i="2"/>
  <c r="G111" i="2"/>
  <c r="G114" i="2"/>
  <c r="G112" i="2"/>
  <c r="G115" i="2"/>
  <c r="G118" i="2"/>
  <c r="G120" i="2"/>
  <c r="G121" i="2"/>
  <c r="G119" i="2"/>
  <c r="G122" i="2"/>
  <c r="G123" i="2"/>
  <c r="G124" i="2"/>
  <c r="G125" i="2"/>
  <c r="G126" i="2"/>
  <c r="C126" i="3" l="1"/>
  <c r="G127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tc={348BDB17-DF8C-43D7-9087-3490193C946D}</author>
    <author>tc={2A39B6A4-B363-4A89-A453-231466F021F9}</author>
    <author>tc={774A17F5-8D0A-44EB-9D51-288260E833F9}</author>
    <author>tc={5326360E-1C89-49DB-90DD-9C939552A18E}</author>
  </authors>
  <commentList>
    <comment ref="C1" authorId="0" shapeId="0" xr:uid="{348BDB17-DF8C-43D7-9087-3490193C946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Section analytique sans le PRLC</t>
      </text>
    </comment>
    <comment ref="E1" authorId="1" shapeId="0" xr:uid="{2A39B6A4-B363-4A89-A453-231466F021F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N° bâtiment</t>
      </text>
    </comment>
    <comment ref="F1" authorId="2" shapeId="0" xr:uid="{774A17F5-8D0A-44EB-9D51-288260E833F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Si équipement général : ne pas mettre le Code Local</t>
      </text>
    </comment>
    <comment ref="K1" authorId="3" shapeId="0" xr:uid="{5326360E-1C89-49DB-90DD-9C939552A18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Date de réception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<sst xmlns="http://schemas.openxmlformats.org/spreadsheetml/2006/main" count="910" uniqueCount="380">
  <si>
    <t>Code société</t>
  </si>
  <si>
    <t>Code agence</t>
  </si>
  <si>
    <t>Code groupe</t>
  </si>
  <si>
    <t>Code bâtiment</t>
  </si>
  <si>
    <t>Code immeuble</t>
  </si>
  <si>
    <t>Code local</t>
  </si>
  <si>
    <t>Code pièce</t>
  </si>
  <si>
    <t>Code modèle d’équipement</t>
  </si>
  <si>
    <t>Code de l’équipement</t>
  </si>
  <si>
    <t>Quantité</t>
  </si>
  <si>
    <t>Date d’installation</t>
  </si>
  <si>
    <t>Code classement</t>
  </si>
  <si>
    <t>Code priorité</t>
  </si>
  <si>
    <t>Code critère commercial</t>
  </si>
  <si>
    <t>Code critère technique</t>
  </si>
  <si>
    <t>Valeur caractéristique 1</t>
  </si>
  <si>
    <t>Valeur caractéristique 2</t>
  </si>
  <si>
    <t>Valeur caractéristique 3</t>
  </si>
  <si>
    <t>Valeur caractéristique 4</t>
  </si>
  <si>
    <t>Valeur caractéristique 5</t>
  </si>
  <si>
    <t>Valeur caractéristique 6</t>
  </si>
  <si>
    <t>Valeur caractéristique 7</t>
  </si>
  <si>
    <t>Valeur caractéristique 8</t>
  </si>
  <si>
    <t>Valeur caractéristique 9</t>
  </si>
  <si>
    <t>Valeur caractéristique 10</t>
  </si>
  <si>
    <t>DAAF</t>
  </si>
  <si>
    <t>Domaine Patrimoine / Regroupement Equipement / Paramètre Caractéristiques équipement</t>
  </si>
  <si>
    <t>Code Categ</t>
  </si>
  <si>
    <t>Catégorie</t>
  </si>
  <si>
    <t>Code Ss categ</t>
  </si>
  <si>
    <t>Sous catégorie</t>
  </si>
  <si>
    <t>Code Modèle</t>
  </si>
  <si>
    <t>Modèle</t>
  </si>
  <si>
    <t>SECUR</t>
  </si>
  <si>
    <t>Sécurité</t>
  </si>
  <si>
    <t>SECUT</t>
  </si>
  <si>
    <t>Equipement technique</t>
  </si>
  <si>
    <t>ASCEN</t>
  </si>
  <si>
    <t>Asecenseur</t>
  </si>
  <si>
    <t>SANIT</t>
  </si>
  <si>
    <t>Sanitaire</t>
  </si>
  <si>
    <t>SANSB</t>
  </si>
  <si>
    <t>Sanitaire SDB</t>
  </si>
  <si>
    <t>BACD</t>
  </si>
  <si>
    <t>Bac à douche</t>
  </si>
  <si>
    <t>BAIG140</t>
  </si>
  <si>
    <t>Baignoire 1m40</t>
  </si>
  <si>
    <t>BAIG170</t>
  </si>
  <si>
    <t>Baignoire 1m70</t>
  </si>
  <si>
    <t>ECLAI</t>
  </si>
  <si>
    <t>Eclairage</t>
  </si>
  <si>
    <t>ECLEX</t>
  </si>
  <si>
    <t>Eclairage-Extérieur</t>
  </si>
  <si>
    <t>BORNLU</t>
  </si>
  <si>
    <t>Borne lumineuse</t>
  </si>
  <si>
    <t>VENTI</t>
  </si>
  <si>
    <t>Ventillation</t>
  </si>
  <si>
    <t>VENAL</t>
  </si>
  <si>
    <t>Ventillation avec lumière</t>
  </si>
  <si>
    <t>BRAIL</t>
  </si>
  <si>
    <t>Brasseur d'air avec lumière</t>
  </si>
  <si>
    <t>VENSL</t>
  </si>
  <si>
    <t>Ventillation sans lumière</t>
  </si>
  <si>
    <t>BRAIR</t>
  </si>
  <si>
    <t>Brasseur d'air sans lumière</t>
  </si>
  <si>
    <t>MENUS</t>
  </si>
  <si>
    <t>Menuiserie</t>
  </si>
  <si>
    <t>MENUE</t>
  </si>
  <si>
    <t>Menusierie extérieur</t>
  </si>
  <si>
    <t>BVA2V</t>
  </si>
  <si>
    <t>Baie vitrée aluminium 2 vantaux</t>
  </si>
  <si>
    <t>BVA3V</t>
  </si>
  <si>
    <t>Baie vitrée aluminium 3 vantaux</t>
  </si>
  <si>
    <t>BVP2V</t>
  </si>
  <si>
    <t>Baie vitrée PVC 2 vantaux</t>
  </si>
  <si>
    <t>BVP3V</t>
  </si>
  <si>
    <t>Baie vitrée PVC 3 vantaux</t>
  </si>
  <si>
    <t>CANDE</t>
  </si>
  <si>
    <t>Candelabre électrique</t>
  </si>
  <si>
    <t>CANDS</t>
  </si>
  <si>
    <t>Candelabre solaire</t>
  </si>
  <si>
    <t>CHAUE</t>
  </si>
  <si>
    <t>Chauffe-eau</t>
  </si>
  <si>
    <t>CHASE</t>
  </si>
  <si>
    <t>CE-Electrique</t>
  </si>
  <si>
    <t>CEE</t>
  </si>
  <si>
    <t>Chauffage-eau électrique</t>
  </si>
  <si>
    <t>CHASC</t>
  </si>
  <si>
    <t>CE-Solaire collectif individualisé</t>
  </si>
  <si>
    <t>CESCI</t>
  </si>
  <si>
    <t>Chauffe-eau solaire collectif individualisé</t>
  </si>
  <si>
    <t>CHASI</t>
  </si>
  <si>
    <t>CE-Solaire individuel</t>
  </si>
  <si>
    <t>CESI</t>
  </si>
  <si>
    <t>Chauffe-eau solaire individuel</t>
  </si>
  <si>
    <t>CHATS</t>
  </si>
  <si>
    <t>CE-Thermosiphon</t>
  </si>
  <si>
    <t>CESTS</t>
  </si>
  <si>
    <t>Chauffe-eau solaire thermosiphon</t>
  </si>
  <si>
    <t>CHATD</t>
  </si>
  <si>
    <t>CE-Thermodynamique</t>
  </si>
  <si>
    <t>CETD</t>
  </si>
  <si>
    <t>Chauffe-eau thermodynamique</t>
  </si>
  <si>
    <t>CHAUF</t>
  </si>
  <si>
    <t>Chauffage</t>
  </si>
  <si>
    <t>CHAUB</t>
  </si>
  <si>
    <t>Chauffage Bois</t>
  </si>
  <si>
    <t>CHEM</t>
  </si>
  <si>
    <t>Cheminée</t>
  </si>
  <si>
    <t>PLOMB</t>
  </si>
  <si>
    <t>Plomberie</t>
  </si>
  <si>
    <t>PLOME</t>
  </si>
  <si>
    <t>Plomberie extérieur</t>
  </si>
  <si>
    <t>COLM</t>
  </si>
  <si>
    <t>Colonne montante AEP</t>
  </si>
  <si>
    <t>SECUP</t>
  </si>
  <si>
    <t>Sécurité plomberie extérieur</t>
  </si>
  <si>
    <t>COLS</t>
  </si>
  <si>
    <t>Colonne sèche</t>
  </si>
  <si>
    <t>CLOT</t>
  </si>
  <si>
    <t>Clôture</t>
  </si>
  <si>
    <t>CLOB</t>
  </si>
  <si>
    <t>Clôture bois</t>
  </si>
  <si>
    <t>CPB1</t>
  </si>
  <si>
    <t>Clôture panneaux bois 1,50m</t>
  </si>
  <si>
    <t>CPB2</t>
  </si>
  <si>
    <t>Clôture panneaux bois 2m</t>
  </si>
  <si>
    <t>CLOAG</t>
  </si>
  <si>
    <t>Clôture acier galvanisé</t>
  </si>
  <si>
    <t>CPR1</t>
  </si>
  <si>
    <t>Clôture panneaux rigides 1,50m (avec poteaux)</t>
  </si>
  <si>
    <t>CPR2</t>
  </si>
  <si>
    <t>Clôture panneaux rigides 2m (avec poteaux)</t>
  </si>
  <si>
    <t>CLOFA</t>
  </si>
  <si>
    <t>Clôture-fil acier galvanisé</t>
  </si>
  <si>
    <t>CST1</t>
  </si>
  <si>
    <t>Clôture simple torsion 1,50m (avec poteaux)</t>
  </si>
  <si>
    <t>CST2</t>
  </si>
  <si>
    <t>Clôture simple torsion 2m (avec poteaux)</t>
  </si>
  <si>
    <t>SECUI</t>
  </si>
  <si>
    <t>Sécurité individuelle</t>
  </si>
  <si>
    <t>Détecteur Autonome Avertisseur de Fumée</t>
  </si>
  <si>
    <t>SECUQ</t>
  </si>
  <si>
    <t>Sécurité Equipement de sécurité</t>
  </si>
  <si>
    <t>DESFM</t>
  </si>
  <si>
    <t>Désenfumage mécanique</t>
  </si>
  <si>
    <t>DESFN</t>
  </si>
  <si>
    <t>Désenfumage naturel</t>
  </si>
  <si>
    <t>ESCEX</t>
  </si>
  <si>
    <t>Escalier extérieur</t>
  </si>
  <si>
    <t>MENUI</t>
  </si>
  <si>
    <t>Menusierie intérieur</t>
  </si>
  <si>
    <t>ESCIN</t>
  </si>
  <si>
    <t>Escalier intérieur</t>
  </si>
  <si>
    <t>MOBIL</t>
  </si>
  <si>
    <t>Mobilier</t>
  </si>
  <si>
    <t>MOBCU</t>
  </si>
  <si>
    <t>Mobilier Cuisine</t>
  </si>
  <si>
    <t>EV1B</t>
  </si>
  <si>
    <t>Evier 1 bac</t>
  </si>
  <si>
    <t>EV2B</t>
  </si>
  <si>
    <t>Eviers 2 bacs</t>
  </si>
  <si>
    <t>F1BF</t>
  </si>
  <si>
    <t>Fenêtre 1 battant à la française</t>
  </si>
  <si>
    <t>F2BF</t>
  </si>
  <si>
    <t>Fenêtre 2 battants à la française</t>
  </si>
  <si>
    <t>FB</t>
  </si>
  <si>
    <t>Fenêtre basculante</t>
  </si>
  <si>
    <t>FC</t>
  </si>
  <si>
    <t>Fenêtre coulissante</t>
  </si>
  <si>
    <t>FG</t>
  </si>
  <si>
    <t>Fenêtre à galandage</t>
  </si>
  <si>
    <t>FOB</t>
  </si>
  <si>
    <t>Fenêtre oscillo-battante</t>
  </si>
  <si>
    <t>ASSAI</t>
  </si>
  <si>
    <t>Assainissement</t>
  </si>
  <si>
    <t>ASSIV</t>
  </si>
  <si>
    <t>Volume</t>
  </si>
  <si>
    <t>FosHy</t>
  </si>
  <si>
    <t>Fosse hydrocarbure</t>
  </si>
  <si>
    <t>FosUE</t>
  </si>
  <si>
    <t>Fosse spectique</t>
  </si>
  <si>
    <t>FS</t>
  </si>
  <si>
    <t>Fenêtre à soufflet</t>
  </si>
  <si>
    <t>FT</t>
  </si>
  <si>
    <t>Fenêtre de toit (type VELUX)</t>
  </si>
  <si>
    <t>ELECT</t>
  </si>
  <si>
    <t>Electroménager</t>
  </si>
  <si>
    <t>ELECU</t>
  </si>
  <si>
    <t>Electroménager cuisine</t>
  </si>
  <si>
    <t>HAC</t>
  </si>
  <si>
    <t>Hotte aspirante à charbon</t>
  </si>
  <si>
    <t>ECLCO</t>
  </si>
  <si>
    <t>Eclairage-Communs</t>
  </si>
  <si>
    <t>HUBLA</t>
  </si>
  <si>
    <t>Hublot anti-vandalisme</t>
  </si>
  <si>
    <t>HUBLE</t>
  </si>
  <si>
    <t>Hublot étanche mural</t>
  </si>
  <si>
    <t>INSBO</t>
  </si>
  <si>
    <t>Insert bois</t>
  </si>
  <si>
    <t>J4L</t>
  </si>
  <si>
    <t>Jalousie 4 lames</t>
  </si>
  <si>
    <t>J5L</t>
  </si>
  <si>
    <t>Jalousie 5 lames</t>
  </si>
  <si>
    <t>J6L</t>
  </si>
  <si>
    <t>Jalousie 6 lames</t>
  </si>
  <si>
    <t>JUPB</t>
  </si>
  <si>
    <t>Jupe baignoire</t>
  </si>
  <si>
    <t>LAVA</t>
  </si>
  <si>
    <t>Lavabo</t>
  </si>
  <si>
    <t>LAVAD</t>
  </si>
  <si>
    <t>Lavabo double</t>
  </si>
  <si>
    <t>MBC1P</t>
  </si>
  <si>
    <t>Meuble bas cuisine 1 porte</t>
  </si>
  <si>
    <t>MBC2P</t>
  </si>
  <si>
    <t>Meuble bas cuisine 2 portes</t>
  </si>
  <si>
    <t>MBCS</t>
  </si>
  <si>
    <t>Meuble bas cuisine simple</t>
  </si>
  <si>
    <t>MOBSB</t>
  </si>
  <si>
    <t>Mobilier SDB</t>
  </si>
  <si>
    <t>MBS1P</t>
  </si>
  <si>
    <t>Meuble bas salle de bain 1 porte</t>
  </si>
  <si>
    <t>MBS2P</t>
  </si>
  <si>
    <t>Meuble bas salle de bain 2 portes</t>
  </si>
  <si>
    <t>MBSS</t>
  </si>
  <si>
    <t>Meuble bas salle de bain simple</t>
  </si>
  <si>
    <t>SANCU</t>
  </si>
  <si>
    <t>Sanitaire cuisine</t>
  </si>
  <si>
    <t>MELEV</t>
  </si>
  <si>
    <t>Mélangeur évier</t>
  </si>
  <si>
    <t>MELLA</t>
  </si>
  <si>
    <t>Mélangeur lavabo</t>
  </si>
  <si>
    <t>MHC1P</t>
  </si>
  <si>
    <t>Meuble haut cuisine 1 porte</t>
  </si>
  <si>
    <t>MHC2P</t>
  </si>
  <si>
    <t>Meuble haut cuisine 2 portes</t>
  </si>
  <si>
    <t>MHCS</t>
  </si>
  <si>
    <t>Meuble haut cuisine simple</t>
  </si>
  <si>
    <t>MIB</t>
  </si>
  <si>
    <t>Mélangeur avec inverseur pour baignoire</t>
  </si>
  <si>
    <t>MITEV</t>
  </si>
  <si>
    <t>Mitigeur évier</t>
  </si>
  <si>
    <t>MITIB</t>
  </si>
  <si>
    <t>Mitigeur avec inverseur pour baignoire</t>
  </si>
  <si>
    <t>MITLA</t>
  </si>
  <si>
    <t>Mitigeur lavabo</t>
  </si>
  <si>
    <t>PCE</t>
  </si>
  <si>
    <t>Plaque de cuisson électrique</t>
  </si>
  <si>
    <t>SECUM</t>
  </si>
  <si>
    <t>Sécurité menuiserie extérieur</t>
  </si>
  <si>
    <t>PCFG</t>
  </si>
  <si>
    <t>Porte coupe-feu groupe</t>
  </si>
  <si>
    <t>PCFI</t>
  </si>
  <si>
    <t>Porte coupe-feu immeuble</t>
  </si>
  <si>
    <t>PCI</t>
  </si>
  <si>
    <t>Plaque de cuisson Induction</t>
  </si>
  <si>
    <t>PCV</t>
  </si>
  <si>
    <t>Plaque de cuisson Vitrocéramique</t>
  </si>
  <si>
    <t>PGT</t>
  </si>
  <si>
    <t>Porte de gaine technique</t>
  </si>
  <si>
    <t>PI7AB</t>
  </si>
  <si>
    <t>Porte isoplane 73 avec bati</t>
  </si>
  <si>
    <t>PI7SB</t>
  </si>
  <si>
    <t>Porte isoplane 73 sans bati</t>
  </si>
  <si>
    <t>PI8AB</t>
  </si>
  <si>
    <t>Porte isoplane 83 avec bati</t>
  </si>
  <si>
    <t>PI8SB</t>
  </si>
  <si>
    <t>Porte isoplane 83 sans bati</t>
  </si>
  <si>
    <t>PI9AB</t>
  </si>
  <si>
    <t>Porte isoplane 93 avec bati</t>
  </si>
  <si>
    <t>PI9SB</t>
  </si>
  <si>
    <t>Porte isoplane 93 sans bati</t>
  </si>
  <si>
    <t>PLAC</t>
  </si>
  <si>
    <t>Placard</t>
  </si>
  <si>
    <t>PPAB</t>
  </si>
  <si>
    <t>Porte palière avec bati</t>
  </si>
  <si>
    <t>PPLAC</t>
  </si>
  <si>
    <t>Porte coulissante placard</t>
  </si>
  <si>
    <t>PPSB</t>
  </si>
  <si>
    <t>Porte palière sans bati</t>
  </si>
  <si>
    <t>PVB1B</t>
  </si>
  <si>
    <t>Porte vitrée bois 1 battant</t>
  </si>
  <si>
    <t>PVEN</t>
  </si>
  <si>
    <t>Poignée ventouse</t>
  </si>
  <si>
    <t>PVP1B</t>
  </si>
  <si>
    <t>Porte vitrée PVC 1 battant</t>
  </si>
  <si>
    <t>PVP2B</t>
  </si>
  <si>
    <t>Porte vitrée PVC 2 battants</t>
  </si>
  <si>
    <t>Chauffage Electrique -SDB</t>
  </si>
  <si>
    <t>RADEL</t>
  </si>
  <si>
    <t>Radiateur électrique</t>
  </si>
  <si>
    <t>REFRI</t>
  </si>
  <si>
    <t>Réfrigérateur</t>
  </si>
  <si>
    <t>ECLSD</t>
  </si>
  <si>
    <t>Eclairage-SDB</t>
  </si>
  <si>
    <t>REGL</t>
  </si>
  <si>
    <t>Réglette complète SDB</t>
  </si>
  <si>
    <t>SOL</t>
  </si>
  <si>
    <t>Sol</t>
  </si>
  <si>
    <t>SOLE</t>
  </si>
  <si>
    <t>Sol extérieur</t>
  </si>
  <si>
    <t>SOLCE</t>
  </si>
  <si>
    <t>Sol carrelage 30x30cm classemant U4 P4 gré cérame ( dans la masse pour fort passage pour coursive)</t>
  </si>
  <si>
    <t>SOLI</t>
  </si>
  <si>
    <t>Sol intérieur</t>
  </si>
  <si>
    <t>SOLCG</t>
  </si>
  <si>
    <t>Sol carrelage 30x30cm classement U3 P3  gré émaillé (surfacé finition),</t>
  </si>
  <si>
    <t>SOLCP</t>
  </si>
  <si>
    <t>Sol carrelage 20x20cm classement U3 P3</t>
  </si>
  <si>
    <t>SOLLC</t>
  </si>
  <si>
    <t>Sol lames clipsables</t>
  </si>
  <si>
    <t>SOLPC</t>
  </si>
  <si>
    <t>Sol plinthe 10x20cm</t>
  </si>
  <si>
    <t>SOLPE</t>
  </si>
  <si>
    <t>Sol plinthe 10x30cm grès cérame (partie commune)</t>
  </si>
  <si>
    <t>SOLPGE</t>
  </si>
  <si>
    <t>Sol plinthe 10x30cm grès émaillé</t>
  </si>
  <si>
    <t>SPB</t>
  </si>
  <si>
    <t>Sol plinthes bois</t>
  </si>
  <si>
    <t>SPP</t>
  </si>
  <si>
    <t>Sol plinthes PVC</t>
  </si>
  <si>
    <t>COUV</t>
  </si>
  <si>
    <t>Couverture</t>
  </si>
  <si>
    <t>COUVC</t>
  </si>
  <si>
    <t>Charpente-couverture</t>
  </si>
  <si>
    <t>TTERR</t>
  </si>
  <si>
    <t>Toiture tôle</t>
  </si>
  <si>
    <t>TTOLE</t>
  </si>
  <si>
    <t xml:space="preserve">Toiture </t>
  </si>
  <si>
    <t>VASQ</t>
  </si>
  <si>
    <t>Vasque</t>
  </si>
  <si>
    <t>VASQD</t>
  </si>
  <si>
    <t>Vasque double</t>
  </si>
  <si>
    <t>VCE</t>
  </si>
  <si>
    <t>Volet coulissant exterieur</t>
  </si>
  <si>
    <t>VF1BA</t>
  </si>
  <si>
    <t>Volet fenêtre aluminium 1 battant</t>
  </si>
  <si>
    <t>VF1BB</t>
  </si>
  <si>
    <t>Volet fenêtre bois 1 battant</t>
  </si>
  <si>
    <t>VF1BP</t>
  </si>
  <si>
    <t>Volet fenêtre PVC 1 battant</t>
  </si>
  <si>
    <t>VF2BA</t>
  </si>
  <si>
    <t>Volet fenêtre aluminium 2 battants</t>
  </si>
  <si>
    <t>VF2BB</t>
  </si>
  <si>
    <t>Volet fenêtre bois 2 battants</t>
  </si>
  <si>
    <t>VF2BP</t>
  </si>
  <si>
    <t>Volet fenêtre PVC 2 battants</t>
  </si>
  <si>
    <t>VENII</t>
  </si>
  <si>
    <t>Ventillation intérieur</t>
  </si>
  <si>
    <t>VMCC</t>
  </si>
  <si>
    <t>VMC collective</t>
  </si>
  <si>
    <t>VMCI</t>
  </si>
  <si>
    <t>VMC individuelle</t>
  </si>
  <si>
    <t>VP1BA</t>
  </si>
  <si>
    <t>Volet porte aluminium 1 battant</t>
  </si>
  <si>
    <t>VP1BP</t>
  </si>
  <si>
    <t>Volet porte PVC 1 battant</t>
  </si>
  <si>
    <t>VP2BA</t>
  </si>
  <si>
    <t>Volet porte aluminium 2 battants</t>
  </si>
  <si>
    <t>VP2BB</t>
  </si>
  <si>
    <t>Volet porte bois 2 battants</t>
  </si>
  <si>
    <t>VP2BP</t>
  </si>
  <si>
    <t>Volet porte PVC 2 battants</t>
  </si>
  <si>
    <t>VR</t>
  </si>
  <si>
    <t>Volet roulant (porte/baie vitrée)</t>
  </si>
  <si>
    <t>VRF</t>
  </si>
  <si>
    <t>Volet roulant fenêtre</t>
  </si>
  <si>
    <t>SANWC</t>
  </si>
  <si>
    <t>Sanitaire WC</t>
  </si>
  <si>
    <t>WCP</t>
  </si>
  <si>
    <t>WC à poser</t>
  </si>
  <si>
    <t>WCS</t>
  </si>
  <si>
    <t>WC suspendu</t>
  </si>
  <si>
    <t/>
  </si>
  <si>
    <t>POMP</t>
  </si>
  <si>
    <t>Pompe de relevage</t>
  </si>
  <si>
    <t>Unité</t>
  </si>
  <si>
    <t>Total</t>
  </si>
  <si>
    <t>IMMEUBLE</t>
  </si>
  <si>
    <t>LOGEMENT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</si>
</sst>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Aptos Narrow"/>
      <family val="2"/>
      <scheme val="minor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5DAB"/>
      </patternFill>
    </fill>
    <fill>
      <patternFill patternType="solid">
        <fgColor rgb="FFFFFF00"/>
        <bgColor indexed="64"/>
      </patternFill>
    </fill>
    <fill>
      <patternFill patternType="solid">
        <fgColor rgb="FF005DA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2" fillId="0" borderId="0" xfId="1"/>
    <xf numFmtId="0" fontId="4" fillId="0" borderId="1" xfId="1" applyFont="1" applyBorder="1" applyAlignment="1">
      <alignment horizontal="left"/>
    </xf>
    <xf numFmtId="0" fontId="4" fillId="0" borderId="2" xfId="1" applyFont="1" applyBorder="1" applyAlignment="1">
      <alignment horizontal="left"/>
    </xf>
    <xf numFmtId="0" fontId="4" fillId="0" borderId="3" xfId="1" applyFont="1" applyBorder="1" applyAlignment="1">
      <alignment horizontal="left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5" xfId="1" applyFont="1" applyBorder="1" applyAlignment="1">
      <alignment horizontal="left"/>
    </xf>
    <xf numFmtId="0" fontId="3" fillId="4" borderId="5" xfId="1" applyFont="1" applyFill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0" fillId="3" borderId="12" xfId="0" applyFill="1" applyBorder="1"/>
    <xf numFmtId="0" fontId="6" fillId="6" borderId="0" xfId="0" applyFont="1" applyFill="1"/>
    <xf numFmtId="0" fontId="0" fillId="0" borderId="0" xfId="0" applyProtection="1">
      <protection locked="0"/>
    </xf>
    <xf numFmtId="0" fontId="0" fillId="3" borderId="12" xfId="0" applyFill="1" applyBorder="1" applyProtection="1">
      <protection locked="0"/>
    </xf>
    <xf numFmtId="14" fontId="0" fillId="3" borderId="12" xfId="0" applyNumberFormat="1" applyFill="1" applyBorder="1" applyProtection="1">
      <protection locked="0"/>
    </xf>
    <xf numFmtId="0" fontId="1" fillId="0" borderId="11" xfId="0" applyFont="1" applyBorder="1" applyAlignment="1" applyProtection="1">
      <alignment horizontal="center"/>
      <protection locked="0"/>
    </xf>
    <xf numFmtId="0" fontId="0" fillId="5" borderId="11" xfId="0" applyFill="1" applyBorder="1" applyProtection="1">
      <protection locked="0"/>
    </xf>
    <xf numFmtId="0" fontId="0" fillId="7" borderId="11" xfId="0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2" xfId="0" applyBorder="1"/>
    <xf numFmtId="0" fontId="0" fillId="0" borderId="12" xfId="0" applyBorder="1" applyProtection="1"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0" fillId="7" borderId="14" xfId="0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4" fillId="0" borderId="10" xfId="0" applyFont="1" applyBorder="1" applyAlignment="1">
      <alignment horizontal="left"/>
    </xf>
    <xf numFmtId="0" fontId="0" fillId="0" borderId="13" xfId="0" applyBorder="1" applyProtection="1">
      <protection locked="0"/>
    </xf>
    <xf numFmtId="0" fontId="0" fillId="3" borderId="15" xfId="0" applyFill="1" applyBorder="1" applyProtection="1">
      <protection locked="0"/>
    </xf>
    <xf numFmtId="0" fontId="3" fillId="2" borderId="10" xfId="1" applyFont="1" applyFill="1" applyBorder="1" applyAlignment="1">
      <alignment horizontal="center"/>
    </xf>
    <xf numFmtId="0" fontId="3" fillId="2" borderId="0" xfId="1" applyFont="1" applyFill="1" applyAlignment="1">
      <alignment horizontal="center"/>
    </xf>
  </cellXfs>
  <cellStyles count="2">
    <cellStyle name="Normal" xfId="0" builtinId="0"/>
    <cellStyle name="Normal 2" xfId="1" xr:uid="{C155758B-BB43-4B8A-83F1-D18E95D06CD9}"/>
  </cellStyles>
  <dxfs count="6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left" vertical="bottom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family val="2"/>
        <scheme val="none"/>
      </font>
      <fill>
        <patternFill patternType="solid">
          <fgColor indexed="64"/>
          <bgColor rgb="FF005DAB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double">
          <color auto="1"/>
        </right>
        <top/>
        <bottom/>
      </border>
      <protection locked="0" hidden="0"/>
    </dxf>
    <dxf>
      <fill>
        <patternFill patternType="solid">
          <fgColor indexed="64"/>
          <bgColor rgb="FFFFFF00"/>
        </patternFill>
      </fill>
      <border diagonalUp="0" diagonalDown="0">
        <left style="thin">
          <color auto="1"/>
        </left>
        <right style="double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rgb="FF000000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0" formatCode="General"/>
      <alignment horizontal="left" vertical="bottom" textRotation="0" wrapText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  <protection locked="1" hidden="0"/>
    </dxf>
    <dxf>
      <border outline="0">
        <right style="thin">
          <color auto="1"/>
        </right>
      </border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9" formatCode="dd/mm/yyyy"/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FFFF00"/>
        </patternFill>
      </fill>
      <border diagonalUp="0" diagonalDown="0">
        <left/>
        <right/>
        <top style="thin">
          <color theme="4"/>
        </top>
        <bottom/>
      </border>
      <protection locked="0" hidden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microsoft.com/office/2017/10/relationships/person" Target="persons/perso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O:\3%20-%20DDCP\38_BIBLIOTHEQUE\377_PROCEDURES\TEGIA\Import%20&#233;quipements\unit&#233;s.xlsx" TargetMode="External"/><Relationship Id="rId1" Type="http://schemas.openxmlformats.org/officeDocument/2006/relationships/externalLinkPath" Target="unit&#233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le 1"/>
    </sheetNames>
    <sheetDataSet>
      <sheetData sheetId="0">
        <row r="3">
          <cell r="A3" t="str">
            <v>ASCEN</v>
          </cell>
          <cell r="C3" t="str">
            <v>U - Unité</v>
          </cell>
        </row>
        <row r="4">
          <cell r="A4" t="str">
            <v>BACD</v>
          </cell>
          <cell r="C4" t="str">
            <v>U - Unité</v>
          </cell>
        </row>
        <row r="5">
          <cell r="A5" t="str">
            <v>BAES</v>
          </cell>
          <cell r="C5" t="str">
            <v>U - Unité</v>
          </cell>
        </row>
        <row r="6">
          <cell r="A6" t="str">
            <v>BAIG140</v>
          </cell>
          <cell r="C6" t="str">
            <v>U - Unité</v>
          </cell>
        </row>
        <row r="7">
          <cell r="A7" t="str">
            <v>BAIG170</v>
          </cell>
          <cell r="C7" t="str">
            <v>U - Unité</v>
          </cell>
        </row>
        <row r="8">
          <cell r="A8" t="str">
            <v>BORNLU</v>
          </cell>
          <cell r="C8" t="str">
            <v>U - Unité</v>
          </cell>
        </row>
        <row r="9">
          <cell r="A9" t="str">
            <v>BRAIL</v>
          </cell>
          <cell r="C9" t="str">
            <v>U - Unité</v>
          </cell>
        </row>
        <row r="10">
          <cell r="A10" t="str">
            <v>BRAIR</v>
          </cell>
          <cell r="C10" t="str">
            <v>U - Unité</v>
          </cell>
        </row>
        <row r="11">
          <cell r="A11" t="str">
            <v>BVA2V</v>
          </cell>
          <cell r="C11" t="str">
            <v>U - Unité</v>
          </cell>
        </row>
        <row r="12">
          <cell r="A12" t="str">
            <v>BVA3V</v>
          </cell>
          <cell r="C12" t="str">
            <v>U - Unité</v>
          </cell>
        </row>
        <row r="13">
          <cell r="A13" t="str">
            <v>BVP2V</v>
          </cell>
          <cell r="C13" t="str">
            <v>U - Unité</v>
          </cell>
        </row>
        <row r="14">
          <cell r="A14" t="str">
            <v>BVP3V</v>
          </cell>
          <cell r="C14" t="str">
            <v>U - Unité</v>
          </cell>
        </row>
        <row r="15">
          <cell r="A15" t="str">
            <v>CANDE</v>
          </cell>
          <cell r="C15" t="str">
            <v>U - Unité</v>
          </cell>
        </row>
        <row r="16">
          <cell r="A16" t="str">
            <v>CANDS</v>
          </cell>
          <cell r="C16" t="str">
            <v>U - Unité</v>
          </cell>
        </row>
        <row r="17">
          <cell r="A17" t="str">
            <v>CEE</v>
          </cell>
          <cell r="C17" t="str">
            <v>U - Unité</v>
          </cell>
        </row>
        <row r="18">
          <cell r="A18" t="str">
            <v>CESCI</v>
          </cell>
          <cell r="C18" t="str">
            <v>U - Unité</v>
          </cell>
        </row>
        <row r="19">
          <cell r="A19" t="str">
            <v>CESI</v>
          </cell>
          <cell r="C19" t="str">
            <v>U - Unité</v>
          </cell>
        </row>
        <row r="20">
          <cell r="A20" t="str">
            <v>CESTS</v>
          </cell>
          <cell r="C20" t="str">
            <v>U - Unité</v>
          </cell>
        </row>
        <row r="21">
          <cell r="A21" t="str">
            <v>CETD</v>
          </cell>
          <cell r="C21" t="str">
            <v>U - Unité</v>
          </cell>
        </row>
        <row r="22">
          <cell r="A22" t="str">
            <v>CHEM</v>
          </cell>
          <cell r="C22" t="str">
            <v>U - Unité</v>
          </cell>
        </row>
        <row r="23">
          <cell r="A23" t="str">
            <v>COLM</v>
          </cell>
          <cell r="C23" t="str">
            <v>U - Unité</v>
          </cell>
        </row>
        <row r="24">
          <cell r="A24" t="str">
            <v>COLS</v>
          </cell>
          <cell r="C24" t="str">
            <v>U - Unité</v>
          </cell>
        </row>
        <row r="25">
          <cell r="A25" t="str">
            <v>CONTRG</v>
          </cell>
          <cell r="C25" t="str">
            <v>U - Unité</v>
          </cell>
        </row>
        <row r="26">
          <cell r="A26" t="str">
            <v>CONTRI</v>
          </cell>
          <cell r="C26" t="str">
            <v>U - Unité</v>
          </cell>
        </row>
        <row r="27">
          <cell r="A27" t="str">
            <v>COUVET</v>
          </cell>
          <cell r="C27" t="str">
            <v>m2 - Mètre carré</v>
          </cell>
        </row>
        <row r="28">
          <cell r="A28" t="str">
            <v>COUVETBA</v>
          </cell>
          <cell r="C28" t="str">
            <v>m2 - Mètre carré</v>
          </cell>
        </row>
        <row r="29">
          <cell r="A29" t="str">
            <v>COUVETBE</v>
          </cell>
          <cell r="C29" t="str">
            <v>m2 - Mètre carré</v>
          </cell>
        </row>
        <row r="30">
          <cell r="A30" t="str">
            <v>CPB1</v>
          </cell>
          <cell r="C30" t="str">
            <v>U - Unité</v>
          </cell>
        </row>
        <row r="31">
          <cell r="A31" t="str">
            <v>CPB2</v>
          </cell>
          <cell r="C31" t="str">
            <v>U - Unité</v>
          </cell>
        </row>
        <row r="32">
          <cell r="A32" t="str">
            <v>CPR1</v>
          </cell>
          <cell r="C32" t="str">
            <v>U - Unité</v>
          </cell>
        </row>
        <row r="33">
          <cell r="A33" t="str">
            <v>CPR2</v>
          </cell>
          <cell r="C33" t="str">
            <v>U - Unité</v>
          </cell>
        </row>
        <row r="34">
          <cell r="A34" t="str">
            <v>CST1</v>
          </cell>
          <cell r="C34" t="str">
            <v>U - Unité</v>
          </cell>
        </row>
        <row r="35">
          <cell r="A35" t="str">
            <v>CST2</v>
          </cell>
          <cell r="C35" t="str">
            <v>U - Unité</v>
          </cell>
        </row>
        <row r="36">
          <cell r="A36" t="str">
            <v>DAAF</v>
          </cell>
          <cell r="C36" t="str">
            <v>U - Unité</v>
          </cell>
        </row>
        <row r="37">
          <cell r="A37" t="str">
            <v>DESFM</v>
          </cell>
          <cell r="C37" t="str">
            <v>U - Unité</v>
          </cell>
        </row>
        <row r="38">
          <cell r="A38" t="str">
            <v>DESFN</v>
          </cell>
          <cell r="C38" t="str">
            <v>U - Unité</v>
          </cell>
        </row>
        <row r="39">
          <cell r="A39" t="str">
            <v>ESCEX</v>
          </cell>
          <cell r="C39" t="str">
            <v>U - Unité</v>
          </cell>
        </row>
        <row r="40">
          <cell r="A40" t="str">
            <v>ESCIN</v>
          </cell>
          <cell r="C40" t="str">
            <v>U - Unité</v>
          </cell>
        </row>
        <row r="41">
          <cell r="A41" t="str">
            <v>EV1B</v>
          </cell>
          <cell r="C41" t="str">
            <v>U - Unité</v>
          </cell>
        </row>
        <row r="42">
          <cell r="A42" t="str">
            <v>EV2B</v>
          </cell>
          <cell r="C42" t="str">
            <v>U - Unité</v>
          </cell>
        </row>
        <row r="43">
          <cell r="A43" t="str">
            <v>EXT</v>
          </cell>
          <cell r="C43" t="str">
            <v>U - Unité</v>
          </cell>
        </row>
        <row r="44">
          <cell r="A44" t="str">
            <v>F1BF</v>
          </cell>
          <cell r="C44" t="str">
            <v>U - Unité</v>
          </cell>
        </row>
        <row r="45">
          <cell r="A45" t="str">
            <v>F2BF</v>
          </cell>
          <cell r="C45" t="str">
            <v>U - Unité</v>
          </cell>
        </row>
        <row r="46">
          <cell r="A46" t="str">
            <v>FB</v>
          </cell>
          <cell r="C46" t="str">
            <v>U - Unité</v>
          </cell>
        </row>
        <row r="47">
          <cell r="A47" t="str">
            <v>FC</v>
          </cell>
          <cell r="C47" t="str">
            <v>U - Unité</v>
          </cell>
        </row>
        <row r="48">
          <cell r="A48" t="str">
            <v>FG</v>
          </cell>
          <cell r="C48" t="str">
            <v>U - Unité</v>
          </cell>
        </row>
        <row r="49">
          <cell r="A49" t="str">
            <v>FOB</v>
          </cell>
          <cell r="C49" t="str">
            <v>U - Unité</v>
          </cell>
        </row>
        <row r="50">
          <cell r="A50" t="str">
            <v>FosHy</v>
          </cell>
          <cell r="C50" t="str">
            <v>U - Unité</v>
          </cell>
        </row>
        <row r="51">
          <cell r="A51" t="str">
            <v>FosUE</v>
          </cell>
          <cell r="C51" t="str">
            <v>U - Unité</v>
          </cell>
        </row>
        <row r="52">
          <cell r="A52" t="str">
            <v>FS</v>
          </cell>
          <cell r="C52" t="str">
            <v>U - Unité</v>
          </cell>
        </row>
        <row r="53">
          <cell r="A53" t="str">
            <v>FT</v>
          </cell>
          <cell r="C53" t="str">
            <v>U - Unité</v>
          </cell>
        </row>
        <row r="54">
          <cell r="A54" t="str">
            <v>GROOG</v>
          </cell>
          <cell r="C54" t="str">
            <v>U - Unité</v>
          </cell>
        </row>
        <row r="55">
          <cell r="A55" t="str">
            <v>GROOI</v>
          </cell>
          <cell r="C55" t="str">
            <v>U - Unité</v>
          </cell>
        </row>
        <row r="56">
          <cell r="A56" t="str">
            <v>HAC</v>
          </cell>
          <cell r="C56" t="str">
            <v>U - Unité</v>
          </cell>
        </row>
        <row r="57">
          <cell r="A57" t="str">
            <v>HUBLA</v>
          </cell>
          <cell r="C57" t="str">
            <v>U - Unité</v>
          </cell>
        </row>
        <row r="58">
          <cell r="A58" t="str">
            <v>HUBLE</v>
          </cell>
          <cell r="C58" t="str">
            <v>U - Unité</v>
          </cell>
        </row>
        <row r="59">
          <cell r="A59" t="str">
            <v>INSBO</v>
          </cell>
          <cell r="C59" t="str">
            <v>U - Unité</v>
          </cell>
        </row>
        <row r="60">
          <cell r="A60" t="str">
            <v>J4L</v>
          </cell>
          <cell r="C60" t="str">
            <v>U - Unité</v>
          </cell>
        </row>
        <row r="61">
          <cell r="A61" t="str">
            <v>J5L</v>
          </cell>
          <cell r="C61" t="str">
            <v>U - Unité</v>
          </cell>
        </row>
        <row r="62">
          <cell r="A62" t="str">
            <v>J6L</v>
          </cell>
          <cell r="C62" t="str">
            <v>U - Unité</v>
          </cell>
        </row>
        <row r="63">
          <cell r="A63" t="str">
            <v>JUPB</v>
          </cell>
          <cell r="C63" t="str">
            <v>U - Unité</v>
          </cell>
        </row>
        <row r="64">
          <cell r="A64" t="str">
            <v>LAVA</v>
          </cell>
          <cell r="C64" t="str">
            <v>U - Unité</v>
          </cell>
        </row>
        <row r="65">
          <cell r="A65" t="str">
            <v>LAVAD</v>
          </cell>
          <cell r="C65" t="str">
            <v>U - Unité</v>
          </cell>
        </row>
        <row r="66">
          <cell r="A66" t="str">
            <v>MBC1P</v>
          </cell>
          <cell r="C66" t="str">
            <v>U - Unité</v>
          </cell>
        </row>
        <row r="67">
          <cell r="A67" t="str">
            <v>MBC2P</v>
          </cell>
          <cell r="C67" t="str">
            <v>U - Unité</v>
          </cell>
        </row>
        <row r="68">
          <cell r="A68" t="str">
            <v>MBCS</v>
          </cell>
          <cell r="C68" t="str">
            <v>U - Unité</v>
          </cell>
        </row>
        <row r="69">
          <cell r="A69" t="str">
            <v>MBS1P</v>
          </cell>
          <cell r="C69" t="str">
            <v>U - Unité</v>
          </cell>
        </row>
        <row r="70">
          <cell r="A70" t="str">
            <v>MBS2P</v>
          </cell>
          <cell r="C70" t="str">
            <v>U - Unité</v>
          </cell>
        </row>
        <row r="71">
          <cell r="A71" t="str">
            <v>MBSS</v>
          </cell>
          <cell r="C71" t="str">
            <v>U - Unité</v>
          </cell>
        </row>
        <row r="72">
          <cell r="A72" t="str">
            <v>MELEV</v>
          </cell>
          <cell r="C72" t="str">
            <v>U - Unité</v>
          </cell>
        </row>
        <row r="73">
          <cell r="A73" t="str">
            <v>MELLA</v>
          </cell>
          <cell r="C73" t="str">
            <v>U - Unité</v>
          </cell>
        </row>
        <row r="74">
          <cell r="A74" t="str">
            <v>MHC1P</v>
          </cell>
          <cell r="C74" t="str">
            <v>U - Unité</v>
          </cell>
        </row>
        <row r="75">
          <cell r="A75" t="str">
            <v>MHC2P</v>
          </cell>
          <cell r="C75" t="str">
            <v>U - Unité</v>
          </cell>
        </row>
        <row r="76">
          <cell r="A76" t="str">
            <v>MHCS</v>
          </cell>
          <cell r="C76" t="str">
            <v>U - Unité</v>
          </cell>
        </row>
        <row r="77">
          <cell r="A77" t="str">
            <v>MIB</v>
          </cell>
          <cell r="C77" t="str">
            <v>U - Unité</v>
          </cell>
        </row>
        <row r="78">
          <cell r="A78" t="str">
            <v>MIROG</v>
          </cell>
          <cell r="C78" t="str">
            <v>U - Unité</v>
          </cell>
        </row>
        <row r="79">
          <cell r="A79" t="str">
            <v>MIROM</v>
          </cell>
          <cell r="C79" t="str">
            <v>U - Unité</v>
          </cell>
        </row>
        <row r="80">
          <cell r="A80" t="str">
            <v>MIROP</v>
          </cell>
          <cell r="C80" t="str">
            <v>U - Unité</v>
          </cell>
        </row>
        <row r="81">
          <cell r="A81" t="str">
            <v>MITEV</v>
          </cell>
          <cell r="C81" t="str">
            <v>U - Unité</v>
          </cell>
        </row>
        <row r="82">
          <cell r="A82" t="str">
            <v>MITIB</v>
          </cell>
          <cell r="C82" t="str">
            <v>U - Unité</v>
          </cell>
        </row>
        <row r="83">
          <cell r="A83" t="str">
            <v>MITLA</v>
          </cell>
          <cell r="C83" t="str">
            <v>U - Unité</v>
          </cell>
        </row>
        <row r="84">
          <cell r="A84" t="str">
            <v>MOTE</v>
          </cell>
          <cell r="C84" t="str">
            <v>U - Unité</v>
          </cell>
        </row>
        <row r="85">
          <cell r="A85" t="str">
            <v>PCE</v>
          </cell>
          <cell r="C85" t="str">
            <v>U - Unité</v>
          </cell>
        </row>
        <row r="86">
          <cell r="A86" t="str">
            <v>PCFG</v>
          </cell>
          <cell r="C86" t="str">
            <v>U - Unité</v>
          </cell>
        </row>
        <row r="87">
          <cell r="A87" t="str">
            <v>PCFI</v>
          </cell>
          <cell r="C87" t="str">
            <v>U - Unité</v>
          </cell>
        </row>
        <row r="88">
          <cell r="A88" t="str">
            <v>PCI</v>
          </cell>
          <cell r="C88" t="str">
            <v>U - Unité</v>
          </cell>
        </row>
        <row r="89">
          <cell r="A89" t="str">
            <v>PCV</v>
          </cell>
          <cell r="C89" t="str">
            <v>U - Unité</v>
          </cell>
        </row>
        <row r="90">
          <cell r="A90" t="str">
            <v>PGT</v>
          </cell>
          <cell r="C90" t="str">
            <v>U - Unité</v>
          </cell>
        </row>
        <row r="91">
          <cell r="A91" t="str">
            <v>PI6AB</v>
          </cell>
          <cell r="C91" t="str">
            <v>U - Unité</v>
          </cell>
        </row>
        <row r="92">
          <cell r="A92" t="str">
            <v>PI7AB</v>
          </cell>
          <cell r="C92" t="str">
            <v>U - Unité</v>
          </cell>
        </row>
        <row r="93">
          <cell r="A93" t="str">
            <v>PI7SB</v>
          </cell>
          <cell r="C93" t="str">
            <v>U - Unité</v>
          </cell>
        </row>
        <row r="94">
          <cell r="A94" t="str">
            <v>PI8AB</v>
          </cell>
          <cell r="C94" t="str">
            <v>U - Unité</v>
          </cell>
        </row>
        <row r="95">
          <cell r="A95" t="str">
            <v>PI8SB</v>
          </cell>
          <cell r="C95" t="str">
            <v>U - Unité</v>
          </cell>
        </row>
        <row r="96">
          <cell r="A96" t="str">
            <v>PI9AB</v>
          </cell>
          <cell r="C96" t="str">
            <v>U - Unité</v>
          </cell>
        </row>
        <row r="97">
          <cell r="A97" t="str">
            <v>PI9SB</v>
          </cell>
          <cell r="C97" t="str">
            <v>U - Unité</v>
          </cell>
        </row>
        <row r="98">
          <cell r="A98" t="str">
            <v>PLAC</v>
          </cell>
          <cell r="C98" t="str">
            <v>U - Unité</v>
          </cell>
        </row>
        <row r="99">
          <cell r="A99" t="str">
            <v>POMP</v>
          </cell>
          <cell r="C99" t="str">
            <v>U - Unité</v>
          </cell>
        </row>
        <row r="100">
          <cell r="A100" t="str">
            <v>PORT</v>
          </cell>
          <cell r="C100" t="str">
            <v>U - Unité</v>
          </cell>
        </row>
        <row r="101">
          <cell r="A101" t="str">
            <v>PORTI</v>
          </cell>
          <cell r="C101" t="str">
            <v>U - Unité</v>
          </cell>
        </row>
        <row r="102">
          <cell r="A102" t="str">
            <v>POTIN</v>
          </cell>
          <cell r="C102" t="str">
            <v>U - Unité</v>
          </cell>
        </row>
        <row r="103">
          <cell r="A103" t="str">
            <v>PPAB</v>
          </cell>
          <cell r="C103" t="str">
            <v>U - Unité</v>
          </cell>
        </row>
        <row r="104">
          <cell r="A104" t="str">
            <v>PPLAC</v>
          </cell>
          <cell r="C104" t="str">
            <v>U - Unité</v>
          </cell>
        </row>
        <row r="105">
          <cell r="A105" t="str">
            <v>PPSB</v>
          </cell>
          <cell r="C105" t="str">
            <v>U - Unité</v>
          </cell>
        </row>
        <row r="106">
          <cell r="A106" t="str">
            <v>PVB1B</v>
          </cell>
          <cell r="C106" t="str">
            <v>U - Unité</v>
          </cell>
        </row>
        <row r="107">
          <cell r="A107" t="str">
            <v>PVEN</v>
          </cell>
          <cell r="C107" t="str">
            <v>U - Unité</v>
          </cell>
        </row>
        <row r="108">
          <cell r="A108" t="str">
            <v>PVP1B</v>
          </cell>
          <cell r="C108" t="str">
            <v>U - Unité</v>
          </cell>
        </row>
        <row r="109">
          <cell r="A109" t="str">
            <v>PVP2B</v>
          </cell>
          <cell r="C109" t="str">
            <v>U - Unité</v>
          </cell>
        </row>
        <row r="110">
          <cell r="A110" t="str">
            <v>RADEL</v>
          </cell>
          <cell r="C110" t="str">
            <v>U - Unité</v>
          </cell>
        </row>
        <row r="111">
          <cell r="A111" t="str">
            <v>REFRI</v>
          </cell>
          <cell r="C111" t="str">
            <v>U - Unité</v>
          </cell>
        </row>
        <row r="112">
          <cell r="A112" t="str">
            <v>REGL</v>
          </cell>
          <cell r="C112" t="str">
            <v>U - Unité</v>
          </cell>
        </row>
        <row r="113">
          <cell r="A113" t="str">
            <v>ROBAG</v>
          </cell>
          <cell r="C113" t="str">
            <v>U - Unité</v>
          </cell>
        </row>
        <row r="114">
          <cell r="A114" t="str">
            <v>ROBP</v>
          </cell>
          <cell r="C114" t="str">
            <v>U - Unité</v>
          </cell>
        </row>
        <row r="115">
          <cell r="A115" t="str">
            <v>SOLCE</v>
          </cell>
          <cell r="C115" t="str">
            <v>m2 - Mètre carré</v>
          </cell>
        </row>
        <row r="116">
          <cell r="A116" t="str">
            <v>SOLCG</v>
          </cell>
          <cell r="C116" t="str">
            <v>m2 - Mètre carré</v>
          </cell>
        </row>
        <row r="117">
          <cell r="A117" t="str">
            <v>SOLCP</v>
          </cell>
          <cell r="C117" t="str">
            <v>m2 - Mètre carré</v>
          </cell>
        </row>
        <row r="118">
          <cell r="A118" t="str">
            <v>SOLLC</v>
          </cell>
          <cell r="C118" t="str">
            <v>m2 - Mètre carré</v>
          </cell>
        </row>
        <row r="119">
          <cell r="A119" t="str">
            <v>SOLPC</v>
          </cell>
          <cell r="C119" t="str">
            <v>ml - Mètre linéaire</v>
          </cell>
        </row>
        <row r="120">
          <cell r="A120" t="str">
            <v>SOLPE</v>
          </cell>
          <cell r="C120" t="str">
            <v>m2 - Mètre carré</v>
          </cell>
        </row>
        <row r="121">
          <cell r="A121" t="str">
            <v>SOLPGE</v>
          </cell>
          <cell r="C121" t="str">
            <v>ml - Mètre linéaire</v>
          </cell>
        </row>
        <row r="122">
          <cell r="A122" t="str">
            <v>SPB</v>
          </cell>
          <cell r="C122" t="str">
            <v>ml - Mètre linéaire</v>
          </cell>
        </row>
        <row r="123">
          <cell r="A123" t="str">
            <v>SPP</v>
          </cell>
          <cell r="C123" t="str">
            <v>ml - Mètre linéaire</v>
          </cell>
        </row>
        <row r="124">
          <cell r="A124" t="str">
            <v>STRUCT</v>
          </cell>
          <cell r="C124" t="str">
            <v>U - Unité</v>
          </cell>
        </row>
        <row r="125">
          <cell r="A125" t="str">
            <v>TTERR</v>
          </cell>
          <cell r="C125" t="str">
            <v>m2 - Mètre carré</v>
          </cell>
        </row>
        <row r="126">
          <cell r="A126" t="str">
            <v>TTOLE</v>
          </cell>
          <cell r="C126" t="str">
            <v>m2 - Mètre carré</v>
          </cell>
        </row>
        <row r="127">
          <cell r="A127" t="str">
            <v>VANAG</v>
          </cell>
          <cell r="C127" t="str">
            <v>U - Unité</v>
          </cell>
        </row>
        <row r="128">
          <cell r="A128" t="str">
            <v>VASQ</v>
          </cell>
          <cell r="C128" t="str">
            <v>U - Unité</v>
          </cell>
        </row>
        <row r="129">
          <cell r="A129" t="str">
            <v>VASQD</v>
          </cell>
          <cell r="C129" t="str">
            <v>U - Unité</v>
          </cell>
        </row>
        <row r="130">
          <cell r="A130" t="str">
            <v>VCE</v>
          </cell>
          <cell r="C130" t="str">
            <v>U - Unité</v>
          </cell>
        </row>
        <row r="131">
          <cell r="A131" t="str">
            <v>VF1BA</v>
          </cell>
          <cell r="C131" t="str">
            <v>U - Unité</v>
          </cell>
        </row>
        <row r="132">
          <cell r="A132" t="str">
            <v>VF1BB</v>
          </cell>
          <cell r="C132" t="str">
            <v>U - Unité</v>
          </cell>
        </row>
        <row r="133">
          <cell r="A133" t="str">
            <v>VF1BP</v>
          </cell>
          <cell r="C133" t="str">
            <v>U - Unité</v>
          </cell>
        </row>
        <row r="134">
          <cell r="A134" t="str">
            <v>VF2BA</v>
          </cell>
          <cell r="C134" t="str">
            <v>U - Unité</v>
          </cell>
        </row>
        <row r="135">
          <cell r="A135" t="str">
            <v>VF2BB</v>
          </cell>
          <cell r="C135" t="str">
            <v>U - Unité</v>
          </cell>
        </row>
        <row r="136">
          <cell r="A136" t="str">
            <v>VF2BP</v>
          </cell>
          <cell r="C136" t="str">
            <v>U - Unité</v>
          </cell>
        </row>
        <row r="137">
          <cell r="A137" t="str">
            <v>VMCC</v>
          </cell>
          <cell r="C137" t="str">
            <v>U - Unité</v>
          </cell>
        </row>
        <row r="138">
          <cell r="A138" t="str">
            <v>VMCI</v>
          </cell>
          <cell r="C138" t="str">
            <v>U - Unité</v>
          </cell>
        </row>
        <row r="139">
          <cell r="A139" t="str">
            <v>VP1BA</v>
          </cell>
          <cell r="C139" t="str">
            <v>U - Unité</v>
          </cell>
        </row>
        <row r="140">
          <cell r="A140" t="str">
            <v>VP1BP</v>
          </cell>
          <cell r="C140" t="str">
            <v>U - Unité</v>
          </cell>
        </row>
        <row r="141">
          <cell r="A141" t="str">
            <v>VP2BA</v>
          </cell>
          <cell r="C141" t="str">
            <v>U - Unité</v>
          </cell>
        </row>
        <row r="142">
          <cell r="A142" t="str">
            <v>VP2BB</v>
          </cell>
          <cell r="C142" t="str">
            <v>U - Unité</v>
          </cell>
        </row>
        <row r="143">
          <cell r="A143" t="str">
            <v>VP2BP</v>
          </cell>
          <cell r="C143" t="str">
            <v>U - Unité</v>
          </cell>
        </row>
        <row r="144">
          <cell r="A144" t="str">
            <v>VR</v>
          </cell>
          <cell r="C144" t="str">
            <v>U - Unité</v>
          </cell>
        </row>
        <row r="145">
          <cell r="A145" t="str">
            <v>VRF</v>
          </cell>
          <cell r="C145" t="str">
            <v>U - Unité</v>
          </cell>
        </row>
        <row r="146">
          <cell r="A146" t="str">
            <v>WCP</v>
          </cell>
          <cell r="C146" t="str">
            <v>U - Unité</v>
          </cell>
        </row>
        <row r="147">
          <cell r="A147" t="str">
            <v>WCS</v>
          </cell>
          <cell r="C147" t="str">
            <v>U - Unité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Nathalie BLANDINO" id="{6FBDC633-8EB9-4564-8B86-01114C5A67F1}" userId="S::n.blandino@sodegis.re::b7dd6933-ddfc-4ad4-b9a5-e46e1f347be2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FC2C0A8-2C0B-4506-B791-E5B469E704F3}" name="Tableau4" displayName="Tableau4" ref="A1:AA2" totalsRowShown="0" headerRowDxfId="61" dataDxfId="60" tableBorderDxfId="59">
  <autoFilter ref="A1:AA2" xr:uid="{9FC2C0A8-2C0B-4506-B791-E5B469E704F3}"/>
  <tableColumns count="27">
    <tableColumn id="1" xr3:uid="{539B9376-C10C-489C-AB03-B13C3874DCDA}" name="Code société" dataDxfId="58"/>
    <tableColumn id="2" xr3:uid="{E7F16911-6B02-45CD-BE2F-662EFB0AD46B}" name="Code agence" dataDxfId="57"/>
    <tableColumn id="3" xr3:uid="{8B5316C8-C336-45A8-AE36-61DC595C69E4}" name="Code groupe" dataDxfId="56"/>
    <tableColumn id="4" xr3:uid="{6CFF6333-57AA-4519-A1DF-2B697FDD5447}" name="Code bâtiment" dataDxfId="55"/>
    <tableColumn id="5" xr3:uid="{29BDAA32-8E10-4273-A8A5-9313CDA4377E}" name="Code immeuble" dataDxfId="54"/>
    <tableColumn id="6" xr3:uid="{10E4394B-B354-4CE1-A6C0-9E78AAEE5D30}" name="Code local" dataDxfId="53"/>
    <tableColumn id="7" xr3:uid="{BCA5916F-5C16-48C1-8604-29AC825C363B}" name="Code pièce" dataDxfId="52"/>
    <tableColumn id="8" xr3:uid="{77E617A6-D7F7-490A-8C9B-1BF9E7476BB5}" name="Code modèle d’équipement" dataDxfId="51"/>
    <tableColumn id="9" xr3:uid="{F1A9C2EA-18EB-4196-8AC5-086AA0AB3950}" name="Code de l’équipement" dataDxfId="50"/>
    <tableColumn id="10" xr3:uid="{E137D8D8-E7A1-4C9C-8A6C-7FCCA086D6B7}" name="Quantité" dataDxfId="49">
      <calculatedColumnFormula array="1">_xlfn._xlws.FILTER(_xlfn.CHOOSECOLS(Equip_lgt[],_xlfn.XMATCH(F2,Equip_lgt[#Headers],0)),Equip_lgt[Code modèle d’équipement]=H2,"--")</calculatedColumnFormula>
    </tableColumn>
    <tableColumn id="11" xr3:uid="{E7E0A92D-1BA7-4C94-9BCD-86CDB18D873C}" name="Date d’installation" dataDxfId="48"/>
    <tableColumn id="12" xr3:uid="{83A65679-308E-4FA2-9C05-4693B599EA26}" name="Code classement" dataDxfId="47"/>
    <tableColumn id="13" xr3:uid="{79BE4279-96C0-40C2-8058-B58B0AFF3F74}" name="Code priorité" dataDxfId="46"/>
    <tableColumn id="14" xr3:uid="{EFE75FE9-5B5B-4854-9861-5BB406546D71}" name="Code critère commercial" dataDxfId="45"/>
    <tableColumn id="15" xr3:uid="{A928A901-9EEB-44FF-B515-382C41F7BEDE}" name="Code critère technique" dataDxfId="44"/>
    <tableColumn id="16" xr3:uid="{3D63A021-F1F2-4FE3-A091-2C6E42899FF6}" name="Valeur caractéristique 1" dataDxfId="43"/>
    <tableColumn id="17" xr3:uid="{6A508867-03D0-48A1-9B58-A5F5D7E338AE}" name="Valeur caractéristique 2" dataDxfId="42"/>
    <tableColumn id="18" xr3:uid="{B069B291-CCED-436B-8A4F-C3FFADCF6C75}" name="Valeur caractéristique 3" dataDxfId="41"/>
    <tableColumn id="19" xr3:uid="{04C56AB8-ABAA-4C54-8569-B6E6CEDEF66D}" name="Valeur caractéristique 4" dataDxfId="40"/>
    <tableColumn id="20" xr3:uid="{E602B026-7092-4785-B4FD-DEE9C2439F1F}" name="Valeur caractéristique 5" dataDxfId="39"/>
    <tableColumn id="21" xr3:uid="{964B7CAA-7E69-4FB8-BF94-D11CC8B45256}" name="Valeur caractéristique 6" dataDxfId="38"/>
    <tableColumn id="22" xr3:uid="{BA156461-F9D2-45A2-AD37-AAC4920B7852}" name="Valeur caractéristique 7" dataDxfId="37"/>
    <tableColumn id="23" xr3:uid="{35624AA0-347E-471A-B735-7A252FA2EACE}" name="Valeur caractéristique 8" dataDxfId="36"/>
    <tableColumn id="24" xr3:uid="{1B7BE940-4A6A-4B4D-9F0E-378D462307D8}" name="Valeur caractéristique 9" dataDxfId="35"/>
    <tableColumn id="25" xr3:uid="{2DC11BA2-4EC0-44E5-8731-DF6F049FAC5A}" name="Valeur caractéristique 10" dataDxfId="34"/>
    <tableColumn id="26" xr3:uid="{F944D42A-FBD4-445C-BED6-1B9DC09D63BA}" name="Modèle" dataDxfId="33">
      <calculatedColumnFormula>_xlfn.XLOOKUP(Import!$H2,Equip_lgt[Code modèle d’équipement],Equip_lgt[Modèle],,0)</calculatedColumnFormula>
    </tableColumn>
    <tableColumn id="27" xr3:uid="{8BD5A4E3-530A-436B-BA75-C3F4096407B6}" name="Unité" dataDxfId="32">
      <calculatedColumnFormula>_xlfn.XLOOKUP(H2,Base[Code Modèle],Base[Unité],,0)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D6A9639-BAC8-4E51-808A-0635061F8473}" name="Equip_lgt" displayName="Equip_lgt" ref="A1:E126" totalsRowCount="1" headerRowDxfId="31" dataDxfId="30" tableBorderDxfId="29">
  <autoFilter ref="A1:E125" xr:uid="{0D6A9639-BAC8-4E51-808A-0635061F8473}"/>
  <tableColumns count="5">
    <tableColumn id="1" xr3:uid="{E4030C1A-837A-4E22-96EC-550E04B40AB0}" name="Modèle" totalsRowLabel="Total" dataDxfId="28" totalsRowDxfId="27" dataCellStyle="Normal 2"/>
    <tableColumn id="6" xr3:uid="{5A7B48D7-7A88-4217-B767-E50FBEB46B5F}" name="Code modèle d’équipement" dataDxfId="26" totalsRowDxfId="25" dataCellStyle="Normal 2">
      <calculatedColumnFormula>_xlfn.XLOOKUP(Equip_lgt[[#This Row],[Modèle]],Base[Modèle],Base[Code Modèle],,0)</calculatedColumnFormula>
    </tableColumn>
    <tableColumn id="2" xr3:uid="{E208F477-2731-49D8-8232-8ABFEEB92315}" name="Unité" totalsRowFunction="count" dataDxfId="24" totalsRowDxfId="23" dataCellStyle="Normal 2">
      <calculatedColumnFormula>_xlfn.XLOOKUP(A2,Base[Modèle],Base[Unité],,0)</calculatedColumnFormula>
    </tableColumn>
    <tableColumn id="3" xr3:uid="{0CA48701-2C7D-4B56-A16C-C3EBEBFE0879}" name="IMMEUBLE" totalsRowFunction="count" dataDxfId="22" totalsRowDxfId="21"/>
    <tableColumn id="4" xr3:uid="{8EB3A062-BBDC-4127-B486-2ADC92239104}" name="LOGEMENT" totalsRowFunction="count" dataDxfId="20" totalsRowDxfId="19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EDB53F-64BA-4DB6-A1FC-281D110723E2}" name="Base" displayName="Base" ref="A2:G127" totalsRowCount="1" headerRowDxfId="18" dataDxfId="16" headerRowBorderDxfId="17" tableBorderDxfId="15" totalsRowBorderDxfId="14" headerRowCellStyle="Normal 2" dataCellStyle="Normal 2">
  <autoFilter ref="A2:G126" xr:uid="{00000000-0001-0000-0000-000000000000}"/>
  <sortState xmlns:xlrd2="http://schemas.microsoft.com/office/spreadsheetml/2017/richdata2" ref="A3:G126">
    <sortCondition ref="E2:E126"/>
  </sortState>
  <tableColumns count="7">
    <tableColumn id="1" xr3:uid="{EDCACE4C-7EA4-4931-9436-D3E350BC5854}" name="Code Categ" totalsRowLabel="Total" dataDxfId="13" totalsRowDxfId="12" dataCellStyle="Normal 2" totalsRowCellStyle="Normal 2"/>
    <tableColumn id="2" xr3:uid="{BA4C8686-B25A-45B1-AA17-46C80D2EA023}" name="Catégorie" dataDxfId="11" totalsRowDxfId="10" dataCellStyle="Normal 2" totalsRowCellStyle="Normal 2"/>
    <tableColumn id="3" xr3:uid="{C9CE849E-8058-48F6-8CEE-48DE260B8D39}" name="Code Ss categ" dataDxfId="9" totalsRowDxfId="8" dataCellStyle="Normal 2" totalsRowCellStyle="Normal 2"/>
    <tableColumn id="4" xr3:uid="{A4632591-4E82-435B-9FBF-C29842A810CA}" name="Sous catégorie" dataDxfId="7" totalsRowDxfId="6" dataCellStyle="Normal 2" totalsRowCellStyle="Normal 2"/>
    <tableColumn id="5" xr3:uid="{5A728C6D-3E02-4E19-AB54-048F6109ED8C}" name="Code Modèle" totalsRowFunction="count" dataDxfId="5" totalsRowDxfId="4" dataCellStyle="Normal 2"/>
    <tableColumn id="6" xr3:uid="{2CF56173-CC3E-4483-B496-E98EC44ED19D}" name="Modèle" dataDxfId="3" totalsRowDxfId="2" dataCellStyle="Normal 2" totalsRowCellStyle="Normal 2"/>
    <tableColumn id="7" xr3:uid="{3CB1153E-D588-4A30-9A59-A6D94AD2BDE7}" name="Unité" totalsRowFunction="count" dataDxfId="1" totalsRowDxfId="0" dataCellStyle="Normal 2" totalsRowCellStyle="Normal 2">
      <calculatedColumnFormula>_xlfn.XLOOKUP(Base[[#This Row],[Code Modèle]],'[1]Feuille 1'!$A$3:$A$147,'[1]Feuille 1'!$C$3:$C$147,,0)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" dT="2024-07-29T10:39:01.10" personId="{6FBDC633-8EB9-4564-8B86-01114C5A67F1}" id="{348BDB17-DF8C-43D7-9087-3490193C946D}">
    <text>Section analytique sans le PRLC</text>
  </threadedComment>
  <threadedComment ref="E1" dT="2024-07-24T07:17:04.39" personId="{6FBDC633-8EB9-4564-8B86-01114C5A67F1}" id="{2A39B6A4-B363-4A89-A453-231466F021F9}">
    <text>N° bâtiment</text>
  </threadedComment>
  <threadedComment ref="F1" dT="2024-07-24T07:27:56.08" personId="{6FBDC633-8EB9-4564-8B86-01114C5A67F1}" id="{774A17F5-8D0A-44EB-9D51-288260E833F9}">
    <text>Si équipement général : ne pas mettre le Code Local</text>
  </threadedComment>
  <threadedComment ref="K1" dT="2024-07-29T05:44:27.90" personId="{6FBDC633-8EB9-4564-8B86-01114C5A67F1}" id="{5326360E-1C89-49DB-90DD-9C939552A18E}">
    <text>Date de réception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52BDC-46C7-42C5-BD75-B2205A736EFD}">
  <dimension ref="A1:AA2"/>
  <sheetViews>
    <sheetView tabSelected="1" topLeftCell="D1" workbookViewId="0">
      <selection activeCell="I2" sqref="I2"/>
    </sheetView>
  </sheetViews>
  <sheetFormatPr baseColWidth="10" defaultRowHeight="14.4" outlineLevelCol="1" x14ac:dyDescent="0.3"/>
  <cols>
    <col min="1" max="1" width="13.6640625" style="18" customWidth="1"/>
    <col min="2" max="2" width="13.44140625" style="18" customWidth="1"/>
    <col min="3" max="3" width="13.21875" style="18" customWidth="1"/>
    <col min="4" max="4" width="15.21875" style="18" customWidth="1"/>
    <col min="5" max="5" width="16.109375" style="18" customWidth="1"/>
    <col min="6" max="6" width="15.33203125" style="18" bestFit="1" customWidth="1"/>
    <col min="7" max="7" width="12.21875" style="18" customWidth="1"/>
    <col min="8" max="8" width="26" style="18" customWidth="1"/>
    <col min="9" max="9" width="21.21875" style="18" customWidth="1"/>
    <col min="10" max="10" width="11.5546875" style="18"/>
    <col min="11" max="11" width="18.21875" style="18" customWidth="1"/>
    <col min="12" max="24" width="11.5546875" style="18" hidden="1" customWidth="1" outlineLevel="1"/>
    <col min="25" max="25" width="21.33203125" style="18" hidden="1" customWidth="1" outlineLevel="1"/>
    <col min="26" max="26" width="58.109375" style="18" bestFit="1" customWidth="1" collapsed="1"/>
    <col min="27" max="27" width="15.33203125" style="18" bestFit="1" customWidth="1"/>
    <col min="28" max="16384" width="11.5546875" style="18"/>
  </cols>
  <sheetData>
    <row r="1" spans="1:27" x14ac:dyDescent="0.3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7" t="s">
        <v>12</v>
      </c>
      <c r="N1" s="17" t="s">
        <v>13</v>
      </c>
      <c r="O1" s="17" t="s">
        <v>14</v>
      </c>
      <c r="P1" s="17" t="s">
        <v>15</v>
      </c>
      <c r="Q1" s="17" t="s">
        <v>16</v>
      </c>
      <c r="R1" s="17" t="s">
        <v>17</v>
      </c>
      <c r="S1" s="17" t="s">
        <v>18</v>
      </c>
      <c r="T1" s="17" t="s">
        <v>19</v>
      </c>
      <c r="U1" s="17" t="s">
        <v>20</v>
      </c>
      <c r="V1" s="17" t="s">
        <v>21</v>
      </c>
      <c r="W1" s="17" t="s">
        <v>22</v>
      </c>
      <c r="X1" s="17" t="s">
        <v>23</v>
      </c>
      <c r="Y1" s="17" t="s">
        <v>24</v>
      </c>
      <c r="Z1" s="17" t="s">
        <v>32</v>
      </c>
      <c r="AA1" s="17" t="s">
        <v>376</v>
      </c>
    </row>
    <row r="2" spans="1:27" x14ac:dyDescent="0.3">
      <c r="A2" s="19">
        <v>1</v>
      </c>
      <c r="B2" s="19"/>
      <c r="C2" s="19"/>
      <c r="D2" s="26"/>
      <c r="E2" s="19"/>
      <c r="F2" s="19"/>
      <c r="G2" s="26"/>
      <c r="H2" s="19"/>
      <c r="I2" s="26"/>
      <c r="J2" s="16" t="e" cm="1">
        <f t="array" ref="J2">_xlfn._xlws.FILTER(_xlfn.CHOOSECOLS(Equip_lgt[],_xlfn.XMATCH(F2,Equip_lgt[#Headers],0)),Equip_lgt[Code modèle d’équipement]=H2,"--")</f>
        <v>#N/A</v>
      </c>
      <c r="K2" s="20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16" t="e">
        <f>_xlfn.XLOOKUP(Import!$H2,Equip_lgt[Code modèle d’équipement],Equip_lgt[Modèle],,0)</f>
        <v>#N/A</v>
      </c>
      <c r="AA2" s="16" t="e">
        <f>_xlfn.XLOOKUP(H2,Base[Code Modèle],Base[Unité],,0)</f>
        <v>#N/A</v>
      </c>
    </row>
  </sheetData>
  <sheetProtection algorithmName="SHA-512" hashValue="RDwDNgiOsQW+zT4CvSz6E+fwTkeKgaTVFJL4cJ3eyOYKYhh76PdvMIhsYF7ECsHtHLsUvQD0Haz9CJh9oiM0dw==" saltValue="r/bmu0nS/7SVVFVA2c3CMA==" spinCount="100000" sheet="1" formatCells="0" formatColumns="0" formatRows="0" insertRows="0" insertHyperlinks="0" deleteRows="0" sort="0" autoFilter="0" pivotTables="0"/>
  <phoneticPr fontId="5" type="noConversion"/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7F46E-5D5B-4E63-BC22-48D779F6B6F0}">
  <sheetPr>
    <tabColor theme="6" tint="0.39997558519241921"/>
  </sheetPr>
  <dimension ref="A1:G126"/>
  <sheetViews>
    <sheetView workbookViewId="0">
      <selection activeCell="A2" sqref="A2:E125"/>
    </sheetView>
  </sheetViews>
  <sheetFormatPr baseColWidth="10" defaultRowHeight="14.4" x14ac:dyDescent="0.3"/>
  <cols>
    <col min="1" max="1" width="44" style="18" customWidth="1"/>
    <col min="2" max="3" width="15.5546875" style="18" bestFit="1" customWidth="1"/>
    <col min="4" max="4" width="12.109375" style="18" customWidth="1"/>
    <col min="5" max="5" width="11.5546875" style="24"/>
    <col min="6" max="6" width="19.77734375" style="18" bestFit="1" customWidth="1"/>
    <col min="7" max="7" width="11.5546875" style="24"/>
    <col min="8" max="16384" width="11.5546875" style="18"/>
  </cols>
  <sheetData>
    <row r="1" spans="1:7" x14ac:dyDescent="0.3">
      <c r="A1" s="18" t="s">
        <v>32</v>
      </c>
      <c r="B1" s="18" t="s">
        <v>7</v>
      </c>
      <c r="C1" s="18" t="s">
        <v>376</v>
      </c>
      <c r="D1" s="21" t="s">
        <v>378</v>
      </c>
      <c r="E1" s="27" t="s">
        <v>379</v>
      </c>
      <c r="G1" s="18"/>
    </row>
    <row r="2" spans="1:7" x14ac:dyDescent="0.3">
      <c r="A2" s="4" t="s">
        <v>44</v>
      </c>
      <c r="B2" s="4" t="str">
        <f>_xlfn.XLOOKUP(Equip_lgt[[#This Row],[Modèle]],Base[Modèle],Base[Code Modèle],,0)</f>
        <v>BACD</v>
      </c>
      <c r="C2" s="4" t="str">
        <f>_xlfn.XLOOKUP(A2,Base[Modèle],Base[Unité],,0)</f>
        <v>U - Unité</v>
      </c>
      <c r="D2" s="22"/>
      <c r="E2" s="29"/>
      <c r="G2" s="18"/>
    </row>
    <row r="3" spans="1:7" x14ac:dyDescent="0.3">
      <c r="A3" s="4" t="s">
        <v>70</v>
      </c>
      <c r="B3" s="4" t="str">
        <f>_xlfn.XLOOKUP(Equip_lgt[[#This Row],[Modèle]],Base[Modèle],Base[Code Modèle],,0)</f>
        <v>BVA2V</v>
      </c>
      <c r="C3" s="4" t="str">
        <f>_xlfn.XLOOKUP(A3,Base[Modèle],Base[Unité],,0)</f>
        <v>U - Unité</v>
      </c>
      <c r="D3" s="23"/>
      <c r="E3" s="29"/>
      <c r="G3" s="18"/>
    </row>
    <row r="4" spans="1:7" x14ac:dyDescent="0.3">
      <c r="A4" s="4" t="s">
        <v>72</v>
      </c>
      <c r="B4" s="4" t="str">
        <f>_xlfn.XLOOKUP(Equip_lgt[[#This Row],[Modèle]],Base[Modèle],Base[Code Modèle],,0)</f>
        <v>BVA3V</v>
      </c>
      <c r="C4" s="4" t="str">
        <f>_xlfn.XLOOKUP(A4,Base[Modèle],Base[Unité],,0)</f>
        <v>U - Unité</v>
      </c>
      <c r="D4" s="23"/>
      <c r="E4" s="29"/>
      <c r="G4" s="18"/>
    </row>
    <row r="5" spans="1:7" x14ac:dyDescent="0.3">
      <c r="A5" s="4" t="s">
        <v>74</v>
      </c>
      <c r="B5" s="4" t="str">
        <f>_xlfn.XLOOKUP(Equip_lgt[[#This Row],[Modèle]],Base[Modèle],Base[Code Modèle],,0)</f>
        <v>BVP2V</v>
      </c>
      <c r="C5" s="4" t="str">
        <f>_xlfn.XLOOKUP(A5,Base[Modèle],Base[Unité],,0)</f>
        <v>U - Unité</v>
      </c>
      <c r="D5" s="23"/>
      <c r="E5" s="29"/>
      <c r="G5" s="18"/>
    </row>
    <row r="6" spans="1:7" x14ac:dyDescent="0.3">
      <c r="A6" s="4" t="s">
        <v>76</v>
      </c>
      <c r="B6" s="4" t="str">
        <f>_xlfn.XLOOKUP(Equip_lgt[[#This Row],[Modèle]],Base[Modèle],Base[Code Modèle],,0)</f>
        <v>BVP3V</v>
      </c>
      <c r="C6" s="4" t="str">
        <f>_xlfn.XLOOKUP(A6,Base[Modèle],Base[Unité],,0)</f>
        <v>U - Unité</v>
      </c>
      <c r="D6" s="23"/>
      <c r="E6" s="29"/>
      <c r="G6" s="18"/>
    </row>
    <row r="7" spans="1:7" x14ac:dyDescent="0.3">
      <c r="A7" s="4" t="s">
        <v>46</v>
      </c>
      <c r="B7" s="4" t="str">
        <f>_xlfn.XLOOKUP(Equip_lgt[[#This Row],[Modèle]],Base[Modèle],Base[Code Modèle],,0)</f>
        <v>BAIG140</v>
      </c>
      <c r="C7" s="4" t="str">
        <f>_xlfn.XLOOKUP(A7,Base[Modèle],Base[Unité],,0)</f>
        <v>U - Unité</v>
      </c>
      <c r="D7" s="23"/>
      <c r="E7" s="29"/>
      <c r="G7" s="18"/>
    </row>
    <row r="8" spans="1:7" x14ac:dyDescent="0.3">
      <c r="A8" s="4" t="s">
        <v>48</v>
      </c>
      <c r="B8" s="4" t="str">
        <f>_xlfn.XLOOKUP(Equip_lgt[[#This Row],[Modèle]],Base[Modèle],Base[Code Modèle],,0)</f>
        <v>BAIG170</v>
      </c>
      <c r="C8" s="4" t="str">
        <f>_xlfn.XLOOKUP(A8,Base[Modèle],Base[Unité],,0)</f>
        <v>U - Unité</v>
      </c>
      <c r="D8" s="23"/>
      <c r="E8" s="29"/>
      <c r="G8" s="18"/>
    </row>
    <row r="9" spans="1:7" x14ac:dyDescent="0.3">
      <c r="A9" s="4" t="s">
        <v>60</v>
      </c>
      <c r="B9" s="4" t="str">
        <f>_xlfn.XLOOKUP(Equip_lgt[[#This Row],[Modèle]],Base[Modèle],Base[Code Modèle],,0)</f>
        <v>BRAIL</v>
      </c>
      <c r="C9" s="4" t="str">
        <f>_xlfn.XLOOKUP(A9,Base[Modèle],Base[Unité],,0)</f>
        <v>U - Unité</v>
      </c>
      <c r="D9" s="23"/>
      <c r="E9" s="29"/>
      <c r="G9" s="18"/>
    </row>
    <row r="10" spans="1:7" x14ac:dyDescent="0.3">
      <c r="A10" s="4" t="s">
        <v>64</v>
      </c>
      <c r="B10" s="4" t="str">
        <f>_xlfn.XLOOKUP(Equip_lgt[[#This Row],[Modèle]],Base[Modèle],Base[Code Modèle],,0)</f>
        <v>BRAIR</v>
      </c>
      <c r="C10" s="4" t="str">
        <f>_xlfn.XLOOKUP(A10,Base[Modèle],Base[Unité],,0)</f>
        <v>U - Unité</v>
      </c>
      <c r="D10" s="23"/>
      <c r="E10" s="29"/>
      <c r="G10" s="18"/>
    </row>
    <row r="11" spans="1:7" x14ac:dyDescent="0.3">
      <c r="A11" s="4" t="s">
        <v>94</v>
      </c>
      <c r="B11" s="4" t="str">
        <f>_xlfn.XLOOKUP(Equip_lgt[[#This Row],[Modèle]],Base[Modèle],Base[Code Modèle],,0)</f>
        <v>CESI</v>
      </c>
      <c r="C11" s="4" t="str">
        <f>_xlfn.XLOOKUP(A11,Base[Modèle],Base[Unité],,0)</f>
        <v>U - Unité</v>
      </c>
      <c r="D11" s="23"/>
      <c r="E11" s="29"/>
      <c r="G11" s="18"/>
    </row>
    <row r="12" spans="1:7" x14ac:dyDescent="0.3">
      <c r="A12" s="4" t="s">
        <v>98</v>
      </c>
      <c r="B12" s="4" t="str">
        <f>_xlfn.XLOOKUP(Equip_lgt[[#This Row],[Modèle]],Base[Modèle],Base[Code Modèle],,0)</f>
        <v>CESTS</v>
      </c>
      <c r="C12" s="4" t="str">
        <f>_xlfn.XLOOKUP(A12,Base[Modèle],Base[Unité],,0)</f>
        <v>U - Unité</v>
      </c>
      <c r="D12" s="23"/>
      <c r="E12" s="29"/>
      <c r="G12" s="18"/>
    </row>
    <row r="13" spans="1:7" x14ac:dyDescent="0.3">
      <c r="A13" s="4" t="s">
        <v>102</v>
      </c>
      <c r="B13" s="4" t="str">
        <f>_xlfn.XLOOKUP(Equip_lgt[[#This Row],[Modèle]],Base[Modèle],Base[Code Modèle],,0)</f>
        <v>CETD</v>
      </c>
      <c r="C13" s="4" t="str">
        <f>_xlfn.XLOOKUP(A13,Base[Modèle],Base[Unité],,0)</f>
        <v>U - Unité</v>
      </c>
      <c r="D13" s="23"/>
      <c r="E13" s="29"/>
      <c r="G13" s="18"/>
    </row>
    <row r="14" spans="1:7" x14ac:dyDescent="0.3">
      <c r="A14" s="4" t="s">
        <v>108</v>
      </c>
      <c r="B14" s="4" t="str">
        <f>_xlfn.XLOOKUP(Equip_lgt[[#This Row],[Modèle]],Base[Modèle],Base[Code Modèle],,0)</f>
        <v>CHEM</v>
      </c>
      <c r="C14" s="4" t="str">
        <f>_xlfn.XLOOKUP(A14,Base[Modèle],Base[Unité],,0)</f>
        <v>U - Unité</v>
      </c>
      <c r="D14" s="23"/>
      <c r="E14" s="29"/>
      <c r="G14" s="18"/>
    </row>
    <row r="15" spans="1:7" x14ac:dyDescent="0.3">
      <c r="A15" s="4" t="s">
        <v>124</v>
      </c>
      <c r="B15" s="4" t="str">
        <f>_xlfn.XLOOKUP(Equip_lgt[[#This Row],[Modèle]],Base[Modèle],Base[Code Modèle],,0)</f>
        <v>CPB1</v>
      </c>
      <c r="C15" s="4" t="str">
        <f>_xlfn.XLOOKUP(A15,Base[Modèle],Base[Unité],,0)</f>
        <v>U - Unité</v>
      </c>
      <c r="D15" s="22"/>
      <c r="E15" s="29"/>
      <c r="G15" s="18"/>
    </row>
    <row r="16" spans="1:7" x14ac:dyDescent="0.3">
      <c r="A16" s="4" t="s">
        <v>126</v>
      </c>
      <c r="B16" s="4" t="str">
        <f>_xlfn.XLOOKUP(Equip_lgt[[#This Row],[Modèle]],Base[Modèle],Base[Code Modèle],,0)</f>
        <v>CPB2</v>
      </c>
      <c r="C16" s="4" t="str">
        <f>_xlfn.XLOOKUP(A16,Base[Modèle],Base[Unité],,0)</f>
        <v>U - Unité</v>
      </c>
      <c r="D16" s="22"/>
      <c r="E16" s="29"/>
      <c r="G16" s="18"/>
    </row>
    <row r="17" spans="1:7" x14ac:dyDescent="0.3">
      <c r="A17" s="4" t="s">
        <v>130</v>
      </c>
      <c r="B17" s="4" t="str">
        <f>_xlfn.XLOOKUP(Equip_lgt[[#This Row],[Modèle]],Base[Modèle],Base[Code Modèle],,0)</f>
        <v>CPR1</v>
      </c>
      <c r="C17" s="4" t="str">
        <f>_xlfn.XLOOKUP(A17,Base[Modèle],Base[Unité],,0)</f>
        <v>U - Unité</v>
      </c>
      <c r="D17" s="22"/>
      <c r="E17" s="29"/>
      <c r="G17" s="18"/>
    </row>
    <row r="18" spans="1:7" x14ac:dyDescent="0.3">
      <c r="A18" s="4" t="s">
        <v>132</v>
      </c>
      <c r="B18" s="4" t="str">
        <f>_xlfn.XLOOKUP(Equip_lgt[[#This Row],[Modèle]],Base[Modèle],Base[Code Modèle],,0)</f>
        <v>CPR2</v>
      </c>
      <c r="C18" s="4" t="str">
        <f>_xlfn.XLOOKUP(A18,Base[Modèle],Base[Unité],,0)</f>
        <v>U - Unité</v>
      </c>
      <c r="D18" s="22"/>
      <c r="E18" s="29"/>
      <c r="G18" s="18"/>
    </row>
    <row r="19" spans="1:7" x14ac:dyDescent="0.3">
      <c r="A19" s="4" t="s">
        <v>141</v>
      </c>
      <c r="B19" s="4" t="str">
        <f>_xlfn.XLOOKUP(Equip_lgt[[#This Row],[Modèle]],Base[Modèle],Base[Code Modèle],,0)</f>
        <v>DAAF</v>
      </c>
      <c r="C19" s="4" t="str">
        <f>_xlfn.XLOOKUP(A19,Base[Modèle],Base[Unité],,0)</f>
        <v>U - Unité</v>
      </c>
      <c r="D19" s="23"/>
      <c r="E19" s="29"/>
      <c r="G19" s="18"/>
    </row>
    <row r="20" spans="1:7" x14ac:dyDescent="0.3">
      <c r="A20" s="4" t="s">
        <v>149</v>
      </c>
      <c r="B20" s="4" t="str">
        <f>_xlfn.XLOOKUP(Equip_lgt[[#This Row],[Modèle]],Base[Modèle],Base[Code Modèle],,0)</f>
        <v>ESCEX</v>
      </c>
      <c r="C20" s="4" t="str">
        <f>_xlfn.XLOOKUP(A20,Base[Modèle],Base[Unité],,0)</f>
        <v>U - Unité</v>
      </c>
      <c r="D20" s="22"/>
      <c r="E20" s="29"/>
      <c r="G20" s="18"/>
    </row>
    <row r="21" spans="1:7" x14ac:dyDescent="0.3">
      <c r="A21" s="4" t="s">
        <v>153</v>
      </c>
      <c r="B21" s="4" t="str">
        <f>_xlfn.XLOOKUP(Equip_lgt[[#This Row],[Modèle]],Base[Modèle],Base[Code Modèle],,0)</f>
        <v>ESCIN</v>
      </c>
      <c r="C21" s="4" t="str">
        <f>_xlfn.XLOOKUP(A21,Base[Modèle],Base[Unité],,0)</f>
        <v>U - Unité</v>
      </c>
      <c r="D21" s="23"/>
      <c r="E21" s="29"/>
      <c r="G21" s="18"/>
    </row>
    <row r="22" spans="1:7" x14ac:dyDescent="0.3">
      <c r="A22" s="4" t="s">
        <v>159</v>
      </c>
      <c r="B22" s="4" t="str">
        <f>_xlfn.XLOOKUP(Equip_lgt[[#This Row],[Modèle]],Base[Modèle],Base[Code Modèle],,0)</f>
        <v>EV1B</v>
      </c>
      <c r="C22" s="4" t="str">
        <f>_xlfn.XLOOKUP(A22,Base[Modèle],Base[Unité],,0)</f>
        <v>U - Unité</v>
      </c>
      <c r="D22" s="22"/>
      <c r="E22" s="29"/>
      <c r="G22" s="18"/>
    </row>
    <row r="23" spans="1:7" x14ac:dyDescent="0.3">
      <c r="A23" s="4" t="s">
        <v>161</v>
      </c>
      <c r="B23" s="4" t="str">
        <f>_xlfn.XLOOKUP(Equip_lgt[[#This Row],[Modèle]],Base[Modèle],Base[Code Modèle],,0)</f>
        <v>EV2B</v>
      </c>
      <c r="C23" s="4" t="str">
        <f>_xlfn.XLOOKUP(A23,Base[Modèle],Base[Unité],,0)</f>
        <v>U - Unité</v>
      </c>
      <c r="D23" s="22"/>
      <c r="E23" s="29"/>
      <c r="G23" s="18"/>
    </row>
    <row r="24" spans="1:7" x14ac:dyDescent="0.3">
      <c r="A24" s="4" t="s">
        <v>163</v>
      </c>
      <c r="B24" s="4" t="str">
        <f>_xlfn.XLOOKUP(Equip_lgt[[#This Row],[Modèle]],Base[Modèle],Base[Code Modèle],,0)</f>
        <v>F1BF</v>
      </c>
      <c r="C24" s="4" t="str">
        <f>_xlfn.XLOOKUP(A24,Base[Modèle],Base[Unité],,0)</f>
        <v>U - Unité</v>
      </c>
      <c r="D24" s="23"/>
      <c r="E24" s="29"/>
      <c r="G24" s="18"/>
    </row>
    <row r="25" spans="1:7" x14ac:dyDescent="0.3">
      <c r="A25" s="4" t="s">
        <v>165</v>
      </c>
      <c r="B25" s="4" t="str">
        <f>_xlfn.XLOOKUP(Equip_lgt[[#This Row],[Modèle]],Base[Modèle],Base[Code Modèle],,0)</f>
        <v>F2BF</v>
      </c>
      <c r="C25" s="4" t="str">
        <f>_xlfn.XLOOKUP(A25,Base[Modèle],Base[Unité],,0)</f>
        <v>U - Unité</v>
      </c>
      <c r="D25" s="23"/>
      <c r="E25" s="29"/>
      <c r="G25" s="18"/>
    </row>
    <row r="26" spans="1:7" x14ac:dyDescent="0.3">
      <c r="A26" s="4" t="s">
        <v>183</v>
      </c>
      <c r="B26" s="4" t="str">
        <f>_xlfn.XLOOKUP(Equip_lgt[[#This Row],[Modèle]],Base[Modèle],Base[Code Modèle],,0)</f>
        <v>FS</v>
      </c>
      <c r="C26" s="4" t="str">
        <f>_xlfn.XLOOKUP(A26,Base[Modèle],Base[Unité],,0)</f>
        <v>U - Unité</v>
      </c>
      <c r="D26" s="23"/>
      <c r="E26" s="29"/>
      <c r="G26" s="18"/>
    </row>
    <row r="27" spans="1:7" x14ac:dyDescent="0.3">
      <c r="A27" s="4" t="s">
        <v>167</v>
      </c>
      <c r="B27" s="4" t="str">
        <f>_xlfn.XLOOKUP(Equip_lgt[[#This Row],[Modèle]],Base[Modèle],Base[Code Modèle],,0)</f>
        <v>FB</v>
      </c>
      <c r="C27" s="4" t="str">
        <f>_xlfn.XLOOKUP(A27,Base[Modèle],Base[Unité],,0)</f>
        <v>U - Unité</v>
      </c>
      <c r="D27" s="23"/>
      <c r="E27" s="29"/>
      <c r="G27" s="18"/>
    </row>
    <row r="28" spans="1:7" x14ac:dyDescent="0.3">
      <c r="A28" s="4" t="s">
        <v>169</v>
      </c>
      <c r="B28" s="4" t="str">
        <f>_xlfn.XLOOKUP(Equip_lgt[[#This Row],[Modèle]],Base[Modèle],Base[Code Modèle],,0)</f>
        <v>FC</v>
      </c>
      <c r="C28" s="4" t="str">
        <f>_xlfn.XLOOKUP(A28,Base[Modèle],Base[Unité],,0)</f>
        <v>U - Unité</v>
      </c>
      <c r="D28" s="23"/>
      <c r="E28" s="29"/>
      <c r="G28" s="18"/>
    </row>
    <row r="29" spans="1:7" x14ac:dyDescent="0.3">
      <c r="A29" s="4" t="s">
        <v>173</v>
      </c>
      <c r="B29" s="4" t="str">
        <f>_xlfn.XLOOKUP(Equip_lgt[[#This Row],[Modèle]],Base[Modèle],Base[Code Modèle],,0)</f>
        <v>FOB</v>
      </c>
      <c r="C29" s="4" t="str">
        <f>_xlfn.XLOOKUP(A29,Base[Modèle],Base[Unité],,0)</f>
        <v>U - Unité</v>
      </c>
      <c r="D29" s="23"/>
      <c r="E29" s="29"/>
      <c r="G29" s="18"/>
    </row>
    <row r="30" spans="1:7" x14ac:dyDescent="0.3">
      <c r="A30" s="4" t="s">
        <v>191</v>
      </c>
      <c r="B30" s="4" t="str">
        <f>_xlfn.XLOOKUP(Equip_lgt[[#This Row],[Modèle]],Base[Modèle],Base[Code Modèle],,0)</f>
        <v>HAC</v>
      </c>
      <c r="C30" s="4" t="str">
        <f>_xlfn.XLOOKUP(A30,Base[Modèle],Base[Unité],,0)</f>
        <v>U - Unité</v>
      </c>
      <c r="D30" s="23"/>
      <c r="E30" s="29"/>
      <c r="G30" s="18"/>
    </row>
    <row r="31" spans="1:7" x14ac:dyDescent="0.3">
      <c r="A31" s="4" t="s">
        <v>197</v>
      </c>
      <c r="B31" s="4" t="str">
        <f>_xlfn.XLOOKUP(Equip_lgt[[#This Row],[Modèle]],Base[Modèle],Base[Code Modèle],,0)</f>
        <v>HUBLE</v>
      </c>
      <c r="C31" s="4" t="str">
        <f>_xlfn.XLOOKUP(A31,Base[Modèle],Base[Unité],,0)</f>
        <v>U - Unité</v>
      </c>
      <c r="D31" s="22"/>
      <c r="E31" s="29"/>
      <c r="G31" s="18"/>
    </row>
    <row r="32" spans="1:7" x14ac:dyDescent="0.3">
      <c r="A32" s="4" t="s">
        <v>199</v>
      </c>
      <c r="B32" s="4" t="str">
        <f>_xlfn.XLOOKUP(Equip_lgt[[#This Row],[Modèle]],Base[Modèle],Base[Code Modèle],,0)</f>
        <v>INSBO</v>
      </c>
      <c r="C32" s="4" t="str">
        <f>_xlfn.XLOOKUP(A32,Base[Modèle],Base[Unité],,0)</f>
        <v>U - Unité</v>
      </c>
      <c r="D32" s="23"/>
      <c r="E32" s="29"/>
      <c r="G32" s="18"/>
    </row>
    <row r="33" spans="1:7" x14ac:dyDescent="0.3">
      <c r="A33" s="4" t="s">
        <v>201</v>
      </c>
      <c r="B33" s="4" t="str">
        <f>_xlfn.XLOOKUP(Equip_lgt[[#This Row],[Modèle]],Base[Modèle],Base[Code Modèle],,0)</f>
        <v>J4L</v>
      </c>
      <c r="C33" s="4" t="str">
        <f>_xlfn.XLOOKUP(A33,Base[Modèle],Base[Unité],,0)</f>
        <v>U - Unité</v>
      </c>
      <c r="D33" s="22"/>
      <c r="E33" s="29"/>
      <c r="G33" s="18"/>
    </row>
    <row r="34" spans="1:7" x14ac:dyDescent="0.3">
      <c r="A34" s="4" t="s">
        <v>203</v>
      </c>
      <c r="B34" s="4" t="str">
        <f>_xlfn.XLOOKUP(Equip_lgt[[#This Row],[Modèle]],Base[Modèle],Base[Code Modèle],,0)</f>
        <v>J5L</v>
      </c>
      <c r="C34" s="4" t="str">
        <f>_xlfn.XLOOKUP(A34,Base[Modèle],Base[Unité],,0)</f>
        <v>U - Unité</v>
      </c>
      <c r="D34" s="22"/>
      <c r="E34" s="29"/>
      <c r="G34" s="18"/>
    </row>
    <row r="35" spans="1:7" x14ac:dyDescent="0.3">
      <c r="A35" s="4" t="s">
        <v>205</v>
      </c>
      <c r="B35" s="4" t="str">
        <f>_xlfn.XLOOKUP(Equip_lgt[[#This Row],[Modèle]],Base[Modèle],Base[Code Modèle],,0)</f>
        <v>J6L</v>
      </c>
      <c r="C35" s="4" t="str">
        <f>_xlfn.XLOOKUP(A35,Base[Modèle],Base[Unité],,0)</f>
        <v>U - Unité</v>
      </c>
      <c r="D35" s="22"/>
      <c r="E35" s="29"/>
      <c r="G35" s="18"/>
    </row>
    <row r="36" spans="1:7" x14ac:dyDescent="0.3">
      <c r="A36" s="4" t="s">
        <v>207</v>
      </c>
      <c r="B36" s="4" t="str">
        <f>_xlfn.XLOOKUP(Equip_lgt[[#This Row],[Modèle]],Base[Modèle],Base[Code Modèle],,0)</f>
        <v>JUPB</v>
      </c>
      <c r="C36" s="4" t="str">
        <f>_xlfn.XLOOKUP(A36,Base[Modèle],Base[Unité],,0)</f>
        <v>U - Unité</v>
      </c>
      <c r="D36" s="22"/>
      <c r="E36" s="29"/>
      <c r="G36" s="18"/>
    </row>
    <row r="37" spans="1:7" x14ac:dyDescent="0.3">
      <c r="A37" s="4" t="s">
        <v>209</v>
      </c>
      <c r="B37" s="4" t="str">
        <f>_xlfn.XLOOKUP(Equip_lgt[[#This Row],[Modèle]],Base[Modèle],Base[Code Modèle],,0)</f>
        <v>LAVA</v>
      </c>
      <c r="C37" s="4" t="str">
        <f>_xlfn.XLOOKUP(A37,Base[Modèle],Base[Unité],,0)</f>
        <v>U - Unité</v>
      </c>
      <c r="D37" s="22"/>
      <c r="E37" s="29"/>
      <c r="G37" s="18"/>
    </row>
    <row r="38" spans="1:7" x14ac:dyDescent="0.3">
      <c r="A38" s="4" t="s">
        <v>211</v>
      </c>
      <c r="B38" s="4" t="str">
        <f>_xlfn.XLOOKUP(Equip_lgt[[#This Row],[Modèle]],Base[Modèle],Base[Code Modèle],,0)</f>
        <v>LAVAD</v>
      </c>
      <c r="C38" s="4" t="str">
        <f>_xlfn.XLOOKUP(A38,Base[Modèle],Base[Unité],,0)</f>
        <v>U - Unité</v>
      </c>
      <c r="D38" s="23"/>
      <c r="E38" s="29"/>
      <c r="G38" s="18"/>
    </row>
    <row r="39" spans="1:7" x14ac:dyDescent="0.3">
      <c r="A39" s="4" t="s">
        <v>213</v>
      </c>
      <c r="B39" s="4" t="str">
        <f>_xlfn.XLOOKUP(Equip_lgt[[#This Row],[Modèle]],Base[Modèle],Base[Code Modèle],,0)</f>
        <v>MBC1P</v>
      </c>
      <c r="C39" s="4" t="str">
        <f>_xlfn.XLOOKUP(A39,Base[Modèle],Base[Unité],,0)</f>
        <v>U - Unité</v>
      </c>
      <c r="D39" s="23"/>
      <c r="E39" s="29"/>
      <c r="G39" s="18"/>
    </row>
    <row r="40" spans="1:7" x14ac:dyDescent="0.3">
      <c r="A40" s="4" t="s">
        <v>215</v>
      </c>
      <c r="B40" s="4" t="str">
        <f>_xlfn.XLOOKUP(Equip_lgt[[#This Row],[Modèle]],Base[Modèle],Base[Code Modèle],,0)</f>
        <v>MBC2P</v>
      </c>
      <c r="C40" s="4" t="str">
        <f>_xlfn.XLOOKUP(A40,Base[Modèle],Base[Unité],,0)</f>
        <v>U - Unité</v>
      </c>
      <c r="D40" s="23"/>
      <c r="E40" s="29"/>
      <c r="G40" s="18"/>
    </row>
    <row r="41" spans="1:7" x14ac:dyDescent="0.3">
      <c r="A41" s="4" t="s">
        <v>217</v>
      </c>
      <c r="B41" s="4" t="str">
        <f>_xlfn.XLOOKUP(Equip_lgt[[#This Row],[Modèle]],Base[Modèle],Base[Code Modèle],,0)</f>
        <v>MBCS</v>
      </c>
      <c r="C41" s="4" t="str">
        <f>_xlfn.XLOOKUP(A41,Base[Modèle],Base[Unité],,0)</f>
        <v>U - Unité</v>
      </c>
      <c r="D41" s="23"/>
      <c r="E41" s="29"/>
      <c r="G41" s="18"/>
    </row>
    <row r="42" spans="1:7" x14ac:dyDescent="0.3">
      <c r="A42" s="4" t="s">
        <v>221</v>
      </c>
      <c r="B42" s="4" t="str">
        <f>_xlfn.XLOOKUP(Equip_lgt[[#This Row],[Modèle]],Base[Modèle],Base[Code Modèle],,0)</f>
        <v>MBS1P</v>
      </c>
      <c r="C42" s="4" t="str">
        <f>_xlfn.XLOOKUP(A42,Base[Modèle],Base[Unité],,0)</f>
        <v>U - Unité</v>
      </c>
      <c r="D42" s="23"/>
      <c r="E42" s="29"/>
      <c r="G42" s="18"/>
    </row>
    <row r="43" spans="1:7" x14ac:dyDescent="0.3">
      <c r="A43" s="4" t="s">
        <v>223</v>
      </c>
      <c r="B43" s="4" t="str">
        <f>_xlfn.XLOOKUP(Equip_lgt[[#This Row],[Modèle]],Base[Modèle],Base[Code Modèle],,0)</f>
        <v>MBS2P</v>
      </c>
      <c r="C43" s="4" t="str">
        <f>_xlfn.XLOOKUP(A43,Base[Modèle],Base[Unité],,0)</f>
        <v>U - Unité</v>
      </c>
      <c r="D43" s="23"/>
      <c r="E43" s="29"/>
      <c r="G43" s="18"/>
    </row>
    <row r="44" spans="1:7" x14ac:dyDescent="0.3">
      <c r="A44" s="4" t="s">
        <v>225</v>
      </c>
      <c r="B44" s="4" t="str">
        <f>_xlfn.XLOOKUP(Equip_lgt[[#This Row],[Modèle]],Base[Modèle],Base[Code Modèle],,0)</f>
        <v>MBSS</v>
      </c>
      <c r="C44" s="4" t="str">
        <f>_xlfn.XLOOKUP(A44,Base[Modèle],Base[Unité],,0)</f>
        <v>U - Unité</v>
      </c>
      <c r="D44" s="23"/>
      <c r="E44" s="29"/>
      <c r="G44" s="18"/>
    </row>
    <row r="45" spans="1:7" x14ac:dyDescent="0.3">
      <c r="A45" s="4" t="s">
        <v>233</v>
      </c>
      <c r="B45" s="4" t="str">
        <f>_xlfn.XLOOKUP(Equip_lgt[[#This Row],[Modèle]],Base[Modèle],Base[Code Modèle],,0)</f>
        <v>MHC1P</v>
      </c>
      <c r="C45" s="4" t="str">
        <f>_xlfn.XLOOKUP(A45,Base[Modèle],Base[Unité],,0)</f>
        <v>U - Unité</v>
      </c>
      <c r="D45" s="23"/>
      <c r="E45" s="29"/>
      <c r="G45" s="18"/>
    </row>
    <row r="46" spans="1:7" x14ac:dyDescent="0.3">
      <c r="A46" s="4" t="s">
        <v>235</v>
      </c>
      <c r="B46" s="4" t="str">
        <f>_xlfn.XLOOKUP(Equip_lgt[[#This Row],[Modèle]],Base[Modèle],Base[Code Modèle],,0)</f>
        <v>MHC2P</v>
      </c>
      <c r="C46" s="4" t="str">
        <f>_xlfn.XLOOKUP(A46,Base[Modèle],Base[Unité],,0)</f>
        <v>U - Unité</v>
      </c>
      <c r="D46" s="23"/>
      <c r="E46" s="29"/>
      <c r="G46" s="18"/>
    </row>
    <row r="47" spans="1:7" x14ac:dyDescent="0.3">
      <c r="A47" s="4" t="s">
        <v>237</v>
      </c>
      <c r="B47" s="4" t="str">
        <f>_xlfn.XLOOKUP(Equip_lgt[[#This Row],[Modèle]],Base[Modèle],Base[Code Modèle],,0)</f>
        <v>MHCS</v>
      </c>
      <c r="C47" s="4" t="str">
        <f>_xlfn.XLOOKUP(A47,Base[Modèle],Base[Unité],,0)</f>
        <v>U - Unité</v>
      </c>
      <c r="D47" s="23"/>
      <c r="E47" s="29"/>
      <c r="G47" s="18"/>
    </row>
    <row r="48" spans="1:7" x14ac:dyDescent="0.3">
      <c r="A48" s="4" t="s">
        <v>243</v>
      </c>
      <c r="B48" s="4" t="str">
        <f>_xlfn.XLOOKUP(Equip_lgt[[#This Row],[Modèle]],Base[Modèle],Base[Code Modèle],,0)</f>
        <v>MITIB</v>
      </c>
      <c r="C48" s="4" t="str">
        <f>_xlfn.XLOOKUP(A48,Base[Modèle],Base[Unité],,0)</f>
        <v>U - Unité</v>
      </c>
      <c r="D48" s="23"/>
      <c r="E48" s="29"/>
      <c r="G48" s="18"/>
    </row>
    <row r="49" spans="1:7" x14ac:dyDescent="0.3">
      <c r="A49" s="4" t="s">
        <v>241</v>
      </c>
      <c r="B49" s="4" t="str">
        <f>_xlfn.XLOOKUP(Equip_lgt[[#This Row],[Modèle]],Base[Modèle],Base[Code Modèle],,0)</f>
        <v>MITEV</v>
      </c>
      <c r="C49" s="4" t="str">
        <f>_xlfn.XLOOKUP(A49,Base[Modèle],Base[Unité],,0)</f>
        <v>U - Unité</v>
      </c>
      <c r="D49" s="22"/>
      <c r="E49" s="29"/>
      <c r="G49" s="18"/>
    </row>
    <row r="50" spans="1:7" x14ac:dyDescent="0.3">
      <c r="A50" s="4" t="s">
        <v>245</v>
      </c>
      <c r="B50" s="4" t="str">
        <f>_xlfn.XLOOKUP(Equip_lgt[[#This Row],[Modèle]],Base[Modèle],Base[Code Modèle],,0)</f>
        <v>MITLA</v>
      </c>
      <c r="C50" s="4" t="str">
        <f>_xlfn.XLOOKUP(A50,Base[Modèle],Base[Unité],,0)</f>
        <v>U - Unité</v>
      </c>
      <c r="D50" s="22"/>
      <c r="E50" s="29"/>
      <c r="G50" s="18"/>
    </row>
    <row r="51" spans="1:7" x14ac:dyDescent="0.3">
      <c r="A51" s="4" t="s">
        <v>273</v>
      </c>
      <c r="B51" s="4" t="str">
        <f>_xlfn.XLOOKUP(Equip_lgt[[#This Row],[Modèle]],Base[Modèle],Base[Code Modèle],,0)</f>
        <v>PLAC</v>
      </c>
      <c r="C51" s="4" t="str">
        <f>_xlfn.XLOOKUP(A51,Base[Modèle],Base[Unité],,0)</f>
        <v>U - Unité</v>
      </c>
      <c r="D51" s="23"/>
      <c r="E51" s="29"/>
      <c r="G51" s="18"/>
    </row>
    <row r="52" spans="1:7" x14ac:dyDescent="0.3">
      <c r="A52" s="4" t="s">
        <v>247</v>
      </c>
      <c r="B52" s="4" t="str">
        <f>_xlfn.XLOOKUP(Equip_lgt[[#This Row],[Modèle]],Base[Modèle],Base[Code Modèle],,0)</f>
        <v>PCE</v>
      </c>
      <c r="C52" s="4" t="str">
        <f>_xlfn.XLOOKUP(A52,Base[Modèle],Base[Unité],,0)</f>
        <v>U - Unité</v>
      </c>
      <c r="D52" s="23"/>
      <c r="E52" s="29"/>
      <c r="G52" s="18"/>
    </row>
    <row r="53" spans="1:7" x14ac:dyDescent="0.3">
      <c r="A53" s="4" t="s">
        <v>255</v>
      </c>
      <c r="B53" s="4" t="str">
        <f>_xlfn.XLOOKUP(Equip_lgt[[#This Row],[Modèle]],Base[Modèle],Base[Code Modèle],,0)</f>
        <v>PCI</v>
      </c>
      <c r="C53" s="4" t="str">
        <f>_xlfn.XLOOKUP(A53,Base[Modèle],Base[Unité],,0)</f>
        <v>U - Unité</v>
      </c>
      <c r="D53" s="23"/>
      <c r="E53" s="29"/>
      <c r="G53" s="18"/>
    </row>
    <row r="54" spans="1:7" x14ac:dyDescent="0.3">
      <c r="A54" s="4" t="s">
        <v>257</v>
      </c>
      <c r="B54" s="4" t="str">
        <f>_xlfn.XLOOKUP(Equip_lgt[[#This Row],[Modèle]],Base[Modèle],Base[Code Modèle],,0)</f>
        <v>PCV</v>
      </c>
      <c r="C54" s="4" t="str">
        <f>_xlfn.XLOOKUP(A54,Base[Modèle],Base[Unité],,0)</f>
        <v>U - Unité</v>
      </c>
      <c r="D54" s="23"/>
      <c r="E54" s="29"/>
      <c r="G54" s="18"/>
    </row>
    <row r="55" spans="1:7" x14ac:dyDescent="0.3">
      <c r="A55" s="4" t="s">
        <v>277</v>
      </c>
      <c r="B55" s="4" t="str">
        <f>_xlfn.XLOOKUP(Equip_lgt[[#This Row],[Modèle]],Base[Modèle],Base[Code Modèle],,0)</f>
        <v>PPLAC</v>
      </c>
      <c r="C55" s="4" t="str">
        <f>_xlfn.XLOOKUP(A55,Base[Modèle],Base[Unité],,0)</f>
        <v>U - Unité</v>
      </c>
      <c r="D55" s="23"/>
      <c r="E55" s="29"/>
      <c r="G55" s="18"/>
    </row>
    <row r="56" spans="1:7" x14ac:dyDescent="0.3">
      <c r="A56" s="4" t="s">
        <v>265</v>
      </c>
      <c r="B56" s="4" t="str">
        <f>_xlfn.XLOOKUP(Equip_lgt[[#This Row],[Modèle]],Base[Modèle],Base[Code Modèle],,0)</f>
        <v>PI8AB</v>
      </c>
      <c r="C56" s="4" t="str">
        <f>_xlfn.XLOOKUP(A56,Base[Modèle],Base[Unité],,0)</f>
        <v>U - Unité</v>
      </c>
      <c r="D56" s="22"/>
      <c r="E56" s="29"/>
      <c r="G56" s="18"/>
    </row>
    <row r="57" spans="1:7" x14ac:dyDescent="0.3">
      <c r="A57" s="4" t="s">
        <v>267</v>
      </c>
      <c r="B57" s="4" t="str">
        <f>_xlfn.XLOOKUP(Equip_lgt[[#This Row],[Modèle]],Base[Modèle],Base[Code Modèle],,0)</f>
        <v>PI8SB</v>
      </c>
      <c r="C57" s="4" t="str">
        <f>_xlfn.XLOOKUP(A57,Base[Modèle],Base[Unité],,0)</f>
        <v>U - Unité</v>
      </c>
      <c r="D57" s="22"/>
      <c r="E57" s="29"/>
      <c r="G57" s="18"/>
    </row>
    <row r="58" spans="1:7" x14ac:dyDescent="0.3">
      <c r="A58" s="4" t="s">
        <v>269</v>
      </c>
      <c r="B58" s="4" t="str">
        <f>_xlfn.XLOOKUP(Equip_lgt[[#This Row],[Modèle]],Base[Modèle],Base[Code Modèle],,0)</f>
        <v>PI9AB</v>
      </c>
      <c r="C58" s="4" t="str">
        <f>_xlfn.XLOOKUP(A58,Base[Modèle],Base[Unité],,0)</f>
        <v>U - Unité</v>
      </c>
      <c r="D58" s="22"/>
      <c r="E58" s="29"/>
      <c r="G58" s="18"/>
    </row>
    <row r="59" spans="1:7" x14ac:dyDescent="0.3">
      <c r="A59" s="4" t="s">
        <v>271</v>
      </c>
      <c r="B59" s="4" t="str">
        <f>_xlfn.XLOOKUP(Equip_lgt[[#This Row],[Modèle]],Base[Modèle],Base[Code Modèle],,0)</f>
        <v>PI9SB</v>
      </c>
      <c r="C59" s="4" t="str">
        <f>_xlfn.XLOOKUP(A59,Base[Modèle],Base[Unité],,0)</f>
        <v>U - Unité</v>
      </c>
      <c r="D59" s="22"/>
      <c r="E59" s="29"/>
      <c r="G59" s="18"/>
    </row>
    <row r="60" spans="1:7" x14ac:dyDescent="0.3">
      <c r="A60" s="4" t="s">
        <v>275</v>
      </c>
      <c r="B60" s="4" t="str">
        <f>_xlfn.XLOOKUP(Equip_lgt[[#This Row],[Modèle]],Base[Modèle],Base[Code Modèle],,0)</f>
        <v>PPAB</v>
      </c>
      <c r="C60" s="4" t="str">
        <f>_xlfn.XLOOKUP(A60,Base[Modèle],Base[Unité],,0)</f>
        <v>U - Unité</v>
      </c>
      <c r="D60" s="22"/>
      <c r="E60" s="29"/>
      <c r="G60" s="18"/>
    </row>
    <row r="61" spans="1:7" x14ac:dyDescent="0.3">
      <c r="A61" s="4" t="s">
        <v>279</v>
      </c>
      <c r="B61" s="4" t="str">
        <f>_xlfn.XLOOKUP(Equip_lgt[[#This Row],[Modèle]],Base[Modèle],Base[Code Modèle],,0)</f>
        <v>PPSB</v>
      </c>
      <c r="C61" s="4" t="str">
        <f>_xlfn.XLOOKUP(A61,Base[Modèle],Base[Unité],,0)</f>
        <v>U - Unité</v>
      </c>
      <c r="D61" s="22"/>
      <c r="E61" s="29"/>
      <c r="G61" s="18"/>
    </row>
    <row r="62" spans="1:7" x14ac:dyDescent="0.3">
      <c r="A62" s="4" t="s">
        <v>285</v>
      </c>
      <c r="B62" s="4" t="str">
        <f>_xlfn.XLOOKUP(Equip_lgt[[#This Row],[Modèle]],Base[Modèle],Base[Code Modèle],,0)</f>
        <v>PVP1B</v>
      </c>
      <c r="C62" s="4" t="str">
        <f>_xlfn.XLOOKUP(A62,Base[Modèle],Base[Unité],,0)</f>
        <v>U - Unité</v>
      </c>
      <c r="D62" s="22"/>
      <c r="E62" s="29"/>
      <c r="G62" s="18"/>
    </row>
    <row r="63" spans="1:7" x14ac:dyDescent="0.3">
      <c r="A63" s="4" t="s">
        <v>287</v>
      </c>
      <c r="B63" s="4" t="str">
        <f>_xlfn.XLOOKUP(Equip_lgt[[#This Row],[Modèle]],Base[Modèle],Base[Code Modèle],,0)</f>
        <v>PVP2B</v>
      </c>
      <c r="C63" s="4" t="str">
        <f>_xlfn.XLOOKUP(A63,Base[Modèle],Base[Unité],,0)</f>
        <v>U - Unité</v>
      </c>
      <c r="D63" s="22"/>
      <c r="E63" s="29"/>
      <c r="G63" s="18"/>
    </row>
    <row r="64" spans="1:7" x14ac:dyDescent="0.3">
      <c r="A64" s="4" t="s">
        <v>290</v>
      </c>
      <c r="B64" s="4" t="str">
        <f>_xlfn.XLOOKUP(Equip_lgt[[#This Row],[Modèle]],Base[Modèle],Base[Code Modèle],,0)</f>
        <v>RADEL</v>
      </c>
      <c r="C64" s="4" t="str">
        <f>_xlfn.XLOOKUP(A64,Base[Modèle],Base[Unité],,0)</f>
        <v>U - Unité</v>
      </c>
      <c r="D64" s="23"/>
      <c r="E64" s="29"/>
      <c r="G64" s="18"/>
    </row>
    <row r="65" spans="1:7" x14ac:dyDescent="0.3">
      <c r="A65" s="4" t="s">
        <v>292</v>
      </c>
      <c r="B65" s="4" t="str">
        <f>_xlfn.XLOOKUP(Equip_lgt[[#This Row],[Modèle]],Base[Modèle],Base[Code Modèle],,0)</f>
        <v>REFRI</v>
      </c>
      <c r="C65" s="4" t="str">
        <f>_xlfn.XLOOKUP(A65,Base[Modèle],Base[Unité],,0)</f>
        <v>U - Unité</v>
      </c>
      <c r="D65" s="23"/>
      <c r="E65" s="29"/>
      <c r="G65" s="18"/>
    </row>
    <row r="66" spans="1:7" x14ac:dyDescent="0.3">
      <c r="A66" s="4" t="s">
        <v>296</v>
      </c>
      <c r="B66" s="4" t="str">
        <f>_xlfn.XLOOKUP(Equip_lgt[[#This Row],[Modèle]],Base[Modèle],Base[Code Modèle],,0)</f>
        <v>REGL</v>
      </c>
      <c r="C66" s="4" t="str">
        <f>_xlfn.XLOOKUP(A66,Base[Modèle],Base[Unité],,0)</f>
        <v>U - Unité</v>
      </c>
      <c r="D66" s="23"/>
      <c r="E66" s="29"/>
      <c r="G66" s="18"/>
    </row>
    <row r="67" spans="1:7" x14ac:dyDescent="0.3">
      <c r="A67" s="4" t="s">
        <v>308</v>
      </c>
      <c r="B67" s="4" t="str">
        <f>_xlfn.XLOOKUP(Equip_lgt[[#This Row],[Modèle]],Base[Modèle],Base[Code Modèle],,0)</f>
        <v>SOLCP</v>
      </c>
      <c r="C67" s="4" t="str">
        <f>_xlfn.XLOOKUP(A67,Base[Modèle],Base[Unité],,0)</f>
        <v>m2 - Mètre carré</v>
      </c>
      <c r="D67" s="22"/>
      <c r="E67" s="29"/>
      <c r="G67" s="18"/>
    </row>
    <row r="68" spans="1:7" x14ac:dyDescent="0.3">
      <c r="A68" s="4" t="s">
        <v>306</v>
      </c>
      <c r="B68" s="4" t="str">
        <f>_xlfn.XLOOKUP(Equip_lgt[[#This Row],[Modèle]],Base[Modèle],Base[Code Modèle],,0)</f>
        <v>SOLCG</v>
      </c>
      <c r="C68" s="4" t="str">
        <f>_xlfn.XLOOKUP(A68,Base[Modèle],Base[Unité],,0)</f>
        <v>m2 - Mètre carré</v>
      </c>
      <c r="D68" s="22"/>
      <c r="E68" s="29"/>
      <c r="G68" s="18"/>
    </row>
    <row r="69" spans="1:7" x14ac:dyDescent="0.3">
      <c r="A69" s="4" t="s">
        <v>310</v>
      </c>
      <c r="B69" s="4" t="str">
        <f>_xlfn.XLOOKUP(Equip_lgt[[#This Row],[Modèle]],Base[Modèle],Base[Code Modèle],,0)</f>
        <v>SOLLC</v>
      </c>
      <c r="C69" s="4" t="str">
        <f>_xlfn.XLOOKUP(A69,Base[Modèle],Base[Unité],,0)</f>
        <v>m2 - Mètre carré</v>
      </c>
      <c r="D69" s="23"/>
      <c r="E69" s="29"/>
      <c r="G69" s="18"/>
    </row>
    <row r="70" spans="1:7" x14ac:dyDescent="0.3">
      <c r="A70" s="4" t="s">
        <v>312</v>
      </c>
      <c r="B70" s="4" t="str">
        <f>_xlfn.XLOOKUP(Equip_lgt[[#This Row],[Modèle]],Base[Modèle],Base[Code Modèle],,0)</f>
        <v>SOLPC</v>
      </c>
      <c r="C70" s="4" t="str">
        <f>_xlfn.XLOOKUP(A70,Base[Modèle],Base[Unité],,0)</f>
        <v>ml - Mètre linéaire</v>
      </c>
      <c r="D70" s="22"/>
      <c r="E70" s="29"/>
      <c r="G70" s="18"/>
    </row>
    <row r="71" spans="1:7" x14ac:dyDescent="0.3">
      <c r="A71" s="4" t="s">
        <v>316</v>
      </c>
      <c r="B71" s="4" t="str">
        <f>_xlfn.XLOOKUP(Equip_lgt[[#This Row],[Modèle]],Base[Modèle],Base[Code Modèle],,0)</f>
        <v>SOLPGE</v>
      </c>
      <c r="C71" s="4" t="str">
        <f>_xlfn.XLOOKUP(A71,Base[Modèle],Base[Unité],,0)</f>
        <v>ml - Mètre linéaire</v>
      </c>
      <c r="D71" s="22"/>
      <c r="E71" s="29"/>
      <c r="G71" s="18"/>
    </row>
    <row r="72" spans="1:7" x14ac:dyDescent="0.3">
      <c r="A72" s="4" t="s">
        <v>318</v>
      </c>
      <c r="B72" s="4" t="str">
        <f>_xlfn.XLOOKUP(Equip_lgt[[#This Row],[Modèle]],Base[Modèle],Base[Code Modèle],,0)</f>
        <v>SPB</v>
      </c>
      <c r="C72" s="4" t="str">
        <f>_xlfn.XLOOKUP(A72,Base[Modèle],Base[Unité],,0)</f>
        <v>ml - Mètre linéaire</v>
      </c>
      <c r="D72" s="23"/>
      <c r="E72" s="29"/>
      <c r="G72" s="18"/>
    </row>
    <row r="73" spans="1:7" x14ac:dyDescent="0.3">
      <c r="A73" s="4" t="s">
        <v>320</v>
      </c>
      <c r="B73" s="4" t="str">
        <f>_xlfn.XLOOKUP(Equip_lgt[[#This Row],[Modèle]],Base[Modèle],Base[Code Modèle],,0)</f>
        <v>SPP</v>
      </c>
      <c r="C73" s="4" t="str">
        <f>_xlfn.XLOOKUP(A73,Base[Modèle],Base[Unité],,0)</f>
        <v>ml - Mètre linéaire</v>
      </c>
      <c r="D73" s="23"/>
      <c r="E73" s="29"/>
      <c r="G73" s="18"/>
    </row>
    <row r="74" spans="1:7" x14ac:dyDescent="0.3">
      <c r="A74" s="4" t="s">
        <v>330</v>
      </c>
      <c r="B74" s="4" t="str">
        <f>_xlfn.XLOOKUP(Equip_lgt[[#This Row],[Modèle]],Base[Modèle],Base[Code Modèle],,0)</f>
        <v>VASQ</v>
      </c>
      <c r="C74" s="4" t="str">
        <f>_xlfn.XLOOKUP(A74,Base[Modèle],Base[Unité],,0)</f>
        <v>U - Unité</v>
      </c>
      <c r="D74" s="23"/>
      <c r="E74" s="29"/>
      <c r="G74" s="18"/>
    </row>
    <row r="75" spans="1:7" x14ac:dyDescent="0.3">
      <c r="A75" s="4" t="s">
        <v>332</v>
      </c>
      <c r="B75" s="4" t="str">
        <f>_xlfn.XLOOKUP(Equip_lgt[[#This Row],[Modèle]],Base[Modèle],Base[Code Modèle],,0)</f>
        <v>VASQD</v>
      </c>
      <c r="C75" s="4" t="str">
        <f>_xlfn.XLOOKUP(A75,Base[Modèle],Base[Unité],,0)</f>
        <v>U - Unité</v>
      </c>
      <c r="D75" s="23"/>
      <c r="E75" s="29"/>
      <c r="G75" s="18"/>
    </row>
    <row r="76" spans="1:7" x14ac:dyDescent="0.3">
      <c r="A76" s="4" t="s">
        <v>350</v>
      </c>
      <c r="B76" s="4" t="str">
        <f>_xlfn.XLOOKUP(Equip_lgt[[#This Row],[Modèle]],Base[Modèle],Base[Code Modèle],,0)</f>
        <v>VMCC</v>
      </c>
      <c r="C76" s="4" t="str">
        <f>_xlfn.XLOOKUP(A76,Base[Modèle],Base[Unité],,0)</f>
        <v>U - Unité</v>
      </c>
      <c r="D76" s="22"/>
      <c r="E76" s="29"/>
      <c r="G76" s="18"/>
    </row>
    <row r="77" spans="1:7" x14ac:dyDescent="0.3">
      <c r="A77" s="4" t="s">
        <v>352</v>
      </c>
      <c r="B77" s="4" t="str">
        <f>_xlfn.XLOOKUP(Equip_lgt[[#This Row],[Modèle]],Base[Modèle],Base[Code Modèle],,0)</f>
        <v>VMCI</v>
      </c>
      <c r="C77" s="4" t="str">
        <f>_xlfn.XLOOKUP(A77,Base[Modèle],Base[Unité],,0)</f>
        <v>U - Unité</v>
      </c>
      <c r="D77" s="22"/>
      <c r="E77" s="29"/>
      <c r="G77" s="18"/>
    </row>
    <row r="78" spans="1:7" x14ac:dyDescent="0.3">
      <c r="A78" s="4" t="s">
        <v>334</v>
      </c>
      <c r="B78" s="4" t="str">
        <f>_xlfn.XLOOKUP(Equip_lgt[[#This Row],[Modèle]],Base[Modèle],Base[Code Modèle],,0)</f>
        <v>VCE</v>
      </c>
      <c r="C78" s="4" t="str">
        <f>_xlfn.XLOOKUP(A78,Base[Modèle],Base[Unité],,0)</f>
        <v>U - Unité</v>
      </c>
      <c r="D78" s="23"/>
      <c r="E78" s="29"/>
      <c r="G78" s="18"/>
    </row>
    <row r="79" spans="1:7" x14ac:dyDescent="0.3">
      <c r="A79" s="4" t="s">
        <v>336</v>
      </c>
      <c r="B79" s="4" t="str">
        <f>_xlfn.XLOOKUP(Equip_lgt[[#This Row],[Modèle]],Base[Modèle],Base[Code Modèle],,0)</f>
        <v>VF1BA</v>
      </c>
      <c r="C79" s="4" t="str">
        <f>_xlfn.XLOOKUP(A79,Base[Modèle],Base[Unité],,0)</f>
        <v>U - Unité</v>
      </c>
      <c r="D79" s="23"/>
      <c r="E79" s="29"/>
      <c r="G79" s="18"/>
    </row>
    <row r="80" spans="1:7" x14ac:dyDescent="0.3">
      <c r="A80" s="4" t="s">
        <v>342</v>
      </c>
      <c r="B80" s="4" t="str">
        <f>_xlfn.XLOOKUP(Equip_lgt[[#This Row],[Modèle]],Base[Modèle],Base[Code Modèle],,0)</f>
        <v>VF2BA</v>
      </c>
      <c r="C80" s="4" t="str">
        <f>_xlfn.XLOOKUP(A80,Base[Modèle],Base[Unité],,0)</f>
        <v>U - Unité</v>
      </c>
      <c r="D80" s="23"/>
      <c r="E80" s="29"/>
      <c r="G80" s="18"/>
    </row>
    <row r="81" spans="1:7" x14ac:dyDescent="0.3">
      <c r="A81" s="4" t="s">
        <v>338</v>
      </c>
      <c r="B81" s="4" t="str">
        <f>_xlfn.XLOOKUP(Equip_lgt[[#This Row],[Modèle]],Base[Modèle],Base[Code Modèle],,0)</f>
        <v>VF1BB</v>
      </c>
      <c r="C81" s="4" t="str">
        <f>_xlfn.XLOOKUP(A81,Base[Modèle],Base[Unité],,0)</f>
        <v>U - Unité</v>
      </c>
      <c r="D81" s="23"/>
      <c r="E81" s="29"/>
      <c r="G81" s="18"/>
    </row>
    <row r="82" spans="1:7" x14ac:dyDescent="0.3">
      <c r="A82" s="4" t="s">
        <v>344</v>
      </c>
      <c r="B82" s="4" t="str">
        <f>_xlfn.XLOOKUP(Equip_lgt[[#This Row],[Modèle]],Base[Modèle],Base[Code Modèle],,0)</f>
        <v>VF2BB</v>
      </c>
      <c r="C82" s="4" t="str">
        <f>_xlfn.XLOOKUP(A82,Base[Modèle],Base[Unité],,0)</f>
        <v>U - Unité</v>
      </c>
      <c r="D82" s="23"/>
      <c r="E82" s="29"/>
      <c r="G82" s="18"/>
    </row>
    <row r="83" spans="1:7" x14ac:dyDescent="0.3">
      <c r="A83" s="4" t="s">
        <v>340</v>
      </c>
      <c r="B83" s="4" t="str">
        <f>_xlfn.XLOOKUP(Equip_lgt[[#This Row],[Modèle]],Base[Modèle],Base[Code Modèle],,0)</f>
        <v>VF1BP</v>
      </c>
      <c r="C83" s="4" t="str">
        <f>_xlfn.XLOOKUP(A83,Base[Modèle],Base[Unité],,0)</f>
        <v>U - Unité</v>
      </c>
      <c r="D83" s="23"/>
      <c r="E83" s="29"/>
      <c r="G83" s="18"/>
    </row>
    <row r="84" spans="1:7" x14ac:dyDescent="0.3">
      <c r="A84" s="4" t="s">
        <v>346</v>
      </c>
      <c r="B84" s="4" t="str">
        <f>_xlfn.XLOOKUP(Equip_lgt[[#This Row],[Modèle]],Base[Modèle],Base[Code Modèle],,0)</f>
        <v>VF2BP</v>
      </c>
      <c r="C84" s="4" t="str">
        <f>_xlfn.XLOOKUP(A84,Base[Modèle],Base[Unité],,0)</f>
        <v>U - Unité</v>
      </c>
      <c r="D84" s="23"/>
      <c r="E84" s="29"/>
      <c r="G84" s="18"/>
    </row>
    <row r="85" spans="1:7" x14ac:dyDescent="0.3">
      <c r="A85" s="4" t="s">
        <v>354</v>
      </c>
      <c r="B85" s="4" t="str">
        <f>_xlfn.XLOOKUP(Equip_lgt[[#This Row],[Modèle]],Base[Modèle],Base[Code Modèle],,0)</f>
        <v>VP1BA</v>
      </c>
      <c r="C85" s="4" t="str">
        <f>_xlfn.XLOOKUP(A85,Base[Modèle],Base[Unité],,0)</f>
        <v>U - Unité</v>
      </c>
      <c r="D85" s="23"/>
      <c r="E85" s="29"/>
      <c r="G85" s="18"/>
    </row>
    <row r="86" spans="1:7" x14ac:dyDescent="0.3">
      <c r="A86" s="4" t="s">
        <v>358</v>
      </c>
      <c r="B86" s="4" t="str">
        <f>_xlfn.XLOOKUP(Equip_lgt[[#This Row],[Modèle]],Base[Modèle],Base[Code Modèle],,0)</f>
        <v>VP2BA</v>
      </c>
      <c r="C86" s="4" t="str">
        <f>_xlfn.XLOOKUP(A86,Base[Modèle],Base[Unité],,0)</f>
        <v>U - Unité</v>
      </c>
      <c r="D86" s="23"/>
      <c r="E86" s="29"/>
      <c r="G86" s="18"/>
    </row>
    <row r="87" spans="1:7" x14ac:dyDescent="0.3">
      <c r="A87" s="4" t="s">
        <v>360</v>
      </c>
      <c r="B87" s="4" t="str">
        <f>_xlfn.XLOOKUP(Equip_lgt[[#This Row],[Modèle]],Base[Modèle],Base[Code Modèle],,0)</f>
        <v>VP2BB</v>
      </c>
      <c r="C87" s="4" t="str">
        <f>_xlfn.XLOOKUP(A87,Base[Modèle],Base[Unité],,0)</f>
        <v>U - Unité</v>
      </c>
      <c r="D87" s="23"/>
      <c r="E87" s="29"/>
      <c r="G87" s="18"/>
    </row>
    <row r="88" spans="1:7" x14ac:dyDescent="0.3">
      <c r="A88" s="4" t="s">
        <v>356</v>
      </c>
      <c r="B88" s="4" t="str">
        <f>_xlfn.XLOOKUP(Equip_lgt[[#This Row],[Modèle]],Base[Modèle],Base[Code Modèle],,0)</f>
        <v>VP1BP</v>
      </c>
      <c r="C88" s="4" t="str">
        <f>_xlfn.XLOOKUP(A88,Base[Modèle],Base[Unité],,0)</f>
        <v>U - Unité</v>
      </c>
      <c r="D88" s="23"/>
      <c r="E88" s="29"/>
      <c r="G88" s="18"/>
    </row>
    <row r="89" spans="1:7" x14ac:dyDescent="0.3">
      <c r="A89" s="4" t="s">
        <v>362</v>
      </c>
      <c r="B89" s="4" t="str">
        <f>_xlfn.XLOOKUP(Equip_lgt[[#This Row],[Modèle]],Base[Modèle],Base[Code Modèle],,0)</f>
        <v>VP2BP</v>
      </c>
      <c r="C89" s="4" t="str">
        <f>_xlfn.XLOOKUP(A89,Base[Modèle],Base[Unité],,0)</f>
        <v>U - Unité</v>
      </c>
      <c r="D89" s="23"/>
      <c r="E89" s="29"/>
      <c r="G89" s="18"/>
    </row>
    <row r="90" spans="1:7" x14ac:dyDescent="0.3">
      <c r="A90" s="4" t="s">
        <v>364</v>
      </c>
      <c r="B90" s="4" t="str">
        <f>_xlfn.XLOOKUP(Equip_lgt[[#This Row],[Modèle]],Base[Modèle],Base[Code Modèle],,0)</f>
        <v>VR</v>
      </c>
      <c r="C90" s="4" t="str">
        <f>_xlfn.XLOOKUP(A90,Base[Modèle],Base[Unité],,0)</f>
        <v>U - Unité</v>
      </c>
      <c r="D90" s="23"/>
      <c r="E90" s="29"/>
      <c r="G90" s="18"/>
    </row>
    <row r="91" spans="1:7" x14ac:dyDescent="0.3">
      <c r="A91" s="4" t="s">
        <v>366</v>
      </c>
      <c r="B91" s="4" t="str">
        <f>_xlfn.XLOOKUP(Equip_lgt[[#This Row],[Modèle]],Base[Modèle],Base[Code Modèle],,0)</f>
        <v>VRF</v>
      </c>
      <c r="C91" s="4" t="str">
        <f>_xlfn.XLOOKUP(A91,Base[Modèle],Base[Unité],,0)</f>
        <v>U - Unité</v>
      </c>
      <c r="D91" s="23"/>
      <c r="E91" s="29"/>
      <c r="G91" s="18"/>
    </row>
    <row r="92" spans="1:7" x14ac:dyDescent="0.3">
      <c r="A92" s="4" t="s">
        <v>370</v>
      </c>
      <c r="B92" s="4" t="str">
        <f>_xlfn.XLOOKUP(Equip_lgt[[#This Row],[Modèle]],Base[Modèle],Base[Code Modèle],,0)</f>
        <v>WCP</v>
      </c>
      <c r="C92" s="4" t="str">
        <f>_xlfn.XLOOKUP(A92,Base[Modèle],Base[Unité],,0)</f>
        <v>U - Unité</v>
      </c>
      <c r="D92" s="22"/>
      <c r="E92" s="29"/>
      <c r="G92" s="18"/>
    </row>
    <row r="93" spans="1:7" x14ac:dyDescent="0.3">
      <c r="A93" s="4" t="s">
        <v>38</v>
      </c>
      <c r="B93" s="4" t="str">
        <f>_xlfn.XLOOKUP(Equip_lgt[[#This Row],[Modèle]],Base[Modèle],Base[Code Modèle],,0)</f>
        <v>ASCEN</v>
      </c>
      <c r="C93" s="4" t="str">
        <f>_xlfn.XLOOKUP(A93,Base[Modèle],Base[Unité],,0)</f>
        <v>U - Unité</v>
      </c>
      <c r="D93" s="22"/>
      <c r="E93" s="28"/>
      <c r="G93" s="18"/>
    </row>
    <row r="94" spans="1:7" x14ac:dyDescent="0.3">
      <c r="A94" s="4" t="s">
        <v>54</v>
      </c>
      <c r="B94" s="4" t="str">
        <f>_xlfn.XLOOKUP(Equip_lgt[[#This Row],[Modèle]],Base[Modèle],Base[Code Modèle],,0)</f>
        <v>BORNLU</v>
      </c>
      <c r="C94" s="4" t="str">
        <f>_xlfn.XLOOKUP(A94,Base[Modèle],Base[Unité],,0)</f>
        <v>U - Unité</v>
      </c>
      <c r="D94" s="22"/>
      <c r="E94" s="28"/>
      <c r="G94" s="18"/>
    </row>
    <row r="95" spans="1:7" x14ac:dyDescent="0.3">
      <c r="A95" s="4" t="s">
        <v>78</v>
      </c>
      <c r="B95" s="4" t="str">
        <f>_xlfn.XLOOKUP(Equip_lgt[[#This Row],[Modèle]],Base[Modèle],Base[Code Modèle],,0)</f>
        <v>CANDE</v>
      </c>
      <c r="C95" s="4" t="str">
        <f>_xlfn.XLOOKUP(A95,Base[Modèle],Base[Unité],,0)</f>
        <v>U - Unité</v>
      </c>
      <c r="D95" s="22"/>
      <c r="E95" s="28"/>
      <c r="G95" s="18"/>
    </row>
    <row r="96" spans="1:7" x14ac:dyDescent="0.3">
      <c r="A96" s="4" t="s">
        <v>80</v>
      </c>
      <c r="B96" s="4" t="str">
        <f>_xlfn.XLOOKUP(Equip_lgt[[#This Row],[Modèle]],Base[Modèle],Base[Code Modèle],,0)</f>
        <v>CANDS</v>
      </c>
      <c r="C96" s="4" t="str">
        <f>_xlfn.XLOOKUP(A96,Base[Modèle],Base[Unité],,0)</f>
        <v>U - Unité</v>
      </c>
      <c r="D96" s="22"/>
      <c r="E96" s="28"/>
      <c r="G96" s="18"/>
    </row>
    <row r="97" spans="1:7" x14ac:dyDescent="0.3">
      <c r="A97" s="4" t="s">
        <v>86</v>
      </c>
      <c r="B97" s="4" t="str">
        <f>_xlfn.XLOOKUP(Equip_lgt[[#This Row],[Modèle]],Base[Modèle],Base[Code Modèle],,0)</f>
        <v>CEE</v>
      </c>
      <c r="C97" s="4" t="str">
        <f>_xlfn.XLOOKUP(A97,Base[Modèle],Base[Unité],,0)</f>
        <v>U - Unité</v>
      </c>
      <c r="D97" s="22"/>
      <c r="E97" s="28"/>
      <c r="G97" s="18"/>
    </row>
    <row r="98" spans="1:7" x14ac:dyDescent="0.3">
      <c r="A98" s="4" t="s">
        <v>90</v>
      </c>
      <c r="B98" s="4" t="str">
        <f>_xlfn.XLOOKUP(Equip_lgt[[#This Row],[Modèle]],Base[Modèle],Base[Code Modèle],,0)</f>
        <v>CESCI</v>
      </c>
      <c r="C98" s="4" t="str">
        <f>_xlfn.XLOOKUP(A98,Base[Modèle],Base[Unité],,0)</f>
        <v>U - Unité</v>
      </c>
      <c r="D98" s="22"/>
      <c r="E98" s="28"/>
      <c r="G98" s="18"/>
    </row>
    <row r="99" spans="1:7" x14ac:dyDescent="0.3">
      <c r="A99" s="4" t="s">
        <v>136</v>
      </c>
      <c r="B99" s="4" t="str">
        <f>_xlfn.XLOOKUP(Equip_lgt[[#This Row],[Modèle]],Base[Modèle],Base[Code Modèle],,0)</f>
        <v>CST1</v>
      </c>
      <c r="C99" s="4" t="str">
        <f>_xlfn.XLOOKUP(A99,Base[Modèle],Base[Unité],,0)</f>
        <v>U - Unité</v>
      </c>
      <c r="D99" s="23"/>
      <c r="E99" s="28"/>
      <c r="G99" s="18"/>
    </row>
    <row r="100" spans="1:7" x14ac:dyDescent="0.3">
      <c r="A100" s="4" t="s">
        <v>138</v>
      </c>
      <c r="B100" s="4" t="str">
        <f>_xlfn.XLOOKUP(Equip_lgt[[#This Row],[Modèle]],Base[Modèle],Base[Code Modèle],,0)</f>
        <v>CST2</v>
      </c>
      <c r="C100" s="4" t="str">
        <f>_xlfn.XLOOKUP(A100,Base[Modèle],Base[Unité],,0)</f>
        <v>U - Unité</v>
      </c>
      <c r="D100" s="23"/>
      <c r="E100" s="28"/>
      <c r="G100" s="18"/>
    </row>
    <row r="101" spans="1:7" x14ac:dyDescent="0.3">
      <c r="A101" s="4" t="s">
        <v>114</v>
      </c>
      <c r="B101" s="4" t="str">
        <f>_xlfn.XLOOKUP(Equip_lgt[[#This Row],[Modèle]],Base[Modèle],Base[Code Modèle],,0)</f>
        <v>COLM</v>
      </c>
      <c r="C101" s="4" t="str">
        <f>_xlfn.XLOOKUP(A101,Base[Modèle],Base[Unité],,0)</f>
        <v>U - Unité</v>
      </c>
      <c r="D101" s="22"/>
      <c r="E101" s="28"/>
      <c r="G101" s="18"/>
    </row>
    <row r="102" spans="1:7" x14ac:dyDescent="0.3">
      <c r="A102" s="4" t="s">
        <v>118</v>
      </c>
      <c r="B102" s="4" t="str">
        <f>_xlfn.XLOOKUP(Equip_lgt[[#This Row],[Modèle]],Base[Modèle],Base[Code Modèle],,0)</f>
        <v>COLS</v>
      </c>
      <c r="C102" s="4" t="str">
        <f>_xlfn.XLOOKUP(A102,Base[Modèle],Base[Unité],,0)</f>
        <v>U - Unité</v>
      </c>
      <c r="D102" s="22"/>
      <c r="E102" s="28"/>
      <c r="G102" s="18"/>
    </row>
    <row r="103" spans="1:7" x14ac:dyDescent="0.3">
      <c r="A103" s="4" t="s">
        <v>145</v>
      </c>
      <c r="B103" s="4" t="str">
        <f>_xlfn.XLOOKUP(Equip_lgt[[#This Row],[Modèle]],Base[Modèle],Base[Code Modèle],,0)</f>
        <v>DESFM</v>
      </c>
      <c r="C103" s="4" t="str">
        <f>_xlfn.XLOOKUP(A103,Base[Modèle],Base[Unité],,0)</f>
        <v>U - Unité</v>
      </c>
      <c r="D103" s="22"/>
      <c r="E103" s="28"/>
      <c r="G103" s="18"/>
    </row>
    <row r="104" spans="1:7" x14ac:dyDescent="0.3">
      <c r="A104" s="4" t="s">
        <v>147</v>
      </c>
      <c r="B104" s="4" t="str">
        <f>_xlfn.XLOOKUP(Equip_lgt[[#This Row],[Modèle]],Base[Modèle],Base[Code Modèle],,0)</f>
        <v>DESFN</v>
      </c>
      <c r="C104" s="4" t="str">
        <f>_xlfn.XLOOKUP(A104,Base[Modèle],Base[Unité],,0)</f>
        <v>U - Unité</v>
      </c>
      <c r="D104" s="22"/>
      <c r="E104" s="28"/>
      <c r="G104" s="18"/>
    </row>
    <row r="105" spans="1:7" x14ac:dyDescent="0.3">
      <c r="A105" s="4" t="s">
        <v>171</v>
      </c>
      <c r="B105" s="4" t="str">
        <f>_xlfn.XLOOKUP(Equip_lgt[[#This Row],[Modèle]],Base[Modèle],Base[Code Modèle],,0)</f>
        <v>FG</v>
      </c>
      <c r="C105" s="4" t="str">
        <f>_xlfn.XLOOKUP(A105,Base[Modèle],Base[Unité],,0)</f>
        <v>U - Unité</v>
      </c>
      <c r="D105" s="23"/>
      <c r="E105" s="28"/>
      <c r="G105" s="18"/>
    </row>
    <row r="106" spans="1:7" x14ac:dyDescent="0.3">
      <c r="A106" s="4" t="s">
        <v>185</v>
      </c>
      <c r="B106" s="4" t="str">
        <f>_xlfn.XLOOKUP(Equip_lgt[[#This Row],[Modèle]],Base[Modèle],Base[Code Modèle],,0)</f>
        <v>FT</v>
      </c>
      <c r="C106" s="4" t="str">
        <f>_xlfn.XLOOKUP(A106,Base[Modèle],Base[Unité],,0)</f>
        <v>U - Unité</v>
      </c>
      <c r="D106" s="23"/>
      <c r="E106" s="28"/>
      <c r="G106" s="18"/>
    </row>
    <row r="107" spans="1:7" x14ac:dyDescent="0.3">
      <c r="A107" s="4" t="s">
        <v>179</v>
      </c>
      <c r="B107" s="4" t="str">
        <f>_xlfn.XLOOKUP(Equip_lgt[[#This Row],[Modèle]],Base[Modèle],Base[Code Modèle],,0)</f>
        <v>FosHy</v>
      </c>
      <c r="C107" s="4" t="str">
        <f>_xlfn.XLOOKUP(A107,Base[Modèle],Base[Unité],,0)</f>
        <v>U - Unité</v>
      </c>
      <c r="D107" s="22"/>
      <c r="E107" s="28"/>
      <c r="G107" s="18"/>
    </row>
    <row r="108" spans="1:7" x14ac:dyDescent="0.3">
      <c r="A108" s="4" t="s">
        <v>181</v>
      </c>
      <c r="B108" s="4" t="str">
        <f>_xlfn.XLOOKUP(Equip_lgt[[#This Row],[Modèle]],Base[Modèle],Base[Code Modèle],,0)</f>
        <v>FosUE</v>
      </c>
      <c r="C108" s="4" t="str">
        <f>_xlfn.XLOOKUP(A108,Base[Modèle],Base[Unité],,0)</f>
        <v>U - Unité</v>
      </c>
      <c r="D108" s="22"/>
      <c r="E108" s="28"/>
      <c r="G108" s="18"/>
    </row>
    <row r="109" spans="1:7" x14ac:dyDescent="0.3">
      <c r="A109" s="4" t="s">
        <v>195</v>
      </c>
      <c r="B109" s="4" t="str">
        <f>_xlfn.XLOOKUP(Equip_lgt[[#This Row],[Modèle]],Base[Modèle],Base[Code Modèle],,0)</f>
        <v>HUBLA</v>
      </c>
      <c r="C109" s="4" t="str">
        <f>_xlfn.XLOOKUP(A109,Base[Modèle],Base[Unité],,0)</f>
        <v>U - Unité</v>
      </c>
      <c r="D109" s="22"/>
      <c r="E109" s="28"/>
      <c r="G109" s="18"/>
    </row>
    <row r="110" spans="1:7" x14ac:dyDescent="0.3">
      <c r="A110" s="4" t="s">
        <v>239</v>
      </c>
      <c r="B110" s="4" t="str">
        <f>_xlfn.XLOOKUP(Equip_lgt[[#This Row],[Modèle]],Base[Modèle],Base[Code Modèle],,0)</f>
        <v>MIB</v>
      </c>
      <c r="C110" s="4" t="str">
        <f>_xlfn.XLOOKUP(A110,Base[Modèle],Base[Unité],,0)</f>
        <v>U - Unité</v>
      </c>
      <c r="D110" s="23"/>
      <c r="E110" s="28"/>
      <c r="G110" s="18"/>
    </row>
    <row r="111" spans="1:7" x14ac:dyDescent="0.3">
      <c r="A111" s="4" t="s">
        <v>229</v>
      </c>
      <c r="B111" s="4" t="str">
        <f>_xlfn.XLOOKUP(Equip_lgt[[#This Row],[Modèle]],Base[Modèle],Base[Code Modèle],,0)</f>
        <v>MELEV</v>
      </c>
      <c r="C111" s="4" t="str">
        <f>_xlfn.XLOOKUP(A111,Base[Modèle],Base[Unité],,0)</f>
        <v>U - Unité</v>
      </c>
      <c r="D111" s="23"/>
      <c r="E111" s="28"/>
      <c r="G111" s="18"/>
    </row>
    <row r="112" spans="1:7" x14ac:dyDescent="0.3">
      <c r="A112" s="4" t="s">
        <v>231</v>
      </c>
      <c r="B112" s="4" t="str">
        <f>_xlfn.XLOOKUP(Equip_lgt[[#This Row],[Modèle]],Base[Modèle],Base[Code Modèle],,0)</f>
        <v>MELLA</v>
      </c>
      <c r="C112" s="4" t="str">
        <f>_xlfn.XLOOKUP(A112,Base[Modèle],Base[Unité],,0)</f>
        <v>U - Unité</v>
      </c>
      <c r="D112" s="23"/>
      <c r="E112" s="28"/>
      <c r="G112" s="18"/>
    </row>
    <row r="113" spans="1:7" x14ac:dyDescent="0.3">
      <c r="A113" s="4" t="s">
        <v>283</v>
      </c>
      <c r="B113" s="4" t="str">
        <f>_xlfn.XLOOKUP(Equip_lgt[[#This Row],[Modèle]],Base[Modèle],Base[Code Modèle],,0)</f>
        <v>PVEN</v>
      </c>
      <c r="C113" s="4" t="str">
        <f>_xlfn.XLOOKUP(A113,Base[Modèle],Base[Unité],,0)</f>
        <v>U - Unité</v>
      </c>
      <c r="D113" s="22"/>
      <c r="E113" s="28"/>
      <c r="G113" s="18"/>
    </row>
    <row r="114" spans="1:7" x14ac:dyDescent="0.3">
      <c r="A114" s="4" t="s">
        <v>375</v>
      </c>
      <c r="B114" s="4" t="str">
        <f>_xlfn.XLOOKUP(Equip_lgt[[#This Row],[Modèle]],Base[Modèle],Base[Code Modèle],,0)</f>
        <v>POMP</v>
      </c>
      <c r="C114" s="4" t="str">
        <f>_xlfn.XLOOKUP(A114,Base[Modèle],Base[Unité],,0)</f>
        <v>U - Unité</v>
      </c>
      <c r="D114" s="22"/>
      <c r="E114" s="28"/>
      <c r="G114" s="18"/>
    </row>
    <row r="115" spans="1:7" x14ac:dyDescent="0.3">
      <c r="A115" s="4" t="s">
        <v>251</v>
      </c>
      <c r="B115" s="4" t="str">
        <f>_xlfn.XLOOKUP(Equip_lgt[[#This Row],[Modèle]],Base[Modèle],Base[Code Modèle],,0)</f>
        <v>PCFG</v>
      </c>
      <c r="C115" s="4" t="str">
        <f>_xlfn.XLOOKUP(A115,Base[Modèle],Base[Unité],,0)</f>
        <v>U - Unité</v>
      </c>
      <c r="D115" s="22"/>
      <c r="E115" s="28"/>
      <c r="G115" s="18"/>
    </row>
    <row r="116" spans="1:7" x14ac:dyDescent="0.3">
      <c r="A116" s="4" t="s">
        <v>253</v>
      </c>
      <c r="B116" s="4" t="str">
        <f>_xlfn.XLOOKUP(Equip_lgt[[#This Row],[Modèle]],Base[Modèle],Base[Code Modèle],,0)</f>
        <v>PCFI</v>
      </c>
      <c r="C116" s="4" t="str">
        <f>_xlfn.XLOOKUP(A116,Base[Modèle],Base[Unité],,0)</f>
        <v>U - Unité</v>
      </c>
      <c r="D116" s="22"/>
      <c r="E116" s="28"/>
      <c r="G116" s="18"/>
    </row>
    <row r="117" spans="1:7" x14ac:dyDescent="0.3">
      <c r="A117" s="4" t="s">
        <v>259</v>
      </c>
      <c r="B117" s="4" t="str">
        <f>_xlfn.XLOOKUP(Equip_lgt[[#This Row],[Modèle]],Base[Modèle],Base[Code Modèle],,0)</f>
        <v>PGT</v>
      </c>
      <c r="C117" s="4" t="str">
        <f>_xlfn.XLOOKUP(A117,Base[Modèle],Base[Unité],,0)</f>
        <v>U - Unité</v>
      </c>
      <c r="D117" s="22"/>
      <c r="E117" s="28"/>
      <c r="G117" s="18"/>
    </row>
    <row r="118" spans="1:7" x14ac:dyDescent="0.3">
      <c r="A118" s="4" t="s">
        <v>261</v>
      </c>
      <c r="B118" s="4" t="str">
        <f>_xlfn.XLOOKUP(Equip_lgt[[#This Row],[Modèle]],Base[Modèle],Base[Code Modèle],,0)</f>
        <v>PI7AB</v>
      </c>
      <c r="C118" s="4" t="str">
        <f>_xlfn.XLOOKUP(A118,Base[Modèle],Base[Unité],,0)</f>
        <v>U - Unité</v>
      </c>
      <c r="D118" s="23"/>
      <c r="E118" s="28"/>
      <c r="G118" s="18"/>
    </row>
    <row r="119" spans="1:7" x14ac:dyDescent="0.3">
      <c r="A119" s="4" t="s">
        <v>263</v>
      </c>
      <c r="B119" s="4" t="str">
        <f>_xlfn.XLOOKUP(Equip_lgt[[#This Row],[Modèle]],Base[Modèle],Base[Code Modèle],,0)</f>
        <v>PI7SB</v>
      </c>
      <c r="C119" s="4" t="str">
        <f>_xlfn.XLOOKUP(A119,Base[Modèle],Base[Unité],,0)</f>
        <v>U - Unité</v>
      </c>
      <c r="D119" s="23"/>
      <c r="E119" s="28"/>
      <c r="G119" s="18"/>
    </row>
    <row r="120" spans="1:7" x14ac:dyDescent="0.3">
      <c r="A120" s="4" t="s">
        <v>281</v>
      </c>
      <c r="B120" s="4" t="str">
        <f>_xlfn.XLOOKUP(Equip_lgt[[#This Row],[Modèle]],Base[Modèle],Base[Code Modèle],,0)</f>
        <v>PVB1B</v>
      </c>
      <c r="C120" s="4" t="str">
        <f>_xlfn.XLOOKUP(A120,Base[Modèle],Base[Unité],,0)</f>
        <v>U - Unité</v>
      </c>
      <c r="D120" s="23"/>
      <c r="E120" s="28"/>
      <c r="G120" s="18"/>
    </row>
    <row r="121" spans="1:7" x14ac:dyDescent="0.3">
      <c r="A121" s="4" t="s">
        <v>302</v>
      </c>
      <c r="B121" s="4" t="str">
        <f>_xlfn.XLOOKUP(Equip_lgt[[#This Row],[Modèle]],Base[Modèle],Base[Code Modèle],,0)</f>
        <v>SOLCE</v>
      </c>
      <c r="C121" s="4" t="str">
        <f>_xlfn.XLOOKUP(A121,Base[Modèle],Base[Unité],,0)</f>
        <v>m2 - Mètre carré</v>
      </c>
      <c r="D121" s="22"/>
      <c r="E121" s="28"/>
      <c r="G121" s="18"/>
    </row>
    <row r="122" spans="1:7" x14ac:dyDescent="0.3">
      <c r="A122" s="4" t="s">
        <v>314</v>
      </c>
      <c r="B122" s="4" t="str">
        <f>_xlfn.XLOOKUP(Equip_lgt[[#This Row],[Modèle]],Base[Modèle],Base[Code Modèle],,0)</f>
        <v>SOLPE</v>
      </c>
      <c r="C122" s="4" t="str">
        <f>_xlfn.XLOOKUP(A122,Base[Modèle],Base[Unité],,0)</f>
        <v>m2 - Mètre carré</v>
      </c>
      <c r="D122" s="22"/>
      <c r="E122" s="28"/>
      <c r="G122" s="18"/>
    </row>
    <row r="123" spans="1:7" x14ac:dyDescent="0.3">
      <c r="A123" s="4" t="s">
        <v>328</v>
      </c>
      <c r="B123" s="4" t="str">
        <f>_xlfn.XLOOKUP(Equip_lgt[[#This Row],[Modèle]],Base[Modèle],Base[Code Modèle],,0)</f>
        <v>TTOLE</v>
      </c>
      <c r="C123" s="4" t="str">
        <f>_xlfn.XLOOKUP(A123,Base[Modèle],Base[Unité],,0)</f>
        <v>m2 - Mètre carré</v>
      </c>
      <c r="D123" s="22"/>
      <c r="E123" s="28"/>
      <c r="G123" s="18"/>
    </row>
    <row r="124" spans="1:7" x14ac:dyDescent="0.3">
      <c r="A124" s="4" t="s">
        <v>326</v>
      </c>
      <c r="B124" s="4" t="str">
        <f>_xlfn.XLOOKUP(Equip_lgt[[#This Row],[Modèle]],Base[Modèle],Base[Code Modèle],,0)</f>
        <v>TTERR</v>
      </c>
      <c r="C124" s="4" t="str">
        <f>_xlfn.XLOOKUP(A124,Base[Modèle],Base[Unité],,0)</f>
        <v>m2 - Mètre carré</v>
      </c>
      <c r="D124" s="22"/>
      <c r="E124" s="28"/>
      <c r="G124" s="18"/>
    </row>
    <row r="125" spans="1:7" x14ac:dyDescent="0.3">
      <c r="A125" s="4" t="s">
        <v>372</v>
      </c>
      <c r="B125" s="4" t="str">
        <f>_xlfn.XLOOKUP(Equip_lgt[[#This Row],[Modèle]],Base[Modèle],Base[Code Modèle],,0)</f>
        <v>WCS</v>
      </c>
      <c r="C125" s="4" t="str">
        <f>_xlfn.XLOOKUP(A125,Base[Modèle],Base[Unité],,0)</f>
        <v>U - Unité</v>
      </c>
      <c r="D125" s="23"/>
      <c r="E125" s="28"/>
      <c r="G125" s="18"/>
    </row>
    <row r="126" spans="1:7" x14ac:dyDescent="0.3">
      <c r="A126" s="30" t="s">
        <v>377</v>
      </c>
      <c r="B126" s="30"/>
      <c r="C126" s="30">
        <f>SUBTOTAL(103,Equip_lgt[Unité])</f>
        <v>124</v>
      </c>
      <c r="D126" s="31">
        <f>SUBTOTAL(103,Equip_lgt[IMMEUBLE])</f>
        <v>0</v>
      </c>
      <c r="E126" s="32">
        <f>SUBTOTAL(103,Equip_lgt[LOGEMENT])</f>
        <v>0</v>
      </c>
      <c r="G126" s="18"/>
    </row>
  </sheetData>
  <sheetProtection formatCells="0" formatColumns="0" formatRows="0" insertColumns="0" deleteColumns="0" sort="0" autoFilter="0" pivotTables="0"/>
  <phoneticPr fontId="5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2B39B-8591-4427-8614-BCA51BACCCA3}">
  <sheetPr>
    <pageSetUpPr fitToPage="1"/>
  </sheetPr>
  <dimension ref="A1:G127"/>
  <sheetViews>
    <sheetView workbookViewId="0">
      <pane ySplit="2" topLeftCell="A51" activePane="bottomLeft" state="frozen"/>
      <selection pane="bottomLeft" activeCell="G52" sqref="G52"/>
    </sheetView>
  </sheetViews>
  <sheetFormatPr baseColWidth="10" defaultColWidth="8.88671875" defaultRowHeight="14.4" x14ac:dyDescent="0.3"/>
  <cols>
    <col min="1" max="1" width="13.109375" style="1" customWidth="1"/>
    <col min="2" max="2" width="15.109375" style="1" customWidth="1"/>
    <col min="3" max="3" width="15.5546875" style="1" customWidth="1"/>
    <col min="4" max="4" width="29.88671875" style="1" customWidth="1"/>
    <col min="5" max="5" width="14.109375" style="1" customWidth="1"/>
    <col min="6" max="6" width="86.44140625" style="1" bestFit="1" customWidth="1"/>
    <col min="7" max="7" width="15.5546875" style="1" bestFit="1" customWidth="1"/>
    <col min="8" max="16384" width="8.88671875" style="1"/>
  </cols>
  <sheetData>
    <row r="1" spans="1:7" x14ac:dyDescent="0.3">
      <c r="A1" s="33" t="s">
        <v>26</v>
      </c>
      <c r="B1" s="34"/>
      <c r="C1" s="34"/>
      <c r="D1" s="34"/>
      <c r="E1" s="34"/>
      <c r="F1" s="34"/>
      <c r="G1" s="34"/>
    </row>
    <row r="2" spans="1:7" x14ac:dyDescent="0.3">
      <c r="A2" s="5" t="s">
        <v>27</v>
      </c>
      <c r="B2" s="6" t="s">
        <v>28</v>
      </c>
      <c r="C2" s="6" t="s">
        <v>29</v>
      </c>
      <c r="D2" s="6" t="s">
        <v>30</v>
      </c>
      <c r="E2" s="6" t="s">
        <v>31</v>
      </c>
      <c r="F2" s="7" t="s">
        <v>32</v>
      </c>
      <c r="G2" s="12" t="s">
        <v>376</v>
      </c>
    </row>
    <row r="3" spans="1:7" x14ac:dyDescent="0.3">
      <c r="A3" s="3" t="s">
        <v>33</v>
      </c>
      <c r="B3" s="2" t="s">
        <v>34</v>
      </c>
      <c r="C3" s="2" t="s">
        <v>35</v>
      </c>
      <c r="D3" s="2" t="s">
        <v>36</v>
      </c>
      <c r="E3" s="2" t="s">
        <v>37</v>
      </c>
      <c r="F3" s="4" t="s">
        <v>38</v>
      </c>
      <c r="G3" s="11" t="str">
        <f>_xlfn.XLOOKUP(Base[[#This Row],[Code Modèle]],'[1]Feuille 1'!$A$3:$A$147,'[1]Feuille 1'!$C$3:$C$147,,0)</f>
        <v>U - Unité</v>
      </c>
    </row>
    <row r="4" spans="1:7" x14ac:dyDescent="0.3">
      <c r="A4" s="3" t="s">
        <v>39</v>
      </c>
      <c r="B4" s="2" t="s">
        <v>40</v>
      </c>
      <c r="C4" s="2" t="s">
        <v>41</v>
      </c>
      <c r="D4" s="2" t="s">
        <v>42</v>
      </c>
      <c r="E4" s="2" t="s">
        <v>43</v>
      </c>
      <c r="F4" s="4" t="s">
        <v>44</v>
      </c>
      <c r="G4" s="2" t="str">
        <f>_xlfn.XLOOKUP(Base[[#This Row],[Code Modèle]],'[1]Feuille 1'!$A$3:$A$147,'[1]Feuille 1'!$C$3:$C$147,,0)</f>
        <v>U - Unité</v>
      </c>
    </row>
    <row r="5" spans="1:7" x14ac:dyDescent="0.3">
      <c r="A5" s="3" t="s">
        <v>39</v>
      </c>
      <c r="B5" s="2" t="s">
        <v>40</v>
      </c>
      <c r="C5" s="2" t="s">
        <v>41</v>
      </c>
      <c r="D5" s="2" t="s">
        <v>42</v>
      </c>
      <c r="E5" s="2" t="s">
        <v>45</v>
      </c>
      <c r="F5" s="4" t="s">
        <v>46</v>
      </c>
      <c r="G5" s="2" t="str">
        <f>_xlfn.XLOOKUP(Base[[#This Row],[Code Modèle]],'[1]Feuille 1'!$A$3:$A$147,'[1]Feuille 1'!$C$3:$C$147,,0)</f>
        <v>U - Unité</v>
      </c>
    </row>
    <row r="6" spans="1:7" x14ac:dyDescent="0.3">
      <c r="A6" s="3" t="s">
        <v>39</v>
      </c>
      <c r="B6" s="2" t="s">
        <v>40</v>
      </c>
      <c r="C6" s="2" t="s">
        <v>41</v>
      </c>
      <c r="D6" s="2" t="s">
        <v>42</v>
      </c>
      <c r="E6" s="2" t="s">
        <v>47</v>
      </c>
      <c r="F6" s="4" t="s">
        <v>48</v>
      </c>
      <c r="G6" s="2" t="str">
        <f>_xlfn.XLOOKUP(Base[[#This Row],[Code Modèle]],'[1]Feuille 1'!$A$3:$A$147,'[1]Feuille 1'!$C$3:$C$147,,0)</f>
        <v>U - Unité</v>
      </c>
    </row>
    <row r="7" spans="1:7" x14ac:dyDescent="0.3">
      <c r="A7" s="3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4" t="s">
        <v>54</v>
      </c>
      <c r="G7" s="2" t="str">
        <f>_xlfn.XLOOKUP(Base[[#This Row],[Code Modèle]],'[1]Feuille 1'!$A$3:$A$147,'[1]Feuille 1'!$C$3:$C$147,,0)</f>
        <v>U - Unité</v>
      </c>
    </row>
    <row r="8" spans="1:7" x14ac:dyDescent="0.3">
      <c r="A8" s="3" t="s">
        <v>55</v>
      </c>
      <c r="B8" s="2" t="s">
        <v>56</v>
      </c>
      <c r="C8" s="2" t="s">
        <v>57</v>
      </c>
      <c r="D8" s="2" t="s">
        <v>58</v>
      </c>
      <c r="E8" s="2" t="s">
        <v>59</v>
      </c>
      <c r="F8" s="4" t="s">
        <v>60</v>
      </c>
      <c r="G8" s="2" t="str">
        <f>_xlfn.XLOOKUP(Base[[#This Row],[Code Modèle]],'[1]Feuille 1'!$A$3:$A$147,'[1]Feuille 1'!$C$3:$C$147,,0)</f>
        <v>U - Unité</v>
      </c>
    </row>
    <row r="9" spans="1:7" x14ac:dyDescent="0.3">
      <c r="A9" s="3" t="s">
        <v>55</v>
      </c>
      <c r="B9" s="2" t="s">
        <v>56</v>
      </c>
      <c r="C9" s="2" t="s">
        <v>61</v>
      </c>
      <c r="D9" s="2" t="s">
        <v>62</v>
      </c>
      <c r="E9" s="2" t="s">
        <v>63</v>
      </c>
      <c r="F9" s="4" t="s">
        <v>64</v>
      </c>
      <c r="G9" s="2" t="str">
        <f>_xlfn.XLOOKUP(Base[[#This Row],[Code Modèle]],'[1]Feuille 1'!$A$3:$A$147,'[1]Feuille 1'!$C$3:$C$147,,0)</f>
        <v>U - Unité</v>
      </c>
    </row>
    <row r="10" spans="1:7" x14ac:dyDescent="0.3">
      <c r="A10" s="3" t="s">
        <v>65</v>
      </c>
      <c r="B10" s="2" t="s">
        <v>66</v>
      </c>
      <c r="C10" s="2" t="s">
        <v>67</v>
      </c>
      <c r="D10" s="2" t="s">
        <v>68</v>
      </c>
      <c r="E10" s="2" t="s">
        <v>69</v>
      </c>
      <c r="F10" s="4" t="s">
        <v>70</v>
      </c>
      <c r="G10" s="2" t="str">
        <f>_xlfn.XLOOKUP(Base[[#This Row],[Code Modèle]],'[1]Feuille 1'!$A$3:$A$147,'[1]Feuille 1'!$C$3:$C$147,,0)</f>
        <v>U - Unité</v>
      </c>
    </row>
    <row r="11" spans="1:7" x14ac:dyDescent="0.3">
      <c r="A11" s="3" t="s">
        <v>65</v>
      </c>
      <c r="B11" s="2" t="s">
        <v>66</v>
      </c>
      <c r="C11" s="2" t="s">
        <v>67</v>
      </c>
      <c r="D11" s="2" t="s">
        <v>68</v>
      </c>
      <c r="E11" s="2" t="s">
        <v>71</v>
      </c>
      <c r="F11" s="4" t="s">
        <v>72</v>
      </c>
      <c r="G11" s="2" t="str">
        <f>_xlfn.XLOOKUP(Base[[#This Row],[Code Modèle]],'[1]Feuille 1'!$A$3:$A$147,'[1]Feuille 1'!$C$3:$C$147,,0)</f>
        <v>U - Unité</v>
      </c>
    </row>
    <row r="12" spans="1:7" x14ac:dyDescent="0.3">
      <c r="A12" s="3" t="s">
        <v>65</v>
      </c>
      <c r="B12" s="2" t="s">
        <v>66</v>
      </c>
      <c r="C12" s="2" t="s">
        <v>67</v>
      </c>
      <c r="D12" s="2" t="s">
        <v>68</v>
      </c>
      <c r="E12" s="2" t="s">
        <v>73</v>
      </c>
      <c r="F12" s="4" t="s">
        <v>74</v>
      </c>
      <c r="G12" s="2" t="str">
        <f>_xlfn.XLOOKUP(Base[[#This Row],[Code Modèle]],'[1]Feuille 1'!$A$3:$A$147,'[1]Feuille 1'!$C$3:$C$147,,0)</f>
        <v>U - Unité</v>
      </c>
    </row>
    <row r="13" spans="1:7" x14ac:dyDescent="0.3">
      <c r="A13" s="3" t="s">
        <v>65</v>
      </c>
      <c r="B13" s="2" t="s">
        <v>66</v>
      </c>
      <c r="C13" s="2" t="s">
        <v>67</v>
      </c>
      <c r="D13" s="2" t="s">
        <v>68</v>
      </c>
      <c r="E13" s="2" t="s">
        <v>75</v>
      </c>
      <c r="F13" s="4" t="s">
        <v>76</v>
      </c>
      <c r="G13" s="2" t="str">
        <f>_xlfn.XLOOKUP(Base[[#This Row],[Code Modèle]],'[1]Feuille 1'!$A$3:$A$147,'[1]Feuille 1'!$C$3:$C$147,,0)</f>
        <v>U - Unité</v>
      </c>
    </row>
    <row r="14" spans="1:7" x14ac:dyDescent="0.3">
      <c r="A14" s="3" t="s">
        <v>49</v>
      </c>
      <c r="B14" s="2" t="s">
        <v>50</v>
      </c>
      <c r="C14" s="2" t="s">
        <v>51</v>
      </c>
      <c r="D14" s="2" t="s">
        <v>52</v>
      </c>
      <c r="E14" s="2" t="s">
        <v>77</v>
      </c>
      <c r="F14" s="4" t="s">
        <v>78</v>
      </c>
      <c r="G14" s="2" t="str">
        <f>_xlfn.XLOOKUP(Base[[#This Row],[Code Modèle]],'[1]Feuille 1'!$A$3:$A$147,'[1]Feuille 1'!$C$3:$C$147,,0)</f>
        <v>U - Unité</v>
      </c>
    </row>
    <row r="15" spans="1:7" x14ac:dyDescent="0.3">
      <c r="A15" s="3" t="s">
        <v>49</v>
      </c>
      <c r="B15" s="2" t="s">
        <v>50</v>
      </c>
      <c r="C15" s="2" t="s">
        <v>51</v>
      </c>
      <c r="D15" s="2" t="s">
        <v>52</v>
      </c>
      <c r="E15" s="2" t="s">
        <v>79</v>
      </c>
      <c r="F15" s="4" t="s">
        <v>80</v>
      </c>
      <c r="G15" s="2" t="str">
        <f>_xlfn.XLOOKUP(Base[[#This Row],[Code Modèle]],'[1]Feuille 1'!$A$3:$A$147,'[1]Feuille 1'!$C$3:$C$147,,0)</f>
        <v>U - Unité</v>
      </c>
    </row>
    <row r="16" spans="1:7" x14ac:dyDescent="0.3">
      <c r="A16" s="3" t="s">
        <v>81</v>
      </c>
      <c r="B16" s="2" t="s">
        <v>82</v>
      </c>
      <c r="C16" s="2" t="s">
        <v>83</v>
      </c>
      <c r="D16" s="2" t="s">
        <v>84</v>
      </c>
      <c r="E16" s="2" t="s">
        <v>85</v>
      </c>
      <c r="F16" s="4" t="s">
        <v>86</v>
      </c>
      <c r="G16" s="2" t="str">
        <f>_xlfn.XLOOKUP(Base[[#This Row],[Code Modèle]],'[1]Feuille 1'!$A$3:$A$147,'[1]Feuille 1'!$C$3:$C$147,,0)</f>
        <v>U - Unité</v>
      </c>
    </row>
    <row r="17" spans="1:7" x14ac:dyDescent="0.3">
      <c r="A17" s="3" t="s">
        <v>81</v>
      </c>
      <c r="B17" s="2" t="s">
        <v>82</v>
      </c>
      <c r="C17" s="2" t="s">
        <v>87</v>
      </c>
      <c r="D17" s="2" t="s">
        <v>88</v>
      </c>
      <c r="E17" s="2" t="s">
        <v>89</v>
      </c>
      <c r="F17" s="4" t="s">
        <v>90</v>
      </c>
      <c r="G17" s="2" t="str">
        <f>_xlfn.XLOOKUP(Base[[#This Row],[Code Modèle]],'[1]Feuille 1'!$A$3:$A$147,'[1]Feuille 1'!$C$3:$C$147,,0)</f>
        <v>U - Unité</v>
      </c>
    </row>
    <row r="18" spans="1:7" x14ac:dyDescent="0.3">
      <c r="A18" s="3" t="s">
        <v>81</v>
      </c>
      <c r="B18" s="2" t="s">
        <v>82</v>
      </c>
      <c r="C18" s="2" t="s">
        <v>91</v>
      </c>
      <c r="D18" s="2" t="s">
        <v>92</v>
      </c>
      <c r="E18" s="2" t="s">
        <v>93</v>
      </c>
      <c r="F18" s="4" t="s">
        <v>94</v>
      </c>
      <c r="G18" s="2" t="str">
        <f>_xlfn.XLOOKUP(Base[[#This Row],[Code Modèle]],'[1]Feuille 1'!$A$3:$A$147,'[1]Feuille 1'!$C$3:$C$147,,0)</f>
        <v>U - Unité</v>
      </c>
    </row>
    <row r="19" spans="1:7" x14ac:dyDescent="0.3">
      <c r="A19" s="3" t="s">
        <v>81</v>
      </c>
      <c r="B19" s="2" t="s">
        <v>82</v>
      </c>
      <c r="C19" s="2" t="s">
        <v>95</v>
      </c>
      <c r="D19" s="2" t="s">
        <v>96</v>
      </c>
      <c r="E19" s="2" t="s">
        <v>97</v>
      </c>
      <c r="F19" s="4" t="s">
        <v>98</v>
      </c>
      <c r="G19" s="2" t="str">
        <f>_xlfn.XLOOKUP(Base[[#This Row],[Code Modèle]],'[1]Feuille 1'!$A$3:$A$147,'[1]Feuille 1'!$C$3:$C$147,,0)</f>
        <v>U - Unité</v>
      </c>
    </row>
    <row r="20" spans="1:7" x14ac:dyDescent="0.3">
      <c r="A20" s="3" t="s">
        <v>81</v>
      </c>
      <c r="B20" s="2" t="s">
        <v>82</v>
      </c>
      <c r="C20" s="2" t="s">
        <v>99</v>
      </c>
      <c r="D20" s="2" t="s">
        <v>100</v>
      </c>
      <c r="E20" s="2" t="s">
        <v>101</v>
      </c>
      <c r="F20" s="4" t="s">
        <v>102</v>
      </c>
      <c r="G20" s="2" t="str">
        <f>_xlfn.XLOOKUP(Base[[#This Row],[Code Modèle]],'[1]Feuille 1'!$A$3:$A$147,'[1]Feuille 1'!$C$3:$C$147,,0)</f>
        <v>U - Unité</v>
      </c>
    </row>
    <row r="21" spans="1:7" x14ac:dyDescent="0.3">
      <c r="A21" s="3" t="s">
        <v>103</v>
      </c>
      <c r="B21" s="2" t="s">
        <v>104</v>
      </c>
      <c r="C21" s="2" t="s">
        <v>105</v>
      </c>
      <c r="D21" s="2" t="s">
        <v>106</v>
      </c>
      <c r="E21" s="2" t="s">
        <v>107</v>
      </c>
      <c r="F21" s="4" t="s">
        <v>108</v>
      </c>
      <c r="G21" s="2" t="str">
        <f>_xlfn.XLOOKUP(Base[[#This Row],[Code Modèle]],'[1]Feuille 1'!$A$3:$A$147,'[1]Feuille 1'!$C$3:$C$147,,0)</f>
        <v>U - Unité</v>
      </c>
    </row>
    <row r="22" spans="1:7" x14ac:dyDescent="0.3">
      <c r="A22" s="3" t="s">
        <v>109</v>
      </c>
      <c r="B22" s="2" t="s">
        <v>110</v>
      </c>
      <c r="C22" s="2" t="s">
        <v>111</v>
      </c>
      <c r="D22" s="2" t="s">
        <v>112</v>
      </c>
      <c r="E22" s="2" t="s">
        <v>113</v>
      </c>
      <c r="F22" s="4" t="s">
        <v>114</v>
      </c>
      <c r="G22" s="2" t="str">
        <f>_xlfn.XLOOKUP(Base[[#This Row],[Code Modèle]],'[1]Feuille 1'!$A$3:$A$147,'[1]Feuille 1'!$C$3:$C$147,,0)</f>
        <v>U - Unité</v>
      </c>
    </row>
    <row r="23" spans="1:7" x14ac:dyDescent="0.3">
      <c r="A23" s="3" t="s">
        <v>33</v>
      </c>
      <c r="B23" s="2" t="s">
        <v>34</v>
      </c>
      <c r="C23" s="2" t="s">
        <v>115</v>
      </c>
      <c r="D23" s="2" t="s">
        <v>116</v>
      </c>
      <c r="E23" s="2" t="s">
        <v>117</v>
      </c>
      <c r="F23" s="4" t="s">
        <v>118</v>
      </c>
      <c r="G23" s="2" t="str">
        <f>_xlfn.XLOOKUP(Base[[#This Row],[Code Modèle]],'[1]Feuille 1'!$A$3:$A$147,'[1]Feuille 1'!$C$3:$C$147,,0)</f>
        <v>U - Unité</v>
      </c>
    </row>
    <row r="24" spans="1:7" x14ac:dyDescent="0.3">
      <c r="A24" s="3" t="s">
        <v>119</v>
      </c>
      <c r="B24" s="2" t="s">
        <v>120</v>
      </c>
      <c r="C24" s="2" t="s">
        <v>121</v>
      </c>
      <c r="D24" s="2" t="s">
        <v>122</v>
      </c>
      <c r="E24" s="2" t="s">
        <v>123</v>
      </c>
      <c r="F24" s="4" t="s">
        <v>124</v>
      </c>
      <c r="G24" s="2" t="str">
        <f>_xlfn.XLOOKUP(Base[[#This Row],[Code Modèle]],'[1]Feuille 1'!$A$3:$A$147,'[1]Feuille 1'!$C$3:$C$147,,0)</f>
        <v>U - Unité</v>
      </c>
    </row>
    <row r="25" spans="1:7" x14ac:dyDescent="0.3">
      <c r="A25" s="3" t="s">
        <v>119</v>
      </c>
      <c r="B25" s="2" t="s">
        <v>120</v>
      </c>
      <c r="C25" s="2" t="s">
        <v>121</v>
      </c>
      <c r="D25" s="2" t="s">
        <v>122</v>
      </c>
      <c r="E25" s="2" t="s">
        <v>125</v>
      </c>
      <c r="F25" s="4" t="s">
        <v>126</v>
      </c>
      <c r="G25" s="2" t="str">
        <f>_xlfn.XLOOKUP(Base[[#This Row],[Code Modèle]],'[1]Feuille 1'!$A$3:$A$147,'[1]Feuille 1'!$C$3:$C$147,,0)</f>
        <v>U - Unité</v>
      </c>
    </row>
    <row r="26" spans="1:7" x14ac:dyDescent="0.3">
      <c r="A26" s="3" t="s">
        <v>119</v>
      </c>
      <c r="B26" s="2" t="s">
        <v>120</v>
      </c>
      <c r="C26" s="2" t="s">
        <v>127</v>
      </c>
      <c r="D26" s="2" t="s">
        <v>128</v>
      </c>
      <c r="E26" s="2" t="s">
        <v>129</v>
      </c>
      <c r="F26" s="4" t="s">
        <v>130</v>
      </c>
      <c r="G26" s="2" t="str">
        <f>_xlfn.XLOOKUP(Base[[#This Row],[Code Modèle]],'[1]Feuille 1'!$A$3:$A$147,'[1]Feuille 1'!$C$3:$C$147,,0)</f>
        <v>U - Unité</v>
      </c>
    </row>
    <row r="27" spans="1:7" x14ac:dyDescent="0.3">
      <c r="A27" s="3" t="s">
        <v>119</v>
      </c>
      <c r="B27" s="2" t="s">
        <v>120</v>
      </c>
      <c r="C27" s="2" t="s">
        <v>127</v>
      </c>
      <c r="D27" s="2" t="s">
        <v>128</v>
      </c>
      <c r="E27" s="2" t="s">
        <v>131</v>
      </c>
      <c r="F27" s="4" t="s">
        <v>132</v>
      </c>
      <c r="G27" s="2" t="str">
        <f>_xlfn.XLOOKUP(Base[[#This Row],[Code Modèle]],'[1]Feuille 1'!$A$3:$A$147,'[1]Feuille 1'!$C$3:$C$147,,0)</f>
        <v>U - Unité</v>
      </c>
    </row>
    <row r="28" spans="1:7" x14ac:dyDescent="0.3">
      <c r="A28" s="3" t="s">
        <v>119</v>
      </c>
      <c r="B28" s="2" t="s">
        <v>120</v>
      </c>
      <c r="C28" s="2" t="s">
        <v>133</v>
      </c>
      <c r="D28" s="2" t="s">
        <v>134</v>
      </c>
      <c r="E28" s="2" t="s">
        <v>135</v>
      </c>
      <c r="F28" s="4" t="s">
        <v>136</v>
      </c>
      <c r="G28" s="2" t="str">
        <f>_xlfn.XLOOKUP(Base[[#This Row],[Code Modèle]],'[1]Feuille 1'!$A$3:$A$147,'[1]Feuille 1'!$C$3:$C$147,,0)</f>
        <v>U - Unité</v>
      </c>
    </row>
    <row r="29" spans="1:7" x14ac:dyDescent="0.3">
      <c r="A29" s="3" t="s">
        <v>119</v>
      </c>
      <c r="B29" s="2" t="s">
        <v>120</v>
      </c>
      <c r="C29" s="2" t="s">
        <v>133</v>
      </c>
      <c r="D29" s="2" t="s">
        <v>134</v>
      </c>
      <c r="E29" s="2" t="s">
        <v>137</v>
      </c>
      <c r="F29" s="4" t="s">
        <v>138</v>
      </c>
      <c r="G29" s="2" t="str">
        <f>_xlfn.XLOOKUP(Base[[#This Row],[Code Modèle]],'[1]Feuille 1'!$A$3:$A$147,'[1]Feuille 1'!$C$3:$C$147,,0)</f>
        <v>U - Unité</v>
      </c>
    </row>
    <row r="30" spans="1:7" x14ac:dyDescent="0.3">
      <c r="A30" s="3" t="s">
        <v>33</v>
      </c>
      <c r="B30" s="2" t="s">
        <v>34</v>
      </c>
      <c r="C30" s="2" t="s">
        <v>139</v>
      </c>
      <c r="D30" s="2" t="s">
        <v>140</v>
      </c>
      <c r="E30" s="2" t="s">
        <v>25</v>
      </c>
      <c r="F30" s="4" t="s">
        <v>141</v>
      </c>
      <c r="G30" s="2" t="str">
        <f>_xlfn.XLOOKUP(Base[[#This Row],[Code Modèle]],'[1]Feuille 1'!$A$3:$A$147,'[1]Feuille 1'!$C$3:$C$147,,0)</f>
        <v>U - Unité</v>
      </c>
    </row>
    <row r="31" spans="1:7" x14ac:dyDescent="0.3">
      <c r="A31" s="3" t="s">
        <v>33</v>
      </c>
      <c r="B31" s="2" t="s">
        <v>34</v>
      </c>
      <c r="C31" s="2" t="s">
        <v>142</v>
      </c>
      <c r="D31" s="2" t="s">
        <v>143</v>
      </c>
      <c r="E31" s="2" t="s">
        <v>144</v>
      </c>
      <c r="F31" s="4" t="s">
        <v>145</v>
      </c>
      <c r="G31" s="2" t="str">
        <f>_xlfn.XLOOKUP(Base[[#This Row],[Code Modèle]],'[1]Feuille 1'!$A$3:$A$147,'[1]Feuille 1'!$C$3:$C$147,,0)</f>
        <v>U - Unité</v>
      </c>
    </row>
    <row r="32" spans="1:7" x14ac:dyDescent="0.3">
      <c r="A32" s="3" t="s">
        <v>33</v>
      </c>
      <c r="B32" s="2" t="s">
        <v>34</v>
      </c>
      <c r="C32" s="2" t="s">
        <v>142</v>
      </c>
      <c r="D32" s="2" t="s">
        <v>143</v>
      </c>
      <c r="E32" s="2" t="s">
        <v>146</v>
      </c>
      <c r="F32" s="4" t="s">
        <v>147</v>
      </c>
      <c r="G32" s="2" t="str">
        <f>_xlfn.XLOOKUP(Base[[#This Row],[Code Modèle]],'[1]Feuille 1'!$A$3:$A$147,'[1]Feuille 1'!$C$3:$C$147,,0)</f>
        <v>U - Unité</v>
      </c>
    </row>
    <row r="33" spans="1:7" x14ac:dyDescent="0.3">
      <c r="A33" s="3" t="s">
        <v>65</v>
      </c>
      <c r="B33" s="2" t="s">
        <v>66</v>
      </c>
      <c r="C33" s="2" t="s">
        <v>67</v>
      </c>
      <c r="D33" s="2" t="s">
        <v>68</v>
      </c>
      <c r="E33" s="2" t="s">
        <v>148</v>
      </c>
      <c r="F33" s="4" t="s">
        <v>149</v>
      </c>
      <c r="G33" s="2" t="str">
        <f>_xlfn.XLOOKUP(Base[[#This Row],[Code Modèle]],'[1]Feuille 1'!$A$3:$A$147,'[1]Feuille 1'!$C$3:$C$147,,0)</f>
        <v>U - Unité</v>
      </c>
    </row>
    <row r="34" spans="1:7" x14ac:dyDescent="0.3">
      <c r="A34" s="3" t="s">
        <v>65</v>
      </c>
      <c r="B34" s="2" t="s">
        <v>66</v>
      </c>
      <c r="C34" s="2" t="s">
        <v>150</v>
      </c>
      <c r="D34" s="2" t="s">
        <v>151</v>
      </c>
      <c r="E34" s="2" t="s">
        <v>152</v>
      </c>
      <c r="F34" s="4" t="s">
        <v>153</v>
      </c>
      <c r="G34" s="2" t="str">
        <f>_xlfn.XLOOKUP(Base[[#This Row],[Code Modèle]],'[1]Feuille 1'!$A$3:$A$147,'[1]Feuille 1'!$C$3:$C$147,,0)</f>
        <v>U - Unité</v>
      </c>
    </row>
    <row r="35" spans="1:7" x14ac:dyDescent="0.3">
      <c r="A35" s="3" t="s">
        <v>154</v>
      </c>
      <c r="B35" s="2" t="s">
        <v>155</v>
      </c>
      <c r="C35" s="2" t="s">
        <v>156</v>
      </c>
      <c r="D35" s="2" t="s">
        <v>157</v>
      </c>
      <c r="E35" s="2" t="s">
        <v>158</v>
      </c>
      <c r="F35" s="4" t="s">
        <v>159</v>
      </c>
      <c r="G35" s="2" t="str">
        <f>_xlfn.XLOOKUP(Base[[#This Row],[Code Modèle]],'[1]Feuille 1'!$A$3:$A$147,'[1]Feuille 1'!$C$3:$C$147,,0)</f>
        <v>U - Unité</v>
      </c>
    </row>
    <row r="36" spans="1:7" x14ac:dyDescent="0.3">
      <c r="A36" s="3" t="s">
        <v>154</v>
      </c>
      <c r="B36" s="2" t="s">
        <v>155</v>
      </c>
      <c r="C36" s="2" t="s">
        <v>156</v>
      </c>
      <c r="D36" s="2" t="s">
        <v>157</v>
      </c>
      <c r="E36" s="2" t="s">
        <v>160</v>
      </c>
      <c r="F36" s="4" t="s">
        <v>161</v>
      </c>
      <c r="G36" s="2" t="str">
        <f>_xlfn.XLOOKUP(Base[[#This Row],[Code Modèle]],'[1]Feuille 1'!$A$3:$A$147,'[1]Feuille 1'!$C$3:$C$147,,0)</f>
        <v>U - Unité</v>
      </c>
    </row>
    <row r="37" spans="1:7" x14ac:dyDescent="0.3">
      <c r="A37" s="3" t="s">
        <v>65</v>
      </c>
      <c r="B37" s="2" t="s">
        <v>66</v>
      </c>
      <c r="C37" s="2" t="s">
        <v>67</v>
      </c>
      <c r="D37" s="2" t="s">
        <v>68</v>
      </c>
      <c r="E37" s="2" t="s">
        <v>162</v>
      </c>
      <c r="F37" s="4" t="s">
        <v>163</v>
      </c>
      <c r="G37" s="2" t="str">
        <f>_xlfn.XLOOKUP(Base[[#This Row],[Code Modèle]],'[1]Feuille 1'!$A$3:$A$147,'[1]Feuille 1'!$C$3:$C$147,,0)</f>
        <v>U - Unité</v>
      </c>
    </row>
    <row r="38" spans="1:7" x14ac:dyDescent="0.3">
      <c r="A38" s="3" t="s">
        <v>65</v>
      </c>
      <c r="B38" s="2" t="s">
        <v>66</v>
      </c>
      <c r="C38" s="2" t="s">
        <v>67</v>
      </c>
      <c r="D38" s="2" t="s">
        <v>68</v>
      </c>
      <c r="E38" s="2" t="s">
        <v>164</v>
      </c>
      <c r="F38" s="4" t="s">
        <v>165</v>
      </c>
      <c r="G38" s="2" t="str">
        <f>_xlfn.XLOOKUP(Base[[#This Row],[Code Modèle]],'[1]Feuille 1'!$A$3:$A$147,'[1]Feuille 1'!$C$3:$C$147,,0)</f>
        <v>U - Unité</v>
      </c>
    </row>
    <row r="39" spans="1:7" x14ac:dyDescent="0.3">
      <c r="A39" s="3" t="s">
        <v>65</v>
      </c>
      <c r="B39" s="2" t="s">
        <v>66</v>
      </c>
      <c r="C39" s="2" t="s">
        <v>67</v>
      </c>
      <c r="D39" s="2" t="s">
        <v>68</v>
      </c>
      <c r="E39" s="2" t="s">
        <v>166</v>
      </c>
      <c r="F39" s="4" t="s">
        <v>167</v>
      </c>
      <c r="G39" s="2" t="str">
        <f>_xlfn.XLOOKUP(Base[[#This Row],[Code Modèle]],'[1]Feuille 1'!$A$3:$A$147,'[1]Feuille 1'!$C$3:$C$147,,0)</f>
        <v>U - Unité</v>
      </c>
    </row>
    <row r="40" spans="1:7" x14ac:dyDescent="0.3">
      <c r="A40" s="3" t="s">
        <v>65</v>
      </c>
      <c r="B40" s="2" t="s">
        <v>66</v>
      </c>
      <c r="C40" s="2" t="s">
        <v>67</v>
      </c>
      <c r="D40" s="2" t="s">
        <v>68</v>
      </c>
      <c r="E40" s="2" t="s">
        <v>168</v>
      </c>
      <c r="F40" s="4" t="s">
        <v>169</v>
      </c>
      <c r="G40" s="2" t="str">
        <f>_xlfn.XLOOKUP(Base[[#This Row],[Code Modèle]],'[1]Feuille 1'!$A$3:$A$147,'[1]Feuille 1'!$C$3:$C$147,,0)</f>
        <v>U - Unité</v>
      </c>
    </row>
    <row r="41" spans="1:7" x14ac:dyDescent="0.3">
      <c r="A41" s="3" t="s">
        <v>65</v>
      </c>
      <c r="B41" s="2" t="s">
        <v>66</v>
      </c>
      <c r="C41" s="2" t="s">
        <v>67</v>
      </c>
      <c r="D41" s="2" t="s">
        <v>68</v>
      </c>
      <c r="E41" s="2" t="s">
        <v>170</v>
      </c>
      <c r="F41" s="4" t="s">
        <v>171</v>
      </c>
      <c r="G41" s="2" t="str">
        <f>_xlfn.XLOOKUP(Base[[#This Row],[Code Modèle]],'[1]Feuille 1'!$A$3:$A$147,'[1]Feuille 1'!$C$3:$C$147,,0)</f>
        <v>U - Unité</v>
      </c>
    </row>
    <row r="42" spans="1:7" x14ac:dyDescent="0.3">
      <c r="A42" s="3" t="s">
        <v>65</v>
      </c>
      <c r="B42" s="2" t="s">
        <v>66</v>
      </c>
      <c r="C42" s="2" t="s">
        <v>67</v>
      </c>
      <c r="D42" s="2" t="s">
        <v>68</v>
      </c>
      <c r="E42" s="2" t="s">
        <v>172</v>
      </c>
      <c r="F42" s="4" t="s">
        <v>173</v>
      </c>
      <c r="G42" s="2" t="str">
        <f>_xlfn.XLOOKUP(Base[[#This Row],[Code Modèle]],'[1]Feuille 1'!$A$3:$A$147,'[1]Feuille 1'!$C$3:$C$147,,0)</f>
        <v>U - Unité</v>
      </c>
    </row>
    <row r="43" spans="1:7" x14ac:dyDescent="0.3">
      <c r="A43" s="3" t="s">
        <v>174</v>
      </c>
      <c r="B43" s="2" t="s">
        <v>175</v>
      </c>
      <c r="C43" s="2" t="s">
        <v>176</v>
      </c>
      <c r="D43" s="2" t="s">
        <v>177</v>
      </c>
      <c r="E43" s="2" t="s">
        <v>178</v>
      </c>
      <c r="F43" s="4" t="s">
        <v>179</v>
      </c>
      <c r="G43" s="2" t="str">
        <f>_xlfn.XLOOKUP(Base[[#This Row],[Code Modèle]],'[1]Feuille 1'!$A$3:$A$147,'[1]Feuille 1'!$C$3:$C$147,,0)</f>
        <v>U - Unité</v>
      </c>
    </row>
    <row r="44" spans="1:7" x14ac:dyDescent="0.3">
      <c r="A44" s="3" t="s">
        <v>174</v>
      </c>
      <c r="B44" s="2" t="s">
        <v>175</v>
      </c>
      <c r="C44" s="2" t="s">
        <v>176</v>
      </c>
      <c r="D44" s="2" t="s">
        <v>177</v>
      </c>
      <c r="E44" s="2" t="s">
        <v>180</v>
      </c>
      <c r="F44" s="4" t="s">
        <v>181</v>
      </c>
      <c r="G44" s="2" t="str">
        <f>_xlfn.XLOOKUP(Base[[#This Row],[Code Modèle]],'[1]Feuille 1'!$A$3:$A$147,'[1]Feuille 1'!$C$3:$C$147,,0)</f>
        <v>U - Unité</v>
      </c>
    </row>
    <row r="45" spans="1:7" x14ac:dyDescent="0.3">
      <c r="A45" s="3" t="s">
        <v>65</v>
      </c>
      <c r="B45" s="2" t="s">
        <v>66</v>
      </c>
      <c r="C45" s="2" t="s">
        <v>67</v>
      </c>
      <c r="D45" s="2" t="s">
        <v>68</v>
      </c>
      <c r="E45" s="2" t="s">
        <v>182</v>
      </c>
      <c r="F45" s="4" t="s">
        <v>183</v>
      </c>
      <c r="G45" s="2" t="str">
        <f>_xlfn.XLOOKUP(Base[[#This Row],[Code Modèle]],'[1]Feuille 1'!$A$3:$A$147,'[1]Feuille 1'!$C$3:$C$147,,0)</f>
        <v>U - Unité</v>
      </c>
    </row>
    <row r="46" spans="1:7" x14ac:dyDescent="0.3">
      <c r="A46" s="3" t="s">
        <v>65</v>
      </c>
      <c r="B46" s="2" t="s">
        <v>66</v>
      </c>
      <c r="C46" s="2" t="s">
        <v>67</v>
      </c>
      <c r="D46" s="2" t="s">
        <v>68</v>
      </c>
      <c r="E46" s="2" t="s">
        <v>184</v>
      </c>
      <c r="F46" s="4" t="s">
        <v>185</v>
      </c>
      <c r="G46" s="2" t="str">
        <f>_xlfn.XLOOKUP(Base[[#This Row],[Code Modèle]],'[1]Feuille 1'!$A$3:$A$147,'[1]Feuille 1'!$C$3:$C$147,,0)</f>
        <v>U - Unité</v>
      </c>
    </row>
    <row r="47" spans="1:7" x14ac:dyDescent="0.3">
      <c r="A47" s="3" t="s">
        <v>186</v>
      </c>
      <c r="B47" s="2" t="s">
        <v>187</v>
      </c>
      <c r="C47" s="2" t="s">
        <v>188</v>
      </c>
      <c r="D47" s="2" t="s">
        <v>189</v>
      </c>
      <c r="E47" s="2" t="s">
        <v>190</v>
      </c>
      <c r="F47" s="4" t="s">
        <v>191</v>
      </c>
      <c r="G47" s="2" t="str">
        <f>_xlfn.XLOOKUP(Base[[#This Row],[Code Modèle]],'[1]Feuille 1'!$A$3:$A$147,'[1]Feuille 1'!$C$3:$C$147,,0)</f>
        <v>U - Unité</v>
      </c>
    </row>
    <row r="48" spans="1:7" x14ac:dyDescent="0.3">
      <c r="A48" s="3" t="s">
        <v>49</v>
      </c>
      <c r="B48" s="2" t="s">
        <v>50</v>
      </c>
      <c r="C48" s="2" t="s">
        <v>192</v>
      </c>
      <c r="D48" s="2" t="s">
        <v>193</v>
      </c>
      <c r="E48" s="2" t="s">
        <v>194</v>
      </c>
      <c r="F48" s="4" t="s">
        <v>195</v>
      </c>
      <c r="G48" s="2" t="str">
        <f>_xlfn.XLOOKUP(Base[[#This Row],[Code Modèle]],'[1]Feuille 1'!$A$3:$A$147,'[1]Feuille 1'!$C$3:$C$147,,0)</f>
        <v>U - Unité</v>
      </c>
    </row>
    <row r="49" spans="1:7" x14ac:dyDescent="0.3">
      <c r="A49" s="3" t="s">
        <v>49</v>
      </c>
      <c r="B49" s="2" t="s">
        <v>50</v>
      </c>
      <c r="C49" s="2" t="s">
        <v>51</v>
      </c>
      <c r="D49" s="2" t="s">
        <v>52</v>
      </c>
      <c r="E49" s="2" t="s">
        <v>196</v>
      </c>
      <c r="F49" s="4" t="s">
        <v>197</v>
      </c>
      <c r="G49" s="2" t="str">
        <f>_xlfn.XLOOKUP(Base[[#This Row],[Code Modèle]],'[1]Feuille 1'!$A$3:$A$147,'[1]Feuille 1'!$C$3:$C$147,,0)</f>
        <v>U - Unité</v>
      </c>
    </row>
    <row r="50" spans="1:7" x14ac:dyDescent="0.3">
      <c r="A50" s="3" t="s">
        <v>103</v>
      </c>
      <c r="B50" s="2" t="s">
        <v>104</v>
      </c>
      <c r="C50" s="2" t="s">
        <v>105</v>
      </c>
      <c r="D50" s="2" t="s">
        <v>106</v>
      </c>
      <c r="E50" s="2" t="s">
        <v>198</v>
      </c>
      <c r="F50" s="4" t="s">
        <v>199</v>
      </c>
      <c r="G50" s="2" t="str">
        <f>_xlfn.XLOOKUP(Base[[#This Row],[Code Modèle]],'[1]Feuille 1'!$A$3:$A$147,'[1]Feuille 1'!$C$3:$C$147,,0)</f>
        <v>U - Unité</v>
      </c>
    </row>
    <row r="51" spans="1:7" x14ac:dyDescent="0.3">
      <c r="A51" s="3" t="s">
        <v>65</v>
      </c>
      <c r="B51" s="2" t="s">
        <v>66</v>
      </c>
      <c r="C51" s="2" t="s">
        <v>67</v>
      </c>
      <c r="D51" s="2" t="s">
        <v>68</v>
      </c>
      <c r="E51" s="2" t="s">
        <v>200</v>
      </c>
      <c r="F51" s="4" t="s">
        <v>201</v>
      </c>
      <c r="G51" s="2" t="str">
        <f>_xlfn.XLOOKUP(Base[[#This Row],[Code Modèle]],'[1]Feuille 1'!$A$3:$A$147,'[1]Feuille 1'!$C$3:$C$147,,0)</f>
        <v>U - Unité</v>
      </c>
    </row>
    <row r="52" spans="1:7" x14ac:dyDescent="0.3">
      <c r="A52" s="3" t="s">
        <v>65</v>
      </c>
      <c r="B52" s="2" t="s">
        <v>66</v>
      </c>
      <c r="C52" s="2" t="s">
        <v>67</v>
      </c>
      <c r="D52" s="2" t="s">
        <v>68</v>
      </c>
      <c r="E52" s="2" t="s">
        <v>202</v>
      </c>
      <c r="F52" s="4" t="s">
        <v>203</v>
      </c>
      <c r="G52" s="2" t="str">
        <f>_xlfn.XLOOKUP(Base[[#This Row],[Code Modèle]],'[1]Feuille 1'!$A$3:$A$147,'[1]Feuille 1'!$C$3:$C$147,,0)</f>
        <v>U - Unité</v>
      </c>
    </row>
    <row r="53" spans="1:7" x14ac:dyDescent="0.3">
      <c r="A53" s="3" t="s">
        <v>65</v>
      </c>
      <c r="B53" s="2" t="s">
        <v>66</v>
      </c>
      <c r="C53" s="2" t="s">
        <v>67</v>
      </c>
      <c r="D53" s="2" t="s">
        <v>68</v>
      </c>
      <c r="E53" s="2" t="s">
        <v>204</v>
      </c>
      <c r="F53" s="4" t="s">
        <v>205</v>
      </c>
      <c r="G53" s="2" t="str">
        <f>_xlfn.XLOOKUP(Base[[#This Row],[Code Modèle]],'[1]Feuille 1'!$A$3:$A$147,'[1]Feuille 1'!$C$3:$C$147,,0)</f>
        <v>U - Unité</v>
      </c>
    </row>
    <row r="54" spans="1:7" x14ac:dyDescent="0.3">
      <c r="A54" s="3" t="s">
        <v>39</v>
      </c>
      <c r="B54" s="2" t="s">
        <v>40</v>
      </c>
      <c r="C54" s="2" t="s">
        <v>41</v>
      </c>
      <c r="D54" s="2" t="s">
        <v>42</v>
      </c>
      <c r="E54" s="2" t="s">
        <v>206</v>
      </c>
      <c r="F54" s="4" t="s">
        <v>207</v>
      </c>
      <c r="G54" s="2" t="str">
        <f>_xlfn.XLOOKUP(Base[[#This Row],[Code Modèle]],'[1]Feuille 1'!$A$3:$A$147,'[1]Feuille 1'!$C$3:$C$147,,0)</f>
        <v>U - Unité</v>
      </c>
    </row>
    <row r="55" spans="1:7" x14ac:dyDescent="0.3">
      <c r="A55" s="3" t="s">
        <v>39</v>
      </c>
      <c r="B55" s="2" t="s">
        <v>40</v>
      </c>
      <c r="C55" s="2" t="s">
        <v>41</v>
      </c>
      <c r="D55" s="2" t="s">
        <v>42</v>
      </c>
      <c r="E55" s="2" t="s">
        <v>208</v>
      </c>
      <c r="F55" s="4" t="s">
        <v>209</v>
      </c>
      <c r="G55" s="2" t="str">
        <f>_xlfn.XLOOKUP(Base[[#This Row],[Code Modèle]],'[1]Feuille 1'!$A$3:$A$147,'[1]Feuille 1'!$C$3:$C$147,,0)</f>
        <v>U - Unité</v>
      </c>
    </row>
    <row r="56" spans="1:7" x14ac:dyDescent="0.3">
      <c r="A56" s="3" t="s">
        <v>39</v>
      </c>
      <c r="B56" s="2" t="s">
        <v>40</v>
      </c>
      <c r="C56" s="2" t="s">
        <v>41</v>
      </c>
      <c r="D56" s="2" t="s">
        <v>42</v>
      </c>
      <c r="E56" s="2" t="s">
        <v>210</v>
      </c>
      <c r="F56" s="4" t="s">
        <v>211</v>
      </c>
      <c r="G56" s="2" t="str">
        <f>_xlfn.XLOOKUP(Base[[#This Row],[Code Modèle]],'[1]Feuille 1'!$A$3:$A$147,'[1]Feuille 1'!$C$3:$C$147,,0)</f>
        <v>U - Unité</v>
      </c>
    </row>
    <row r="57" spans="1:7" x14ac:dyDescent="0.3">
      <c r="A57" s="3" t="s">
        <v>154</v>
      </c>
      <c r="B57" s="2" t="s">
        <v>155</v>
      </c>
      <c r="C57" s="2" t="s">
        <v>156</v>
      </c>
      <c r="D57" s="2" t="s">
        <v>157</v>
      </c>
      <c r="E57" s="2" t="s">
        <v>212</v>
      </c>
      <c r="F57" s="4" t="s">
        <v>213</v>
      </c>
      <c r="G57" s="2" t="str">
        <f>_xlfn.XLOOKUP(Base[[#This Row],[Code Modèle]],'[1]Feuille 1'!$A$3:$A$147,'[1]Feuille 1'!$C$3:$C$147,,0)</f>
        <v>U - Unité</v>
      </c>
    </row>
    <row r="58" spans="1:7" x14ac:dyDescent="0.3">
      <c r="A58" s="3" t="s">
        <v>154</v>
      </c>
      <c r="B58" s="2" t="s">
        <v>155</v>
      </c>
      <c r="C58" s="2" t="s">
        <v>156</v>
      </c>
      <c r="D58" s="2" t="s">
        <v>157</v>
      </c>
      <c r="E58" s="2" t="s">
        <v>214</v>
      </c>
      <c r="F58" s="4" t="s">
        <v>215</v>
      </c>
      <c r="G58" s="2" t="str">
        <f>_xlfn.XLOOKUP(Base[[#This Row],[Code Modèle]],'[1]Feuille 1'!$A$3:$A$147,'[1]Feuille 1'!$C$3:$C$147,,0)</f>
        <v>U - Unité</v>
      </c>
    </row>
    <row r="59" spans="1:7" x14ac:dyDescent="0.3">
      <c r="A59" s="3" t="s">
        <v>154</v>
      </c>
      <c r="B59" s="2" t="s">
        <v>155</v>
      </c>
      <c r="C59" s="2" t="s">
        <v>156</v>
      </c>
      <c r="D59" s="2" t="s">
        <v>157</v>
      </c>
      <c r="E59" s="2" t="s">
        <v>216</v>
      </c>
      <c r="F59" s="4" t="s">
        <v>217</v>
      </c>
      <c r="G59" s="2" t="str">
        <f>_xlfn.XLOOKUP(Base[[#This Row],[Code Modèle]],'[1]Feuille 1'!$A$3:$A$147,'[1]Feuille 1'!$C$3:$C$147,,0)</f>
        <v>U - Unité</v>
      </c>
    </row>
    <row r="60" spans="1:7" x14ac:dyDescent="0.3">
      <c r="A60" s="3" t="s">
        <v>154</v>
      </c>
      <c r="B60" s="2" t="s">
        <v>155</v>
      </c>
      <c r="C60" s="2" t="s">
        <v>218</v>
      </c>
      <c r="D60" s="2" t="s">
        <v>219</v>
      </c>
      <c r="E60" s="2" t="s">
        <v>220</v>
      </c>
      <c r="F60" s="4" t="s">
        <v>221</v>
      </c>
      <c r="G60" s="2" t="str">
        <f>_xlfn.XLOOKUP(Base[[#This Row],[Code Modèle]],'[1]Feuille 1'!$A$3:$A$147,'[1]Feuille 1'!$C$3:$C$147,,0)</f>
        <v>U - Unité</v>
      </c>
    </row>
    <row r="61" spans="1:7" x14ac:dyDescent="0.3">
      <c r="A61" s="3" t="s">
        <v>154</v>
      </c>
      <c r="B61" s="2" t="s">
        <v>155</v>
      </c>
      <c r="C61" s="2" t="s">
        <v>218</v>
      </c>
      <c r="D61" s="2" t="s">
        <v>219</v>
      </c>
      <c r="E61" s="2" t="s">
        <v>222</v>
      </c>
      <c r="F61" s="4" t="s">
        <v>223</v>
      </c>
      <c r="G61" s="2" t="str">
        <f>_xlfn.XLOOKUP(Base[[#This Row],[Code Modèle]],'[1]Feuille 1'!$A$3:$A$147,'[1]Feuille 1'!$C$3:$C$147,,0)</f>
        <v>U - Unité</v>
      </c>
    </row>
    <row r="62" spans="1:7" x14ac:dyDescent="0.3">
      <c r="A62" s="3" t="s">
        <v>154</v>
      </c>
      <c r="B62" s="2" t="s">
        <v>155</v>
      </c>
      <c r="C62" s="2" t="s">
        <v>218</v>
      </c>
      <c r="D62" s="2" t="s">
        <v>219</v>
      </c>
      <c r="E62" s="2" t="s">
        <v>224</v>
      </c>
      <c r="F62" s="4" t="s">
        <v>225</v>
      </c>
      <c r="G62" s="2" t="str">
        <f>_xlfn.XLOOKUP(Base[[#This Row],[Code Modèle]],'[1]Feuille 1'!$A$3:$A$147,'[1]Feuille 1'!$C$3:$C$147,,0)</f>
        <v>U - Unité</v>
      </c>
    </row>
    <row r="63" spans="1:7" x14ac:dyDescent="0.3">
      <c r="A63" s="3" t="s">
        <v>39</v>
      </c>
      <c r="B63" s="2" t="s">
        <v>40</v>
      </c>
      <c r="C63" s="2" t="s">
        <v>226</v>
      </c>
      <c r="D63" s="2" t="s">
        <v>227</v>
      </c>
      <c r="E63" s="2" t="s">
        <v>228</v>
      </c>
      <c r="F63" s="4" t="s">
        <v>229</v>
      </c>
      <c r="G63" s="2" t="str">
        <f>_xlfn.XLOOKUP(Base[[#This Row],[Code Modèle]],'[1]Feuille 1'!$A$3:$A$147,'[1]Feuille 1'!$C$3:$C$147,,0)</f>
        <v>U - Unité</v>
      </c>
    </row>
    <row r="64" spans="1:7" x14ac:dyDescent="0.3">
      <c r="A64" s="3" t="s">
        <v>39</v>
      </c>
      <c r="B64" s="2" t="s">
        <v>40</v>
      </c>
      <c r="C64" s="2" t="s">
        <v>41</v>
      </c>
      <c r="D64" s="2" t="s">
        <v>42</v>
      </c>
      <c r="E64" s="2" t="s">
        <v>230</v>
      </c>
      <c r="F64" s="4" t="s">
        <v>231</v>
      </c>
      <c r="G64" s="2" t="str">
        <f>_xlfn.XLOOKUP(Base[[#This Row],[Code Modèle]],'[1]Feuille 1'!$A$3:$A$147,'[1]Feuille 1'!$C$3:$C$147,,0)</f>
        <v>U - Unité</v>
      </c>
    </row>
    <row r="65" spans="1:7" x14ac:dyDescent="0.3">
      <c r="A65" s="3" t="s">
        <v>154</v>
      </c>
      <c r="B65" s="2" t="s">
        <v>155</v>
      </c>
      <c r="C65" s="2" t="s">
        <v>156</v>
      </c>
      <c r="D65" s="2" t="s">
        <v>157</v>
      </c>
      <c r="E65" s="2" t="s">
        <v>232</v>
      </c>
      <c r="F65" s="4" t="s">
        <v>233</v>
      </c>
      <c r="G65" s="2" t="str">
        <f>_xlfn.XLOOKUP(Base[[#This Row],[Code Modèle]],'[1]Feuille 1'!$A$3:$A$147,'[1]Feuille 1'!$C$3:$C$147,,0)</f>
        <v>U - Unité</v>
      </c>
    </row>
    <row r="66" spans="1:7" x14ac:dyDescent="0.3">
      <c r="A66" s="3" t="s">
        <v>154</v>
      </c>
      <c r="B66" s="2" t="s">
        <v>155</v>
      </c>
      <c r="C66" s="2" t="s">
        <v>156</v>
      </c>
      <c r="D66" s="2" t="s">
        <v>157</v>
      </c>
      <c r="E66" s="2" t="s">
        <v>234</v>
      </c>
      <c r="F66" s="4" t="s">
        <v>235</v>
      </c>
      <c r="G66" s="2" t="str">
        <f>_xlfn.XLOOKUP(Base[[#This Row],[Code Modèle]],'[1]Feuille 1'!$A$3:$A$147,'[1]Feuille 1'!$C$3:$C$147,,0)</f>
        <v>U - Unité</v>
      </c>
    </row>
    <row r="67" spans="1:7" x14ac:dyDescent="0.3">
      <c r="A67" s="3" t="s">
        <v>154</v>
      </c>
      <c r="B67" s="2" t="s">
        <v>155</v>
      </c>
      <c r="C67" s="2" t="s">
        <v>156</v>
      </c>
      <c r="D67" s="2" t="s">
        <v>157</v>
      </c>
      <c r="E67" s="2" t="s">
        <v>236</v>
      </c>
      <c r="F67" s="4" t="s">
        <v>237</v>
      </c>
      <c r="G67" s="2" t="str">
        <f>_xlfn.XLOOKUP(Base[[#This Row],[Code Modèle]],'[1]Feuille 1'!$A$3:$A$147,'[1]Feuille 1'!$C$3:$C$147,,0)</f>
        <v>U - Unité</v>
      </c>
    </row>
    <row r="68" spans="1:7" x14ac:dyDescent="0.3">
      <c r="A68" s="3" t="s">
        <v>39</v>
      </c>
      <c r="B68" s="2" t="s">
        <v>40</v>
      </c>
      <c r="C68" s="2" t="s">
        <v>41</v>
      </c>
      <c r="D68" s="2" t="s">
        <v>42</v>
      </c>
      <c r="E68" s="2" t="s">
        <v>238</v>
      </c>
      <c r="F68" s="4" t="s">
        <v>239</v>
      </c>
      <c r="G68" s="2" t="str">
        <f>_xlfn.XLOOKUP(Base[[#This Row],[Code Modèle]],'[1]Feuille 1'!$A$3:$A$147,'[1]Feuille 1'!$C$3:$C$147,,0)</f>
        <v>U - Unité</v>
      </c>
    </row>
    <row r="69" spans="1:7" x14ac:dyDescent="0.3">
      <c r="A69" s="3" t="s">
        <v>39</v>
      </c>
      <c r="B69" s="2" t="s">
        <v>40</v>
      </c>
      <c r="C69" s="2" t="s">
        <v>226</v>
      </c>
      <c r="D69" s="2" t="s">
        <v>227</v>
      </c>
      <c r="E69" s="2" t="s">
        <v>240</v>
      </c>
      <c r="F69" s="4" t="s">
        <v>241</v>
      </c>
      <c r="G69" s="2" t="str">
        <f>_xlfn.XLOOKUP(Base[[#This Row],[Code Modèle]],'[1]Feuille 1'!$A$3:$A$147,'[1]Feuille 1'!$C$3:$C$147,,0)</f>
        <v>U - Unité</v>
      </c>
    </row>
    <row r="70" spans="1:7" x14ac:dyDescent="0.3">
      <c r="A70" s="3" t="s">
        <v>39</v>
      </c>
      <c r="B70" s="2" t="s">
        <v>40</v>
      </c>
      <c r="C70" s="2" t="s">
        <v>41</v>
      </c>
      <c r="D70" s="2" t="s">
        <v>42</v>
      </c>
      <c r="E70" s="2" t="s">
        <v>242</v>
      </c>
      <c r="F70" s="4" t="s">
        <v>243</v>
      </c>
      <c r="G70" s="2" t="str">
        <f>_xlfn.XLOOKUP(Base[[#This Row],[Code Modèle]],'[1]Feuille 1'!$A$3:$A$147,'[1]Feuille 1'!$C$3:$C$147,,0)</f>
        <v>U - Unité</v>
      </c>
    </row>
    <row r="71" spans="1:7" x14ac:dyDescent="0.3">
      <c r="A71" s="3" t="s">
        <v>39</v>
      </c>
      <c r="B71" s="2" t="s">
        <v>40</v>
      </c>
      <c r="C71" s="2" t="s">
        <v>41</v>
      </c>
      <c r="D71" s="2" t="s">
        <v>42</v>
      </c>
      <c r="E71" s="2" t="s">
        <v>244</v>
      </c>
      <c r="F71" s="4" t="s">
        <v>245</v>
      </c>
      <c r="G71" s="2" t="str">
        <f>_xlfn.XLOOKUP(Base[[#This Row],[Code Modèle]],'[1]Feuille 1'!$A$3:$A$147,'[1]Feuille 1'!$C$3:$C$147,,0)</f>
        <v>U - Unité</v>
      </c>
    </row>
    <row r="72" spans="1:7" x14ac:dyDescent="0.3">
      <c r="A72" s="3" t="s">
        <v>186</v>
      </c>
      <c r="B72" s="2" t="s">
        <v>187</v>
      </c>
      <c r="C72" s="2" t="s">
        <v>188</v>
      </c>
      <c r="D72" s="2" t="s">
        <v>189</v>
      </c>
      <c r="E72" s="2" t="s">
        <v>246</v>
      </c>
      <c r="F72" s="4" t="s">
        <v>247</v>
      </c>
      <c r="G72" s="2" t="str">
        <f>_xlfn.XLOOKUP(Base[[#This Row],[Code Modèle]],'[1]Feuille 1'!$A$3:$A$147,'[1]Feuille 1'!$C$3:$C$147,,0)</f>
        <v>U - Unité</v>
      </c>
    </row>
    <row r="73" spans="1:7" x14ac:dyDescent="0.3">
      <c r="A73" s="3" t="s">
        <v>33</v>
      </c>
      <c r="B73" s="2" t="s">
        <v>34</v>
      </c>
      <c r="C73" s="2" t="s">
        <v>248</v>
      </c>
      <c r="D73" s="2" t="s">
        <v>249</v>
      </c>
      <c r="E73" s="2" t="s">
        <v>250</v>
      </c>
      <c r="F73" s="4" t="s">
        <v>251</v>
      </c>
      <c r="G73" s="2" t="str">
        <f>_xlfn.XLOOKUP(Base[[#This Row],[Code Modèle]],'[1]Feuille 1'!$A$3:$A$147,'[1]Feuille 1'!$C$3:$C$147,,0)</f>
        <v>U - Unité</v>
      </c>
    </row>
    <row r="74" spans="1:7" x14ac:dyDescent="0.3">
      <c r="A74" s="3" t="s">
        <v>33</v>
      </c>
      <c r="B74" s="2" t="s">
        <v>34</v>
      </c>
      <c r="C74" s="2" t="s">
        <v>248</v>
      </c>
      <c r="D74" s="2" t="s">
        <v>249</v>
      </c>
      <c r="E74" s="2" t="s">
        <v>252</v>
      </c>
      <c r="F74" s="4" t="s">
        <v>253</v>
      </c>
      <c r="G74" s="2" t="str">
        <f>_xlfn.XLOOKUP(Base[[#This Row],[Code Modèle]],'[1]Feuille 1'!$A$3:$A$147,'[1]Feuille 1'!$C$3:$C$147,,0)</f>
        <v>U - Unité</v>
      </c>
    </row>
    <row r="75" spans="1:7" x14ac:dyDescent="0.3">
      <c r="A75" s="3" t="s">
        <v>186</v>
      </c>
      <c r="B75" s="2" t="s">
        <v>187</v>
      </c>
      <c r="C75" s="2" t="s">
        <v>188</v>
      </c>
      <c r="D75" s="2" t="s">
        <v>189</v>
      </c>
      <c r="E75" s="2" t="s">
        <v>254</v>
      </c>
      <c r="F75" s="4" t="s">
        <v>255</v>
      </c>
      <c r="G75" s="2" t="str">
        <f>_xlfn.XLOOKUP(Base[[#This Row],[Code Modèle]],'[1]Feuille 1'!$A$3:$A$147,'[1]Feuille 1'!$C$3:$C$147,,0)</f>
        <v>U - Unité</v>
      </c>
    </row>
    <row r="76" spans="1:7" x14ac:dyDescent="0.3">
      <c r="A76" s="3" t="s">
        <v>186</v>
      </c>
      <c r="B76" s="2" t="s">
        <v>187</v>
      </c>
      <c r="C76" s="2" t="s">
        <v>188</v>
      </c>
      <c r="D76" s="2" t="s">
        <v>189</v>
      </c>
      <c r="E76" s="2" t="s">
        <v>256</v>
      </c>
      <c r="F76" s="4" t="s">
        <v>257</v>
      </c>
      <c r="G76" s="2" t="str">
        <f>_xlfn.XLOOKUP(Base[[#This Row],[Code Modèle]],'[1]Feuille 1'!$A$3:$A$147,'[1]Feuille 1'!$C$3:$C$147,,0)</f>
        <v>U - Unité</v>
      </c>
    </row>
    <row r="77" spans="1:7" x14ac:dyDescent="0.3">
      <c r="A77" s="3" t="s">
        <v>65</v>
      </c>
      <c r="B77" s="2" t="s">
        <v>66</v>
      </c>
      <c r="C77" s="2" t="s">
        <v>67</v>
      </c>
      <c r="D77" s="2" t="s">
        <v>68</v>
      </c>
      <c r="E77" s="2" t="s">
        <v>258</v>
      </c>
      <c r="F77" s="4" t="s">
        <v>259</v>
      </c>
      <c r="G77" s="2" t="str">
        <f>_xlfn.XLOOKUP(Base[[#This Row],[Code Modèle]],'[1]Feuille 1'!$A$3:$A$147,'[1]Feuille 1'!$C$3:$C$147,,0)</f>
        <v>U - Unité</v>
      </c>
    </row>
    <row r="78" spans="1:7" x14ac:dyDescent="0.3">
      <c r="A78" s="3" t="s">
        <v>65</v>
      </c>
      <c r="B78" s="2" t="s">
        <v>66</v>
      </c>
      <c r="C78" s="2" t="s">
        <v>150</v>
      </c>
      <c r="D78" s="2" t="s">
        <v>151</v>
      </c>
      <c r="E78" s="2" t="s">
        <v>260</v>
      </c>
      <c r="F78" s="4" t="s">
        <v>261</v>
      </c>
      <c r="G78" s="2" t="str">
        <f>_xlfn.XLOOKUP(Base[[#This Row],[Code Modèle]],'[1]Feuille 1'!$A$3:$A$147,'[1]Feuille 1'!$C$3:$C$147,,0)</f>
        <v>U - Unité</v>
      </c>
    </row>
    <row r="79" spans="1:7" x14ac:dyDescent="0.3">
      <c r="A79" s="3" t="s">
        <v>65</v>
      </c>
      <c r="B79" s="2" t="s">
        <v>66</v>
      </c>
      <c r="C79" s="2" t="s">
        <v>150</v>
      </c>
      <c r="D79" s="2" t="s">
        <v>151</v>
      </c>
      <c r="E79" s="2" t="s">
        <v>262</v>
      </c>
      <c r="F79" s="4" t="s">
        <v>263</v>
      </c>
      <c r="G79" s="2" t="str">
        <f>_xlfn.XLOOKUP(Base[[#This Row],[Code Modèle]],'[1]Feuille 1'!$A$3:$A$147,'[1]Feuille 1'!$C$3:$C$147,,0)</f>
        <v>U - Unité</v>
      </c>
    </row>
    <row r="80" spans="1:7" x14ac:dyDescent="0.3">
      <c r="A80" s="3" t="s">
        <v>65</v>
      </c>
      <c r="B80" s="2" t="s">
        <v>66</v>
      </c>
      <c r="C80" s="2" t="s">
        <v>150</v>
      </c>
      <c r="D80" s="2" t="s">
        <v>151</v>
      </c>
      <c r="E80" s="2" t="s">
        <v>264</v>
      </c>
      <c r="F80" s="4" t="s">
        <v>265</v>
      </c>
      <c r="G80" s="2" t="str">
        <f>_xlfn.XLOOKUP(Base[[#This Row],[Code Modèle]],'[1]Feuille 1'!$A$3:$A$147,'[1]Feuille 1'!$C$3:$C$147,,0)</f>
        <v>U - Unité</v>
      </c>
    </row>
    <row r="81" spans="1:7" x14ac:dyDescent="0.3">
      <c r="A81" s="3" t="s">
        <v>65</v>
      </c>
      <c r="B81" s="2" t="s">
        <v>66</v>
      </c>
      <c r="C81" s="2" t="s">
        <v>150</v>
      </c>
      <c r="D81" s="2" t="s">
        <v>151</v>
      </c>
      <c r="E81" s="2" t="s">
        <v>266</v>
      </c>
      <c r="F81" s="4" t="s">
        <v>267</v>
      </c>
      <c r="G81" s="2" t="str">
        <f>_xlfn.XLOOKUP(Base[[#This Row],[Code Modèle]],'[1]Feuille 1'!$A$3:$A$147,'[1]Feuille 1'!$C$3:$C$147,,0)</f>
        <v>U - Unité</v>
      </c>
    </row>
    <row r="82" spans="1:7" x14ac:dyDescent="0.3">
      <c r="A82" s="3" t="s">
        <v>65</v>
      </c>
      <c r="B82" s="2" t="s">
        <v>66</v>
      </c>
      <c r="C82" s="2" t="s">
        <v>150</v>
      </c>
      <c r="D82" s="2" t="s">
        <v>151</v>
      </c>
      <c r="E82" s="2" t="s">
        <v>268</v>
      </c>
      <c r="F82" s="4" t="s">
        <v>269</v>
      </c>
      <c r="G82" s="2" t="str">
        <f>_xlfn.XLOOKUP(Base[[#This Row],[Code Modèle]],'[1]Feuille 1'!$A$3:$A$147,'[1]Feuille 1'!$C$3:$C$147,,0)</f>
        <v>U - Unité</v>
      </c>
    </row>
    <row r="83" spans="1:7" x14ac:dyDescent="0.3">
      <c r="A83" s="3" t="s">
        <v>65</v>
      </c>
      <c r="B83" s="2" t="s">
        <v>66</v>
      </c>
      <c r="C83" s="2" t="s">
        <v>150</v>
      </c>
      <c r="D83" s="2" t="s">
        <v>151</v>
      </c>
      <c r="E83" s="2" t="s">
        <v>270</v>
      </c>
      <c r="F83" s="4" t="s">
        <v>271</v>
      </c>
      <c r="G83" s="2" t="str">
        <f>_xlfn.XLOOKUP(Base[[#This Row],[Code Modèle]],'[1]Feuille 1'!$A$3:$A$147,'[1]Feuille 1'!$C$3:$C$147,,0)</f>
        <v>U - Unité</v>
      </c>
    </row>
    <row r="84" spans="1:7" x14ac:dyDescent="0.3">
      <c r="A84" s="3" t="s">
        <v>65</v>
      </c>
      <c r="B84" s="2" t="s">
        <v>66</v>
      </c>
      <c r="C84" s="2" t="s">
        <v>150</v>
      </c>
      <c r="D84" s="2" t="s">
        <v>151</v>
      </c>
      <c r="E84" s="2" t="s">
        <v>272</v>
      </c>
      <c r="F84" s="4" t="s">
        <v>273</v>
      </c>
      <c r="G84" s="2" t="str">
        <f>_xlfn.XLOOKUP(Base[[#This Row],[Code Modèle]],'[1]Feuille 1'!$A$3:$A$147,'[1]Feuille 1'!$C$3:$C$147,,0)</f>
        <v>U - Unité</v>
      </c>
    </row>
    <row r="85" spans="1:7" x14ac:dyDescent="0.3">
      <c r="A85" s="3" t="s">
        <v>174</v>
      </c>
      <c r="B85" s="2" t="s">
        <v>175</v>
      </c>
      <c r="C85" s="2" t="s">
        <v>373</v>
      </c>
      <c r="D85" s="2" t="s">
        <v>373</v>
      </c>
      <c r="E85" s="2" t="s">
        <v>374</v>
      </c>
      <c r="F85" s="4" t="s">
        <v>375</v>
      </c>
      <c r="G85" s="2" t="str">
        <f>_xlfn.XLOOKUP(Base[[#This Row],[Code Modèle]],'[1]Feuille 1'!$A$3:$A$147,'[1]Feuille 1'!$C$3:$C$147,,0)</f>
        <v>U - Unité</v>
      </c>
    </row>
    <row r="86" spans="1:7" x14ac:dyDescent="0.3">
      <c r="A86" s="3" t="s">
        <v>65</v>
      </c>
      <c r="B86" s="2" t="s">
        <v>66</v>
      </c>
      <c r="C86" s="2" t="s">
        <v>67</v>
      </c>
      <c r="D86" s="2" t="s">
        <v>68</v>
      </c>
      <c r="E86" s="2" t="s">
        <v>274</v>
      </c>
      <c r="F86" s="4" t="s">
        <v>275</v>
      </c>
      <c r="G86" s="2" t="str">
        <f>_xlfn.XLOOKUP(Base[[#This Row],[Code Modèle]],'[1]Feuille 1'!$A$3:$A$147,'[1]Feuille 1'!$C$3:$C$147,,0)</f>
        <v>U - Unité</v>
      </c>
    </row>
    <row r="87" spans="1:7" x14ac:dyDescent="0.3">
      <c r="A87" s="3" t="s">
        <v>65</v>
      </c>
      <c r="B87" s="2" t="s">
        <v>66</v>
      </c>
      <c r="C87" s="2" t="s">
        <v>150</v>
      </c>
      <c r="D87" s="2" t="s">
        <v>151</v>
      </c>
      <c r="E87" s="2" t="s">
        <v>276</v>
      </c>
      <c r="F87" s="4" t="s">
        <v>277</v>
      </c>
      <c r="G87" s="2" t="str">
        <f>_xlfn.XLOOKUP(Base[[#This Row],[Code Modèle]],'[1]Feuille 1'!$A$3:$A$147,'[1]Feuille 1'!$C$3:$C$147,,0)</f>
        <v>U - Unité</v>
      </c>
    </row>
    <row r="88" spans="1:7" x14ac:dyDescent="0.3">
      <c r="A88" s="3" t="s">
        <v>65</v>
      </c>
      <c r="B88" s="2" t="s">
        <v>66</v>
      </c>
      <c r="C88" s="2" t="s">
        <v>67</v>
      </c>
      <c r="D88" s="2" t="s">
        <v>68</v>
      </c>
      <c r="E88" s="2" t="s">
        <v>278</v>
      </c>
      <c r="F88" s="4" t="s">
        <v>279</v>
      </c>
      <c r="G88" s="2" t="str">
        <f>_xlfn.XLOOKUP(Base[[#This Row],[Code Modèle]],'[1]Feuille 1'!$A$3:$A$147,'[1]Feuille 1'!$C$3:$C$147,,0)</f>
        <v>U - Unité</v>
      </c>
    </row>
    <row r="89" spans="1:7" x14ac:dyDescent="0.3">
      <c r="A89" s="3" t="s">
        <v>65</v>
      </c>
      <c r="B89" s="2" t="s">
        <v>66</v>
      </c>
      <c r="C89" s="2" t="s">
        <v>67</v>
      </c>
      <c r="D89" s="2" t="s">
        <v>68</v>
      </c>
      <c r="E89" s="2" t="s">
        <v>280</v>
      </c>
      <c r="F89" s="4" t="s">
        <v>281</v>
      </c>
      <c r="G89" s="2" t="str">
        <f>_xlfn.XLOOKUP(Base[[#This Row],[Code Modèle]],'[1]Feuille 1'!$A$3:$A$147,'[1]Feuille 1'!$C$3:$C$147,,0)</f>
        <v>U - Unité</v>
      </c>
    </row>
    <row r="90" spans="1:7" x14ac:dyDescent="0.3">
      <c r="A90" s="3" t="s">
        <v>33</v>
      </c>
      <c r="B90" s="2" t="s">
        <v>34</v>
      </c>
      <c r="C90" s="2" t="s">
        <v>248</v>
      </c>
      <c r="D90" s="2" t="s">
        <v>249</v>
      </c>
      <c r="E90" s="2" t="s">
        <v>282</v>
      </c>
      <c r="F90" s="4" t="s">
        <v>283</v>
      </c>
      <c r="G90" s="2" t="str">
        <f>_xlfn.XLOOKUP(Base[[#This Row],[Code Modèle]],'[1]Feuille 1'!$A$3:$A$147,'[1]Feuille 1'!$C$3:$C$147,,0)</f>
        <v>U - Unité</v>
      </c>
    </row>
    <row r="91" spans="1:7" x14ac:dyDescent="0.3">
      <c r="A91" s="3" t="s">
        <v>65</v>
      </c>
      <c r="B91" s="2" t="s">
        <v>66</v>
      </c>
      <c r="C91" s="2" t="s">
        <v>67</v>
      </c>
      <c r="D91" s="2" t="s">
        <v>68</v>
      </c>
      <c r="E91" s="2" t="s">
        <v>284</v>
      </c>
      <c r="F91" s="4" t="s">
        <v>285</v>
      </c>
      <c r="G91" s="2" t="str">
        <f>_xlfn.XLOOKUP(Base[[#This Row],[Code Modèle]],'[1]Feuille 1'!$A$3:$A$147,'[1]Feuille 1'!$C$3:$C$147,,0)</f>
        <v>U - Unité</v>
      </c>
    </row>
    <row r="92" spans="1:7" x14ac:dyDescent="0.3">
      <c r="A92" s="3" t="s">
        <v>65</v>
      </c>
      <c r="B92" s="2" t="s">
        <v>66</v>
      </c>
      <c r="C92" s="2" t="s">
        <v>67</v>
      </c>
      <c r="D92" s="2" t="s">
        <v>68</v>
      </c>
      <c r="E92" s="2" t="s">
        <v>286</v>
      </c>
      <c r="F92" s="4" t="s">
        <v>287</v>
      </c>
      <c r="G92" s="2" t="str">
        <f>_xlfn.XLOOKUP(Base[[#This Row],[Code Modèle]],'[1]Feuille 1'!$A$3:$A$147,'[1]Feuille 1'!$C$3:$C$147,,0)</f>
        <v>U - Unité</v>
      </c>
    </row>
    <row r="93" spans="1:7" x14ac:dyDescent="0.3">
      <c r="A93" s="3" t="s">
        <v>103</v>
      </c>
      <c r="B93" s="2" t="s">
        <v>104</v>
      </c>
      <c r="C93" s="2" t="s">
        <v>81</v>
      </c>
      <c r="D93" s="2" t="s">
        <v>288</v>
      </c>
      <c r="E93" s="2" t="s">
        <v>289</v>
      </c>
      <c r="F93" s="4" t="s">
        <v>290</v>
      </c>
      <c r="G93" s="2" t="str">
        <f>_xlfn.XLOOKUP(Base[[#This Row],[Code Modèle]],'[1]Feuille 1'!$A$3:$A$147,'[1]Feuille 1'!$C$3:$C$147,,0)</f>
        <v>U - Unité</v>
      </c>
    </row>
    <row r="94" spans="1:7" x14ac:dyDescent="0.3">
      <c r="A94" s="3" t="s">
        <v>186</v>
      </c>
      <c r="B94" s="2" t="s">
        <v>187</v>
      </c>
      <c r="C94" s="2" t="s">
        <v>188</v>
      </c>
      <c r="D94" s="2" t="s">
        <v>189</v>
      </c>
      <c r="E94" s="2" t="s">
        <v>291</v>
      </c>
      <c r="F94" s="4" t="s">
        <v>292</v>
      </c>
      <c r="G94" s="2" t="str">
        <f>_xlfn.XLOOKUP(Base[[#This Row],[Code Modèle]],'[1]Feuille 1'!$A$3:$A$147,'[1]Feuille 1'!$C$3:$C$147,,0)</f>
        <v>U - Unité</v>
      </c>
    </row>
    <row r="95" spans="1:7" x14ac:dyDescent="0.3">
      <c r="A95" s="3" t="s">
        <v>49</v>
      </c>
      <c r="B95" s="2" t="s">
        <v>50</v>
      </c>
      <c r="C95" s="2" t="s">
        <v>293</v>
      </c>
      <c r="D95" s="2" t="s">
        <v>294</v>
      </c>
      <c r="E95" s="2" t="s">
        <v>295</v>
      </c>
      <c r="F95" s="4" t="s">
        <v>296</v>
      </c>
      <c r="G95" s="2" t="str">
        <f>_xlfn.XLOOKUP(Base[[#This Row],[Code Modèle]],'[1]Feuille 1'!$A$3:$A$147,'[1]Feuille 1'!$C$3:$C$147,,0)</f>
        <v>U - Unité</v>
      </c>
    </row>
    <row r="96" spans="1:7" x14ac:dyDescent="0.3">
      <c r="A96" s="3" t="s">
        <v>297</v>
      </c>
      <c r="B96" s="2" t="s">
        <v>298</v>
      </c>
      <c r="C96" s="2" t="s">
        <v>299</v>
      </c>
      <c r="D96" s="2" t="s">
        <v>300</v>
      </c>
      <c r="E96" s="2" t="s">
        <v>301</v>
      </c>
      <c r="F96" s="4" t="s">
        <v>302</v>
      </c>
      <c r="G96" s="2" t="str">
        <f>_xlfn.XLOOKUP(Base[[#This Row],[Code Modèle]],'[1]Feuille 1'!$A$3:$A$147,'[1]Feuille 1'!$C$3:$C$147,,0)</f>
        <v>m2 - Mètre carré</v>
      </c>
    </row>
    <row r="97" spans="1:7" x14ac:dyDescent="0.3">
      <c r="A97" s="3" t="s">
        <v>297</v>
      </c>
      <c r="B97" s="2" t="s">
        <v>298</v>
      </c>
      <c r="C97" s="2" t="s">
        <v>303</v>
      </c>
      <c r="D97" s="2" t="s">
        <v>304</v>
      </c>
      <c r="E97" s="2" t="s">
        <v>305</v>
      </c>
      <c r="F97" s="4" t="s">
        <v>306</v>
      </c>
      <c r="G97" s="2" t="str">
        <f>_xlfn.XLOOKUP(Base[[#This Row],[Code Modèle]],'[1]Feuille 1'!$A$3:$A$147,'[1]Feuille 1'!$C$3:$C$147,,0)</f>
        <v>m2 - Mètre carré</v>
      </c>
    </row>
    <row r="98" spans="1:7" x14ac:dyDescent="0.3">
      <c r="A98" s="3" t="s">
        <v>297</v>
      </c>
      <c r="B98" s="2" t="s">
        <v>298</v>
      </c>
      <c r="C98" s="2" t="s">
        <v>303</v>
      </c>
      <c r="D98" s="2" t="s">
        <v>304</v>
      </c>
      <c r="E98" s="2" t="s">
        <v>307</v>
      </c>
      <c r="F98" s="4" t="s">
        <v>308</v>
      </c>
      <c r="G98" s="2" t="str">
        <f>_xlfn.XLOOKUP(Base[[#This Row],[Code Modèle]],'[1]Feuille 1'!$A$3:$A$147,'[1]Feuille 1'!$C$3:$C$147,,0)</f>
        <v>m2 - Mètre carré</v>
      </c>
    </row>
    <row r="99" spans="1:7" x14ac:dyDescent="0.3">
      <c r="A99" s="3" t="s">
        <v>297</v>
      </c>
      <c r="B99" s="2" t="s">
        <v>298</v>
      </c>
      <c r="C99" s="2" t="s">
        <v>303</v>
      </c>
      <c r="D99" s="2" t="s">
        <v>304</v>
      </c>
      <c r="E99" s="2" t="s">
        <v>309</v>
      </c>
      <c r="F99" s="4" t="s">
        <v>310</v>
      </c>
      <c r="G99" s="2" t="str">
        <f>_xlfn.XLOOKUP(Base[[#This Row],[Code Modèle]],'[1]Feuille 1'!$A$3:$A$147,'[1]Feuille 1'!$C$3:$C$147,,0)</f>
        <v>m2 - Mètre carré</v>
      </c>
    </row>
    <row r="100" spans="1:7" x14ac:dyDescent="0.3">
      <c r="A100" s="3" t="s">
        <v>297</v>
      </c>
      <c r="B100" s="2" t="s">
        <v>298</v>
      </c>
      <c r="C100" s="2" t="s">
        <v>303</v>
      </c>
      <c r="D100" s="2" t="s">
        <v>304</v>
      </c>
      <c r="E100" s="2" t="s">
        <v>311</v>
      </c>
      <c r="F100" s="4" t="s">
        <v>312</v>
      </c>
      <c r="G100" s="2" t="str">
        <f>_xlfn.XLOOKUP(Base[[#This Row],[Code Modèle]],'[1]Feuille 1'!$A$3:$A$147,'[1]Feuille 1'!$C$3:$C$147,,0)</f>
        <v>ml - Mètre linéaire</v>
      </c>
    </row>
    <row r="101" spans="1:7" x14ac:dyDescent="0.3">
      <c r="A101" s="3" t="s">
        <v>297</v>
      </c>
      <c r="B101" s="2" t="s">
        <v>298</v>
      </c>
      <c r="C101" s="2" t="s">
        <v>299</v>
      </c>
      <c r="D101" s="2" t="s">
        <v>300</v>
      </c>
      <c r="E101" s="2" t="s">
        <v>313</v>
      </c>
      <c r="F101" s="4" t="s">
        <v>314</v>
      </c>
      <c r="G101" s="2" t="str">
        <f>_xlfn.XLOOKUP(Base[[#This Row],[Code Modèle]],'[1]Feuille 1'!$A$3:$A$147,'[1]Feuille 1'!$C$3:$C$147,,0)</f>
        <v>m2 - Mètre carré</v>
      </c>
    </row>
    <row r="102" spans="1:7" x14ac:dyDescent="0.3">
      <c r="A102" s="3" t="s">
        <v>297</v>
      </c>
      <c r="B102" s="2" t="s">
        <v>298</v>
      </c>
      <c r="C102" s="2" t="s">
        <v>303</v>
      </c>
      <c r="D102" s="2" t="s">
        <v>304</v>
      </c>
      <c r="E102" s="2" t="s">
        <v>315</v>
      </c>
      <c r="F102" s="4" t="s">
        <v>316</v>
      </c>
      <c r="G102" s="2" t="str">
        <f>_xlfn.XLOOKUP(Base[[#This Row],[Code Modèle]],'[1]Feuille 1'!$A$3:$A$147,'[1]Feuille 1'!$C$3:$C$147,,0)</f>
        <v>ml - Mètre linéaire</v>
      </c>
    </row>
    <row r="103" spans="1:7" x14ac:dyDescent="0.3">
      <c r="A103" s="3" t="s">
        <v>297</v>
      </c>
      <c r="B103" s="2" t="s">
        <v>298</v>
      </c>
      <c r="C103" s="2" t="s">
        <v>303</v>
      </c>
      <c r="D103" s="2" t="s">
        <v>304</v>
      </c>
      <c r="E103" s="2" t="s">
        <v>317</v>
      </c>
      <c r="F103" s="4" t="s">
        <v>318</v>
      </c>
      <c r="G103" s="2" t="str">
        <f>_xlfn.XLOOKUP(Base[[#This Row],[Code Modèle]],'[1]Feuille 1'!$A$3:$A$147,'[1]Feuille 1'!$C$3:$C$147,,0)</f>
        <v>ml - Mètre linéaire</v>
      </c>
    </row>
    <row r="104" spans="1:7" x14ac:dyDescent="0.3">
      <c r="A104" s="3" t="s">
        <v>297</v>
      </c>
      <c r="B104" s="2" t="s">
        <v>298</v>
      </c>
      <c r="C104" s="2" t="s">
        <v>303</v>
      </c>
      <c r="D104" s="2" t="s">
        <v>304</v>
      </c>
      <c r="E104" s="2" t="s">
        <v>319</v>
      </c>
      <c r="F104" s="4" t="s">
        <v>320</v>
      </c>
      <c r="G104" s="2" t="str">
        <f>_xlfn.XLOOKUP(Base[[#This Row],[Code Modèle]],'[1]Feuille 1'!$A$3:$A$147,'[1]Feuille 1'!$C$3:$C$147,,0)</f>
        <v>ml - Mètre linéaire</v>
      </c>
    </row>
    <row r="105" spans="1:7" x14ac:dyDescent="0.3">
      <c r="A105" s="3" t="s">
        <v>321</v>
      </c>
      <c r="B105" s="2" t="s">
        <v>322</v>
      </c>
      <c r="C105" s="2" t="s">
        <v>323</v>
      </c>
      <c r="D105" s="2" t="s">
        <v>324</v>
      </c>
      <c r="E105" s="2" t="s">
        <v>325</v>
      </c>
      <c r="F105" s="4" t="s">
        <v>326</v>
      </c>
      <c r="G105" s="2" t="str">
        <f>_xlfn.XLOOKUP(Base[[#This Row],[Code Modèle]],'[1]Feuille 1'!$A$3:$A$147,'[1]Feuille 1'!$C$3:$C$147,,0)</f>
        <v>m2 - Mètre carré</v>
      </c>
    </row>
    <row r="106" spans="1:7" x14ac:dyDescent="0.3">
      <c r="A106" s="3" t="s">
        <v>321</v>
      </c>
      <c r="B106" s="2" t="s">
        <v>322</v>
      </c>
      <c r="C106" s="2" t="s">
        <v>323</v>
      </c>
      <c r="D106" s="2" t="s">
        <v>324</v>
      </c>
      <c r="E106" s="2" t="s">
        <v>327</v>
      </c>
      <c r="F106" s="4" t="s">
        <v>328</v>
      </c>
      <c r="G106" s="2" t="str">
        <f>_xlfn.XLOOKUP(Base[[#This Row],[Code Modèle]],'[1]Feuille 1'!$A$3:$A$147,'[1]Feuille 1'!$C$3:$C$147,,0)</f>
        <v>m2 - Mètre carré</v>
      </c>
    </row>
    <row r="107" spans="1:7" x14ac:dyDescent="0.3">
      <c r="A107" s="3" t="s">
        <v>39</v>
      </c>
      <c r="B107" s="2" t="s">
        <v>40</v>
      </c>
      <c r="C107" s="2" t="s">
        <v>41</v>
      </c>
      <c r="D107" s="2" t="s">
        <v>42</v>
      </c>
      <c r="E107" s="2" t="s">
        <v>329</v>
      </c>
      <c r="F107" s="4" t="s">
        <v>330</v>
      </c>
      <c r="G107" s="2" t="str">
        <f>_xlfn.XLOOKUP(Base[[#This Row],[Code Modèle]],'[1]Feuille 1'!$A$3:$A$147,'[1]Feuille 1'!$C$3:$C$147,,0)</f>
        <v>U - Unité</v>
      </c>
    </row>
    <row r="108" spans="1:7" x14ac:dyDescent="0.3">
      <c r="A108" s="3" t="s">
        <v>39</v>
      </c>
      <c r="B108" s="2" t="s">
        <v>40</v>
      </c>
      <c r="C108" s="2" t="s">
        <v>41</v>
      </c>
      <c r="D108" s="2" t="s">
        <v>42</v>
      </c>
      <c r="E108" s="2" t="s">
        <v>331</v>
      </c>
      <c r="F108" s="4" t="s">
        <v>332</v>
      </c>
      <c r="G108" s="2" t="str">
        <f>_xlfn.XLOOKUP(Base[[#This Row],[Code Modèle]],'[1]Feuille 1'!$A$3:$A$147,'[1]Feuille 1'!$C$3:$C$147,,0)</f>
        <v>U - Unité</v>
      </c>
    </row>
    <row r="109" spans="1:7" x14ac:dyDescent="0.3">
      <c r="A109" s="3" t="s">
        <v>65</v>
      </c>
      <c r="B109" s="2" t="s">
        <v>66</v>
      </c>
      <c r="C109" s="2" t="s">
        <v>67</v>
      </c>
      <c r="D109" s="2" t="s">
        <v>68</v>
      </c>
      <c r="E109" s="2" t="s">
        <v>333</v>
      </c>
      <c r="F109" s="4" t="s">
        <v>334</v>
      </c>
      <c r="G109" s="2" t="str">
        <f>_xlfn.XLOOKUP(Base[[#This Row],[Code Modèle]],'[1]Feuille 1'!$A$3:$A$147,'[1]Feuille 1'!$C$3:$C$147,,0)</f>
        <v>U - Unité</v>
      </c>
    </row>
    <row r="110" spans="1:7" x14ac:dyDescent="0.3">
      <c r="A110" s="3" t="s">
        <v>65</v>
      </c>
      <c r="B110" s="2" t="s">
        <v>66</v>
      </c>
      <c r="C110" s="2" t="s">
        <v>67</v>
      </c>
      <c r="D110" s="2" t="s">
        <v>68</v>
      </c>
      <c r="E110" s="2" t="s">
        <v>335</v>
      </c>
      <c r="F110" s="4" t="s">
        <v>336</v>
      </c>
      <c r="G110" s="2" t="str">
        <f>_xlfn.XLOOKUP(Base[[#This Row],[Code Modèle]],'[1]Feuille 1'!$A$3:$A$147,'[1]Feuille 1'!$C$3:$C$147,,0)</f>
        <v>U - Unité</v>
      </c>
    </row>
    <row r="111" spans="1:7" x14ac:dyDescent="0.3">
      <c r="A111" s="3" t="s">
        <v>65</v>
      </c>
      <c r="B111" s="2" t="s">
        <v>66</v>
      </c>
      <c r="C111" s="2" t="s">
        <v>67</v>
      </c>
      <c r="D111" s="2" t="s">
        <v>68</v>
      </c>
      <c r="E111" s="2" t="s">
        <v>337</v>
      </c>
      <c r="F111" s="4" t="s">
        <v>338</v>
      </c>
      <c r="G111" s="2" t="str">
        <f>_xlfn.XLOOKUP(Base[[#This Row],[Code Modèle]],'[1]Feuille 1'!$A$3:$A$147,'[1]Feuille 1'!$C$3:$C$147,,0)</f>
        <v>U - Unité</v>
      </c>
    </row>
    <row r="112" spans="1:7" x14ac:dyDescent="0.3">
      <c r="A112" s="3" t="s">
        <v>65</v>
      </c>
      <c r="B112" s="2" t="s">
        <v>66</v>
      </c>
      <c r="C112" s="2" t="s">
        <v>67</v>
      </c>
      <c r="D112" s="2" t="s">
        <v>68</v>
      </c>
      <c r="E112" s="2" t="s">
        <v>339</v>
      </c>
      <c r="F112" s="4" t="s">
        <v>340</v>
      </c>
      <c r="G112" s="2" t="str">
        <f>_xlfn.XLOOKUP(Base[[#This Row],[Code Modèle]],'[1]Feuille 1'!$A$3:$A$147,'[1]Feuille 1'!$C$3:$C$147,,0)</f>
        <v>U - Unité</v>
      </c>
    </row>
    <row r="113" spans="1:7" x14ac:dyDescent="0.3">
      <c r="A113" s="3" t="s">
        <v>65</v>
      </c>
      <c r="B113" s="2" t="s">
        <v>66</v>
      </c>
      <c r="C113" s="2" t="s">
        <v>67</v>
      </c>
      <c r="D113" s="2" t="s">
        <v>68</v>
      </c>
      <c r="E113" s="2" t="s">
        <v>341</v>
      </c>
      <c r="F113" s="4" t="s">
        <v>342</v>
      </c>
      <c r="G113" s="2" t="str">
        <f>_xlfn.XLOOKUP(Base[[#This Row],[Code Modèle]],'[1]Feuille 1'!$A$3:$A$147,'[1]Feuille 1'!$C$3:$C$147,,0)</f>
        <v>U - Unité</v>
      </c>
    </row>
    <row r="114" spans="1:7" x14ac:dyDescent="0.3">
      <c r="A114" s="3" t="s">
        <v>65</v>
      </c>
      <c r="B114" s="2" t="s">
        <v>66</v>
      </c>
      <c r="C114" s="2" t="s">
        <v>67</v>
      </c>
      <c r="D114" s="2" t="s">
        <v>68</v>
      </c>
      <c r="E114" s="2" t="s">
        <v>343</v>
      </c>
      <c r="F114" s="4" t="s">
        <v>344</v>
      </c>
      <c r="G114" s="2" t="str">
        <f>_xlfn.XLOOKUP(Base[[#This Row],[Code Modèle]],'[1]Feuille 1'!$A$3:$A$147,'[1]Feuille 1'!$C$3:$C$147,,0)</f>
        <v>U - Unité</v>
      </c>
    </row>
    <row r="115" spans="1:7" x14ac:dyDescent="0.3">
      <c r="A115" s="3" t="s">
        <v>65</v>
      </c>
      <c r="B115" s="2" t="s">
        <v>66</v>
      </c>
      <c r="C115" s="2" t="s">
        <v>67</v>
      </c>
      <c r="D115" s="2" t="s">
        <v>68</v>
      </c>
      <c r="E115" s="2" t="s">
        <v>345</v>
      </c>
      <c r="F115" s="4" t="s">
        <v>346</v>
      </c>
      <c r="G115" s="2" t="str">
        <f>_xlfn.XLOOKUP(Base[[#This Row],[Code Modèle]],'[1]Feuille 1'!$A$3:$A$147,'[1]Feuille 1'!$C$3:$C$147,,0)</f>
        <v>U - Unité</v>
      </c>
    </row>
    <row r="116" spans="1:7" x14ac:dyDescent="0.3">
      <c r="A116" s="3" t="s">
        <v>55</v>
      </c>
      <c r="B116" s="2" t="s">
        <v>56</v>
      </c>
      <c r="C116" s="2" t="s">
        <v>347</v>
      </c>
      <c r="D116" s="2" t="s">
        <v>348</v>
      </c>
      <c r="E116" s="2" t="s">
        <v>349</v>
      </c>
      <c r="F116" s="4" t="s">
        <v>350</v>
      </c>
      <c r="G116" s="2" t="str">
        <f>_xlfn.XLOOKUP(Base[[#This Row],[Code Modèle]],'[1]Feuille 1'!$A$3:$A$147,'[1]Feuille 1'!$C$3:$C$147,,0)</f>
        <v>U - Unité</v>
      </c>
    </row>
    <row r="117" spans="1:7" x14ac:dyDescent="0.3">
      <c r="A117" s="3" t="s">
        <v>55</v>
      </c>
      <c r="B117" s="2" t="s">
        <v>56</v>
      </c>
      <c r="C117" s="2" t="s">
        <v>347</v>
      </c>
      <c r="D117" s="2" t="s">
        <v>348</v>
      </c>
      <c r="E117" s="2" t="s">
        <v>351</v>
      </c>
      <c r="F117" s="4" t="s">
        <v>352</v>
      </c>
      <c r="G117" s="2" t="str">
        <f>_xlfn.XLOOKUP(Base[[#This Row],[Code Modèle]],'[1]Feuille 1'!$A$3:$A$147,'[1]Feuille 1'!$C$3:$C$147,,0)</f>
        <v>U - Unité</v>
      </c>
    </row>
    <row r="118" spans="1:7" x14ac:dyDescent="0.3">
      <c r="A118" s="3" t="s">
        <v>65</v>
      </c>
      <c r="B118" s="2" t="s">
        <v>66</v>
      </c>
      <c r="C118" s="2" t="s">
        <v>67</v>
      </c>
      <c r="D118" s="2" t="s">
        <v>68</v>
      </c>
      <c r="E118" s="2" t="s">
        <v>353</v>
      </c>
      <c r="F118" s="4" t="s">
        <v>354</v>
      </c>
      <c r="G118" s="2" t="str">
        <f>_xlfn.XLOOKUP(Base[[#This Row],[Code Modèle]],'[1]Feuille 1'!$A$3:$A$147,'[1]Feuille 1'!$C$3:$C$147,,0)</f>
        <v>U - Unité</v>
      </c>
    </row>
    <row r="119" spans="1:7" x14ac:dyDescent="0.3">
      <c r="A119" s="3" t="s">
        <v>65</v>
      </c>
      <c r="B119" s="2" t="s">
        <v>66</v>
      </c>
      <c r="C119" s="2" t="s">
        <v>67</v>
      </c>
      <c r="D119" s="2" t="s">
        <v>68</v>
      </c>
      <c r="E119" s="2" t="s">
        <v>355</v>
      </c>
      <c r="F119" s="4" t="s">
        <v>356</v>
      </c>
      <c r="G119" s="2" t="str">
        <f>_xlfn.XLOOKUP(Base[[#This Row],[Code Modèle]],'[1]Feuille 1'!$A$3:$A$147,'[1]Feuille 1'!$C$3:$C$147,,0)</f>
        <v>U - Unité</v>
      </c>
    </row>
    <row r="120" spans="1:7" x14ac:dyDescent="0.3">
      <c r="A120" s="3" t="s">
        <v>65</v>
      </c>
      <c r="B120" s="2" t="s">
        <v>66</v>
      </c>
      <c r="C120" s="2" t="s">
        <v>67</v>
      </c>
      <c r="D120" s="2" t="s">
        <v>68</v>
      </c>
      <c r="E120" s="2" t="s">
        <v>357</v>
      </c>
      <c r="F120" s="4" t="s">
        <v>358</v>
      </c>
      <c r="G120" s="2" t="str">
        <f>_xlfn.XLOOKUP(Base[[#This Row],[Code Modèle]],'[1]Feuille 1'!$A$3:$A$147,'[1]Feuille 1'!$C$3:$C$147,,0)</f>
        <v>U - Unité</v>
      </c>
    </row>
    <row r="121" spans="1:7" x14ac:dyDescent="0.3">
      <c r="A121" s="3" t="s">
        <v>65</v>
      </c>
      <c r="B121" s="2" t="s">
        <v>66</v>
      </c>
      <c r="C121" s="2" t="s">
        <v>67</v>
      </c>
      <c r="D121" s="2" t="s">
        <v>68</v>
      </c>
      <c r="E121" s="2" t="s">
        <v>359</v>
      </c>
      <c r="F121" s="4" t="s">
        <v>360</v>
      </c>
      <c r="G121" s="2" t="str">
        <f>_xlfn.XLOOKUP(Base[[#This Row],[Code Modèle]],'[1]Feuille 1'!$A$3:$A$147,'[1]Feuille 1'!$C$3:$C$147,,0)</f>
        <v>U - Unité</v>
      </c>
    </row>
    <row r="122" spans="1:7" x14ac:dyDescent="0.3">
      <c r="A122" s="3" t="s">
        <v>65</v>
      </c>
      <c r="B122" s="2" t="s">
        <v>66</v>
      </c>
      <c r="C122" s="2" t="s">
        <v>67</v>
      </c>
      <c r="D122" s="2" t="s">
        <v>68</v>
      </c>
      <c r="E122" s="2" t="s">
        <v>361</v>
      </c>
      <c r="F122" s="4" t="s">
        <v>362</v>
      </c>
      <c r="G122" s="2" t="str">
        <f>_xlfn.XLOOKUP(Base[[#This Row],[Code Modèle]],'[1]Feuille 1'!$A$3:$A$147,'[1]Feuille 1'!$C$3:$C$147,,0)</f>
        <v>U - Unité</v>
      </c>
    </row>
    <row r="123" spans="1:7" x14ac:dyDescent="0.3">
      <c r="A123" s="3" t="s">
        <v>65</v>
      </c>
      <c r="B123" s="2" t="s">
        <v>66</v>
      </c>
      <c r="C123" s="2" t="s">
        <v>67</v>
      </c>
      <c r="D123" s="2" t="s">
        <v>68</v>
      </c>
      <c r="E123" s="2" t="s">
        <v>363</v>
      </c>
      <c r="F123" s="4" t="s">
        <v>364</v>
      </c>
      <c r="G123" s="2" t="str">
        <f>_xlfn.XLOOKUP(Base[[#This Row],[Code Modèle]],'[1]Feuille 1'!$A$3:$A$147,'[1]Feuille 1'!$C$3:$C$147,,0)</f>
        <v>U - Unité</v>
      </c>
    </row>
    <row r="124" spans="1:7" x14ac:dyDescent="0.3">
      <c r="A124" s="3" t="s">
        <v>65</v>
      </c>
      <c r="B124" s="2" t="s">
        <v>66</v>
      </c>
      <c r="C124" s="2" t="s">
        <v>67</v>
      </c>
      <c r="D124" s="2" t="s">
        <v>68</v>
      </c>
      <c r="E124" s="2" t="s">
        <v>365</v>
      </c>
      <c r="F124" s="4" t="s">
        <v>366</v>
      </c>
      <c r="G124" s="2" t="str">
        <f>_xlfn.XLOOKUP(Base[[#This Row],[Code Modèle]],'[1]Feuille 1'!$A$3:$A$147,'[1]Feuille 1'!$C$3:$C$147,,0)</f>
        <v>U - Unité</v>
      </c>
    </row>
    <row r="125" spans="1:7" x14ac:dyDescent="0.3">
      <c r="A125" s="3" t="s">
        <v>39</v>
      </c>
      <c r="B125" s="2" t="s">
        <v>40</v>
      </c>
      <c r="C125" s="2" t="s">
        <v>367</v>
      </c>
      <c r="D125" s="2" t="s">
        <v>368</v>
      </c>
      <c r="E125" s="2" t="s">
        <v>369</v>
      </c>
      <c r="F125" s="4" t="s">
        <v>370</v>
      </c>
      <c r="G125" s="2" t="str">
        <f>_xlfn.XLOOKUP(Base[[#This Row],[Code Modèle]],'[1]Feuille 1'!$A$3:$A$147,'[1]Feuille 1'!$C$3:$C$147,,0)</f>
        <v>U - Unité</v>
      </c>
    </row>
    <row r="126" spans="1:7" x14ac:dyDescent="0.3">
      <c r="A126" s="8" t="s">
        <v>39</v>
      </c>
      <c r="B126" s="9" t="s">
        <v>40</v>
      </c>
      <c r="C126" s="9" t="s">
        <v>367</v>
      </c>
      <c r="D126" s="9" t="s">
        <v>368</v>
      </c>
      <c r="E126" s="9" t="s">
        <v>371</v>
      </c>
      <c r="F126" s="10" t="s">
        <v>372</v>
      </c>
      <c r="G126" s="9" t="str">
        <f>_xlfn.XLOOKUP(Base[[#This Row],[Code Modèle]],'[1]Feuille 1'!$A$3:$A$147,'[1]Feuille 1'!$C$3:$C$147,,0)</f>
        <v>U - Unité</v>
      </c>
    </row>
    <row r="127" spans="1:7" x14ac:dyDescent="0.3">
      <c r="A127" s="13" t="s">
        <v>377</v>
      </c>
      <c r="B127" s="14"/>
      <c r="C127" s="14"/>
      <c r="D127" s="14"/>
      <c r="E127" s="14">
        <f>SUBTOTAL(103,Base[Code Modèle])</f>
        <v>124</v>
      </c>
      <c r="F127" s="15"/>
      <c r="G127" s="14">
        <f>SUBTOTAL(103,Base[Unité])</f>
        <v>124</v>
      </c>
    </row>
  </sheetData>
  <sheetProtection algorithmName="SHA-512" hashValue="cxWg1LD+U+1d3ZyfJdVAS+7Bbcwo/WAky/Ahg/DDUzzYcScfO/mhG9aJuKvwW6FoRZuvrf2A5tJ7/eIsIZLOgQ==" saltValue="1h3MqtkMU1/8NECfK7Fj4g==" spinCount="100000" sheet="1" objects="1" scenarios="1" formatCells="0" formatColumns="0" formatRows="0" sort="0"/>
  <mergeCells count="1">
    <mergeCell ref="A1:G1"/>
  </mergeCells>
  <printOptions horizontalCentered="1"/>
  <pageMargins left="0.7" right="0.7" top="0.75" bottom="0.75" header="0.3" footer="0.3"/>
  <pageSetup fitToHeight="0"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Import</vt:lpstr>
      <vt:lpstr>Equipement type d'un logement</vt:lpstr>
      <vt:lpstr>Base</vt:lpstr>
      <vt:lpstr>Base!Print_Titles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2024-07-18T13:07:11Z</dcterms:created>
  <dcterms:modified xsi:type="dcterms:W3CDTF">2024-07-30T05:24:23Z</dcterms:modified>
</cp:coreProperties>
</file>