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4C6BA0C2-2EE1-4B35-A0B5-2D9C21F59CB1}" xr6:coauthVersionLast="47" xr6:coauthVersionMax="47" xr10:uidLastSave="{00000000-0000-0000-0000-000000000000}"/>
  <bookViews>
    <workbookView xWindow="-108" yWindow="-108" windowWidth="30936" windowHeight="16896" xr2:uid="{709AF5A9-51FF-4461-BBCB-A24DE7A906B0}"/>
  </bookViews>
  <sheets>
    <sheet name="Synthèse LLS-LLTS" sheetId="1" r:id="rId1"/>
  </sheets>
  <externalReferences>
    <externalReference r:id="rId2"/>
    <externalReference r:id="rId3"/>
  </externalReferences>
  <definedNames>
    <definedName name="_Parse_Out" localSheetId="0" hidden="1">#REF!</definedName>
    <definedName name="_Parse_Out" hidden="1">#REF!</definedName>
    <definedName name="adresse">'[1]NOTE DE PRESENTATION'!$B$23</definedName>
    <definedName name="adresse_siege">'[1]Données d''entrée'!$E$20</definedName>
    <definedName name="anscount" hidden="1">1</definedName>
    <definedName name="Baisse_LLS">'[1]Prgr. 2021'!$AE$80</definedName>
    <definedName name="Baisse_LLTS">'[1]Prgr. 2021'!$AE$85</definedName>
    <definedName name="Baisse_PLS">'[1]Prgr. 2021'!$AE$91</definedName>
    <definedName name="BASELOYERMAX">'[1]Paramètres Loyers'!$A$3:$D$8</definedName>
    <definedName name="CAF_Tot">'[1]Prgr. 2021'!#REF!</definedName>
    <definedName name="CDC_LLS">'[1]Prgr. 2021'!$Y$58</definedName>
    <definedName name="CDC_LLS_construction">'[1]Prgr. 2021'!$Y$59</definedName>
    <definedName name="CDC_LLS_foncier">[1]Bdgt!$R$160</definedName>
    <definedName name="CDC_LLTS">'[1]Prgr. 2021'!$Z$58</definedName>
    <definedName name="CDC_LLTS_construction">'[1]Prgr. 2021'!$Z$59</definedName>
    <definedName name="CDC_LLTS_foncier">[1]Bdgt!$V$160</definedName>
    <definedName name="CDC_PLS">'[1]Prgr. 2021'!$AA$58</definedName>
    <definedName name="CDC_PLS_construction">'[1]Prgr. 2021'!$AA$59</definedName>
    <definedName name="CDC_PLS_foncier">[1]Bdgt!$Z$160</definedName>
    <definedName name="code">[1]Bdgt!$G$1</definedName>
    <definedName name="commune">'[1]NOTE DE PRESENTATION'!$A$5</definedName>
    <definedName name="Crédit_Impot">'[1]SF previsio LLS-LLTS'!$N$14</definedName>
    <definedName name="Credit_Impot_LLS">'[1]Prgr. 2021'!$Y$65</definedName>
    <definedName name="Credit_Impot_LLTS">'[1]Prgr. 2021'!$Z$65</definedName>
    <definedName name="Credit_Impot_PLS">'[1]Prgr. 2021'!$AA$65</definedName>
    <definedName name="Defisc_Tot">'[1]Prgr. 2021'!$AC$65</definedName>
    <definedName name="dhdh" localSheetId="0" hidden="1">{#N/A,#N/A,FALSE,"Gain Fiscal";#N/A,#N/A,FALSE,"CR";#N/A,#N/A,FALSE,"Bilan";#N/A,#N/A,FALSE,"Trésorerie";#N/A,#N/A,FALSE,"Prêt-Emprunt";#N/A,#N/A,FALSE,"Swap"}</definedName>
    <definedName name="dhdh" hidden="1">{#N/A,#N/A,FALSE,"Gain Fiscal";#N/A,#N/A,FALSE,"CR";#N/A,#N/A,FALSE,"Bilan";#N/A,#N/A,FALSE,"Trésorerie";#N/A,#N/A,FALSE,"Prêt-Emprunt";#N/A,#N/A,FALSE,"Swap"}</definedName>
    <definedName name="directeur_g">'[1]Données d''entrée'!$D$22</definedName>
    <definedName name="Euro">#REF!</definedName>
    <definedName name="fezfzef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localSheetId="0" hidden="1">{#N/A,#N/A,FALSE,"Gain Fiscal";#N/A,#N/A,FALSE,"CR";#N/A,#N/A,FALSE,"Bilan";#N/A,#N/A,FALSE,"Trésorerie";#N/A,#N/A,FALSE,"Prêt-Emprunt";#N/A,#N/A,FALSE,"Swap"}</definedName>
    <definedName name="ff" hidden="1">{#N/A,#N/A,FALSE,"Gain Fiscal";#N/A,#N/A,FALSE,"CR";#N/A,#N/A,FALSE,"Bilan";#N/A,#N/A,FALSE,"Trésorerie";#N/A,#N/A,FALSE,"Prêt-Emprunt";#N/A,#N/A,FALSE,"Swap"}</definedName>
    <definedName name="fff" localSheetId="0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>'[1]Prgr. 2021'!$Y$64</definedName>
    <definedName name="FP_LLTS">'[1]Prgr. 2021'!$Z$64</definedName>
    <definedName name="FP_PLS">'[1]Prgr. 2021'!$AA$64</definedName>
    <definedName name="LBU_SF">'[1]Prgr. 2021'!$AC$54</definedName>
    <definedName name="LBU_Tot">'[1]Prgr. 2021'!$AC$53</definedName>
    <definedName name="limcount" hidden="1">1</definedName>
    <definedName name="LMDOMPLS">'[1]Prgr. 2021'!$F$86</definedName>
    <definedName name="Loyer_Pratiqué_LLS">'[1]Prgr. 2021'!$F$80</definedName>
    <definedName name="Loyer_Pratiqué_LLTS">'[1]Prgr. 2021'!$F$85</definedName>
    <definedName name="Loyer_Pratiqué_PLS">'[1]Prgr. 2021'!$F$91</definedName>
    <definedName name="Loyer_retenu_CC">'[1]Prgr. 2021'!$AF$82:$AF$83</definedName>
    <definedName name="LP_LLS">'[1]Prgr. 2021'!$F$79</definedName>
    <definedName name="LP_LLTS">'[1]Prgr. 2021'!$F$84</definedName>
    <definedName name="LP_PLS">'[1]Prgr. 2021'!$F$90</definedName>
    <definedName name="Maj_LLTS">'[1]Prgr. 2021'!$U$45</definedName>
    <definedName name="Nbre">'[1]SF previsio PLS'!$E$20</definedName>
    <definedName name="Nbre_LLS_LLTS">'[1]SF previsio LLS-LLTS'!$E$20</definedName>
    <definedName name="NbreLLS">'[1]Prgr. 2021'!$V$16</definedName>
    <definedName name="NbreLLTS">'[1]Prgr. 2021'!$V$21</definedName>
    <definedName name="NbrePLS">'[1]Prgr. 2021'!$V$27</definedName>
    <definedName name="nom">'[1]NOTE DE PRESENTATION'!$A$4</definedName>
    <definedName name="Nombre_lgt">'[1]1'!$D$65</definedName>
    <definedName name="nombreLLS">'[1]Données d''entrée'!$D$8</definedName>
    <definedName name="nombreLLTS">'[1]Données d''entrée'!$E$8</definedName>
    <definedName name="OPERATION">'[2]LLS-LLTS  BDG'!$A:$IV</definedName>
    <definedName name="OS_Tvx">'[1]Prgr. 2021'!$D$59</definedName>
    <definedName name="PA_SAS_HT_LLS">'[1]DPR LLS'!$E$69</definedName>
    <definedName name="PA_SAS_HT_LLTS">'[1]DPR LLTS'!$E$69</definedName>
    <definedName name="PA_SAS_HT_PLS">'[1]DPR PLS'!$E$69</definedName>
    <definedName name="PRP_TTC">'[1]SF previsio LLS-LLTS'!$N$13</definedName>
    <definedName name="PRP_TTC_LLS">'[1]Données d''entrée'!$D$26</definedName>
    <definedName name="PRP_TTC_LLTS">'[1]Données d''entrée'!$E$26</definedName>
    <definedName name="PRP_TTC_PLS">'[1]Données d''entrée'!$F$26</definedName>
    <definedName name="Px_Terrain">'[1]SF previsio LLS-LLTS'!$N$12</definedName>
    <definedName name="Px_Terrain_PLS">'[1]SF previsio PLS'!$N$12</definedName>
    <definedName name="Repartition_LLTS">'[1]Prgr. 2021'!$B$82:$B$83</definedName>
    <definedName name="S_terrain">'[1]Prgr. 2021'!$B$58</definedName>
    <definedName name="sencount" hidden="1">1</definedName>
    <definedName name="SF.LLS">'[1]Prgr. 2021'!$AC$16</definedName>
    <definedName name="SF.LLTS">'[1]Prgr. 2021'!$AC$21</definedName>
    <definedName name="SF.PLS">'[1]Prgr. 2021'!$AC$27</definedName>
    <definedName name="SF_LLS">'[1]Données d''entrée'!$D$28</definedName>
    <definedName name="SF_LLTS">'[1]Données d''entrée'!$E$28</definedName>
    <definedName name="SF_PLS">'[1]Données d''entrée'!$F$28</definedName>
    <definedName name="SH.LLS">'[1]Prgr. 2021'!$X$16</definedName>
    <definedName name="SH.LLTS">'[1]Prgr. 2021'!$X$21</definedName>
    <definedName name="SH.PLS">'[1]Prgr. 2021'!$X$27</definedName>
    <definedName name="SU.PLS">'[1]Prgr. 2021'!$Z$27</definedName>
    <definedName name="Sub_LLS">'[1]Prgr. 2021'!$Y$53</definedName>
    <definedName name="Sub_LLTS">'[1]Prgr. 2021'!$Z$53</definedName>
    <definedName name="Sub_PLS">'[1]Prgr. 2021'!$AA$53</definedName>
    <definedName name="Sub_Totale_LLS">'[1]Prgr. 2021'!$Y$52</definedName>
    <definedName name="Sub_Totale_LLTS">'[1]Prgr. 2021'!$Z$52</definedName>
    <definedName name="Sub_Totale_PLS">'[1]Prgr. 2021'!$AA$52</definedName>
    <definedName name="Subventions">'[1]SF previsio LLS-LLTS'!$P$14</definedName>
    <definedName name="T">#REF!</definedName>
    <definedName name="T_2009">#REF!</definedName>
    <definedName name="T_2010">#REF!</definedName>
    <definedName name="T_2011">#REF!</definedName>
    <definedName name="T_2012">#REF!</definedName>
    <definedName name="T1_LLS">'[1]Prgr. 2021'!$AJ$2</definedName>
    <definedName name="T1_LLTS">'[1]Prgr. 2021'!$AL$2</definedName>
    <definedName name="T1_PLS">'[1]Prgr. 2021'!$AN$2</definedName>
    <definedName name="T2_LLS">'[1]Prgr. 2021'!$AJ$3</definedName>
    <definedName name="T2_LLTS">'[1]Prgr. 2021'!$AL$3</definedName>
    <definedName name="T2_PLS">'[1]Prgr. 2021'!$AN$3</definedName>
    <definedName name="T3_LLS">'[1]Prgr. 2021'!$AJ$4</definedName>
    <definedName name="T3_LLTS">'[1]Prgr. 2021'!$AL$4</definedName>
    <definedName name="T3_PLS">'[1]Prgr. 2021'!$AN$4</definedName>
    <definedName name="T4_LLS">'[1]Prgr. 2021'!$AJ$5</definedName>
    <definedName name="T4_LLTS">'[1]Prgr. 2021'!$AL$5</definedName>
    <definedName name="T4_PLS">'[1]Prgr. 2021'!$AN$5</definedName>
    <definedName name="T5_LLS">'[1]Prgr. 2021'!$AJ$6</definedName>
    <definedName name="T5_LLTS">'[1]Prgr. 2021'!$AL$6</definedName>
    <definedName name="T5_PLS">'[1]Prgr. 2021'!$AN$6</definedName>
    <definedName name="Tauxconversion">#REF!</definedName>
    <definedName name="TVAN">'[2]76 Budget'!$H$4</definedName>
    <definedName name="TVAN1">#REF!</definedName>
    <definedName name="TVAS">'[2]76 Budget'!$H$3</definedName>
    <definedName name="TYPE1">'[1]Prgr. 2021'!$A$73</definedName>
    <definedName name="TYPE2">'[1]Prgr. 2021'!$A$81</definedName>
    <definedName name="TYPE3">'[1]Prgr. 2021'!$A$86</definedName>
    <definedName name="wrn.Comité." localSheetId="0" hidden="1">{"Option 4",#N/A,FALSE,"GIE-GNi-2002+ 0 an";"Option 4 + 1",#N/A,FALSE,"GIE-GNi-2002+ 0 an";"Option 4 + 2",#N/A,FALSE,"GIE-GNi-2002+ 0 an"}</definedName>
    <definedName name="wrn.Comité." hidden="1">{"Option 4",#N/A,FALSE,"GIE-GNi-2002+ 0 an";"Option 4 + 1",#N/A,FALSE,"GIE-GNi-2002+ 0 an";"Option 4 + 2",#N/A,FALSE,"GIE-GNi-2002+ 0 an"}</definedName>
    <definedName name="wrn.Imprime." localSheetId="0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localSheetId="0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localSheetId="0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_xlnm.Print_Area" localSheetId="0">'Synthèse LLS-LLTS'!$A$1:$T$97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9" i="1" l="1"/>
  <c r="P69" i="1"/>
  <c r="B88" i="1" s="1"/>
  <c r="O69" i="1"/>
  <c r="G69" i="1"/>
  <c r="F69" i="1"/>
  <c r="E69" i="1"/>
  <c r="R68" i="1"/>
  <c r="Q68" i="1"/>
  <c r="P68" i="1"/>
  <c r="S68" i="1" s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R67" i="1"/>
  <c r="S67" i="1" s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R65" i="1"/>
  <c r="Q65" i="1"/>
  <c r="P65" i="1"/>
  <c r="S65" i="1" s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R64" i="1"/>
  <c r="Q64" i="1"/>
  <c r="P64" i="1"/>
  <c r="S64" i="1" s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R60" i="1"/>
  <c r="Q60" i="1"/>
  <c r="P60" i="1"/>
  <c r="S60" i="1" s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R59" i="1"/>
  <c r="S59" i="1" s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R57" i="1"/>
  <c r="Q57" i="1"/>
  <c r="P57" i="1"/>
  <c r="S57" i="1" s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R52" i="1"/>
  <c r="Q52" i="1"/>
  <c r="P52" i="1"/>
  <c r="S52" i="1" s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R51" i="1"/>
  <c r="S51" i="1" s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R49" i="1"/>
  <c r="Q49" i="1"/>
  <c r="P49" i="1"/>
  <c r="S49" i="1" s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R45" i="1"/>
  <c r="Q45" i="1"/>
  <c r="P45" i="1"/>
  <c r="S45" i="1" s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R44" i="1"/>
  <c r="Q44" i="1"/>
  <c r="P44" i="1"/>
  <c r="S44" i="1" s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R43" i="1"/>
  <c r="S43" i="1" s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R41" i="1"/>
  <c r="Q41" i="1"/>
  <c r="P41" i="1"/>
  <c r="S41" i="1" s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R36" i="1"/>
  <c r="Q36" i="1"/>
  <c r="P36" i="1"/>
  <c r="S36" i="1" s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R35" i="1"/>
  <c r="S35" i="1" s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R33" i="1"/>
  <c r="Q33" i="1"/>
  <c r="P33" i="1"/>
  <c r="S33" i="1" s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R28" i="1"/>
  <c r="Q28" i="1"/>
  <c r="P28" i="1"/>
  <c r="S28" i="1" s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R27" i="1"/>
  <c r="Q27" i="1"/>
  <c r="P27" i="1"/>
  <c r="S27" i="1" s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R26" i="1"/>
  <c r="Q26" i="1"/>
  <c r="P26" i="1"/>
  <c r="U26" i="1" s="1"/>
  <c r="U27" i="1" s="1"/>
  <c r="U28" i="1" s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U25" i="1"/>
  <c r="R25" i="1"/>
  <c r="Q25" i="1"/>
  <c r="P25" i="1"/>
  <c r="S25" i="1" s="1"/>
  <c r="T25" i="1" s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R24" i="1"/>
  <c r="Q24" i="1"/>
  <c r="P24" i="1"/>
  <c r="U24" i="1" s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R23" i="1"/>
  <c r="Q23" i="1"/>
  <c r="P23" i="1"/>
  <c r="U23" i="1" s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S22" i="1"/>
  <c r="T22" i="1" s="1"/>
  <c r="R22" i="1"/>
  <c r="Q22" i="1"/>
  <c r="P22" i="1"/>
  <c r="U22" i="1" s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R21" i="1"/>
  <c r="Q21" i="1"/>
  <c r="P21" i="1"/>
  <c r="U21" i="1" s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U20" i="1"/>
  <c r="R20" i="1"/>
  <c r="Q20" i="1"/>
  <c r="P20" i="1"/>
  <c r="K3" i="1" s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J15" i="1"/>
  <c r="J14" i="1"/>
  <c r="D14" i="1"/>
  <c r="M13" i="1"/>
  <c r="J13" i="1"/>
  <c r="G13" i="1"/>
  <c r="F13" i="1"/>
  <c r="D13" i="1"/>
  <c r="M12" i="1"/>
  <c r="D12" i="1"/>
  <c r="I10" i="1"/>
  <c r="H10" i="1"/>
  <c r="G10" i="1"/>
  <c r="D9" i="1"/>
  <c r="G8" i="1"/>
  <c r="D8" i="1"/>
  <c r="E5" i="1"/>
  <c r="H4" i="1"/>
  <c r="E4" i="1"/>
  <c r="L3" i="1"/>
  <c r="G3" i="1"/>
  <c r="E3" i="1"/>
  <c r="S47" i="1" s="1"/>
  <c r="Q2" i="1"/>
  <c r="E2" i="1"/>
  <c r="Q1" i="1"/>
  <c r="U29" i="1" l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S24" i="1"/>
  <c r="T24" i="1" s="1"/>
  <c r="S32" i="1"/>
  <c r="S40" i="1"/>
  <c r="S48" i="1"/>
  <c r="S56" i="1"/>
  <c r="S37" i="1"/>
  <c r="S26" i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S34" i="1"/>
  <c r="S42" i="1"/>
  <c r="S50" i="1"/>
  <c r="S58" i="1"/>
  <c r="S66" i="1"/>
  <c r="S21" i="1"/>
  <c r="T21" i="1" s="1"/>
  <c r="S29" i="1"/>
  <c r="S53" i="1"/>
  <c r="S61" i="1"/>
  <c r="S23" i="1"/>
  <c r="T23" i="1" s="1"/>
  <c r="S31" i="1"/>
  <c r="S39" i="1"/>
  <c r="S55" i="1"/>
  <c r="S63" i="1"/>
  <c r="S20" i="1"/>
  <c r="T20" i="1" s="1"/>
  <c r="K2" i="1" l="1"/>
</calcChain>
</file>

<file path=xl/sharedStrings.xml><?xml version="1.0" encoding="utf-8"?>
<sst xmlns="http://schemas.openxmlformats.org/spreadsheetml/2006/main" count="62" uniqueCount="58">
  <si>
    <t>Baisse loyer LLS</t>
  </si>
  <si>
    <t>Date de mise en service :</t>
  </si>
  <si>
    <t>Nombre d'années défavorables</t>
  </si>
  <si>
    <t>Baisse loyer LLTS</t>
  </si>
  <si>
    <t>Nbre lgts</t>
  </si>
  <si>
    <t>SU.T</t>
  </si>
  <si>
    <t>INDICE</t>
  </si>
  <si>
    <t>SF.T</t>
  </si>
  <si>
    <t>Loyer</t>
  </si>
  <si>
    <t>Financement</t>
  </si>
  <si>
    <t>TFPB</t>
  </si>
  <si>
    <t>PGE</t>
  </si>
  <si>
    <t>Maintenance</t>
  </si>
  <si>
    <t>Marge</t>
  </si>
  <si>
    <t>Lp annuel</t>
  </si>
  <si>
    <t>Total financement</t>
  </si>
  <si>
    <t>Analyse des marges Avant coût de fonctionnement</t>
  </si>
  <si>
    <t>Prorata 1ère année</t>
  </si>
  <si>
    <t>Tx de prog.</t>
  </si>
  <si>
    <t>Taux d'évolution</t>
  </si>
  <si>
    <t xml:space="preserve">Subventions LBU </t>
  </si>
  <si>
    <t>GE Hors Plan</t>
  </si>
  <si>
    <t>GE Plan</t>
  </si>
  <si>
    <t>Tx d'évolution prév.</t>
  </si>
  <si>
    <t>1 à 5</t>
  </si>
  <si>
    <t>Loyers</t>
  </si>
  <si>
    <t>Terrain</t>
  </si>
  <si>
    <t>Travaux</t>
  </si>
  <si>
    <t>5 à 10</t>
  </si>
  <si>
    <t>Vacance</t>
  </si>
  <si>
    <t>Emprunts</t>
  </si>
  <si>
    <t xml:space="preserve"> + de 10</t>
  </si>
  <si>
    <t>Impayés</t>
  </si>
  <si>
    <t>An</t>
  </si>
  <si>
    <t>Année</t>
  </si>
  <si>
    <r>
      <t xml:space="preserve">Lq </t>
    </r>
    <r>
      <rPr>
        <sz val="9"/>
        <rFont val="ScalaSansPro-Light"/>
        <family val="3"/>
      </rPr>
      <t>Quittancé</t>
    </r>
  </si>
  <si>
    <r>
      <t xml:space="preserve">Lr </t>
    </r>
    <r>
      <rPr>
        <sz val="9"/>
        <rFont val="ScalaSansPro-Light"/>
        <family val="3"/>
      </rPr>
      <t>Perçu</t>
    </r>
  </si>
  <si>
    <t>Annuité</t>
  </si>
  <si>
    <r>
      <t xml:space="preserve">Intérêts </t>
    </r>
    <r>
      <rPr>
        <sz val="9"/>
        <rFont val="ScalaSansPro-Light"/>
        <family val="3"/>
      </rPr>
      <t>Résultat</t>
    </r>
  </si>
  <si>
    <t>Reprise Subventions</t>
  </si>
  <si>
    <t>Montant</t>
  </si>
  <si>
    <t>Dotation annuelle</t>
  </si>
  <si>
    <t>Reprise annuelle</t>
  </si>
  <si>
    <t>Entretien courant</t>
  </si>
  <si>
    <t>Frais divers gestion</t>
  </si>
  <si>
    <t>GE</t>
  </si>
  <si>
    <t>Résultat par lgt</t>
  </si>
  <si>
    <t>Auto fi. par lgt</t>
  </si>
  <si>
    <t>Manque à compenser</t>
  </si>
  <si>
    <t>Auto fi requis</t>
  </si>
  <si>
    <t>Autofi obtenu au programme</t>
  </si>
  <si>
    <t>Cumulé</t>
  </si>
  <si>
    <t>Autofi cumulé par logement</t>
  </si>
  <si>
    <t>hors plan</t>
  </si>
  <si>
    <t>plan</t>
  </si>
  <si>
    <t>En l'état, avec nos paramètres et indicateurs de gestion actuels, l'opération est équilibrée.</t>
  </si>
  <si>
    <t>Chef de mission DAF</t>
  </si>
  <si>
    <t>JEAN MARIE AH LIME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</si>
</sst>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* #,##0_);_(* \(#,##0\);_(* &quot;-&quot;??_);_(@_)"/>
    <numFmt numFmtId="166" formatCode="dd/mm/yy;@"/>
    <numFmt numFmtId="167" formatCode="[$-40C]mmm\-yy;@"/>
    <numFmt numFmtId="168" formatCode="0.0"/>
    <numFmt numFmtId="169" formatCode="#,##0\ &quot;€&quot;"/>
    <numFmt numFmtId="170" formatCode="_-* #,##0.00\ _€_-;\-* #,##0.00\ _€_-;_-* &quot;-&quot;??\ _€_-;_-@_-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 Narrow"/>
      <family val="2"/>
    </font>
    <font>
      <b/>
      <sz val="10"/>
      <color rgb="FFFF0000"/>
      <name val="Arial"/>
      <family val="2"/>
    </font>
    <font>
      <b/>
      <sz val="12"/>
      <name val="ScalaSansPro-CondBold"/>
      <family val="3"/>
    </font>
    <font>
      <sz val="11"/>
      <name val="ScalaSansPro-CondRegular"/>
      <family val="3"/>
    </font>
    <font>
      <sz val="11"/>
      <name val="ScalaSansPro-Light"/>
      <family val="3"/>
    </font>
    <font>
      <sz val="12"/>
      <name val="Arial"/>
      <family val="2"/>
    </font>
    <font>
      <sz val="12"/>
      <name val="ScalaSansPro-CondRegular"/>
      <family val="3"/>
    </font>
    <font>
      <sz val="12"/>
      <name val="Arial Narrow"/>
      <family val="2"/>
    </font>
    <font>
      <sz val="10"/>
      <name val="ScalaSansPro-Light"/>
      <family val="3"/>
    </font>
    <font>
      <b/>
      <sz val="10"/>
      <name val="ScalaSansPro-Light"/>
      <family val="3"/>
    </font>
    <font>
      <b/>
      <sz val="9"/>
      <name val="ScalaSansPro-Light"/>
      <family val="3"/>
    </font>
    <font>
      <b/>
      <sz val="8"/>
      <name val="ScalaSansPro-Light"/>
      <family val="3"/>
    </font>
    <font>
      <sz val="8"/>
      <name val="ScalaSansPro-Light"/>
      <family val="3"/>
    </font>
    <font>
      <sz val="9"/>
      <name val="ScalaSansPro-Light"/>
      <family val="3"/>
    </font>
    <font>
      <i/>
      <sz val="9"/>
      <name val="ScalaSansPro-Light"/>
      <family val="3"/>
    </font>
    <font>
      <i/>
      <sz val="8"/>
      <name val="ScalaSansPro-Light"/>
      <family val="3"/>
    </font>
    <font>
      <b/>
      <sz val="8"/>
      <color rgb="FF000080"/>
      <name val="ScalaSansPro-Light"/>
      <family val="3"/>
    </font>
    <font>
      <i/>
      <sz val="9"/>
      <name val="Arial Narrow"/>
      <family val="2"/>
    </font>
    <font>
      <i/>
      <sz val="9"/>
      <color rgb="FFFF0000"/>
      <name val="Arial Narrow"/>
      <family val="2"/>
    </font>
    <font>
      <sz val="10"/>
      <name val="Arial Narrow"/>
      <family val="2"/>
    </font>
    <font>
      <b/>
      <sz val="11.5"/>
      <name val="ScalaSansPro-CondRegular"/>
      <family val="3"/>
    </font>
    <font>
      <sz val="11.5"/>
      <name val="ScalaSansPro-CondRegular"/>
      <family val="3"/>
    </font>
    <font>
      <sz val="8"/>
      <name val="Arial"/>
      <family val="2"/>
    </font>
    <font>
      <sz val="11"/>
      <name val="Arial"/>
      <family val="2"/>
    </font>
    <font>
      <sz val="10"/>
      <name val="ScalaSansPro-CondRegular"/>
      <family val="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07">
    <xf numFmtId="0" fontId="0" fillId="0" borderId="0" xfId="0"/>
    <xf numFmtId="0" fontId="1" fillId="0" borderId="0" xfId="2" applyAlignment="1">
      <alignment horizontal="center"/>
    </xf>
    <xf numFmtId="0" fontId="1" fillId="0" borderId="0" xfId="2"/>
    <xf numFmtId="0" fontId="2" fillId="0" borderId="0" xfId="2" applyFont="1" applyAlignment="1">
      <alignment horizontal="center"/>
    </xf>
    <xf numFmtId="165" fontId="2" fillId="0" borderId="0" xfId="3" applyNumberFormat="1" applyFont="1" applyFill="1" applyBorder="1" applyAlignment="1" applyProtection="1">
      <alignment horizontal="center"/>
    </xf>
    <xf numFmtId="0" fontId="2" fillId="0" borderId="0" xfId="2" applyFont="1" applyAlignment="1">
      <alignment horizontal="right"/>
    </xf>
    <xf numFmtId="0" fontId="3" fillId="2" borderId="0" xfId="2" applyFont="1" applyFill="1"/>
    <xf numFmtId="9" fontId="3" fillId="2" borderId="0" xfId="1" applyFont="1" applyFill="1" applyBorder="1"/>
    <xf numFmtId="0" fontId="4" fillId="0" borderId="0" xfId="2" applyFont="1"/>
    <xf numFmtId="0" fontId="5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17" fontId="6" fillId="0" borderId="0" xfId="2" applyNumberFormat="1" applyFont="1"/>
    <xf numFmtId="0" fontId="7" fillId="0" borderId="0" xfId="2" applyFont="1"/>
    <xf numFmtId="1" fontId="6" fillId="0" borderId="0" xfId="2" applyNumberFormat="1" applyFont="1"/>
    <xf numFmtId="0" fontId="4" fillId="0" borderId="0" xfId="2" applyFont="1" applyProtection="1">
      <protection locked="0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4" fontId="6" fillId="0" borderId="0" xfId="2" applyNumberFormat="1" applyFont="1"/>
    <xf numFmtId="166" fontId="4" fillId="0" borderId="0" xfId="2" applyNumberFormat="1" applyFont="1"/>
    <xf numFmtId="0" fontId="8" fillId="0" borderId="0" xfId="2" applyFont="1" applyAlignment="1">
      <alignment horizontal="left"/>
    </xf>
    <xf numFmtId="3" fontId="7" fillId="0" borderId="0" xfId="2" applyNumberFormat="1" applyFont="1" applyAlignment="1">
      <alignment horizontal="left"/>
    </xf>
    <xf numFmtId="4" fontId="6" fillId="0" borderId="0" xfId="2" applyNumberFormat="1" applyFont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0" fontId="8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167" fontId="10" fillId="0" borderId="0" xfId="2" applyNumberFormat="1" applyFont="1" applyAlignment="1">
      <alignment horizontal="left" vertical="center"/>
    </xf>
    <xf numFmtId="0" fontId="2" fillId="0" borderId="0" xfId="2" applyFont="1"/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4" xfId="2" applyFont="1" applyBorder="1" applyAlignment="1">
      <alignment horizontal="left" vertical="center"/>
    </xf>
    <xf numFmtId="3" fontId="12" fillId="0" borderId="5" xfId="2" applyNumberFormat="1" applyFont="1" applyBorder="1" applyAlignment="1">
      <alignment horizontal="center" vertical="center"/>
    </xf>
    <xf numFmtId="0" fontId="13" fillId="0" borderId="4" xfId="2" applyFont="1" applyBorder="1" applyAlignment="1">
      <alignment horizontal="left" vertical="center"/>
    </xf>
    <xf numFmtId="0" fontId="13" fillId="0" borderId="6" xfId="2" applyFont="1" applyBorder="1" applyAlignment="1">
      <alignment horizontal="center" vertical="center"/>
    </xf>
    <xf numFmtId="3" fontId="13" fillId="0" borderId="5" xfId="2" applyNumberFormat="1" applyFont="1" applyBorder="1" applyAlignment="1">
      <alignment horizontal="center" vertical="center"/>
    </xf>
    <xf numFmtId="0" fontId="14" fillId="0" borderId="0" xfId="2" applyFont="1"/>
    <xf numFmtId="0" fontId="14" fillId="0" borderId="4" xfId="2" applyFont="1" applyBorder="1"/>
    <xf numFmtId="0" fontId="14" fillId="0" borderId="5" xfId="2" applyFont="1" applyBorder="1"/>
    <xf numFmtId="0" fontId="14" fillId="0" borderId="0" xfId="2" applyFont="1" applyAlignment="1">
      <alignment horizontal="center"/>
    </xf>
    <xf numFmtId="165" fontId="14" fillId="0" borderId="0" xfId="3" applyNumberFormat="1" applyFont="1" applyFill="1" applyBorder="1" applyAlignment="1" applyProtection="1">
      <alignment horizontal="center"/>
    </xf>
    <xf numFmtId="0" fontId="13" fillId="3" borderId="4" xfId="2" applyFont="1" applyFill="1" applyBorder="1" applyAlignment="1">
      <alignment horizontal="center" vertical="center" wrapText="1"/>
    </xf>
    <xf numFmtId="0" fontId="13" fillId="3" borderId="5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5" fillId="0" borderId="7" xfId="2" applyFont="1" applyBorder="1" applyAlignment="1">
      <alignment horizontal="left"/>
    </xf>
    <xf numFmtId="4" fontId="15" fillId="0" borderId="8" xfId="2" applyNumberFormat="1" applyFont="1" applyBorder="1" applyAlignment="1">
      <alignment horizontal="center"/>
    </xf>
    <xf numFmtId="0" fontId="10" fillId="0" borderId="7" xfId="2" applyFont="1" applyBorder="1"/>
    <xf numFmtId="0" fontId="10" fillId="0" borderId="0" xfId="2" applyFont="1"/>
    <xf numFmtId="0" fontId="10" fillId="0" borderId="8" xfId="2" applyFont="1" applyBorder="1"/>
    <xf numFmtId="0" fontId="14" fillId="0" borderId="9" xfId="2" applyFont="1" applyBorder="1" applyAlignment="1">
      <alignment wrapText="1"/>
    </xf>
    <xf numFmtId="0" fontId="14" fillId="0" borderId="10" xfId="2" applyFont="1" applyBorder="1" applyAlignment="1">
      <alignment horizontal="center"/>
    </xf>
    <xf numFmtId="0" fontId="14" fillId="0" borderId="11" xfId="2" applyFont="1" applyBorder="1" applyAlignment="1">
      <alignment horizontal="center"/>
    </xf>
    <xf numFmtId="168" fontId="14" fillId="0" borderId="0" xfId="2" applyNumberFormat="1" applyFont="1" applyAlignment="1">
      <alignment horizontal="center"/>
    </xf>
    <xf numFmtId="165" fontId="14" fillId="0" borderId="0" xfId="3" applyNumberFormat="1" applyFont="1" applyFill="1" applyBorder="1" applyAlignment="1" applyProtection="1">
      <alignment horizontal="right"/>
    </xf>
    <xf numFmtId="2" fontId="14" fillId="0" borderId="0" xfId="2" applyNumberFormat="1" applyFont="1" applyAlignment="1">
      <alignment horizontal="right"/>
    </xf>
    <xf numFmtId="0" fontId="13" fillId="3" borderId="7" xfId="2" applyFont="1" applyFill="1" applyBorder="1" applyAlignment="1">
      <alignment horizontal="center" vertical="center" wrapText="1"/>
    </xf>
    <xf numFmtId="0" fontId="13" fillId="3" borderId="8" xfId="2" applyFont="1" applyFill="1" applyBorder="1" applyAlignment="1">
      <alignment horizontal="center" vertical="center" wrapText="1"/>
    </xf>
    <xf numFmtId="0" fontId="15" fillId="0" borderId="7" xfId="2" applyFont="1" applyBorder="1" applyAlignment="1">
      <alignment horizontal="center"/>
    </xf>
    <xf numFmtId="0" fontId="15" fillId="0" borderId="8" xfId="2" applyFont="1" applyBorder="1" applyAlignment="1">
      <alignment horizontal="center"/>
    </xf>
    <xf numFmtId="0" fontId="14" fillId="0" borderId="7" xfId="2" applyFont="1" applyBorder="1" applyAlignment="1">
      <alignment horizontal="left" vertical="center"/>
    </xf>
    <xf numFmtId="3" fontId="14" fillId="0" borderId="0" xfId="2" applyNumberFormat="1" applyFont="1" applyAlignment="1">
      <alignment horizontal="center" vertical="center"/>
    </xf>
    <xf numFmtId="3" fontId="14" fillId="0" borderId="8" xfId="2" applyNumberFormat="1" applyFont="1" applyBorder="1"/>
    <xf numFmtId="10" fontId="14" fillId="0" borderId="12" xfId="2" applyNumberFormat="1" applyFont="1" applyBorder="1" applyAlignment="1">
      <alignment horizontal="center"/>
    </xf>
    <xf numFmtId="10" fontId="14" fillId="0" borderId="10" xfId="2" applyNumberFormat="1" applyFont="1" applyBorder="1" applyAlignment="1">
      <alignment horizontal="center"/>
    </xf>
    <xf numFmtId="10" fontId="14" fillId="0" borderId="11" xfId="2" applyNumberFormat="1" applyFont="1" applyBorder="1" applyAlignment="1">
      <alignment horizontal="center"/>
    </xf>
    <xf numFmtId="0" fontId="15" fillId="0" borderId="13" xfId="2" applyFont="1" applyBorder="1" applyAlignment="1">
      <alignment horizontal="center"/>
    </xf>
    <xf numFmtId="0" fontId="15" fillId="0" borderId="14" xfId="2" applyFont="1" applyBorder="1" applyAlignment="1">
      <alignment horizontal="center"/>
    </xf>
    <xf numFmtId="0" fontId="14" fillId="0" borderId="7" xfId="2" applyFont="1" applyBorder="1" applyAlignment="1">
      <alignment horizontal="left"/>
    </xf>
    <xf numFmtId="4" fontId="14" fillId="0" borderId="0" xfId="2" applyNumberFormat="1" applyFont="1" applyAlignment="1">
      <alignment horizontal="center"/>
    </xf>
    <xf numFmtId="0" fontId="14" fillId="0" borderId="8" xfId="2" applyFont="1" applyBorder="1"/>
    <xf numFmtId="10" fontId="14" fillId="0" borderId="9" xfId="2" applyNumberFormat="1" applyFont="1" applyBorder="1"/>
    <xf numFmtId="0" fontId="14" fillId="0" borderId="7" xfId="2" applyFont="1" applyBorder="1"/>
    <xf numFmtId="2" fontId="14" fillId="4" borderId="15" xfId="2" applyNumberFormat="1" applyFont="1" applyFill="1" applyBorder="1" applyAlignment="1">
      <alignment horizontal="right"/>
    </xf>
    <xf numFmtId="2" fontId="14" fillId="4" borderId="16" xfId="2" applyNumberFormat="1" applyFont="1" applyFill="1" applyBorder="1" applyAlignment="1">
      <alignment horizontal="right"/>
    </xf>
    <xf numFmtId="2" fontId="14" fillId="0" borderId="17" xfId="2" applyNumberFormat="1" applyFont="1" applyBorder="1" applyAlignment="1">
      <alignment horizontal="right"/>
    </xf>
    <xf numFmtId="4" fontId="15" fillId="0" borderId="13" xfId="2" applyNumberFormat="1" applyFont="1" applyBorder="1" applyAlignment="1">
      <alignment horizontal="center"/>
    </xf>
    <xf numFmtId="10" fontId="16" fillId="0" borderId="14" xfId="2" applyNumberFormat="1" applyFont="1" applyBorder="1" applyAlignment="1">
      <alignment horizontal="center"/>
    </xf>
    <xf numFmtId="0" fontId="14" fillId="0" borderId="7" xfId="2" applyFont="1" applyBorder="1" applyAlignment="1">
      <alignment horizontal="center"/>
    </xf>
    <xf numFmtId="0" fontId="14" fillId="0" borderId="15" xfId="2" applyFont="1" applyBorder="1" applyAlignment="1">
      <alignment horizontal="center"/>
    </xf>
    <xf numFmtId="0" fontId="14" fillId="0" borderId="14" xfId="2" applyFont="1" applyBorder="1"/>
    <xf numFmtId="0" fontId="14" fillId="0" borderId="18" xfId="2" applyFont="1" applyBorder="1"/>
    <xf numFmtId="0" fontId="14" fillId="0" borderId="8" xfId="2" applyFont="1" applyBorder="1" applyAlignment="1">
      <alignment horizontal="center"/>
    </xf>
    <xf numFmtId="0" fontId="14" fillId="0" borderId="0" xfId="2" applyFont="1" applyAlignment="1">
      <alignment horizontal="right"/>
    </xf>
    <xf numFmtId="0" fontId="15" fillId="0" borderId="13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4" fontId="14" fillId="0" borderId="15" xfId="2" applyNumberFormat="1" applyFont="1" applyBorder="1" applyAlignment="1">
      <alignment horizontal="center"/>
    </xf>
    <xf numFmtId="4" fontId="14" fillId="0" borderId="14" xfId="2" applyNumberFormat="1" applyFont="1" applyBorder="1"/>
    <xf numFmtId="0" fontId="14" fillId="0" borderId="7" xfId="2" applyFont="1" applyBorder="1" applyAlignment="1">
      <alignment horizontal="right"/>
    </xf>
    <xf numFmtId="2" fontId="14" fillId="4" borderId="14" xfId="2" applyNumberFormat="1" applyFont="1" applyFill="1" applyBorder="1" applyAlignment="1">
      <alignment horizontal="right"/>
    </xf>
    <xf numFmtId="169" fontId="17" fillId="0" borderId="0" xfId="2" applyNumberFormat="1" applyFont="1" applyAlignment="1">
      <alignment horizontal="center"/>
    </xf>
    <xf numFmtId="0" fontId="18" fillId="0" borderId="0" xfId="2" applyFont="1" applyAlignment="1">
      <alignment horizontal="center"/>
    </xf>
    <xf numFmtId="165" fontId="13" fillId="0" borderId="0" xfId="3" applyNumberFormat="1" applyFont="1" applyFill="1" applyBorder="1" applyAlignment="1" applyProtection="1">
      <alignment horizontal="center"/>
    </xf>
    <xf numFmtId="0" fontId="15" fillId="0" borderId="7" xfId="2" applyFont="1" applyBorder="1"/>
    <xf numFmtId="0" fontId="15" fillId="0" borderId="8" xfId="2" applyFont="1" applyBorder="1"/>
    <xf numFmtId="4" fontId="14" fillId="0" borderId="7" xfId="2" applyNumberFormat="1" applyFont="1" applyBorder="1" applyAlignment="1">
      <alignment horizontal="center"/>
    </xf>
    <xf numFmtId="10" fontId="17" fillId="0" borderId="0" xfId="2" applyNumberFormat="1" applyFont="1" applyAlignment="1">
      <alignment horizontal="center"/>
    </xf>
    <xf numFmtId="2" fontId="14" fillId="4" borderId="19" xfId="2" applyNumberFormat="1" applyFont="1" applyFill="1" applyBorder="1" applyAlignment="1">
      <alignment horizontal="right"/>
    </xf>
    <xf numFmtId="0" fontId="13" fillId="3" borderId="20" xfId="2" applyFont="1" applyFill="1" applyBorder="1" applyAlignment="1">
      <alignment horizontal="center" vertical="center" wrapText="1"/>
    </xf>
    <xf numFmtId="0" fontId="13" fillId="3" borderId="21" xfId="2" applyFont="1" applyFill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/>
    </xf>
    <xf numFmtId="0" fontId="2" fillId="0" borderId="23" xfId="2" applyFont="1" applyBorder="1" applyAlignment="1">
      <alignment horizontal="center" vertical="center"/>
    </xf>
    <xf numFmtId="0" fontId="12" fillId="0" borderId="22" xfId="2" applyFont="1" applyBorder="1" applyAlignment="1">
      <alignment horizontal="center" vertical="center" wrapText="1"/>
    </xf>
    <xf numFmtId="0" fontId="12" fillId="0" borderId="23" xfId="2" applyFont="1" applyBorder="1" applyAlignment="1">
      <alignment horizontal="center" vertical="center" wrapText="1"/>
    </xf>
    <xf numFmtId="0" fontId="12" fillId="0" borderId="24" xfId="2" applyFont="1" applyBorder="1" applyAlignment="1">
      <alignment horizontal="center" vertical="center" wrapText="1"/>
    </xf>
    <xf numFmtId="1" fontId="12" fillId="0" borderId="23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165" fontId="11" fillId="0" borderId="26" xfId="3" applyNumberFormat="1" applyFont="1" applyFill="1" applyBorder="1" applyAlignment="1" applyProtection="1">
      <alignment horizontal="center" vertical="center"/>
    </xf>
    <xf numFmtId="165" fontId="11" fillId="0" borderId="5" xfId="3" applyNumberFormat="1" applyFont="1" applyFill="1" applyBorder="1" applyAlignment="1" applyProtection="1">
      <alignment horizontal="center" vertical="center"/>
    </xf>
    <xf numFmtId="0" fontId="15" fillId="3" borderId="22" xfId="2" applyFont="1" applyFill="1" applyBorder="1" applyAlignment="1">
      <alignment horizontal="center" vertical="center" wrapText="1"/>
    </xf>
    <xf numFmtId="0" fontId="15" fillId="3" borderId="23" xfId="2" applyFont="1" applyFill="1" applyBorder="1" applyAlignment="1">
      <alignment horizontal="center" vertical="center" wrapText="1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center" wrapText="1"/>
    </xf>
    <xf numFmtId="0" fontId="1" fillId="0" borderId="0" xfId="2" applyAlignment="1">
      <alignment vertical="center"/>
    </xf>
    <xf numFmtId="0" fontId="2" fillId="0" borderId="27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12" fillId="0" borderId="27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center" wrapText="1"/>
    </xf>
    <xf numFmtId="0" fontId="12" fillId="0" borderId="29" xfId="2" applyFont="1" applyBorder="1" applyAlignment="1">
      <alignment horizontal="center" vertical="center" wrapText="1"/>
    </xf>
    <xf numFmtId="1" fontId="12" fillId="0" borderId="28" xfId="2" applyNumberFormat="1" applyFont="1" applyBorder="1" applyAlignment="1">
      <alignment horizontal="center" vertical="center" wrapText="1"/>
    </xf>
    <xf numFmtId="0" fontId="15" fillId="0" borderId="18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165" fontId="15" fillId="0" borderId="17" xfId="3" applyNumberFormat="1" applyFont="1" applyFill="1" applyBorder="1" applyAlignment="1" applyProtection="1">
      <alignment horizontal="center" vertical="center" wrapText="1"/>
    </xf>
    <xf numFmtId="0" fontId="15" fillId="0" borderId="28" xfId="2" applyFont="1" applyBorder="1" applyAlignment="1">
      <alignment horizontal="center" vertical="center"/>
    </xf>
    <xf numFmtId="0" fontId="15" fillId="3" borderId="27" xfId="2" applyFont="1" applyFill="1" applyBorder="1" applyAlignment="1">
      <alignment horizontal="center" vertical="center" wrapText="1"/>
    </xf>
    <xf numFmtId="0" fontId="15" fillId="3" borderId="28" xfId="2" applyFont="1" applyFill="1" applyBorder="1" applyAlignment="1">
      <alignment horizontal="center" vertical="center" wrapText="1"/>
    </xf>
    <xf numFmtId="0" fontId="2" fillId="0" borderId="30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 wrapText="1"/>
    </xf>
    <xf numFmtId="0" fontId="12" fillId="0" borderId="31" xfId="2" applyFont="1" applyBorder="1" applyAlignment="1">
      <alignment horizontal="center" vertical="center" wrapText="1"/>
    </xf>
    <xf numFmtId="0" fontId="12" fillId="0" borderId="32" xfId="2" applyFont="1" applyBorder="1" applyAlignment="1">
      <alignment horizontal="center" vertical="center" wrapText="1"/>
    </xf>
    <xf numFmtId="1" fontId="12" fillId="0" borderId="31" xfId="2" applyNumberFormat="1" applyFont="1" applyBorder="1" applyAlignment="1">
      <alignment horizontal="center" vertical="center" wrapText="1"/>
    </xf>
    <xf numFmtId="0" fontId="15" fillId="0" borderId="33" xfId="2" applyFont="1" applyBorder="1" applyAlignment="1">
      <alignment horizontal="center" vertical="center" wrapText="1"/>
    </xf>
    <xf numFmtId="0" fontId="15" fillId="0" borderId="30" xfId="2" applyFont="1" applyBorder="1" applyAlignment="1">
      <alignment horizontal="center" vertical="center" wrapText="1"/>
    </xf>
    <xf numFmtId="0" fontId="15" fillId="0" borderId="31" xfId="2" applyFont="1" applyBorder="1" applyAlignment="1">
      <alignment horizontal="center" vertical="center" wrapText="1"/>
    </xf>
    <xf numFmtId="0" fontId="15" fillId="0" borderId="32" xfId="2" applyFont="1" applyBorder="1" applyAlignment="1">
      <alignment horizontal="center" vertical="center" wrapText="1"/>
    </xf>
    <xf numFmtId="165" fontId="15" fillId="0" borderId="34" xfId="3" applyNumberFormat="1" applyFont="1" applyFill="1" applyBorder="1" applyAlignment="1" applyProtection="1">
      <alignment horizontal="center" vertical="center" wrapText="1"/>
    </xf>
    <xf numFmtId="0" fontId="15" fillId="0" borderId="31" xfId="2" applyFont="1" applyBorder="1" applyAlignment="1">
      <alignment horizontal="center" vertical="center"/>
    </xf>
    <xf numFmtId="0" fontId="15" fillId="3" borderId="30" xfId="2" applyFont="1" applyFill="1" applyBorder="1" applyAlignment="1">
      <alignment horizontal="center" vertical="center" wrapText="1"/>
    </xf>
    <xf numFmtId="0" fontId="15" fillId="3" borderId="31" xfId="2" applyFont="1" applyFill="1" applyBorder="1" applyAlignment="1">
      <alignment horizontal="center" vertical="center" wrapText="1"/>
    </xf>
    <xf numFmtId="1" fontId="2" fillId="0" borderId="27" xfId="2" applyNumberFormat="1" applyFont="1" applyBorder="1" applyAlignment="1">
      <alignment horizontal="center"/>
    </xf>
    <xf numFmtId="0" fontId="2" fillId="0" borderId="28" xfId="2" applyFont="1" applyBorder="1" applyAlignment="1">
      <alignment horizontal="center" vertical="center"/>
    </xf>
    <xf numFmtId="3" fontId="2" fillId="5" borderId="27" xfId="2" applyNumberFormat="1" applyFont="1" applyFill="1" applyBorder="1"/>
    <xf numFmtId="3" fontId="2" fillId="5" borderId="28" xfId="2" applyNumberFormat="1" applyFont="1" applyFill="1" applyBorder="1" applyAlignment="1">
      <alignment horizontal="center"/>
    </xf>
    <xf numFmtId="165" fontId="2" fillId="0" borderId="27" xfId="3" applyNumberFormat="1" applyFont="1" applyFill="1" applyBorder="1" applyAlignment="1" applyProtection="1">
      <alignment horizontal="center"/>
    </xf>
    <xf numFmtId="3" fontId="19" fillId="0" borderId="29" xfId="2" applyNumberFormat="1" applyFont="1" applyBorder="1" applyAlignment="1">
      <alignment horizontal="center"/>
    </xf>
    <xf numFmtId="3" fontId="2" fillId="0" borderId="28" xfId="2" applyNumberFormat="1" applyFont="1" applyBorder="1" applyAlignment="1">
      <alignment horizontal="center"/>
    </xf>
    <xf numFmtId="165" fontId="2" fillId="0" borderId="18" xfId="3" applyNumberFormat="1" applyFont="1" applyFill="1" applyBorder="1" applyAlignment="1" applyProtection="1">
      <alignment horizontal="center"/>
    </xf>
    <xf numFmtId="3" fontId="2" fillId="0" borderId="27" xfId="2" applyNumberFormat="1" applyFont="1" applyBorder="1" applyAlignment="1">
      <alignment horizontal="center"/>
    </xf>
    <xf numFmtId="165" fontId="2" fillId="0" borderId="28" xfId="3" applyNumberFormat="1" applyFont="1" applyFill="1" applyBorder="1" applyAlignment="1" applyProtection="1">
      <alignment horizontal="center"/>
    </xf>
    <xf numFmtId="165" fontId="2" fillId="0" borderId="29" xfId="3" applyNumberFormat="1" applyFont="1" applyFill="1" applyBorder="1" applyAlignment="1" applyProtection="1">
      <alignment horizontal="center"/>
    </xf>
    <xf numFmtId="3" fontId="2" fillId="3" borderId="27" xfId="2" applyNumberFormat="1" applyFont="1" applyFill="1" applyBorder="1"/>
    <xf numFmtId="3" fontId="2" fillId="3" borderId="28" xfId="2" applyNumberFormat="1" applyFont="1" applyFill="1" applyBorder="1"/>
    <xf numFmtId="170" fontId="20" fillId="6" borderId="18" xfId="2" applyNumberFormat="1" applyFont="1" applyFill="1" applyBorder="1" applyAlignment="1">
      <alignment horizontal="center"/>
    </xf>
    <xf numFmtId="3" fontId="1" fillId="0" borderId="0" xfId="2" applyNumberFormat="1"/>
    <xf numFmtId="0" fontId="2" fillId="0" borderId="35" xfId="2" applyFont="1" applyBorder="1" applyAlignment="1">
      <alignment horizontal="center"/>
    </xf>
    <xf numFmtId="0" fontId="2" fillId="0" borderId="36" xfId="2" applyFont="1" applyBorder="1" applyAlignment="1">
      <alignment horizontal="center" vertical="center"/>
    </xf>
    <xf numFmtId="0" fontId="21" fillId="0" borderId="36" xfId="2" applyFont="1" applyBorder="1"/>
    <xf numFmtId="0" fontId="2" fillId="0" borderId="36" xfId="2" applyFont="1" applyBorder="1"/>
    <xf numFmtId="165" fontId="2" fillId="0" borderId="37" xfId="3" applyNumberFormat="1" applyFont="1" applyFill="1" applyBorder="1" applyAlignment="1" applyProtection="1">
      <alignment horizontal="center"/>
    </xf>
    <xf numFmtId="3" fontId="19" fillId="0" borderId="38" xfId="2" applyNumberFormat="1" applyFont="1" applyBorder="1" applyAlignment="1">
      <alignment horizontal="center"/>
    </xf>
    <xf numFmtId="3" fontId="2" fillId="0" borderId="39" xfId="2" applyNumberFormat="1" applyFont="1" applyBorder="1" applyAlignment="1">
      <alignment horizontal="center"/>
    </xf>
    <xf numFmtId="3" fontId="2" fillId="0" borderId="40" xfId="2" applyNumberFormat="1" applyFont="1" applyBorder="1"/>
    <xf numFmtId="3" fontId="2" fillId="0" borderId="35" xfId="2" applyNumberFormat="1" applyFont="1" applyBorder="1" applyAlignment="1">
      <alignment horizontal="center"/>
    </xf>
    <xf numFmtId="3" fontId="2" fillId="0" borderId="41" xfId="2" applyNumberFormat="1" applyFont="1" applyBorder="1" applyAlignment="1">
      <alignment horizontal="center"/>
    </xf>
    <xf numFmtId="3" fontId="2" fillId="0" borderId="36" xfId="2" applyNumberFormat="1" applyFont="1" applyBorder="1" applyAlignment="1">
      <alignment horizontal="center"/>
    </xf>
    <xf numFmtId="165" fontId="2" fillId="0" borderId="36" xfId="3" applyNumberFormat="1" applyFont="1" applyFill="1" applyBorder="1" applyAlignment="1" applyProtection="1">
      <alignment horizontal="center"/>
    </xf>
    <xf numFmtId="3" fontId="2" fillId="0" borderId="41" xfId="2" applyNumberFormat="1" applyFont="1" applyBorder="1" applyAlignment="1">
      <alignment horizontal="right"/>
    </xf>
    <xf numFmtId="3" fontId="2" fillId="3" borderId="37" xfId="2" applyNumberFormat="1" applyFont="1" applyFill="1" applyBorder="1"/>
    <xf numFmtId="3" fontId="2" fillId="3" borderId="39" xfId="2" applyNumberFormat="1" applyFont="1" applyFill="1" applyBorder="1"/>
    <xf numFmtId="0" fontId="1" fillId="0" borderId="4" xfId="2" applyBorder="1" applyAlignment="1">
      <alignment horizontal="center"/>
    </xf>
    <xf numFmtId="0" fontId="22" fillId="0" borderId="6" xfId="2" applyFont="1" applyBorder="1" applyAlignment="1">
      <alignment horizontal="left" vertical="center"/>
    </xf>
    <xf numFmtId="0" fontId="1" fillId="0" borderId="6" xfId="2" applyBorder="1"/>
    <xf numFmtId="0" fontId="2" fillId="0" borderId="6" xfId="2" applyFont="1" applyBorder="1" applyAlignment="1">
      <alignment horizontal="center"/>
    </xf>
    <xf numFmtId="165" fontId="2" fillId="0" borderId="6" xfId="3" applyNumberFormat="1" applyFont="1" applyFill="1" applyBorder="1" applyAlignment="1" applyProtection="1">
      <alignment horizontal="center"/>
    </xf>
    <xf numFmtId="0" fontId="2" fillId="0" borderId="6" xfId="2" applyFont="1" applyBorder="1" applyAlignment="1">
      <alignment horizontal="right"/>
    </xf>
    <xf numFmtId="0" fontId="1" fillId="0" borderId="5" xfId="2" applyBorder="1"/>
    <xf numFmtId="0" fontId="1" fillId="0" borderId="7" xfId="2" applyBorder="1" applyAlignment="1">
      <alignment horizontal="center"/>
    </xf>
    <xf numFmtId="0" fontId="23" fillId="0" borderId="0" xfId="2" applyFont="1" applyAlignment="1">
      <alignment horizontal="left" vertical="center"/>
    </xf>
    <xf numFmtId="0" fontId="1" fillId="0" borderId="8" xfId="2" applyBorder="1"/>
    <xf numFmtId="0" fontId="1" fillId="0" borderId="7" xfId="2" applyBorder="1"/>
    <xf numFmtId="0" fontId="22" fillId="0" borderId="0" xfId="2" applyFont="1" applyAlignment="1">
      <alignment horizontal="left" vertical="center" wrapText="1"/>
    </xf>
    <xf numFmtId="0" fontId="22" fillId="0" borderId="8" xfId="2" applyFont="1" applyBorder="1" applyAlignment="1">
      <alignment horizontal="left" vertical="center" wrapText="1"/>
    </xf>
    <xf numFmtId="0" fontId="22" fillId="0" borderId="0" xfId="2" applyFont="1" applyAlignment="1">
      <alignment horizontal="left" vertical="center"/>
    </xf>
    <xf numFmtId="0" fontId="24" fillId="0" borderId="0" xfId="2" applyFont="1"/>
    <xf numFmtId="0" fontId="1" fillId="0" borderId="20" xfId="2" applyBorder="1"/>
    <xf numFmtId="0" fontId="22" fillId="0" borderId="42" xfId="2" applyFont="1" applyBorder="1" applyAlignment="1">
      <alignment horizontal="left" vertical="center"/>
    </xf>
    <xf numFmtId="0" fontId="1" fillId="0" borderId="42" xfId="2" applyBorder="1"/>
    <xf numFmtId="0" fontId="1" fillId="0" borderId="21" xfId="2" applyBorder="1"/>
    <xf numFmtId="0" fontId="5" fillId="0" borderId="0" xfId="2" applyFont="1" applyAlignment="1">
      <alignment horizontal="left"/>
    </xf>
    <xf numFmtId="0" fontId="25" fillId="0" borderId="0" xfId="2" applyFont="1"/>
    <xf numFmtId="0" fontId="26" fillId="0" borderId="0" xfId="2" applyFont="1"/>
    <xf numFmtId="0" fontId="5" fillId="0" borderId="0" xfId="2" applyFont="1"/>
    <xf numFmtId="0" fontId="5" fillId="0" borderId="0" xfId="2" applyFont="1" applyAlignment="1">
      <alignment horizontal="right"/>
    </xf>
    <xf numFmtId="0" fontId="26" fillId="0" borderId="0" xfId="2" applyFont="1" applyAlignment="1">
      <alignment horizontal="center"/>
    </xf>
    <xf numFmtId="0" fontId="4" fillId="7" borderId="0" xfId="2" applyFont="1" applyFill="1"/>
    <xf numFmtId="3" fontId="4" fillId="7" borderId="0" xfId="2" applyNumberFormat="1" applyFont="1" applyFill="1"/>
  </cellXfs>
  <cellStyles count="4">
    <cellStyle name="Milliers 13 2" xfId="3" xr:uid="{6EF71AB1-5A4E-482F-B9D7-E94F42999391}"/>
    <cellStyle name="Normal" xfId="0" builtinId="0"/>
    <cellStyle name="Normal 1" xfId="2" xr:uid="{3C54480C-127A-417E-838B-2FE158BFE8D6}"/>
    <cellStyle name="Pourcentage" xfId="1" builtinId="5"/>
  </cellStyles>
  <dxfs count="2">
    <dxf>
      <fill>
        <patternFill>
          <bgColor rgb="FFFF000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9799442110094981E-2"/>
          <c:y val="3.3644288439848631E-2"/>
          <c:w val="0.75938749616573309"/>
          <c:h val="0.784809590716454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'Synthèse LLS-LLTS'!$P$16:$P$19</c:f>
              <c:strCache>
                <c:ptCount val="4"/>
                <c:pt idx="0">
                  <c:v>Auto fi. par lgt</c:v>
                </c:pt>
              </c:strCache>
            </c:strRef>
          </c:tx>
          <c:invertIfNegative val="0"/>
          <c:cat>
            <c:numRef>
              <c:f>'Synthèse LLS-LLTS'!$B$20:$B$68</c:f>
              <c:numCache>
                <c:formatCode>General</c:formatCode>
                <c:ptCount val="49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  <c:pt idx="20">
                  <c:v>2043</c:v>
                </c:pt>
                <c:pt idx="21">
                  <c:v>2044</c:v>
                </c:pt>
                <c:pt idx="22">
                  <c:v>2045</c:v>
                </c:pt>
                <c:pt idx="23">
                  <c:v>2046</c:v>
                </c:pt>
                <c:pt idx="24">
                  <c:v>2047</c:v>
                </c:pt>
                <c:pt idx="25">
                  <c:v>2048</c:v>
                </c:pt>
                <c:pt idx="26">
                  <c:v>2049</c:v>
                </c:pt>
                <c:pt idx="27">
                  <c:v>2050</c:v>
                </c:pt>
                <c:pt idx="28">
                  <c:v>2051</c:v>
                </c:pt>
                <c:pt idx="29">
                  <c:v>2052</c:v>
                </c:pt>
                <c:pt idx="30">
                  <c:v>2053</c:v>
                </c:pt>
                <c:pt idx="31">
                  <c:v>2054</c:v>
                </c:pt>
                <c:pt idx="32">
                  <c:v>2055</c:v>
                </c:pt>
                <c:pt idx="33">
                  <c:v>2056</c:v>
                </c:pt>
                <c:pt idx="34">
                  <c:v>2057</c:v>
                </c:pt>
                <c:pt idx="35">
                  <c:v>2058</c:v>
                </c:pt>
                <c:pt idx="36">
                  <c:v>2059</c:v>
                </c:pt>
                <c:pt idx="37">
                  <c:v>2060</c:v>
                </c:pt>
                <c:pt idx="38">
                  <c:v>2061</c:v>
                </c:pt>
                <c:pt idx="39">
                  <c:v>2062</c:v>
                </c:pt>
                <c:pt idx="40">
                  <c:v>2063</c:v>
                </c:pt>
                <c:pt idx="41">
                  <c:v>2064</c:v>
                </c:pt>
                <c:pt idx="42">
                  <c:v>2065</c:v>
                </c:pt>
                <c:pt idx="43">
                  <c:v>2066</c:v>
                </c:pt>
                <c:pt idx="44">
                  <c:v>2067</c:v>
                </c:pt>
                <c:pt idx="45">
                  <c:v>2068</c:v>
                </c:pt>
                <c:pt idx="46">
                  <c:v>2069</c:v>
                </c:pt>
                <c:pt idx="47">
                  <c:v>2070</c:v>
                </c:pt>
                <c:pt idx="48">
                  <c:v>2071</c:v>
                </c:pt>
              </c:numCache>
            </c:numRef>
          </c:cat>
          <c:val>
            <c:numRef>
              <c:f>'Synthèse LLS-LLTS'!$P$20:$P$68</c:f>
              <c:numCache>
                <c:formatCode>#,##0</c:formatCode>
                <c:ptCount val="49"/>
                <c:pt idx="0">
                  <c:v>3575.2082654607743</c:v>
                </c:pt>
                <c:pt idx="1">
                  <c:v>1706.4751654128129</c:v>
                </c:pt>
                <c:pt idx="2">
                  <c:v>811.78647057187334</c:v>
                </c:pt>
                <c:pt idx="3">
                  <c:v>1065.1383081675519</c:v>
                </c:pt>
                <c:pt idx="4">
                  <c:v>1102.7480244029782</c:v>
                </c:pt>
                <c:pt idx="5">
                  <c:v>990.75811924922937</c:v>
                </c:pt>
                <c:pt idx="6">
                  <c:v>1026.6223784899564</c:v>
                </c:pt>
                <c:pt idx="7">
                  <c:v>1062.8512629630179</c:v>
                </c:pt>
                <c:pt idx="8">
                  <c:v>1099.4478715036321</c:v>
                </c:pt>
                <c:pt idx="9">
                  <c:v>1136.4153152499352</c:v>
                </c:pt>
                <c:pt idx="10">
                  <c:v>1173.7567173040161</c:v>
                </c:pt>
                <c:pt idx="11">
                  <c:v>1211.4752123793246</c:v>
                </c:pt>
                <c:pt idx="12">
                  <c:v>1249.5739464341259</c:v>
                </c:pt>
                <c:pt idx="13">
                  <c:v>1288.0560762906339</c:v>
                </c:pt>
                <c:pt idx="14">
                  <c:v>1326.9247692394536</c:v>
                </c:pt>
                <c:pt idx="15">
                  <c:v>1366.1832026289489</c:v>
                </c:pt>
                <c:pt idx="16">
                  <c:v>1405.8345634391842</c:v>
                </c:pt>
                <c:pt idx="17">
                  <c:v>1445.8820478400087</c:v>
                </c:pt>
                <c:pt idx="18">
                  <c:v>1486.3288607329025</c:v>
                </c:pt>
                <c:pt idx="19">
                  <c:v>1527.1782152761775</c:v>
                </c:pt>
                <c:pt idx="20">
                  <c:v>1568.4333323930996</c:v>
                </c:pt>
                <c:pt idx="21">
                  <c:v>1610.0974402625161</c:v>
                </c:pt>
                <c:pt idx="22">
                  <c:v>1652.1737737915521</c:v>
                </c:pt>
                <c:pt idx="23">
                  <c:v>1694.6655740699036</c:v>
                </c:pt>
                <c:pt idx="24">
                  <c:v>1737.576087805309</c:v>
                </c:pt>
                <c:pt idx="25">
                  <c:v>1218.5640338728899</c:v>
                </c:pt>
                <c:pt idx="26">
                  <c:v>1248.2631208570554</c:v>
                </c:pt>
                <c:pt idx="27">
                  <c:v>1278.0392238587401</c:v>
                </c:pt>
                <c:pt idx="28">
                  <c:v>1307.8868193856526</c:v>
                </c:pt>
                <c:pt idx="29">
                  <c:v>1337.8001667756273</c:v>
                </c:pt>
                <c:pt idx="30">
                  <c:v>1367.7733020171686</c:v>
                </c:pt>
                <c:pt idx="31">
                  <c:v>1397.800031410371</c:v>
                </c:pt>
                <c:pt idx="32">
                  <c:v>1427.8739250642384</c:v>
                </c:pt>
                <c:pt idx="33">
                  <c:v>1457.9883102262838</c:v>
                </c:pt>
                <c:pt idx="34">
                  <c:v>1488.1362644402884</c:v>
                </c:pt>
                <c:pt idx="35">
                  <c:v>1518.310608527913</c:v>
                </c:pt>
                <c:pt idx="36">
                  <c:v>1548.5038993897681</c:v>
                </c:pt>
                <c:pt idx="37">
                  <c:v>1578.7084226214754</c:v>
                </c:pt>
                <c:pt idx="38">
                  <c:v>1608.9161849401212</c:v>
                </c:pt>
                <c:pt idx="39">
                  <c:v>1639.1189064163361</c:v>
                </c:pt>
                <c:pt idx="40">
                  <c:v>2899.0504479788419</c:v>
                </c:pt>
                <c:pt idx="41">
                  <c:v>3777.9125449921839</c:v>
                </c:pt>
                <c:pt idx="42">
                  <c:v>3808.0474771646714</c:v>
                </c:pt>
                <c:pt idx="43">
                  <c:v>3838.1412198791954</c:v>
                </c:pt>
                <c:pt idx="44">
                  <c:v>3868.1839363090367</c:v>
                </c:pt>
                <c:pt idx="45">
                  <c:v>3898.1654520135744</c:v>
                </c:pt>
                <c:pt idx="46">
                  <c:v>3928.0752456679188</c:v>
                </c:pt>
                <c:pt idx="47">
                  <c:v>3957.9024395560605</c:v>
                </c:pt>
                <c:pt idx="48">
                  <c:v>3987.6357898216752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09-4A3E-BE31-D49D40234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497267408"/>
        <c:axId val="-1497259248"/>
      </c:barChart>
      <c:lineChart>
        <c:grouping val="stacked"/>
        <c:varyColors val="0"/>
        <c:ser>
          <c:idx val="1"/>
          <c:order val="1"/>
          <c:tx>
            <c:strRef>
              <c:f>'Synthèse LLS-LLTS'!$R$16</c:f>
              <c:strCache>
                <c:ptCount val="1"/>
                <c:pt idx="0">
                  <c:v>Auto fi requis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'Synthèse LLS-LLTS'!$B$20:$B$68</c:f>
              <c:numCache>
                <c:formatCode>General</c:formatCode>
                <c:ptCount val="49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  <c:pt idx="20">
                  <c:v>2043</c:v>
                </c:pt>
                <c:pt idx="21">
                  <c:v>2044</c:v>
                </c:pt>
                <c:pt idx="22">
                  <c:v>2045</c:v>
                </c:pt>
                <c:pt idx="23">
                  <c:v>2046</c:v>
                </c:pt>
                <c:pt idx="24">
                  <c:v>2047</c:v>
                </c:pt>
                <c:pt idx="25">
                  <c:v>2048</c:v>
                </c:pt>
                <c:pt idx="26">
                  <c:v>2049</c:v>
                </c:pt>
                <c:pt idx="27">
                  <c:v>2050</c:v>
                </c:pt>
                <c:pt idx="28">
                  <c:v>2051</c:v>
                </c:pt>
                <c:pt idx="29">
                  <c:v>2052</c:v>
                </c:pt>
                <c:pt idx="30">
                  <c:v>2053</c:v>
                </c:pt>
                <c:pt idx="31">
                  <c:v>2054</c:v>
                </c:pt>
                <c:pt idx="32">
                  <c:v>2055</c:v>
                </c:pt>
                <c:pt idx="33">
                  <c:v>2056</c:v>
                </c:pt>
                <c:pt idx="34">
                  <c:v>2057</c:v>
                </c:pt>
                <c:pt idx="35">
                  <c:v>2058</c:v>
                </c:pt>
                <c:pt idx="36">
                  <c:v>2059</c:v>
                </c:pt>
                <c:pt idx="37">
                  <c:v>2060</c:v>
                </c:pt>
                <c:pt idx="38">
                  <c:v>2061</c:v>
                </c:pt>
                <c:pt idx="39">
                  <c:v>2062</c:v>
                </c:pt>
                <c:pt idx="40">
                  <c:v>2063</c:v>
                </c:pt>
                <c:pt idx="41">
                  <c:v>2064</c:v>
                </c:pt>
                <c:pt idx="42">
                  <c:v>2065</c:v>
                </c:pt>
                <c:pt idx="43">
                  <c:v>2066</c:v>
                </c:pt>
                <c:pt idx="44">
                  <c:v>2067</c:v>
                </c:pt>
                <c:pt idx="45">
                  <c:v>2068</c:v>
                </c:pt>
                <c:pt idx="46">
                  <c:v>2069</c:v>
                </c:pt>
                <c:pt idx="47">
                  <c:v>2070</c:v>
                </c:pt>
                <c:pt idx="48">
                  <c:v>2071</c:v>
                </c:pt>
              </c:numCache>
            </c:numRef>
          </c:cat>
          <c:val>
            <c:numRef>
              <c:f>'Synthèse LLS-LLTS'!$R$20:$R$68</c:f>
              <c:numCache>
                <c:formatCode>General</c:formatCode>
                <c:ptCount val="49"/>
                <c:pt idx="0">
                  <c:v>1300</c:v>
                </c:pt>
                <c:pt idx="1">
                  <c:v>1300</c:v>
                </c:pt>
                <c:pt idx="2">
                  <c:v>1300</c:v>
                </c:pt>
                <c:pt idx="3">
                  <c:v>1300</c:v>
                </c:pt>
                <c:pt idx="4">
                  <c:v>1300</c:v>
                </c:pt>
                <c:pt idx="5">
                  <c:v>1300</c:v>
                </c:pt>
                <c:pt idx="6">
                  <c:v>1300</c:v>
                </c:pt>
                <c:pt idx="7">
                  <c:v>1300</c:v>
                </c:pt>
                <c:pt idx="8">
                  <c:v>1300</c:v>
                </c:pt>
                <c:pt idx="9">
                  <c:v>1300</c:v>
                </c:pt>
                <c:pt idx="10">
                  <c:v>1300</c:v>
                </c:pt>
                <c:pt idx="11">
                  <c:v>1300</c:v>
                </c:pt>
                <c:pt idx="12">
                  <c:v>1300</c:v>
                </c:pt>
                <c:pt idx="13">
                  <c:v>1300</c:v>
                </c:pt>
                <c:pt idx="14">
                  <c:v>1300</c:v>
                </c:pt>
                <c:pt idx="15">
                  <c:v>1300</c:v>
                </c:pt>
                <c:pt idx="16">
                  <c:v>1300</c:v>
                </c:pt>
                <c:pt idx="17">
                  <c:v>1300</c:v>
                </c:pt>
                <c:pt idx="18">
                  <c:v>1300</c:v>
                </c:pt>
                <c:pt idx="19">
                  <c:v>1300</c:v>
                </c:pt>
                <c:pt idx="20">
                  <c:v>1300</c:v>
                </c:pt>
                <c:pt idx="21">
                  <c:v>1300</c:v>
                </c:pt>
                <c:pt idx="22">
                  <c:v>1300</c:v>
                </c:pt>
                <c:pt idx="23">
                  <c:v>1300</c:v>
                </c:pt>
                <c:pt idx="24">
                  <c:v>1300</c:v>
                </c:pt>
                <c:pt idx="25">
                  <c:v>1300</c:v>
                </c:pt>
                <c:pt idx="26">
                  <c:v>1300</c:v>
                </c:pt>
                <c:pt idx="27">
                  <c:v>1300</c:v>
                </c:pt>
                <c:pt idx="28">
                  <c:v>1300</c:v>
                </c:pt>
                <c:pt idx="29">
                  <c:v>1300</c:v>
                </c:pt>
                <c:pt idx="30">
                  <c:v>1300</c:v>
                </c:pt>
                <c:pt idx="31">
                  <c:v>1300</c:v>
                </c:pt>
                <c:pt idx="32">
                  <c:v>1300</c:v>
                </c:pt>
                <c:pt idx="33">
                  <c:v>1300</c:v>
                </c:pt>
                <c:pt idx="34">
                  <c:v>1300</c:v>
                </c:pt>
                <c:pt idx="35">
                  <c:v>1300</c:v>
                </c:pt>
                <c:pt idx="36">
                  <c:v>1300</c:v>
                </c:pt>
                <c:pt idx="37">
                  <c:v>1300</c:v>
                </c:pt>
                <c:pt idx="38">
                  <c:v>1300</c:v>
                </c:pt>
                <c:pt idx="39">
                  <c:v>1300</c:v>
                </c:pt>
                <c:pt idx="40">
                  <c:v>1300</c:v>
                </c:pt>
                <c:pt idx="41">
                  <c:v>1300</c:v>
                </c:pt>
                <c:pt idx="42">
                  <c:v>1300</c:v>
                </c:pt>
                <c:pt idx="43">
                  <c:v>1300</c:v>
                </c:pt>
                <c:pt idx="44">
                  <c:v>1300</c:v>
                </c:pt>
                <c:pt idx="45">
                  <c:v>1300</c:v>
                </c:pt>
                <c:pt idx="46">
                  <c:v>1300</c:v>
                </c:pt>
                <c:pt idx="47">
                  <c:v>1300</c:v>
                </c:pt>
                <c:pt idx="48">
                  <c:v>1300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09-4A3E-BE31-D49D40234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497267408"/>
        <c:axId val="-1497259248"/>
      </c:lineChart>
      <c:dateAx>
        <c:axId val="-1497267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497259248"/>
        <c:crosses val="autoZero"/>
        <c:auto val="0"/>
        <c:lblOffset val="100"/>
        <c:baseTimeUnit val="days"/>
      </c:dateAx>
      <c:valAx>
        <c:axId val="-149725924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1497267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899475361521192"/>
          <c:y val="0.21806027258640862"/>
          <c:w val="0.16100524638478808"/>
          <c:h val="0.56688612718590892"/>
        </c:manualLayout>
      </c:layout>
      <c:overlay val="0"/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45000">
          <a:schemeClr val="tx2">
            <a:lumMod val="20000"/>
            <a:lumOff val="8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69</xdr:row>
      <xdr:rowOff>28575</xdr:rowOff>
    </xdr:from>
    <xdr:to>
      <xdr:col>17</xdr:col>
      <xdr:colOff>0</xdr:colOff>
      <xdr:row>82</xdr:row>
      <xdr:rowOff>161925</xdr:rowOff>
    </xdr:to>
    <xdr:graphicFrame macro="">
      <xdr:nvGraphicFramePr>
        <xdr:cNvPr id="2" name="Graphique 3">
          <a:extLst>
            <a:ext uri="{FF2B5EF4-FFF2-40B4-BE49-F238E27FC236}">
              <a16:creationId xmlns:a16="http://schemas.microsoft.com/office/drawing/2014/main" id="{54F8F8B8-72DD-427F-BACF-90E5525F9F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0.37755</cdr:x>
      <cdr:y>0.29402</cdr:y>
    </cdr:from>
    <cdr:to>
      <cdr:x>0.47757</cdr:x>
      <cdr:y>0.47364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19981" y="697334"/>
          <a:ext cx="906009" cy="426009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chemeClr val="bg1">
              <a:lumMod val="50000"/>
            </a:schemeClr>
          </a:solidFill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>
            <a:lnSpc>
              <a:spcPts val="600"/>
            </a:lnSpc>
          </a:pPr>
          <a:r>
            <a:rPr lang="fr-FR" sz="800"/>
            <a:t>Fin de l'exonération de la TFPB</a:t>
          </a:r>
        </a:p>
      </cdr:txBody>
    </cdr:sp>
  </cdr:relSizeAnchor>
  <cdr:relSizeAnchor xmlns:cdr="http://schemas.openxmlformats.org/drawingml/2006/chartDrawing">
    <cdr:from>
      <cdr:x>0.49253</cdr:x>
      <cdr:y>0.07504</cdr:y>
    </cdr:from>
    <cdr:to>
      <cdr:x>0.63652</cdr:x>
      <cdr:y>0.24664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4461511" y="177975"/>
          <a:ext cx="1304301" cy="406988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chemeClr val="bg1">
              <a:lumMod val="50000"/>
            </a:schemeClr>
          </a:solidFill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>
            <a:lnSpc>
              <a:spcPts val="600"/>
            </a:lnSpc>
          </a:pPr>
          <a:r>
            <a:rPr lang="fr-FR" sz="800"/>
            <a:t>Fin du remboursement de l'emprunt construction</a:t>
          </a:r>
        </a:p>
      </cdr:txBody>
    </cdr:sp>
  </cdr:relSizeAnchor>
  <cdr:relSizeAnchor xmlns:cdr="http://schemas.openxmlformats.org/drawingml/2006/chartDrawing">
    <cdr:from>
      <cdr:x>0.40114</cdr:x>
      <cdr:y>0.47364</cdr:y>
    </cdr:from>
    <cdr:to>
      <cdr:x>0.41945</cdr:x>
      <cdr:y>0.54678</cdr:y>
    </cdr:to>
    <cdr:cxnSp macro="">
      <cdr:nvCxnSpPr>
        <cdr:cNvPr id="5" name="Connecteur droit avec flèche 4">
          <a:extLst xmlns:a="http://schemas.openxmlformats.org/drawingml/2006/main">
            <a:ext uri="{FF2B5EF4-FFF2-40B4-BE49-F238E27FC236}">
              <a16:creationId xmlns:a16="http://schemas.microsoft.com/office/drawing/2014/main" id="{0DB7E239-24C0-4A91-AAB3-4EE75AFA6A1F}"/>
            </a:ext>
          </a:extLst>
        </cdr:cNvPr>
        <cdr:cNvCxnSpPr>
          <a:stCxn xmlns:a="http://schemas.openxmlformats.org/drawingml/2006/main" id="2" idx="2"/>
        </cdr:cNvCxnSpPr>
      </cdr:nvCxnSpPr>
      <cdr:spPr bwMode="auto">
        <a:xfrm xmlns:a="http://schemas.openxmlformats.org/drawingml/2006/main" flipH="1">
          <a:off x="3633666" y="1123343"/>
          <a:ext cx="165857" cy="173468"/>
        </a:xfrm>
        <a:prstGeom xmlns:a="http://schemas.openxmlformats.org/drawingml/2006/main" prst="straightConnector1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0.56452</cdr:x>
      <cdr:y>0.24664</cdr:y>
    </cdr:from>
    <cdr:to>
      <cdr:x>0.62264</cdr:x>
      <cdr:y>0.40386</cdr:y>
    </cdr:to>
    <cdr:cxnSp macro="">
      <cdr:nvCxnSpPr>
        <cdr:cNvPr id="7" name="Connecteur droit avec flèche 6">
          <a:extLst xmlns:a="http://schemas.openxmlformats.org/drawingml/2006/main">
            <a:ext uri="{FF2B5EF4-FFF2-40B4-BE49-F238E27FC236}">
              <a16:creationId xmlns:a16="http://schemas.microsoft.com/office/drawing/2014/main" id="{B6831FD9-7AE7-4B9D-B223-7F493113ECB6}"/>
            </a:ext>
          </a:extLst>
        </cdr:cNvPr>
        <cdr:cNvCxnSpPr>
          <a:stCxn xmlns:a="http://schemas.openxmlformats.org/drawingml/2006/main" id="3" idx="2"/>
        </cdr:cNvCxnSpPr>
      </cdr:nvCxnSpPr>
      <cdr:spPr bwMode="auto">
        <a:xfrm xmlns:a="http://schemas.openxmlformats.org/drawingml/2006/main">
          <a:off x="5113616" y="584963"/>
          <a:ext cx="526467" cy="372883"/>
        </a:xfrm>
        <a:prstGeom xmlns:a="http://schemas.openxmlformats.org/drawingml/2006/main" prst="straightConnector1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PRLC\Programmation%202023\VEFA%20ICADE\Faisa%20VEFA%20ICADE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DE PRESENTATION"/>
      <sheetName val="Paramètres Loyers"/>
      <sheetName val="Données d'entrée"/>
      <sheetName val="GUIDE DEAL"/>
      <sheetName val="première page"/>
      <sheetName val="Planning appels de fonds"/>
      <sheetName val="1"/>
      <sheetName val="2"/>
      <sheetName val="3"/>
      <sheetName val="5"/>
      <sheetName val="6"/>
      <sheetName val="7"/>
      <sheetName val="9"/>
      <sheetName val="Calculs détaillés"/>
      <sheetName val="Notice explicative"/>
      <sheetName val="Test de compensation"/>
      <sheetName val="Bdgt"/>
      <sheetName val="Prgr. 2021"/>
      <sheetName val="Base éligible globale"/>
      <sheetName val="DPR LLS"/>
      <sheetName val="FFD LLS"/>
      <sheetName val="Base éligible LLS"/>
      <sheetName val="FFD LLTS"/>
      <sheetName val="DPR LLTS"/>
      <sheetName val="Base éligible LLTS"/>
      <sheetName val="SF previsio LLS-LLTS"/>
      <sheetName val="Synthèse LLS-LLTS"/>
      <sheetName val="FFD PLS"/>
      <sheetName val="DPR PLS"/>
      <sheetName val="Base éligible PLS"/>
      <sheetName val="SF previsio PLS"/>
      <sheetName val="Synthèse PLS"/>
      <sheetName val="NH VEFA"/>
      <sheetName val="EDD"/>
      <sheetName val="FICHE CLOTURE"/>
      <sheetName val="BILAN LLTS"/>
      <sheetName val="BILAN LLS"/>
      <sheetName val="BILAN PLS"/>
      <sheetName val="Calcul CIDOM"/>
      <sheetName val="Estim MOE"/>
    </sheetNames>
    <definedNames>
      <definedName name="MES" refersTo="='SF previsio LLS-LLTS'!$F$8"/>
      <definedName name="SHFU.T" refersTo="='SF previsio LLS-LLTS'!$F$20"/>
    </definedNames>
    <sheetDataSet>
      <sheetData sheetId="0">
        <row r="4">
          <cell r="A4" t="str">
            <v>Nom de l'opération</v>
          </cell>
        </row>
        <row r="5">
          <cell r="A5" t="str">
            <v>Le Tampon</v>
          </cell>
        </row>
      </sheetData>
      <sheetData sheetId="1">
        <row r="3">
          <cell r="A3" t="str">
            <v>T I Bis a + T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 T</v>
          </cell>
          <cell r="B5">
            <v>414</v>
          </cell>
          <cell r="C5">
            <v>370</v>
          </cell>
          <cell r="D5">
            <v>540</v>
          </cell>
        </row>
        <row r="6">
          <cell r="A6" t="str">
            <v>T III +V a</v>
          </cell>
          <cell r="B6">
            <v>620</v>
          </cell>
          <cell r="C6">
            <v>600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650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750</v>
          </cell>
          <cell r="D8">
            <v>930</v>
          </cell>
          <cell r="F8" t="str">
            <v>&gt; 800</v>
          </cell>
        </row>
      </sheetData>
      <sheetData sheetId="2">
        <row r="8">
          <cell r="D8">
            <v>0</v>
          </cell>
          <cell r="E8">
            <v>53</v>
          </cell>
          <cell r="F8">
            <v>0</v>
          </cell>
        </row>
        <row r="20">
          <cell r="E20" t="str">
            <v>7, rue Jean Couturier  97430 LE TAMPON</v>
          </cell>
          <cell r="F20" t="str">
            <v>7, rue Jean Couturier  97430 LE TAMPON</v>
          </cell>
        </row>
        <row r="22">
          <cell r="D22" t="str">
            <v>François CORNUZ</v>
          </cell>
        </row>
        <row r="26">
          <cell r="D26">
            <v>0</v>
          </cell>
          <cell r="E26">
            <v>7822156.3827594249</v>
          </cell>
          <cell r="F26">
            <v>0</v>
          </cell>
        </row>
        <row r="28">
          <cell r="D28">
            <v>0</v>
          </cell>
          <cell r="E28">
            <v>2875</v>
          </cell>
          <cell r="F28">
            <v>0</v>
          </cell>
        </row>
      </sheetData>
      <sheetData sheetId="3"/>
      <sheetData sheetId="4">
        <row r="8">
          <cell r="F8" t="str">
            <v>BP 341 N°1 Ravine Blanche</v>
          </cell>
        </row>
      </sheetData>
      <sheetData sheetId="5">
        <row r="8">
          <cell r="F8">
            <v>759695.47</v>
          </cell>
        </row>
      </sheetData>
      <sheetData sheetId="6">
        <row r="65">
          <cell r="D65">
            <v>53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8">
          <cell r="F8" t="str">
            <v>produit annuel de la vente</v>
          </cell>
        </row>
        <row r="20">
          <cell r="F20">
            <v>0</v>
          </cell>
        </row>
      </sheetData>
      <sheetData sheetId="14"/>
      <sheetData sheetId="15"/>
      <sheetData sheetId="16">
        <row r="1">
          <cell r="G1" t="str">
            <v>0</v>
          </cell>
        </row>
        <row r="8">
          <cell r="F8" t="str">
            <v>VEFA</v>
          </cell>
        </row>
        <row r="20">
          <cell r="F20" t="str">
            <v>Divers</v>
          </cell>
        </row>
        <row r="160">
          <cell r="R160">
            <v>0</v>
          </cell>
          <cell r="V160">
            <v>407167.65612686245</v>
          </cell>
          <cell r="Z160">
            <v>0</v>
          </cell>
        </row>
      </sheetData>
      <sheetData sheetId="17">
        <row r="2">
          <cell r="AJ2">
            <v>0</v>
          </cell>
          <cell r="AL2">
            <v>0</v>
          </cell>
          <cell r="AN2">
            <v>0</v>
          </cell>
        </row>
        <row r="3">
          <cell r="AJ3">
            <v>0</v>
          </cell>
          <cell r="AL3">
            <v>53</v>
          </cell>
          <cell r="AN3">
            <v>0</v>
          </cell>
        </row>
        <row r="4">
          <cell r="AJ4">
            <v>0</v>
          </cell>
          <cell r="AL4">
            <v>0</v>
          </cell>
          <cell r="AN4">
            <v>0</v>
          </cell>
        </row>
        <row r="5">
          <cell r="AJ5">
            <v>0</v>
          </cell>
          <cell r="AL5">
            <v>0</v>
          </cell>
          <cell r="AN5">
            <v>0</v>
          </cell>
        </row>
        <row r="6">
          <cell r="AJ6">
            <v>0</v>
          </cell>
          <cell r="AL6">
            <v>0</v>
          </cell>
          <cell r="AN6">
            <v>0</v>
          </cell>
        </row>
        <row r="16">
          <cell r="V16">
            <v>0</v>
          </cell>
          <cell r="X16">
            <v>0</v>
          </cell>
          <cell r="AC16">
            <v>0</v>
          </cell>
        </row>
        <row r="21">
          <cell r="V21">
            <v>53</v>
          </cell>
          <cell r="X21">
            <v>2650</v>
          </cell>
          <cell r="AC21">
            <v>2875</v>
          </cell>
        </row>
        <row r="27">
          <cell r="V27">
            <v>0</v>
          </cell>
          <cell r="X27">
            <v>0</v>
          </cell>
          <cell r="Z27">
            <v>0</v>
          </cell>
          <cell r="AC27">
            <v>0</v>
          </cell>
        </row>
        <row r="45">
          <cell r="U45">
            <v>9545</v>
          </cell>
        </row>
        <row r="52">
          <cell r="Y52">
            <v>0</v>
          </cell>
          <cell r="Z52">
            <v>2170417.35</v>
          </cell>
          <cell r="AA52">
            <v>0</v>
          </cell>
        </row>
        <row r="53">
          <cell r="Y53">
            <v>0</v>
          </cell>
          <cell r="Z53">
            <v>2170417.35</v>
          </cell>
          <cell r="AA53">
            <v>0</v>
          </cell>
          <cell r="AC53">
            <v>2170417.35</v>
          </cell>
        </row>
        <row r="54">
          <cell r="AC54">
            <v>0</v>
          </cell>
        </row>
        <row r="56">
          <cell r="B56">
            <v>44433</v>
          </cell>
        </row>
        <row r="58">
          <cell r="B58">
            <v>0</v>
          </cell>
          <cell r="Y58">
            <v>0</v>
          </cell>
          <cell r="Z58">
            <v>3568947.5445804326</v>
          </cell>
          <cell r="AA58">
            <v>0</v>
          </cell>
        </row>
        <row r="59">
          <cell r="D59">
            <v>44348</v>
          </cell>
          <cell r="Y59">
            <v>0</v>
          </cell>
          <cell r="Z59">
            <v>3161779.8884535702</v>
          </cell>
          <cell r="AA59">
            <v>0</v>
          </cell>
        </row>
        <row r="64">
          <cell r="Y64">
            <v>0</v>
          </cell>
          <cell r="Z64">
            <v>0</v>
          </cell>
          <cell r="AA64">
            <v>0</v>
          </cell>
        </row>
        <row r="65">
          <cell r="Y65">
            <v>0</v>
          </cell>
          <cell r="Z65">
            <v>2082791.4881789919</v>
          </cell>
          <cell r="AA65">
            <v>0</v>
          </cell>
          <cell r="AC65">
            <v>2082791.4881789919</v>
          </cell>
        </row>
        <row r="73">
          <cell r="A73" t="str">
            <v>LLS</v>
          </cell>
        </row>
        <row r="79">
          <cell r="F79">
            <v>0</v>
          </cell>
        </row>
        <row r="80">
          <cell r="F80">
            <v>0</v>
          </cell>
          <cell r="AE80" t="e">
            <v>#DIV/0!</v>
          </cell>
        </row>
        <row r="81">
          <cell r="A81" t="str">
            <v>LLTS</v>
          </cell>
        </row>
        <row r="82">
          <cell r="B82">
            <v>17</v>
          </cell>
          <cell r="AF82">
            <v>370</v>
          </cell>
        </row>
        <row r="83">
          <cell r="B83">
            <v>36</v>
          </cell>
          <cell r="AF83">
            <v>370</v>
          </cell>
        </row>
        <row r="84">
          <cell r="F84">
            <v>6.2219538782608712</v>
          </cell>
        </row>
        <row r="85">
          <cell r="F85">
            <v>5.4900335877932749</v>
          </cell>
          <cell r="AE85">
            <v>-0.11763511989776741</v>
          </cell>
        </row>
        <row r="86">
          <cell r="A86" t="str">
            <v>PLS</v>
          </cell>
          <cell r="F86">
            <v>10.82</v>
          </cell>
        </row>
        <row r="90">
          <cell r="F90">
            <v>0</v>
          </cell>
        </row>
        <row r="91">
          <cell r="F91">
            <v>0</v>
          </cell>
          <cell r="AE91" t="e">
            <v>#DIV/0!</v>
          </cell>
        </row>
      </sheetData>
      <sheetData sheetId="18">
        <row r="8">
          <cell r="F8" t="str">
            <v>Construction (hors PMR et stationnement)</v>
          </cell>
        </row>
        <row r="20">
          <cell r="F20" t="str">
            <v>Honoraires externes</v>
          </cell>
        </row>
      </sheetData>
      <sheetData sheetId="19">
        <row r="69">
          <cell r="E69">
            <v>0</v>
          </cell>
        </row>
      </sheetData>
      <sheetData sheetId="20">
        <row r="8">
          <cell r="F8" t="str">
            <v>Nb de LOGEMENTS :</v>
          </cell>
        </row>
        <row r="20">
          <cell r="F20" t="str">
            <v>CF référence :</v>
          </cell>
        </row>
      </sheetData>
      <sheetData sheetId="21">
        <row r="8">
          <cell r="F8" t="str">
            <v>Construction (hors PMR et stationnement)</v>
          </cell>
        </row>
        <row r="20">
          <cell r="F20" t="str">
            <v>Honoraires externes</v>
          </cell>
        </row>
      </sheetData>
      <sheetData sheetId="22">
        <row r="8">
          <cell r="F8" t="str">
            <v>Nb de LOGEMENTS :</v>
          </cell>
        </row>
        <row r="20">
          <cell r="F20" t="str">
            <v>CF référence :</v>
          </cell>
        </row>
      </sheetData>
      <sheetData sheetId="23">
        <row r="69">
          <cell r="E69">
            <v>7661923.783309917</v>
          </cell>
        </row>
      </sheetData>
      <sheetData sheetId="24">
        <row r="8">
          <cell r="F8" t="str">
            <v>Construction (hors PMR et stationnement)</v>
          </cell>
        </row>
        <row r="20">
          <cell r="F20" t="str">
            <v>Honoraires externes</v>
          </cell>
        </row>
      </sheetData>
      <sheetData sheetId="25">
        <row r="2">
          <cell r="BP2">
            <v>1300</v>
          </cell>
        </row>
        <row r="8">
          <cell r="F8">
            <v>44927</v>
          </cell>
        </row>
        <row r="9">
          <cell r="AK9">
            <v>7906822.2922457419</v>
          </cell>
          <cell r="AU9">
            <v>1.0111111111111111</v>
          </cell>
        </row>
        <row r="10">
          <cell r="AH10">
            <v>418892.93938303617</v>
          </cell>
          <cell r="AI10">
            <v>3220609.529769328</v>
          </cell>
          <cell r="BE10">
            <v>150</v>
          </cell>
        </row>
        <row r="11">
          <cell r="AI11">
            <v>4253208.8381789923</v>
          </cell>
          <cell r="BJ11">
            <v>150</v>
          </cell>
        </row>
        <row r="12">
          <cell r="N12">
            <v>892400.08166058746</v>
          </cell>
          <cell r="BJ12">
            <v>150</v>
          </cell>
        </row>
        <row r="13">
          <cell r="N13">
            <v>7822156.3827594249</v>
          </cell>
        </row>
        <row r="14">
          <cell r="N14">
            <v>2082791.4881789919</v>
          </cell>
          <cell r="P14">
            <v>2170417.35</v>
          </cell>
          <cell r="AN14">
            <v>1.2E-2</v>
          </cell>
          <cell r="AP14">
            <v>0.02</v>
          </cell>
          <cell r="AS14">
            <v>0.02</v>
          </cell>
          <cell r="AX14">
            <v>2.5000000000000001E-2</v>
          </cell>
          <cell r="BA14">
            <v>1.7000000000000001E-2</v>
          </cell>
        </row>
        <row r="18">
          <cell r="F18">
            <v>2650</v>
          </cell>
        </row>
        <row r="20">
          <cell r="E20">
            <v>53</v>
          </cell>
          <cell r="F20">
            <v>2875</v>
          </cell>
          <cell r="AN20">
            <v>195130.95992795919</v>
          </cell>
        </row>
        <row r="50">
          <cell r="A50">
            <v>2023</v>
          </cell>
          <cell r="B50">
            <v>1</v>
          </cell>
          <cell r="W50">
            <v>0</v>
          </cell>
          <cell r="AC50">
            <v>3527.7462285965612</v>
          </cell>
          <cell r="AD50">
            <v>107511.66785396897</v>
          </cell>
          <cell r="AP50">
            <v>193353.1000708378</v>
          </cell>
          <cell r="AS50">
            <v>189486.03806942105</v>
          </cell>
          <cell r="AX50">
            <v>0</v>
          </cell>
          <cell r="BB50">
            <v>7950</v>
          </cell>
          <cell r="BH50">
            <v>0</v>
          </cell>
          <cell r="BN50">
            <v>2048.4461916415949</v>
          </cell>
          <cell r="BO50">
            <v>3575.2082654607743</v>
          </cell>
          <cell r="BP50">
            <v>0</v>
          </cell>
        </row>
        <row r="51">
          <cell r="A51">
            <v>2024</v>
          </cell>
          <cell r="B51">
            <v>2</v>
          </cell>
          <cell r="W51">
            <v>82991.435434910672</v>
          </cell>
          <cell r="AC51">
            <v>32425.819404842405</v>
          </cell>
          <cell r="AD51">
            <v>106330.22095447482</v>
          </cell>
          <cell r="AP51">
            <v>193523.08081815281</v>
          </cell>
          <cell r="AS51">
            <v>189652.61920178976</v>
          </cell>
          <cell r="AX51">
            <v>0</v>
          </cell>
          <cell r="BB51">
            <v>8085.15</v>
          </cell>
          <cell r="BF51">
            <v>13515</v>
          </cell>
          <cell r="BG51">
            <v>2703</v>
          </cell>
          <cell r="BH51">
            <v>0</v>
          </cell>
          <cell r="BI51">
            <v>0</v>
          </cell>
          <cell r="BN51">
            <v>1212.1903794274149</v>
          </cell>
          <cell r="BO51">
            <v>1706.4751654128129</v>
          </cell>
          <cell r="BP51">
            <v>0</v>
          </cell>
        </row>
        <row r="52">
          <cell r="A52">
            <v>2025</v>
          </cell>
          <cell r="B52">
            <v>3</v>
          </cell>
          <cell r="W52">
            <v>132361.40769190199</v>
          </cell>
          <cell r="AC52">
            <v>54217.547868325004</v>
          </cell>
          <cell r="AD52">
            <v>106330.22095447482</v>
          </cell>
          <cell r="AP52">
            <v>195845.35778797066</v>
          </cell>
          <cell r="AS52">
            <v>191928.45063221126</v>
          </cell>
          <cell r="AX52">
            <v>0</v>
          </cell>
          <cell r="BB52">
            <v>8222.5975499999986</v>
          </cell>
          <cell r="BC52">
            <v>0</v>
          </cell>
          <cell r="BF52">
            <v>13785.300000000001</v>
          </cell>
          <cell r="BG52">
            <v>2757.06</v>
          </cell>
          <cell r="BH52">
            <v>0</v>
          </cell>
          <cell r="BI52">
            <v>0</v>
          </cell>
          <cell r="BN52">
            <v>835.25255710550607</v>
          </cell>
          <cell r="BO52">
            <v>811.78647057187334</v>
          </cell>
          <cell r="BP52">
            <v>-25875.317059690715</v>
          </cell>
        </row>
        <row r="53">
          <cell r="A53">
            <v>2026</v>
          </cell>
          <cell r="B53">
            <v>4</v>
          </cell>
          <cell r="W53">
            <v>120906.05450691754</v>
          </cell>
          <cell r="AC53">
            <v>53217.22026874611</v>
          </cell>
          <cell r="AD53">
            <v>106330.22095447482</v>
          </cell>
          <cell r="AP53">
            <v>198195.50208142633</v>
          </cell>
          <cell r="AS53">
            <v>194231.5920397978</v>
          </cell>
          <cell r="AX53">
            <v>0</v>
          </cell>
          <cell r="BB53">
            <v>8362.381708349998</v>
          </cell>
          <cell r="BC53">
            <v>0</v>
          </cell>
          <cell r="BF53">
            <v>14061.006000000001</v>
          </cell>
          <cell r="BG53">
            <v>2812.2012</v>
          </cell>
          <cell r="BH53">
            <v>0</v>
          </cell>
          <cell r="BI53">
            <v>0</v>
          </cell>
          <cell r="BN53">
            <v>888.70232406428818</v>
          </cell>
          <cell r="BO53">
            <v>1065.1383081675519</v>
          </cell>
          <cell r="BP53">
            <v>-12447.669667119748</v>
          </cell>
        </row>
        <row r="54">
          <cell r="A54">
            <v>2027</v>
          </cell>
          <cell r="B54">
            <v>5</v>
          </cell>
          <cell r="W54">
            <v>120906.05450691751</v>
          </cell>
          <cell r="AC54">
            <v>52201.887755173535</v>
          </cell>
          <cell r="AD54">
            <v>106330.22095447482</v>
          </cell>
          <cell r="AP54">
            <v>200573.84810640343</v>
          </cell>
          <cell r="AS54">
            <v>196562.37114427536</v>
          </cell>
          <cell r="AX54">
            <v>0</v>
          </cell>
          <cell r="BB54">
            <v>8504.5421973919474</v>
          </cell>
          <cell r="BC54">
            <v>0</v>
          </cell>
          <cell r="BF54">
            <v>14342.226120000001</v>
          </cell>
          <cell r="BG54">
            <v>2868.4452240000001</v>
          </cell>
          <cell r="BH54">
            <v>0</v>
          </cell>
          <cell r="BI54">
            <v>0</v>
          </cell>
          <cell r="BN54">
            <v>942.78698415878193</v>
          </cell>
          <cell r="BO54">
            <v>1102.7480244029782</v>
          </cell>
          <cell r="BP54">
            <v>-10454.354706642154</v>
          </cell>
        </row>
        <row r="55">
          <cell r="A55">
            <v>2028</v>
          </cell>
          <cell r="B55">
            <v>6</v>
          </cell>
          <cell r="W55">
            <v>120906.0545069175</v>
          </cell>
          <cell r="AC55">
            <v>51171.325253897376</v>
          </cell>
          <cell r="AD55">
            <v>106330.22095447482</v>
          </cell>
          <cell r="AP55">
            <v>202980.73428368027</v>
          </cell>
          <cell r="AS55">
            <v>198921.11959800665</v>
          </cell>
          <cell r="AX55">
            <v>0</v>
          </cell>
          <cell r="BB55">
            <v>8649.119414747609</v>
          </cell>
          <cell r="BC55">
            <v>7950</v>
          </cell>
          <cell r="BF55">
            <v>14629.070642400002</v>
          </cell>
          <cell r="BG55">
            <v>2925.8141284799999</v>
          </cell>
          <cell r="BH55">
            <v>0</v>
          </cell>
          <cell r="BI55">
            <v>7950</v>
          </cell>
          <cell r="BN55">
            <v>997.51378247523098</v>
          </cell>
          <cell r="BO55">
            <v>990.75811924922937</v>
          </cell>
          <cell r="BP55">
            <v>-16389.819679790842</v>
          </cell>
        </row>
        <row r="56">
          <cell r="A56">
            <v>2029</v>
          </cell>
          <cell r="B56">
            <v>7</v>
          </cell>
          <cell r="W56">
            <v>120906.0545069175</v>
          </cell>
          <cell r="AC56">
            <v>50125.304315102076</v>
          </cell>
          <cell r="AD56">
            <v>106330.22095447482</v>
          </cell>
          <cell r="AP56">
            <v>205416.50309508445</v>
          </cell>
          <cell r="AS56">
            <v>201308.17303318277</v>
          </cell>
          <cell r="AX56">
            <v>0</v>
          </cell>
          <cell r="BB56">
            <v>8796.1544447983179</v>
          </cell>
          <cell r="BC56">
            <v>8085.15</v>
          </cell>
          <cell r="BF56">
            <v>14921.652055248001</v>
          </cell>
          <cell r="BG56">
            <v>2984.3304110496001</v>
          </cell>
          <cell r="BH56">
            <v>0</v>
          </cell>
          <cell r="BI56">
            <v>8085.15</v>
          </cell>
          <cell r="BN56">
            <v>1052.8900399941583</v>
          </cell>
          <cell r="BO56">
            <v>1026.6223784899564</v>
          </cell>
          <cell r="BP56">
            <v>-14489.01394003231</v>
          </cell>
        </row>
        <row r="57">
          <cell r="A57">
            <v>2030</v>
          </cell>
          <cell r="B57">
            <v>8</v>
          </cell>
          <cell r="W57">
            <v>120906.05450691746</v>
          </cell>
          <cell r="AC57">
            <v>49063.593062224842</v>
          </cell>
          <cell r="AD57">
            <v>106330.22095447482</v>
          </cell>
          <cell r="AP57">
            <v>207881.50113222547</v>
          </cell>
          <cell r="AS57">
            <v>203723.87110958097</v>
          </cell>
          <cell r="AX57">
            <v>0</v>
          </cell>
          <cell r="BB57">
            <v>8945.6890703598892</v>
          </cell>
          <cell r="BC57">
            <v>8222.5975499999986</v>
          </cell>
          <cell r="BF57">
            <v>15220.085096352961</v>
          </cell>
          <cell r="BG57">
            <v>3044.0170192705923</v>
          </cell>
          <cell r="BH57">
            <v>0</v>
          </cell>
          <cell r="BI57">
            <v>8222.5975499999986</v>
          </cell>
          <cell r="BN57">
            <v>1108.9231542278915</v>
          </cell>
          <cell r="BO57">
            <v>1062.8512629630179</v>
          </cell>
          <cell r="BP57">
            <v>-12568.883062960051</v>
          </cell>
        </row>
        <row r="58">
          <cell r="A58">
            <v>2031</v>
          </cell>
          <cell r="B58">
            <v>9</v>
          </cell>
          <cell r="W58">
            <v>120906.05450691744</v>
          </cell>
          <cell r="AC58">
            <v>47985.956140554459</v>
          </cell>
          <cell r="AD58">
            <v>106330.22095447482</v>
          </cell>
          <cell r="AP58">
            <v>210376.0791458122</v>
          </cell>
          <cell r="AS58">
            <v>206168.55756289596</v>
          </cell>
          <cell r="AX58">
            <v>0</v>
          </cell>
          <cell r="BB58">
            <v>9097.7657845560061</v>
          </cell>
          <cell r="BC58">
            <v>8362.381708349998</v>
          </cell>
          <cell r="BF58">
            <v>15524.486798280021</v>
          </cell>
          <cell r="BG58">
            <v>3104.897359656004</v>
          </cell>
          <cell r="BH58">
            <v>0</v>
          </cell>
          <cell r="BI58">
            <v>8362.381708349998</v>
          </cell>
          <cell r="BN58">
            <v>1165.6205998595299</v>
          </cell>
          <cell r="BO58">
            <v>1099.4478715036321</v>
          </cell>
          <cell r="BP58">
            <v>-10629.2628103075</v>
          </cell>
        </row>
        <row r="59">
          <cell r="A59">
            <v>2032</v>
          </cell>
          <cell r="B59">
            <v>10</v>
          </cell>
          <cell r="W59">
            <v>120906.05450691743</v>
          </cell>
          <cell r="AC59">
            <v>46892.15466505901</v>
          </cell>
          <cell r="AD59">
            <v>106330.22095447482</v>
          </cell>
          <cell r="AP59">
            <v>212900.59209556194</v>
          </cell>
          <cell r="AS59">
            <v>208642.5802536507</v>
          </cell>
          <cell r="AX59">
            <v>0</v>
          </cell>
          <cell r="BB59">
            <v>9252.4278028934568</v>
          </cell>
          <cell r="BC59">
            <v>8504.5421973919474</v>
          </cell>
          <cell r="BF59">
            <v>15834.976534245621</v>
          </cell>
          <cell r="BG59">
            <v>3166.9953068491241</v>
          </cell>
          <cell r="BH59">
            <v>0</v>
          </cell>
          <cell r="BI59">
            <v>8504.5421973919474</v>
          </cell>
          <cell r="BN59">
            <v>1222.9899293831907</v>
          </cell>
          <cell r="BO59">
            <v>1136.4153152499352</v>
          </cell>
          <cell r="BP59">
            <v>-8669.9882917534323</v>
          </cell>
        </row>
        <row r="60">
          <cell r="A60">
            <v>2033</v>
          </cell>
          <cell r="B60">
            <v>11</v>
          </cell>
          <cell r="W60">
            <v>120906.05450691741</v>
          </cell>
          <cell r="AC60">
            <v>45781.946167431146</v>
          </cell>
          <cell r="AD60">
            <v>106330.22095447482</v>
          </cell>
          <cell r="AP60">
            <v>215455.39920070866</v>
          </cell>
          <cell r="AS60">
            <v>211146.29121669449</v>
          </cell>
          <cell r="AX60">
            <v>0</v>
          </cell>
          <cell r="BB60">
            <v>9409.7190755426454</v>
          </cell>
          <cell r="BC60">
            <v>8649.119414747609</v>
          </cell>
          <cell r="BF60">
            <v>16151.676064930534</v>
          </cell>
          <cell r="BG60">
            <v>3230.3352129861064</v>
          </cell>
          <cell r="BH60">
            <v>0</v>
          </cell>
          <cell r="BI60">
            <v>8649.119414747609</v>
          </cell>
          <cell r="BN60">
            <v>1281.0387737454648</v>
          </cell>
          <cell r="BO60">
            <v>1173.7567173040161</v>
          </cell>
          <cell r="BP60">
            <v>-6690.8939828871471</v>
          </cell>
        </row>
        <row r="61">
          <cell r="A61">
            <v>2034</v>
          </cell>
          <cell r="B61">
            <v>12</v>
          </cell>
          <cell r="W61">
            <v>120906.05450691737</v>
          </cell>
          <cell r="AC61">
            <v>44655.084542338838</v>
          </cell>
          <cell r="AD61">
            <v>106330.22095447482</v>
          </cell>
          <cell r="AP61">
            <v>218040.86399111719</v>
          </cell>
          <cell r="AS61">
            <v>213680.04671129485</v>
          </cell>
          <cell r="AX61">
            <v>0</v>
          </cell>
          <cell r="BB61">
            <v>9569.6842998268694</v>
          </cell>
          <cell r="BC61">
            <v>8796.1544447983179</v>
          </cell>
          <cell r="BF61">
            <v>16474.709586229146</v>
          </cell>
          <cell r="BG61">
            <v>3294.9419172458288</v>
          </cell>
          <cell r="BH61">
            <v>0</v>
          </cell>
          <cell r="BI61">
            <v>8796.1544447983179</v>
          </cell>
          <cell r="BN61">
            <v>1339.77484298792</v>
          </cell>
          <cell r="BO61">
            <v>1211.4752123793246</v>
          </cell>
          <cell r="BP61">
            <v>-4691.8137438957965</v>
          </cell>
        </row>
        <row r="62">
          <cell r="A62">
            <v>2035</v>
          </cell>
          <cell r="B62">
            <v>13</v>
          </cell>
          <cell r="W62">
            <v>120906.05450691737</v>
          </cell>
          <cell r="AC62">
            <v>43511.319992870165</v>
          </cell>
          <cell r="AD62">
            <v>106330.22095447482</v>
          </cell>
          <cell r="AP62">
            <v>220657.35435901058</v>
          </cell>
          <cell r="AS62">
            <v>216244.20727183038</v>
          </cell>
          <cell r="AX62">
            <v>0</v>
          </cell>
          <cell r="BB62">
            <v>9732.368932923926</v>
          </cell>
          <cell r="BC62">
            <v>8945.6890703598892</v>
          </cell>
          <cell r="BF62">
            <v>16804.203777953728</v>
          </cell>
          <cell r="BG62">
            <v>3360.8407555907456</v>
          </cell>
          <cell r="BH62">
            <v>0</v>
          </cell>
          <cell r="BI62">
            <v>8945.6890703598892</v>
          </cell>
          <cell r="BN62">
            <v>1399.2059268905173</v>
          </cell>
          <cell r="BO62">
            <v>1249.5739464341259</v>
          </cell>
          <cell r="BP62">
            <v>-2672.5808389913273</v>
          </cell>
        </row>
        <row r="63">
          <cell r="A63">
            <v>2036</v>
          </cell>
          <cell r="B63">
            <v>14</v>
          </cell>
          <cell r="W63">
            <v>120906.05450691734</v>
          </cell>
          <cell r="AC63">
            <v>42350.398975159464</v>
          </cell>
          <cell r="AD63">
            <v>106330.22095447482</v>
          </cell>
          <cell r="AP63">
            <v>223305.24261131871</v>
          </cell>
          <cell r="AS63">
            <v>218839.13775909232</v>
          </cell>
          <cell r="AX63">
            <v>0</v>
          </cell>
          <cell r="BB63">
            <v>9897.819204783631</v>
          </cell>
          <cell r="BC63">
            <v>9097.7657845560061</v>
          </cell>
          <cell r="BF63">
            <v>17140.287853512804</v>
          </cell>
          <cell r="BG63">
            <v>3428.0575707025605</v>
          </cell>
          <cell r="BH63">
            <v>0</v>
          </cell>
          <cell r="BI63">
            <v>9097.7657845560061</v>
          </cell>
          <cell r="BN63">
            <v>1459.3398956158385</v>
          </cell>
          <cell r="BO63">
            <v>1288.0560762906339</v>
          </cell>
          <cell r="BP63">
            <v>-633.02795659640424</v>
          </cell>
        </row>
        <row r="64">
          <cell r="A64">
            <v>2037</v>
          </cell>
          <cell r="B64">
            <v>15</v>
          </cell>
          <cell r="W64">
            <v>120906.05450691729</v>
          </cell>
          <cell r="AC64">
            <v>41172.064142183088</v>
          </cell>
          <cell r="AD64">
            <v>106330.22095447482</v>
          </cell>
          <cell r="AP64">
            <v>225984.90552265453</v>
          </cell>
          <cell r="AS64">
            <v>221465.20741220145</v>
          </cell>
          <cell r="AX64">
            <v>0</v>
          </cell>
          <cell r="BB64">
            <v>10066.082131264951</v>
          </cell>
          <cell r="BC64">
            <v>9252.4278028934568</v>
          </cell>
          <cell r="BF64">
            <v>17483.093610583059</v>
          </cell>
          <cell r="BG64">
            <v>3496.6187221166119</v>
          </cell>
          <cell r="BH64">
            <v>0</v>
          </cell>
          <cell r="BI64">
            <v>9252.4278028934568</v>
          </cell>
          <cell r="BN64">
            <v>1520.1847003539503</v>
          </cell>
          <cell r="BO64">
            <v>1326.9247692394536</v>
          </cell>
          <cell r="BP64">
            <v>0</v>
          </cell>
        </row>
        <row r="65">
          <cell r="A65">
            <v>2038</v>
          </cell>
          <cell r="B65">
            <v>16</v>
          </cell>
          <cell r="W65">
            <v>120906.05450691728</v>
          </cell>
          <cell r="AC65">
            <v>39976.054286712082</v>
          </cell>
          <cell r="AD65">
            <v>106330.22095447482</v>
          </cell>
          <cell r="AP65">
            <v>228696.72438892641</v>
          </cell>
          <cell r="AS65">
            <v>224122.78990114789</v>
          </cell>
          <cell r="AX65">
            <v>0</v>
          </cell>
          <cell r="BB65">
            <v>10237.205527496455</v>
          </cell>
          <cell r="BC65">
            <v>9409.7190755426454</v>
          </cell>
          <cell r="BF65">
            <v>17832.755482794721</v>
          </cell>
          <cell r="BG65">
            <v>3566.5510965589442</v>
          </cell>
          <cell r="BH65">
            <v>0</v>
          </cell>
          <cell r="BI65">
            <v>9409.7190755426454</v>
          </cell>
          <cell r="BN65">
            <v>1581.7483739677596</v>
          </cell>
          <cell r="BO65">
            <v>1366.1832026289489</v>
          </cell>
          <cell r="BP65">
            <v>0</v>
          </cell>
        </row>
        <row r="66">
          <cell r="A66">
            <v>2039</v>
          </cell>
          <cell r="B66">
            <v>17</v>
          </cell>
          <cell r="W66">
            <v>120906.05450691725</v>
          </cell>
          <cell r="AC66">
            <v>38762.104283408997</v>
          </cell>
          <cell r="AD66">
            <v>106330.22095447482</v>
          </cell>
          <cell r="AP66">
            <v>231441.08508159351</v>
          </cell>
          <cell r="AS66">
            <v>226812.26337996163</v>
          </cell>
          <cell r="AX66">
            <v>0</v>
          </cell>
          <cell r="BB66">
            <v>10411.238021463894</v>
          </cell>
          <cell r="BC66">
            <v>9569.6842998268694</v>
          </cell>
          <cell r="BF66">
            <v>18189.410592450615</v>
          </cell>
          <cell r="BG66">
            <v>3637.882118490123</v>
          </cell>
          <cell r="BH66">
            <v>0</v>
          </cell>
          <cell r="BI66">
            <v>9569.6842998268694</v>
          </cell>
          <cell r="BN66">
            <v>1644.0390316387475</v>
          </cell>
          <cell r="BO66">
            <v>1405.8345634391842</v>
          </cell>
          <cell r="BP66">
            <v>0</v>
          </cell>
        </row>
        <row r="67">
          <cell r="A67">
            <v>2040</v>
          </cell>
          <cell r="B67">
            <v>18</v>
          </cell>
          <cell r="W67">
            <v>120906.05450691725</v>
          </cell>
          <cell r="AC67">
            <v>37529.945030056377</v>
          </cell>
          <cell r="AD67">
            <v>106330.22095447482</v>
          </cell>
          <cell r="AP67">
            <v>234218.37810257263</v>
          </cell>
          <cell r="AS67">
            <v>229534.01054052118</v>
          </cell>
          <cell r="AX67">
            <v>0</v>
          </cell>
          <cell r="BB67">
            <v>10588.229067828779</v>
          </cell>
          <cell r="BC67">
            <v>9732.368932923926</v>
          </cell>
          <cell r="BF67">
            <v>18553.198804299627</v>
          </cell>
          <cell r="BG67">
            <v>3710.6397608599254</v>
          </cell>
          <cell r="BH67">
            <v>0</v>
          </cell>
          <cell r="BI67">
            <v>9732.368932923926</v>
          </cell>
          <cell r="BN67">
            <v>1707.0648715128691</v>
          </cell>
          <cell r="BO67">
            <v>1445.8820478400087</v>
          </cell>
          <cell r="BP67">
            <v>0</v>
          </cell>
        </row>
        <row r="68">
          <cell r="A68">
            <v>2041</v>
          </cell>
          <cell r="B68">
            <v>19</v>
          </cell>
          <cell r="W68">
            <v>120906.05450691722</v>
          </cell>
          <cell r="AC68">
            <v>36279.303387903463</v>
          </cell>
          <cell r="AD68">
            <v>106330.22095447482</v>
          </cell>
          <cell r="AP68">
            <v>237028.9986398035</v>
          </cell>
          <cell r="AS68">
            <v>232288.41866700741</v>
          </cell>
          <cell r="AX68">
            <v>0</v>
          </cell>
          <cell r="BB68">
            <v>10768.228961981868</v>
          </cell>
          <cell r="BC68">
            <v>9897.819204783631</v>
          </cell>
          <cell r="BF68">
            <v>18924.262780385619</v>
          </cell>
          <cell r="BG68">
            <v>3784.8525560771241</v>
          </cell>
          <cell r="BH68">
            <v>0</v>
          </cell>
          <cell r="BI68">
            <v>9897.819204783631</v>
          </cell>
          <cell r="BN68">
            <v>1770.8341753465081</v>
          </cell>
          <cell r="BO68">
            <v>1486.3288607329025</v>
          </cell>
          <cell r="BP68">
            <v>0</v>
          </cell>
        </row>
        <row r="69">
          <cell r="A69">
            <v>2042</v>
          </cell>
          <cell r="B69">
            <v>20</v>
          </cell>
          <cell r="W69">
            <v>120906.05450691713</v>
          </cell>
          <cell r="AC69">
            <v>35009.902121118255</v>
          </cell>
          <cell r="AD69">
            <v>106330.22095447482</v>
          </cell>
          <cell r="AP69">
            <v>239873.34662348113</v>
          </cell>
          <cell r="AS69">
            <v>235075.87969101151</v>
          </cell>
          <cell r="AX69">
            <v>0</v>
          </cell>
          <cell r="BB69">
            <v>10951.288854335558</v>
          </cell>
          <cell r="BC69">
            <v>10066.082131264951</v>
          </cell>
          <cell r="BF69">
            <v>19302.748035993332</v>
          </cell>
          <cell r="BG69">
            <v>3860.5496071986668</v>
          </cell>
          <cell r="BH69">
            <v>0</v>
          </cell>
          <cell r="BI69">
            <v>10066.082131264951</v>
          </cell>
          <cell r="BN69">
            <v>1835.3553091522876</v>
          </cell>
          <cell r="BO69">
            <v>1527.1782152761775</v>
          </cell>
          <cell r="BP69">
            <v>0</v>
          </cell>
        </row>
        <row r="70">
          <cell r="A70">
            <v>2043</v>
          </cell>
          <cell r="B70">
            <v>21</v>
          </cell>
          <cell r="W70">
            <v>120906.05450691709</v>
          </cell>
          <cell r="AC70">
            <v>33721.459835331276</v>
          </cell>
          <cell r="AD70">
            <v>106330.22095447482</v>
          </cell>
          <cell r="AP70">
            <v>242751.82678296292</v>
          </cell>
          <cell r="AS70">
            <v>237896.79024730367</v>
          </cell>
          <cell r="AX70">
            <v>0</v>
          </cell>
          <cell r="BB70">
            <v>11137.460764859261</v>
          </cell>
          <cell r="BC70">
            <v>10237.205527496455</v>
          </cell>
          <cell r="BF70">
            <v>19688.802996713199</v>
          </cell>
          <cell r="BG70">
            <v>3937.76059934264</v>
          </cell>
          <cell r="BH70">
            <v>0</v>
          </cell>
          <cell r="BI70">
            <v>10237.205527496455</v>
          </cell>
          <cell r="BN70">
            <v>1900.6367238445821</v>
          </cell>
          <cell r="BO70">
            <v>1568.4333323930996</v>
          </cell>
          <cell r="BP70">
            <v>0</v>
          </cell>
        </row>
        <row r="71">
          <cell r="A71">
            <v>2044</v>
          </cell>
          <cell r="B71">
            <v>22</v>
          </cell>
          <cell r="W71">
            <v>120906.05450691709</v>
          </cell>
          <cell r="AC71">
            <v>32413.690915257488</v>
          </cell>
          <cell r="AD71">
            <v>106330.22095447482</v>
          </cell>
          <cell r="AP71">
            <v>245664.84870435848</v>
          </cell>
          <cell r="AS71">
            <v>240751.55173027131</v>
          </cell>
          <cell r="AX71">
            <v>0</v>
          </cell>
          <cell r="BB71">
            <v>11326.797597861867</v>
          </cell>
          <cell r="BC71">
            <v>10411.238021463894</v>
          </cell>
          <cell r="BF71">
            <v>20082.579056647464</v>
          </cell>
          <cell r="BG71">
            <v>4016.5158113294929</v>
          </cell>
          <cell r="BH71">
            <v>0</v>
          </cell>
          <cell r="BI71">
            <v>10411.238021463894</v>
          </cell>
          <cell r="BN71">
            <v>1966.6869558845394</v>
          </cell>
          <cell r="BO71">
            <v>1610.0974402625161</v>
          </cell>
          <cell r="BP71">
            <v>0</v>
          </cell>
        </row>
        <row r="72">
          <cell r="A72">
            <v>2045</v>
          </cell>
          <cell r="B72">
            <v>23</v>
          </cell>
          <cell r="W72">
            <v>120906.05450691705</v>
          </cell>
          <cell r="AC72">
            <v>31086.305461382595</v>
          </cell>
          <cell r="AD72">
            <v>106330.22095447482</v>
          </cell>
          <cell r="AP72">
            <v>248612.82688881079</v>
          </cell>
          <cell r="AS72">
            <v>243640.57035103458</v>
          </cell>
          <cell r="AX72">
            <v>0</v>
          </cell>
          <cell r="BB72">
            <v>11519.353157025518</v>
          </cell>
          <cell r="BC72">
            <v>10588.229067828779</v>
          </cell>
          <cell r="BF72">
            <v>20484.230637780413</v>
          </cell>
          <cell r="BG72">
            <v>4096.846127556083</v>
          </cell>
          <cell r="BH72">
            <v>0</v>
          </cell>
          <cell r="BI72">
            <v>10588.229067828779</v>
          </cell>
          <cell r="BN72">
            <v>2033.5146279244443</v>
          </cell>
          <cell r="BO72">
            <v>1652.1737737915521</v>
          </cell>
          <cell r="BP72">
            <v>0</v>
          </cell>
        </row>
        <row r="73">
          <cell r="A73">
            <v>2046</v>
          </cell>
          <cell r="B73">
            <v>24</v>
          </cell>
          <cell r="W73">
            <v>120906.05450691699</v>
          </cell>
          <cell r="AC73">
            <v>29739.009225699578</v>
          </cell>
          <cell r="AD73">
            <v>106330.22095447482</v>
          </cell>
          <cell r="AP73">
            <v>251596.18081147652</v>
          </cell>
          <cell r="AS73">
            <v>246564.25719524699</v>
          </cell>
          <cell r="AX73">
            <v>0</v>
          </cell>
          <cell r="BB73">
            <v>11715.182160694951</v>
          </cell>
          <cell r="BC73">
            <v>10768.228961981868</v>
          </cell>
          <cell r="BF73">
            <v>20893.915250536022</v>
          </cell>
          <cell r="BG73">
            <v>4178.7830501072049</v>
          </cell>
          <cell r="BH73">
            <v>0</v>
          </cell>
          <cell r="BI73">
            <v>10768.228961981868</v>
          </cell>
          <cell r="BN73">
            <v>2101.1284494512229</v>
          </cell>
          <cell r="BO73">
            <v>1694.6655740699036</v>
          </cell>
          <cell r="BP73">
            <v>0</v>
          </cell>
        </row>
        <row r="74">
          <cell r="A74">
            <v>2047</v>
          </cell>
          <cell r="B74">
            <v>25</v>
          </cell>
          <cell r="W74">
            <v>120906.05450691695</v>
          </cell>
          <cell r="AC74">
            <v>28371.503546481319</v>
          </cell>
          <cell r="AD74">
            <v>106330.22095447482</v>
          </cell>
          <cell r="AP74">
            <v>254615.33498121426</v>
          </cell>
          <cell r="AS74">
            <v>249523.02828158997</v>
          </cell>
          <cell r="AX74">
            <v>0</v>
          </cell>
          <cell r="BB74">
            <v>11914.340257426764</v>
          </cell>
          <cell r="BC74">
            <v>10951.288854335558</v>
          </cell>
          <cell r="BF74">
            <v>21311.793555546741</v>
          </cell>
          <cell r="BG74">
            <v>4262.3587111093493</v>
          </cell>
          <cell r="BH74">
            <v>0</v>
          </cell>
          <cell r="BI74">
            <v>10951.288854335558</v>
          </cell>
          <cell r="BN74">
            <v>2169.5372174288941</v>
          </cell>
          <cell r="BO74">
            <v>1737.576087805309</v>
          </cell>
          <cell r="BP74">
            <v>0</v>
          </cell>
        </row>
        <row r="75">
          <cell r="A75">
            <v>2048</v>
          </cell>
          <cell r="B75">
            <v>26</v>
          </cell>
          <cell r="W75">
            <v>120906.05450691693</v>
          </cell>
          <cell r="AC75">
            <v>26983.485282074784</v>
          </cell>
          <cell r="AD75">
            <v>106330.22095447482</v>
          </cell>
          <cell r="AP75">
            <v>257670.71900098879</v>
          </cell>
          <cell r="AS75">
            <v>252517.30462096902</v>
          </cell>
          <cell r="AX75">
            <v>29804.260241940436</v>
          </cell>
          <cell r="BB75">
            <v>12116.884041803018</v>
          </cell>
          <cell r="BC75">
            <v>11137.460764859261</v>
          </cell>
          <cell r="BF75">
            <v>21738.029426657675</v>
          </cell>
          <cell r="BG75">
            <v>4347.6058853315362</v>
          </cell>
          <cell r="BH75">
            <v>0</v>
          </cell>
          <cell r="BI75">
            <v>11137.460764859261</v>
          </cell>
          <cell r="BN75">
            <v>1676.4052840729655</v>
          </cell>
          <cell r="BO75">
            <v>1218.5640338728899</v>
          </cell>
          <cell r="BP75">
            <v>-4316.1062047368341</v>
          </cell>
        </row>
        <row r="76">
          <cell r="A76">
            <v>2049</v>
          </cell>
          <cell r="B76">
            <v>27</v>
          </cell>
          <cell r="W76">
            <v>120906.05450691687</v>
          </cell>
          <cell r="AC76">
            <v>25574.646743702146</v>
          </cell>
          <cell r="AD76">
            <v>106330.22095447482</v>
          </cell>
          <cell r="AP76">
            <v>260762.76762900065</v>
          </cell>
          <cell r="AS76">
            <v>255547.51227642063</v>
          </cell>
          <cell r="AX76">
            <v>30549.366747988948</v>
          </cell>
          <cell r="BB76">
            <v>12322.871070513667</v>
          </cell>
          <cell r="BC76">
            <v>11326.797597861867</v>
          </cell>
          <cell r="BF76">
            <v>22172.790015190829</v>
          </cell>
          <cell r="BG76">
            <v>4434.558003038167</v>
          </cell>
          <cell r="BH76">
            <v>0</v>
          </cell>
          <cell r="BI76">
            <v>11326.797597861867</v>
          </cell>
          <cell r="BN76">
            <v>1732.372075635707</v>
          </cell>
          <cell r="BO76">
            <v>1248.2631208570554</v>
          </cell>
          <cell r="BP76">
            <v>-2742.0545945760659</v>
          </cell>
        </row>
        <row r="77">
          <cell r="A77">
            <v>2050</v>
          </cell>
          <cell r="B77">
            <v>28</v>
          </cell>
          <cell r="W77">
            <v>120906.05450691674</v>
          </cell>
          <cell r="AC77">
            <v>24144.675627253928</v>
          </cell>
          <cell r="AD77">
            <v>106330.22095447482</v>
          </cell>
          <cell r="AP77">
            <v>263891.9208405487</v>
          </cell>
          <cell r="AS77">
            <v>258614.08242373774</v>
          </cell>
          <cell r="AX77">
            <v>31313.100916688669</v>
          </cell>
          <cell r="BB77">
            <v>12532.359878712399</v>
          </cell>
          <cell r="BC77">
            <v>11519.353157025518</v>
          </cell>
          <cell r="BF77">
            <v>22616.245815494647</v>
          </cell>
          <cell r="BG77">
            <v>4523.2491630989307</v>
          </cell>
          <cell r="BH77">
            <v>0</v>
          </cell>
          <cell r="BI77">
            <v>11519.353157025518</v>
          </cell>
          <cell r="BN77">
            <v>1788.8092704753728</v>
          </cell>
          <cell r="BO77">
            <v>1278.0392238587401</v>
          </cell>
          <cell r="BP77">
            <v>-1163.9211354867739</v>
          </cell>
        </row>
        <row r="78">
          <cell r="A78">
            <v>2051</v>
          </cell>
          <cell r="B78">
            <v>29</v>
          </cell>
          <cell r="W78">
            <v>120906.05450691671</v>
          </cell>
          <cell r="AC78">
            <v>22693.254944058983</v>
          </cell>
          <cell r="AD78">
            <v>106330.22095447482</v>
          </cell>
          <cell r="AP78">
            <v>267058.62389063527</v>
          </cell>
          <cell r="AS78">
            <v>261717.45141282256</v>
          </cell>
          <cell r="AX78">
            <v>32095.928439605883</v>
          </cell>
          <cell r="BB78">
            <v>12745.409996650509</v>
          </cell>
          <cell r="BC78">
            <v>11715.182160694951</v>
          </cell>
          <cell r="BF78">
            <v>23068.570731804539</v>
          </cell>
          <cell r="BG78">
            <v>4613.7141463609096</v>
          </cell>
          <cell r="BH78">
            <v>0</v>
          </cell>
          <cell r="BI78">
            <v>11715.182160694951</v>
          </cell>
          <cell r="BN78">
            <v>1845.7172352273076</v>
          </cell>
          <cell r="BO78">
            <v>1307.8868193856526</v>
          </cell>
          <cell r="BP78">
            <v>0</v>
          </cell>
        </row>
        <row r="79">
          <cell r="A79">
            <v>2052</v>
          </cell>
          <cell r="B79">
            <v>30</v>
          </cell>
          <cell r="W79">
            <v>120906.05450691668</v>
          </cell>
          <cell r="AC79">
            <v>21220.062950616124</v>
          </cell>
          <cell r="AD79">
            <v>106330.22095447482</v>
          </cell>
          <cell r="AP79">
            <v>270263.32737732289</v>
          </cell>
          <cell r="AS79">
            <v>264858.06082977646</v>
          </cell>
          <cell r="AX79">
            <v>32898.326650596027</v>
          </cell>
          <cell r="BB79">
            <v>12962.081966593567</v>
          </cell>
          <cell r="BC79">
            <v>11914.340257426764</v>
          </cell>
          <cell r="BF79">
            <v>23529.94214644063</v>
          </cell>
          <cell r="BG79">
            <v>4705.9884292881279</v>
          </cell>
          <cell r="BH79">
            <v>0</v>
          </cell>
          <cell r="BI79">
            <v>11914.340257426764</v>
          </cell>
          <cell r="BN79">
            <v>1903.096207527313</v>
          </cell>
          <cell r="BO79">
            <v>1337.8001667756273</v>
          </cell>
          <cell r="BP79">
            <v>0</v>
          </cell>
        </row>
        <row r="80">
          <cell r="A80">
            <v>2053</v>
          </cell>
          <cell r="B80">
            <v>31</v>
          </cell>
          <cell r="W80">
            <v>120906.05450691657</v>
          </cell>
          <cell r="AC80">
            <v>19724.773077271613</v>
          </cell>
          <cell r="AD80">
            <v>106330.22095447482</v>
          </cell>
          <cell r="AP80">
            <v>273506.48730585078</v>
          </cell>
          <cell r="AS80">
            <v>268036.35755973379</v>
          </cell>
          <cell r="AX80">
            <v>33720.784816860927</v>
          </cell>
          <cell r="BB80">
            <v>13182.437360025657</v>
          </cell>
          <cell r="BC80">
            <v>12116.884041803018</v>
          </cell>
          <cell r="BF80">
            <v>24000.540989369441</v>
          </cell>
          <cell r="BG80">
            <v>4800.1081978738903</v>
          </cell>
          <cell r="BH80">
            <v>0</v>
          </cell>
          <cell r="BI80">
            <v>12116.884041803018</v>
          </cell>
          <cell r="BN80">
            <v>1960.9462911516575</v>
          </cell>
          <cell r="BO80">
            <v>1367.7733020171686</v>
          </cell>
          <cell r="BP80">
            <v>0</v>
          </cell>
        </row>
        <row r="81">
          <cell r="A81">
            <v>2054</v>
          </cell>
          <cell r="B81">
            <v>32</v>
          </cell>
          <cell r="W81">
            <v>120906.05450691652</v>
          </cell>
          <cell r="AC81">
            <v>18207.053855826933</v>
          </cell>
          <cell r="AD81">
            <v>106330.22095447482</v>
          </cell>
          <cell r="AP81">
            <v>276788.56515352096</v>
          </cell>
          <cell r="AS81">
            <v>271252.79385045054</v>
          </cell>
          <cell r="AX81">
            <v>34563.804437282452</v>
          </cell>
          <cell r="BB81">
            <v>13406.538795146093</v>
          </cell>
          <cell r="BC81">
            <v>12322.871070513667</v>
          </cell>
          <cell r="BF81">
            <v>24480.55180915683</v>
          </cell>
          <cell r="BG81">
            <v>4896.1103618313682</v>
          </cell>
          <cell r="BH81">
            <v>0</v>
          </cell>
          <cell r="BI81">
            <v>12322.871070513667</v>
          </cell>
          <cell r="BN81">
            <v>2019.2674510172153</v>
          </cell>
          <cell r="BO81">
            <v>1397.800031410371</v>
          </cell>
          <cell r="BP81">
            <v>0</v>
          </cell>
        </row>
        <row r="82">
          <cell r="A82">
            <v>2055</v>
          </cell>
          <cell r="B82">
            <v>33</v>
          </cell>
          <cell r="W82">
            <v>120906.05450691644</v>
          </cell>
          <cell r="AC82">
            <v>16666.568846060592</v>
          </cell>
          <cell r="AD82">
            <v>106330.22095447482</v>
          </cell>
          <cell r="AP82">
            <v>280110.02793536324</v>
          </cell>
          <cell r="AS82">
            <v>274507.82737665594</v>
          </cell>
          <cell r="AX82">
            <v>35427.899548214511</v>
          </cell>
          <cell r="BB82">
            <v>13634.449954663574</v>
          </cell>
          <cell r="BC82">
            <v>12532.359878712399</v>
          </cell>
          <cell r="BF82">
            <v>24970.162845339968</v>
          </cell>
          <cell r="BG82">
            <v>4994.0325690679956</v>
          </cell>
          <cell r="BH82">
            <v>0</v>
          </cell>
          <cell r="BI82">
            <v>12532.359878712399</v>
          </cell>
          <cell r="BN82">
            <v>2078.0595080380158</v>
          </cell>
          <cell r="BO82">
            <v>1427.8739250642384</v>
          </cell>
          <cell r="BP82">
            <v>0</v>
          </cell>
        </row>
        <row r="83">
          <cell r="A83">
            <v>2056</v>
          </cell>
          <cell r="B83">
            <v>34</v>
          </cell>
          <cell r="W83">
            <v>120906.05450691633</v>
          </cell>
          <cell r="AC83">
            <v>15102.976561147756</v>
          </cell>
          <cell r="AD83">
            <v>106330.22095447482</v>
          </cell>
          <cell r="AP83">
            <v>283471.34827058762</v>
          </cell>
          <cell r="AS83">
            <v>277801.92130517587</v>
          </cell>
          <cell r="AX83">
            <v>36313.597036919869</v>
          </cell>
          <cell r="BB83">
            <v>13866.235603892854</v>
          </cell>
          <cell r="BC83">
            <v>12745.409996650509</v>
          </cell>
          <cell r="BF83">
            <v>25469.566102246768</v>
          </cell>
          <cell r="BG83">
            <v>5093.9132204493553</v>
          </cell>
          <cell r="BH83">
            <v>0</v>
          </cell>
          <cell r="BI83">
            <v>12745.409996650509</v>
          </cell>
          <cell r="BN83">
            <v>2137.322133834431</v>
          </cell>
          <cell r="BO83">
            <v>1457.9883102262838</v>
          </cell>
          <cell r="BP83">
            <v>0</v>
          </cell>
        </row>
        <row r="84">
          <cell r="A84">
            <v>2057</v>
          </cell>
          <cell r="B84">
            <v>35</v>
          </cell>
          <cell r="W84">
            <v>120906.0545069162</v>
          </cell>
          <cell r="AC84">
            <v>13515.930391961227</v>
          </cell>
          <cell r="AD84">
            <v>106330.22095447482</v>
          </cell>
          <cell r="AP84">
            <v>286873.00444983464</v>
          </cell>
          <cell r="AS84">
            <v>281135.54436083796</v>
          </cell>
          <cell r="AX84">
            <v>37221.436962842861</v>
          </cell>
          <cell r="BB84">
            <v>14101.961609159031</v>
          </cell>
          <cell r="BC84">
            <v>12962.081966593567</v>
          </cell>
          <cell r="BF84">
            <v>25978.957424291704</v>
          </cell>
          <cell r="BG84">
            <v>5195.7914848583423</v>
          </cell>
          <cell r="BH84">
            <v>0</v>
          </cell>
          <cell r="BI84">
            <v>12962.081966593567</v>
          </cell>
          <cell r="BN84">
            <v>2197.0548452911394</v>
          </cell>
          <cell r="BO84">
            <v>1488.1362644402884</v>
          </cell>
          <cell r="BP84">
            <v>0</v>
          </cell>
        </row>
        <row r="85">
          <cell r="A85">
            <v>2058</v>
          </cell>
          <cell r="B85">
            <v>36</v>
          </cell>
          <cell r="W85">
            <v>120906.054506916</v>
          </cell>
          <cell r="AC85">
            <v>11905.0785302369</v>
          </cell>
          <cell r="AD85">
            <v>106330.22095447482</v>
          </cell>
          <cell r="AP85">
            <v>290315.48050323268</v>
          </cell>
          <cell r="AS85">
            <v>284509.17089316802</v>
          </cell>
          <cell r="AX85">
            <v>38151.972886913929</v>
          </cell>
          <cell r="BB85">
            <v>14341.694956514733</v>
          </cell>
          <cell r="BC85">
            <v>13182.437360025657</v>
          </cell>
          <cell r="BF85">
            <v>26498.536572777539</v>
          </cell>
          <cell r="BG85">
            <v>5299.7073145555096</v>
          </cell>
          <cell r="BH85">
            <v>0</v>
          </cell>
          <cell r="BI85">
            <v>13182.437360025657</v>
          </cell>
          <cell r="BN85">
            <v>2257.2569989599056</v>
          </cell>
          <cell r="BO85">
            <v>1518.310608527913</v>
          </cell>
          <cell r="BP85">
            <v>0</v>
          </cell>
        </row>
        <row r="86">
          <cell r="A86">
            <v>2059</v>
          </cell>
          <cell r="B86">
            <v>37</v>
          </cell>
          <cell r="W86">
            <v>120906.0545069158</v>
          </cell>
          <cell r="AC86">
            <v>10270.063890586714</v>
          </cell>
          <cell r="AD86">
            <v>106330.22095447482</v>
          </cell>
          <cell r="AP86">
            <v>293799.26626927149</v>
          </cell>
          <cell r="AS86">
            <v>287923.28094388609</v>
          </cell>
          <cell r="AX86">
            <v>39105.772209086776</v>
          </cell>
          <cell r="BB86">
            <v>14585.503770775482</v>
          </cell>
          <cell r="BC86">
            <v>13406.538795146093</v>
          </cell>
          <cell r="BF86">
            <v>27028.507304233091</v>
          </cell>
          <cell r="BG86">
            <v>5405.7014608466197</v>
          </cell>
          <cell r="BH86">
            <v>0</v>
          </cell>
          <cell r="BI86">
            <v>13406.538795146093</v>
          </cell>
          <cell r="BN86">
            <v>2317.9277853030758</v>
          </cell>
          <cell r="BO86">
            <v>1548.5038993897681</v>
          </cell>
          <cell r="BP86">
            <v>0</v>
          </cell>
        </row>
        <row r="87">
          <cell r="A87">
            <v>2060</v>
          </cell>
          <cell r="B87">
            <v>38</v>
          </cell>
          <cell r="W87">
            <v>120906.05450691567</v>
          </cell>
          <cell r="AC87">
            <v>8610.5240313417798</v>
          </cell>
          <cell r="AD87">
            <v>106330.22095447482</v>
          </cell>
          <cell r="AP87">
            <v>297324.85746450274</v>
          </cell>
          <cell r="AS87">
            <v>291378.36031521269</v>
          </cell>
          <cell r="AX87">
            <v>40083.416514313947</v>
          </cell>
          <cell r="BB87">
            <v>14833.457334878663</v>
          </cell>
          <cell r="BC87">
            <v>13634.449954663574</v>
          </cell>
          <cell r="BF87">
            <v>27569.077450317753</v>
          </cell>
          <cell r="BG87">
            <v>5513.8154900635518</v>
          </cell>
          <cell r="BH87">
            <v>0</v>
          </cell>
          <cell r="BI87">
            <v>13634.449954663574</v>
          </cell>
          <cell r="BN87">
            <v>2379.0662227736343</v>
          </cell>
          <cell r="BO87">
            <v>1578.7084226214754</v>
          </cell>
          <cell r="BP87">
            <v>0</v>
          </cell>
        </row>
        <row r="88">
          <cell r="A88">
            <v>2061</v>
          </cell>
          <cell r="B88">
            <v>39</v>
          </cell>
          <cell r="W88">
            <v>120906.0545069152</v>
          </cell>
          <cell r="AC88">
            <v>6926.0910742081705</v>
          </cell>
          <cell r="AD88">
            <v>106330.22095447482</v>
          </cell>
          <cell r="AP88">
            <v>300892.75575407676</v>
          </cell>
          <cell r="AS88">
            <v>294874.90063899523</v>
          </cell>
          <cell r="AX88">
            <v>41085.50192717179</v>
          </cell>
          <cell r="BB88">
            <v>15085.6261095716</v>
          </cell>
          <cell r="BC88">
            <v>13866.235603892854</v>
          </cell>
          <cell r="BF88">
            <v>28120.45899932411</v>
          </cell>
          <cell r="BG88">
            <v>5624.0917998648229</v>
          </cell>
          <cell r="BH88">
            <v>0</v>
          </cell>
          <cell r="BI88">
            <v>13866.235603892854</v>
          </cell>
          <cell r="BN88">
            <v>2440.6711517275535</v>
          </cell>
          <cell r="BO88">
            <v>1608.9161849401212</v>
          </cell>
          <cell r="BP88">
            <v>0</v>
          </cell>
        </row>
        <row r="89">
          <cell r="A89">
            <v>2062</v>
          </cell>
          <cell r="B89">
            <v>40</v>
          </cell>
          <cell r="W89">
            <v>120906.05450691459</v>
          </cell>
          <cell r="AC89">
            <v>5216.391622717566</v>
          </cell>
          <cell r="AD89">
            <v>106330.22095447482</v>
          </cell>
          <cell r="AP89">
            <v>304503.4688231257</v>
          </cell>
          <cell r="AS89">
            <v>298413.39944666321</v>
          </cell>
          <cell r="AX89">
            <v>42112.639475351083</v>
          </cell>
          <cell r="BB89">
            <v>15342.081753434315</v>
          </cell>
          <cell r="BC89">
            <v>14101.961609159031</v>
          </cell>
          <cell r="BF89">
            <v>28682.868179310593</v>
          </cell>
          <cell r="BG89">
            <v>5736.5736358621198</v>
          </cell>
          <cell r="BH89">
            <v>0</v>
          </cell>
          <cell r="BI89">
            <v>14101.961609159031</v>
          </cell>
          <cell r="BN89">
            <v>2502.7412281640209</v>
          </cell>
          <cell r="BO89">
            <v>1639.1189064163361</v>
          </cell>
          <cell r="BP89">
            <v>0</v>
          </cell>
        </row>
        <row r="90">
          <cell r="A90">
            <v>2063</v>
          </cell>
          <cell r="B90">
            <v>41</v>
          </cell>
          <cell r="W90">
            <v>55729.705426918787</v>
          </cell>
          <cell r="AC90">
            <v>3481.0466794546192</v>
          </cell>
          <cell r="AD90">
            <v>-1181.4468994920414</v>
          </cell>
          <cell r="AP90">
            <v>308157.51044900325</v>
          </cell>
          <cell r="AS90">
            <v>301994.36024002318</v>
          </cell>
          <cell r="AX90">
            <v>43165.455462234859</v>
          </cell>
          <cell r="BB90">
            <v>15602.897143242697</v>
          </cell>
          <cell r="BC90">
            <v>14341.694956514733</v>
          </cell>
          <cell r="BF90">
            <v>29256.525542896805</v>
          </cell>
          <cell r="BG90">
            <v>5851.3051085793622</v>
          </cell>
          <cell r="BH90">
            <v>0</v>
          </cell>
          <cell r="BI90">
            <v>14341.694956514733</v>
          </cell>
          <cell r="BN90">
            <v>3875.4757415120553</v>
          </cell>
          <cell r="BO90">
            <v>2899.0504479788419</v>
          </cell>
          <cell r="BP90">
            <v>0</v>
          </cell>
        </row>
        <row r="91">
          <cell r="A91">
            <v>2064</v>
          </cell>
          <cell r="B91">
            <v>42</v>
          </cell>
          <cell r="W91">
            <v>10748.844794245771</v>
          </cell>
          <cell r="AC91">
            <v>2697.3167982426621</v>
          </cell>
          <cell r="AD91">
            <v>0</v>
          </cell>
          <cell r="AP91">
            <v>311855.40057439124</v>
          </cell>
          <cell r="AS91">
            <v>305618.29256290343</v>
          </cell>
          <cell r="AX91">
            <v>44244.591848790726</v>
          </cell>
          <cell r="BB91">
            <v>15868.146394677822</v>
          </cell>
          <cell r="BC91">
            <v>14585.503770775482</v>
          </cell>
          <cell r="BF91">
            <v>29841.656053754741</v>
          </cell>
          <cell r="BG91">
            <v>5968.3312107509491</v>
          </cell>
          <cell r="BH91">
            <v>0</v>
          </cell>
          <cell r="BI91">
            <v>14585.503770775482</v>
          </cell>
          <cell r="BN91">
            <v>3905.6273633337082</v>
          </cell>
          <cell r="BO91">
            <v>3777.9125449921839</v>
          </cell>
          <cell r="BP91">
            <v>0</v>
          </cell>
        </row>
        <row r="92">
          <cell r="A92">
            <v>2065</v>
          </cell>
          <cell r="B92">
            <v>43</v>
          </cell>
          <cell r="W92">
            <v>10748.844794245766</v>
          </cell>
          <cell r="AC92">
            <v>2576.5438783026157</v>
          </cell>
          <cell r="AD92">
            <v>0</v>
          </cell>
          <cell r="AP92">
            <v>315597.66538128396</v>
          </cell>
          <cell r="AS92">
            <v>309285.7120736583</v>
          </cell>
          <cell r="AX92">
            <v>45350.706645010483</v>
          </cell>
          <cell r="BB92">
            <v>16137.904883387344</v>
          </cell>
          <cell r="BC92">
            <v>14833.457334878663</v>
          </cell>
          <cell r="BF92">
            <v>30438.489174829836</v>
          </cell>
          <cell r="BG92">
            <v>6087.6978349659685</v>
          </cell>
          <cell r="BH92">
            <v>0</v>
          </cell>
          <cell r="BI92">
            <v>14833.457334878663</v>
          </cell>
          <cell r="BN92">
            <v>3937.6296161728687</v>
          </cell>
          <cell r="BO92">
            <v>3808.0474771646714</v>
          </cell>
          <cell r="BP92">
            <v>0</v>
          </cell>
        </row>
        <row r="93">
          <cell r="A93">
            <v>2066</v>
          </cell>
          <cell r="B93">
            <v>44</v>
          </cell>
          <cell r="W93">
            <v>10748.844794245759</v>
          </cell>
          <cell r="AC93">
            <v>2453.9593645634686</v>
          </cell>
          <cell r="AD93">
            <v>0</v>
          </cell>
          <cell r="AP93">
            <v>319384.83736585936</v>
          </cell>
          <cell r="AS93">
            <v>312997.14061854215</v>
          </cell>
          <cell r="AX93">
            <v>46484.474311135738</v>
          </cell>
          <cell r="BB93">
            <v>16412.249266404928</v>
          </cell>
          <cell r="BC93">
            <v>15085.6261095716</v>
          </cell>
          <cell r="BF93">
            <v>31047.258958326434</v>
          </cell>
          <cell r="BG93">
            <v>6209.4517916652876</v>
          </cell>
          <cell r="BH93">
            <v>0</v>
          </cell>
          <cell r="BI93">
            <v>15085.6261095716</v>
          </cell>
          <cell r="BN93">
            <v>3969.6178665367224</v>
          </cell>
          <cell r="BO93">
            <v>3838.1412198791954</v>
          </cell>
          <cell r="BP93">
            <v>0</v>
          </cell>
        </row>
        <row r="94">
          <cell r="A94">
            <v>2067</v>
          </cell>
          <cell r="B94">
            <v>45</v>
          </cell>
          <cell r="W94">
            <v>10748.844794245755</v>
          </cell>
          <cell r="AC94">
            <v>2329.5360831182343</v>
          </cell>
          <cell r="AD94">
            <v>0</v>
          </cell>
          <cell r="AP94">
            <v>323217.45541424968</v>
          </cell>
          <cell r="AS94">
            <v>316753.1063059647</v>
          </cell>
          <cell r="AX94">
            <v>47646.586168914131</v>
          </cell>
          <cell r="BB94">
            <v>16691.257503933812</v>
          </cell>
          <cell r="BC94">
            <v>15342.081753434315</v>
          </cell>
          <cell r="BF94">
            <v>31668.204137492965</v>
          </cell>
          <cell r="BG94">
            <v>6333.6408274985934</v>
          </cell>
          <cell r="BH94">
            <v>0</v>
          </cell>
          <cell r="BI94">
            <v>15342.081753434315</v>
          </cell>
          <cell r="BN94">
            <v>4001.5826714152258</v>
          </cell>
          <cell r="BO94">
            <v>3868.1839363090367</v>
          </cell>
          <cell r="BP94">
            <v>0</v>
          </cell>
        </row>
        <row r="95">
          <cell r="A95">
            <v>2068</v>
          </cell>
          <cell r="B95">
            <v>46</v>
          </cell>
          <cell r="W95">
            <v>10748.844794245755</v>
          </cell>
          <cell r="AC95">
            <v>2203.2464524513211</v>
          </cell>
          <cell r="AD95">
            <v>0</v>
          </cell>
          <cell r="AP95">
            <v>327096.06487922068</v>
          </cell>
          <cell r="AS95">
            <v>320554.14358163625</v>
          </cell>
          <cell r="AX95">
            <v>48837.750823136979</v>
          </cell>
          <cell r="BB95">
            <v>16975.008881500686</v>
          </cell>
          <cell r="BC95">
            <v>15602.897143242697</v>
          </cell>
          <cell r="BF95">
            <v>32301.568220242825</v>
          </cell>
          <cell r="BG95">
            <v>6460.313644048565</v>
          </cell>
          <cell r="BH95">
            <v>0</v>
          </cell>
          <cell r="BI95">
            <v>15602.897143242697</v>
          </cell>
          <cell r="BN95">
            <v>4033.5142558538842</v>
          </cell>
          <cell r="BO95">
            <v>3898.1654520135744</v>
          </cell>
          <cell r="BP95">
            <v>0</v>
          </cell>
        </row>
        <row r="96">
          <cell r="A96">
            <v>2069</v>
          </cell>
          <cell r="B96">
            <v>47</v>
          </cell>
          <cell r="W96">
            <v>10748.844794245748</v>
          </cell>
          <cell r="AC96">
            <v>2075.0624773244044</v>
          </cell>
          <cell r="AD96">
            <v>0</v>
          </cell>
          <cell r="AP96">
            <v>331021.21765777131</v>
          </cell>
          <cell r="AS96">
            <v>324400.79330461589</v>
          </cell>
          <cell r="AX96">
            <v>50058.694593715394</v>
          </cell>
          <cell r="BB96">
            <v>17263.584032486197</v>
          </cell>
          <cell r="BC96">
            <v>15868.146394677822</v>
          </cell>
          <cell r="BF96">
            <v>32947.59958464768</v>
          </cell>
          <cell r="BG96">
            <v>6589.5199169295365</v>
          </cell>
          <cell r="BH96">
            <v>0</v>
          </cell>
          <cell r="BI96">
            <v>15868.146394677822</v>
          </cell>
          <cell r="BN96">
            <v>4065.4025037643896</v>
          </cell>
          <cell r="BO96">
            <v>3928.0752456679188</v>
          </cell>
          <cell r="BP96">
            <v>0</v>
          </cell>
        </row>
        <row r="97">
          <cell r="A97">
            <v>2070</v>
          </cell>
          <cell r="B97">
            <v>48</v>
          </cell>
          <cell r="W97">
            <v>10748.844794245739</v>
          </cell>
          <cell r="AC97">
            <v>1944.9557425705843</v>
          </cell>
          <cell r="AD97">
            <v>0</v>
          </cell>
          <cell r="AP97">
            <v>334993.47226966458</v>
          </cell>
          <cell r="AS97">
            <v>328293.60282427131</v>
          </cell>
          <cell r="AX97">
            <v>51310.161958558274</v>
          </cell>
          <cell r="BB97">
            <v>17557.064961038461</v>
          </cell>
          <cell r="BC97">
            <v>16137.904883387344</v>
          </cell>
          <cell r="BF97">
            <v>33606.551576340637</v>
          </cell>
          <cell r="BG97">
            <v>6721.3103152681269</v>
          </cell>
          <cell r="BH97">
            <v>0</v>
          </cell>
          <cell r="BI97">
            <v>16137.904883387344</v>
          </cell>
          <cell r="BN97">
            <v>4097.2369484999099</v>
          </cell>
          <cell r="BO97">
            <v>3957.9024395560605</v>
          </cell>
          <cell r="BP97">
            <v>0</v>
          </cell>
        </row>
        <row r="98">
          <cell r="A98">
            <v>2071</v>
          </cell>
          <cell r="B98">
            <v>49</v>
          </cell>
          <cell r="W98">
            <v>10748.844794245733</v>
          </cell>
          <cell r="AC98">
            <v>1812.8974067954575</v>
          </cell>
          <cell r="AD98">
            <v>0</v>
          </cell>
          <cell r="AP98">
            <v>339013.3939369006</v>
          </cell>
          <cell r="AS98">
            <v>332233.1260581626</v>
          </cell>
          <cell r="AX98">
            <v>52592.916007522224</v>
          </cell>
          <cell r="BB98">
            <v>17855.535065376112</v>
          </cell>
          <cell r="BC98">
            <v>16412.249266404928</v>
          </cell>
          <cell r="BF98">
            <v>34278.682607867449</v>
          </cell>
          <cell r="BG98">
            <v>6855.7365215734899</v>
          </cell>
          <cell r="BH98">
            <v>0</v>
          </cell>
          <cell r="BI98">
            <v>16412.249266404928</v>
          </cell>
          <cell r="BN98">
            <v>4129.0067631892052</v>
          </cell>
          <cell r="BO98">
            <v>3987.6357898216752</v>
          </cell>
          <cell r="BP98">
            <v>0</v>
          </cell>
        </row>
        <row r="117">
          <cell r="U117">
            <v>4930313.0216546664</v>
          </cell>
          <cell r="AC117">
            <v>1280227.3138165169</v>
          </cell>
          <cell r="AD117">
            <v>4253208.8381789969</v>
          </cell>
          <cell r="BN117">
            <v>2676.5336911765899</v>
          </cell>
          <cell r="BO117">
            <v>2449.4699105028876</v>
          </cell>
          <cell r="BP117">
            <v>-134434.7076754671</v>
          </cell>
        </row>
      </sheetData>
      <sheetData sheetId="26">
        <row r="16">
          <cell r="P16" t="str">
            <v>Auto fi. par lgt</v>
          </cell>
          <cell r="R16" t="str">
            <v>Auto fi requis</v>
          </cell>
        </row>
        <row r="20">
          <cell r="B20">
            <v>2023</v>
          </cell>
          <cell r="F20">
            <v>3527.7462285965612</v>
          </cell>
          <cell r="P20">
            <v>3575.2082654607743</v>
          </cell>
          <cell r="R20">
            <v>1300</v>
          </cell>
        </row>
        <row r="21">
          <cell r="B21">
            <v>2024</v>
          </cell>
          <cell r="P21">
            <v>1706.4751654128129</v>
          </cell>
          <cell r="R21">
            <v>1300</v>
          </cell>
        </row>
        <row r="22">
          <cell r="B22">
            <v>2025</v>
          </cell>
          <cell r="P22">
            <v>811.78647057187334</v>
          </cell>
          <cell r="R22">
            <v>1300</v>
          </cell>
        </row>
        <row r="23">
          <cell r="B23">
            <v>2026</v>
          </cell>
          <cell r="P23">
            <v>1065.1383081675519</v>
          </cell>
          <cell r="R23">
            <v>1300</v>
          </cell>
        </row>
        <row r="24">
          <cell r="B24">
            <v>2027</v>
          </cell>
          <cell r="P24">
            <v>1102.7480244029782</v>
          </cell>
          <cell r="R24">
            <v>1300</v>
          </cell>
        </row>
        <row r="25">
          <cell r="B25">
            <v>2028</v>
          </cell>
          <cell r="P25">
            <v>990.75811924922937</v>
          </cell>
          <cell r="R25">
            <v>1300</v>
          </cell>
        </row>
        <row r="26">
          <cell r="B26">
            <v>2029</v>
          </cell>
          <cell r="P26">
            <v>1026.6223784899564</v>
          </cell>
          <cell r="R26">
            <v>1300</v>
          </cell>
        </row>
        <row r="27">
          <cell r="B27">
            <v>2030</v>
          </cell>
          <cell r="P27">
            <v>1062.8512629630179</v>
          </cell>
          <cell r="R27">
            <v>1300</v>
          </cell>
        </row>
        <row r="28">
          <cell r="B28">
            <v>2031</v>
          </cell>
          <cell r="P28">
            <v>1099.4478715036321</v>
          </cell>
          <cell r="R28">
            <v>1300</v>
          </cell>
        </row>
        <row r="29">
          <cell r="B29">
            <v>2032</v>
          </cell>
          <cell r="P29">
            <v>1136.4153152499352</v>
          </cell>
          <cell r="R29">
            <v>1300</v>
          </cell>
        </row>
        <row r="30">
          <cell r="B30">
            <v>2033</v>
          </cell>
          <cell r="P30">
            <v>1173.7567173040161</v>
          </cell>
          <cell r="R30">
            <v>1300</v>
          </cell>
        </row>
        <row r="31">
          <cell r="B31">
            <v>2034</v>
          </cell>
          <cell r="P31">
            <v>1211.4752123793246</v>
          </cell>
          <cell r="R31">
            <v>1300</v>
          </cell>
        </row>
        <row r="32">
          <cell r="B32">
            <v>2035</v>
          </cell>
          <cell r="P32">
            <v>1249.5739464341259</v>
          </cell>
          <cell r="R32">
            <v>1300</v>
          </cell>
        </row>
        <row r="33">
          <cell r="B33">
            <v>2036</v>
          </cell>
          <cell r="P33">
            <v>1288.0560762906339</v>
          </cell>
          <cell r="R33">
            <v>1300</v>
          </cell>
        </row>
        <row r="34">
          <cell r="B34">
            <v>2037</v>
          </cell>
          <cell r="P34">
            <v>1326.9247692394536</v>
          </cell>
          <cell r="R34">
            <v>1300</v>
          </cell>
        </row>
        <row r="35">
          <cell r="B35">
            <v>2038</v>
          </cell>
          <cell r="P35">
            <v>1366.1832026289489</v>
          </cell>
          <cell r="R35">
            <v>1300</v>
          </cell>
        </row>
        <row r="36">
          <cell r="B36">
            <v>2039</v>
          </cell>
          <cell r="P36">
            <v>1405.8345634391842</v>
          </cell>
          <cell r="R36">
            <v>1300</v>
          </cell>
        </row>
        <row r="37">
          <cell r="B37">
            <v>2040</v>
          </cell>
          <cell r="P37">
            <v>1445.8820478400087</v>
          </cell>
          <cell r="R37">
            <v>1300</v>
          </cell>
        </row>
        <row r="38">
          <cell r="B38">
            <v>2041</v>
          </cell>
          <cell r="P38">
            <v>1486.3288607329025</v>
          </cell>
          <cell r="R38">
            <v>1300</v>
          </cell>
        </row>
        <row r="39">
          <cell r="B39">
            <v>2042</v>
          </cell>
          <cell r="P39">
            <v>1527.1782152761775</v>
          </cell>
          <cell r="R39">
            <v>1300</v>
          </cell>
        </row>
        <row r="40">
          <cell r="B40">
            <v>2043</v>
          </cell>
          <cell r="P40">
            <v>1568.4333323930996</v>
          </cell>
          <cell r="R40">
            <v>1300</v>
          </cell>
        </row>
        <row r="41">
          <cell r="B41">
            <v>2044</v>
          </cell>
          <cell r="P41">
            <v>1610.0974402625161</v>
          </cell>
          <cell r="R41">
            <v>1300</v>
          </cell>
        </row>
        <row r="42">
          <cell r="B42">
            <v>2045</v>
          </cell>
          <cell r="P42">
            <v>1652.1737737915521</v>
          </cell>
          <cell r="R42">
            <v>1300</v>
          </cell>
        </row>
        <row r="43">
          <cell r="B43">
            <v>2046</v>
          </cell>
          <cell r="P43">
            <v>1694.6655740699036</v>
          </cell>
          <cell r="R43">
            <v>1300</v>
          </cell>
        </row>
        <row r="44">
          <cell r="B44">
            <v>2047</v>
          </cell>
          <cell r="P44">
            <v>1737.576087805309</v>
          </cell>
          <cell r="R44">
            <v>1300</v>
          </cell>
        </row>
        <row r="45">
          <cell r="B45">
            <v>2048</v>
          </cell>
          <cell r="P45">
            <v>1218.5640338728899</v>
          </cell>
          <cell r="R45">
            <v>1300</v>
          </cell>
        </row>
        <row r="46">
          <cell r="B46">
            <v>2049</v>
          </cell>
          <cell r="P46">
            <v>1248.2631208570554</v>
          </cell>
          <cell r="R46">
            <v>1300</v>
          </cell>
        </row>
        <row r="47">
          <cell r="B47">
            <v>2050</v>
          </cell>
          <cell r="P47">
            <v>1278.0392238587401</v>
          </cell>
          <cell r="R47">
            <v>1300</v>
          </cell>
        </row>
        <row r="48">
          <cell r="B48">
            <v>2051</v>
          </cell>
          <cell r="P48">
            <v>1307.8868193856526</v>
          </cell>
          <cell r="R48">
            <v>1300</v>
          </cell>
        </row>
        <row r="49">
          <cell r="B49">
            <v>2052</v>
          </cell>
          <cell r="P49">
            <v>1337.8001667756273</v>
          </cell>
          <cell r="R49">
            <v>1300</v>
          </cell>
        </row>
        <row r="50">
          <cell r="B50">
            <v>2053</v>
          </cell>
          <cell r="P50">
            <v>1367.7733020171686</v>
          </cell>
          <cell r="R50">
            <v>1300</v>
          </cell>
        </row>
        <row r="51">
          <cell r="B51">
            <v>2054</v>
          </cell>
          <cell r="P51">
            <v>1397.800031410371</v>
          </cell>
          <cell r="R51">
            <v>1300</v>
          </cell>
        </row>
        <row r="52">
          <cell r="B52">
            <v>2055</v>
          </cell>
          <cell r="P52">
            <v>1427.8739250642384</v>
          </cell>
          <cell r="R52">
            <v>1300</v>
          </cell>
        </row>
        <row r="53">
          <cell r="B53">
            <v>2056</v>
          </cell>
          <cell r="P53">
            <v>1457.9883102262838</v>
          </cell>
          <cell r="R53">
            <v>1300</v>
          </cell>
        </row>
        <row r="54">
          <cell r="B54">
            <v>2057</v>
          </cell>
          <cell r="P54">
            <v>1488.1362644402884</v>
          </cell>
          <cell r="R54">
            <v>1300</v>
          </cell>
        </row>
        <row r="55">
          <cell r="B55">
            <v>2058</v>
          </cell>
          <cell r="P55">
            <v>1518.310608527913</v>
          </cell>
          <cell r="R55">
            <v>1300</v>
          </cell>
        </row>
        <row r="56">
          <cell r="B56">
            <v>2059</v>
          </cell>
          <cell r="P56">
            <v>1548.5038993897681</v>
          </cell>
          <cell r="R56">
            <v>1300</v>
          </cell>
        </row>
        <row r="57">
          <cell r="B57">
            <v>2060</v>
          </cell>
          <cell r="P57">
            <v>1578.7084226214754</v>
          </cell>
          <cell r="R57">
            <v>1300</v>
          </cell>
        </row>
        <row r="58">
          <cell r="B58">
            <v>2061</v>
          </cell>
          <cell r="P58">
            <v>1608.9161849401212</v>
          </cell>
          <cell r="R58">
            <v>1300</v>
          </cell>
        </row>
        <row r="59">
          <cell r="B59">
            <v>2062</v>
          </cell>
          <cell r="P59">
            <v>1639.1189064163361</v>
          </cell>
          <cell r="R59">
            <v>1300</v>
          </cell>
        </row>
        <row r="60">
          <cell r="B60">
            <v>2063</v>
          </cell>
          <cell r="P60">
            <v>2899.0504479788419</v>
          </cell>
          <cell r="R60">
            <v>1300</v>
          </cell>
        </row>
        <row r="61">
          <cell r="B61">
            <v>2064</v>
          </cell>
          <cell r="P61">
            <v>3777.9125449921839</v>
          </cell>
          <cell r="R61">
            <v>1300</v>
          </cell>
        </row>
        <row r="62">
          <cell r="B62">
            <v>2065</v>
          </cell>
          <cell r="P62">
            <v>3808.0474771646714</v>
          </cell>
          <cell r="R62">
            <v>1300</v>
          </cell>
        </row>
        <row r="63">
          <cell r="B63">
            <v>2066</v>
          </cell>
          <cell r="P63">
            <v>3838.1412198791954</v>
          </cell>
          <cell r="R63">
            <v>1300</v>
          </cell>
        </row>
        <row r="64">
          <cell r="B64">
            <v>2067</v>
          </cell>
          <cell r="P64">
            <v>3868.1839363090367</v>
          </cell>
          <cell r="R64">
            <v>1300</v>
          </cell>
        </row>
        <row r="65">
          <cell r="B65">
            <v>2068</v>
          </cell>
          <cell r="P65">
            <v>3898.1654520135744</v>
          </cell>
          <cell r="R65">
            <v>1300</v>
          </cell>
        </row>
        <row r="66">
          <cell r="B66">
            <v>2069</v>
          </cell>
          <cell r="P66">
            <v>3928.0752456679188</v>
          </cell>
          <cell r="R66">
            <v>1300</v>
          </cell>
        </row>
        <row r="67">
          <cell r="B67">
            <v>2070</v>
          </cell>
          <cell r="P67">
            <v>3957.9024395560605</v>
          </cell>
          <cell r="R67">
            <v>1300</v>
          </cell>
        </row>
        <row r="68">
          <cell r="B68">
            <v>2071</v>
          </cell>
          <cell r="P68">
            <v>3987.6357898216752</v>
          </cell>
          <cell r="R68">
            <v>1300</v>
          </cell>
        </row>
      </sheetData>
      <sheetData sheetId="27">
        <row r="8">
          <cell r="F8" t="str">
            <v>Nb de LOGEMENTS :</v>
          </cell>
        </row>
        <row r="20">
          <cell r="F20" t="str">
            <v>CF référence :</v>
          </cell>
        </row>
      </sheetData>
      <sheetData sheetId="28">
        <row r="69">
          <cell r="E69">
            <v>0</v>
          </cell>
        </row>
      </sheetData>
      <sheetData sheetId="29">
        <row r="8">
          <cell r="F8" t="str">
            <v>Construction (hors PMR et stationnement)</v>
          </cell>
        </row>
        <row r="20">
          <cell r="F20" t="str">
            <v>Honoraires externes</v>
          </cell>
        </row>
      </sheetData>
      <sheetData sheetId="30">
        <row r="8">
          <cell r="F8">
            <v>44927</v>
          </cell>
        </row>
        <row r="12">
          <cell r="N12">
            <v>0</v>
          </cell>
        </row>
        <row r="20">
          <cell r="E20">
            <v>0</v>
          </cell>
          <cell r="F20">
            <v>0</v>
          </cell>
        </row>
      </sheetData>
      <sheetData sheetId="31">
        <row r="20">
          <cell r="F20">
            <v>0</v>
          </cell>
        </row>
      </sheetData>
      <sheetData sheetId="32"/>
      <sheetData sheetId="33"/>
      <sheetData sheetId="34">
        <row r="20">
          <cell r="F20" t="str">
            <v>Date de clôture LLTS</v>
          </cell>
        </row>
      </sheetData>
      <sheetData sheetId="35">
        <row r="20">
          <cell r="F20">
            <v>0</v>
          </cell>
        </row>
      </sheetData>
      <sheetData sheetId="36">
        <row r="20">
          <cell r="F20">
            <v>0</v>
          </cell>
        </row>
      </sheetData>
      <sheetData sheetId="37">
        <row r="20">
          <cell r="F20">
            <v>0</v>
          </cell>
        </row>
      </sheetData>
      <sheetData sheetId="38">
        <row r="8">
          <cell r="F8">
            <v>22910.70636996891</v>
          </cell>
        </row>
      </sheetData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36199-9482-4019-8ADC-43DA4D58D5C7}">
  <sheetPr>
    <tabColor rgb="FFFF0000"/>
    <pageSetUpPr fitToPage="1"/>
  </sheetPr>
  <dimension ref="A1:U98"/>
  <sheetViews>
    <sheetView tabSelected="1" view="pageBreakPreview" zoomScale="85" zoomScaleNormal="100" zoomScaleSheetLayoutView="85" workbookViewId="0">
      <selection activeCell="L3" sqref="L3"/>
    </sheetView>
  </sheetViews>
  <sheetFormatPr baseColWidth="10" defaultRowHeight="13.8" outlineLevelRow="1" outlineLevelCol="1"/>
  <cols>
    <col min="1" max="1" width="2.5546875" style="1" customWidth="1"/>
    <col min="2" max="2" width="5" style="2" customWidth="1"/>
    <col min="3" max="3" width="8.109375" style="2" customWidth="1"/>
    <col min="4" max="4" width="8.33203125" style="2" customWidth="1"/>
    <col min="5" max="5" width="8.6640625" style="2" customWidth="1"/>
    <col min="6" max="6" width="8.88671875" style="2" customWidth="1"/>
    <col min="7" max="7" width="10.109375" style="2" customWidth="1"/>
    <col min="8" max="8" width="11.44140625" style="2" customWidth="1"/>
    <col min="9" max="10" width="7.109375" style="2" customWidth="1"/>
    <col min="11" max="11" width="6.88671875" style="3" customWidth="1"/>
    <col min="12" max="12" width="11.109375" style="3" customWidth="1"/>
    <col min="13" max="13" width="7" style="4" customWidth="1"/>
    <col min="14" max="14" width="7.109375" style="5" customWidth="1"/>
    <col min="15" max="15" width="9.44140625" style="2" customWidth="1"/>
    <col min="16" max="16" width="17" style="2" customWidth="1"/>
    <col min="17" max="17" width="15" style="2" customWidth="1" outlineLevel="1"/>
    <col min="18" max="18" width="11.88671875" style="2" bestFit="1" customWidth="1"/>
    <col min="19" max="254" width="11.5546875" style="2"/>
    <col min="255" max="255" width="2.5546875" style="2" customWidth="1"/>
    <col min="256" max="256" width="5" style="2" customWidth="1"/>
    <col min="257" max="257" width="8.109375" style="2" customWidth="1"/>
    <col min="258" max="258" width="8.33203125" style="2" customWidth="1"/>
    <col min="259" max="259" width="8.6640625" style="2" customWidth="1"/>
    <col min="260" max="260" width="8.88671875" style="2" customWidth="1"/>
    <col min="261" max="261" width="10.109375" style="2" customWidth="1"/>
    <col min="262" max="262" width="8" style="2" customWidth="1"/>
    <col min="263" max="264" width="7.109375" style="2" customWidth="1"/>
    <col min="265" max="265" width="6.88671875" style="2" customWidth="1"/>
    <col min="266" max="266" width="6.109375" style="2" customWidth="1"/>
    <col min="267" max="267" width="7" style="2" customWidth="1"/>
    <col min="268" max="268" width="7.109375" style="2" customWidth="1"/>
    <col min="269" max="269" width="9.44140625" style="2" customWidth="1"/>
    <col min="270" max="270" width="10.88671875" style="2" bestFit="1" customWidth="1"/>
    <col min="271" max="273" width="0" style="2" hidden="1" customWidth="1"/>
    <col min="274" max="274" width="11.88671875" style="2" bestFit="1" customWidth="1"/>
    <col min="275" max="510" width="11.5546875" style="2"/>
    <col min="511" max="511" width="2.5546875" style="2" customWidth="1"/>
    <col min="512" max="512" width="5" style="2" customWidth="1"/>
    <col min="513" max="513" width="8.109375" style="2" customWidth="1"/>
    <col min="514" max="514" width="8.33203125" style="2" customWidth="1"/>
    <col min="515" max="515" width="8.6640625" style="2" customWidth="1"/>
    <col min="516" max="516" width="8.88671875" style="2" customWidth="1"/>
    <col min="517" max="517" width="10.109375" style="2" customWidth="1"/>
    <col min="518" max="518" width="8" style="2" customWidth="1"/>
    <col min="519" max="520" width="7.109375" style="2" customWidth="1"/>
    <col min="521" max="521" width="6.88671875" style="2" customWidth="1"/>
    <col min="522" max="522" width="6.109375" style="2" customWidth="1"/>
    <col min="523" max="523" width="7" style="2" customWidth="1"/>
    <col min="524" max="524" width="7.109375" style="2" customWidth="1"/>
    <col min="525" max="525" width="9.44140625" style="2" customWidth="1"/>
    <col min="526" max="526" width="10.88671875" style="2" bestFit="1" customWidth="1"/>
    <col min="527" max="529" width="0" style="2" hidden="1" customWidth="1"/>
    <col min="530" max="530" width="11.88671875" style="2" bestFit="1" customWidth="1"/>
    <col min="531" max="766" width="11.5546875" style="2"/>
    <col min="767" max="767" width="2.5546875" style="2" customWidth="1"/>
    <col min="768" max="768" width="5" style="2" customWidth="1"/>
    <col min="769" max="769" width="8.109375" style="2" customWidth="1"/>
    <col min="770" max="770" width="8.33203125" style="2" customWidth="1"/>
    <col min="771" max="771" width="8.6640625" style="2" customWidth="1"/>
    <col min="772" max="772" width="8.88671875" style="2" customWidth="1"/>
    <col min="773" max="773" width="10.109375" style="2" customWidth="1"/>
    <col min="774" max="774" width="8" style="2" customWidth="1"/>
    <col min="775" max="776" width="7.109375" style="2" customWidth="1"/>
    <col min="777" max="777" width="6.88671875" style="2" customWidth="1"/>
    <col min="778" max="778" width="6.109375" style="2" customWidth="1"/>
    <col min="779" max="779" width="7" style="2" customWidth="1"/>
    <col min="780" max="780" width="7.109375" style="2" customWidth="1"/>
    <col min="781" max="781" width="9.44140625" style="2" customWidth="1"/>
    <col min="782" max="782" width="10.88671875" style="2" bestFit="1" customWidth="1"/>
    <col min="783" max="785" width="0" style="2" hidden="1" customWidth="1"/>
    <col min="786" max="786" width="11.88671875" style="2" bestFit="1" customWidth="1"/>
    <col min="787" max="1022" width="11.5546875" style="2"/>
    <col min="1023" max="1023" width="2.5546875" style="2" customWidth="1"/>
    <col min="1024" max="1024" width="5" style="2" customWidth="1"/>
    <col min="1025" max="1025" width="8.109375" style="2" customWidth="1"/>
    <col min="1026" max="1026" width="8.33203125" style="2" customWidth="1"/>
    <col min="1027" max="1027" width="8.6640625" style="2" customWidth="1"/>
    <col min="1028" max="1028" width="8.88671875" style="2" customWidth="1"/>
    <col min="1029" max="1029" width="10.109375" style="2" customWidth="1"/>
    <col min="1030" max="1030" width="8" style="2" customWidth="1"/>
    <col min="1031" max="1032" width="7.109375" style="2" customWidth="1"/>
    <col min="1033" max="1033" width="6.88671875" style="2" customWidth="1"/>
    <col min="1034" max="1034" width="6.109375" style="2" customWidth="1"/>
    <col min="1035" max="1035" width="7" style="2" customWidth="1"/>
    <col min="1036" max="1036" width="7.109375" style="2" customWidth="1"/>
    <col min="1037" max="1037" width="9.44140625" style="2" customWidth="1"/>
    <col min="1038" max="1038" width="10.88671875" style="2" bestFit="1" customWidth="1"/>
    <col min="1039" max="1041" width="0" style="2" hidden="1" customWidth="1"/>
    <col min="1042" max="1042" width="11.88671875" style="2" bestFit="1" customWidth="1"/>
    <col min="1043" max="1278" width="11.5546875" style="2"/>
    <col min="1279" max="1279" width="2.5546875" style="2" customWidth="1"/>
    <col min="1280" max="1280" width="5" style="2" customWidth="1"/>
    <col min="1281" max="1281" width="8.109375" style="2" customWidth="1"/>
    <col min="1282" max="1282" width="8.33203125" style="2" customWidth="1"/>
    <col min="1283" max="1283" width="8.6640625" style="2" customWidth="1"/>
    <col min="1284" max="1284" width="8.88671875" style="2" customWidth="1"/>
    <col min="1285" max="1285" width="10.109375" style="2" customWidth="1"/>
    <col min="1286" max="1286" width="8" style="2" customWidth="1"/>
    <col min="1287" max="1288" width="7.109375" style="2" customWidth="1"/>
    <col min="1289" max="1289" width="6.88671875" style="2" customWidth="1"/>
    <col min="1290" max="1290" width="6.109375" style="2" customWidth="1"/>
    <col min="1291" max="1291" width="7" style="2" customWidth="1"/>
    <col min="1292" max="1292" width="7.109375" style="2" customWidth="1"/>
    <col min="1293" max="1293" width="9.44140625" style="2" customWidth="1"/>
    <col min="1294" max="1294" width="10.88671875" style="2" bestFit="1" customWidth="1"/>
    <col min="1295" max="1297" width="0" style="2" hidden="1" customWidth="1"/>
    <col min="1298" max="1298" width="11.88671875" style="2" bestFit="1" customWidth="1"/>
    <col min="1299" max="1534" width="11.5546875" style="2"/>
    <col min="1535" max="1535" width="2.5546875" style="2" customWidth="1"/>
    <col min="1536" max="1536" width="5" style="2" customWidth="1"/>
    <col min="1537" max="1537" width="8.109375" style="2" customWidth="1"/>
    <col min="1538" max="1538" width="8.33203125" style="2" customWidth="1"/>
    <col min="1539" max="1539" width="8.6640625" style="2" customWidth="1"/>
    <col min="1540" max="1540" width="8.88671875" style="2" customWidth="1"/>
    <col min="1541" max="1541" width="10.109375" style="2" customWidth="1"/>
    <col min="1542" max="1542" width="8" style="2" customWidth="1"/>
    <col min="1543" max="1544" width="7.109375" style="2" customWidth="1"/>
    <col min="1545" max="1545" width="6.88671875" style="2" customWidth="1"/>
    <col min="1546" max="1546" width="6.109375" style="2" customWidth="1"/>
    <col min="1547" max="1547" width="7" style="2" customWidth="1"/>
    <col min="1548" max="1548" width="7.109375" style="2" customWidth="1"/>
    <col min="1549" max="1549" width="9.44140625" style="2" customWidth="1"/>
    <col min="1550" max="1550" width="10.88671875" style="2" bestFit="1" customWidth="1"/>
    <col min="1551" max="1553" width="0" style="2" hidden="1" customWidth="1"/>
    <col min="1554" max="1554" width="11.88671875" style="2" bestFit="1" customWidth="1"/>
    <col min="1555" max="1790" width="11.5546875" style="2"/>
    <col min="1791" max="1791" width="2.5546875" style="2" customWidth="1"/>
    <col min="1792" max="1792" width="5" style="2" customWidth="1"/>
    <col min="1793" max="1793" width="8.109375" style="2" customWidth="1"/>
    <col min="1794" max="1794" width="8.33203125" style="2" customWidth="1"/>
    <col min="1795" max="1795" width="8.6640625" style="2" customWidth="1"/>
    <col min="1796" max="1796" width="8.88671875" style="2" customWidth="1"/>
    <col min="1797" max="1797" width="10.109375" style="2" customWidth="1"/>
    <col min="1798" max="1798" width="8" style="2" customWidth="1"/>
    <col min="1799" max="1800" width="7.109375" style="2" customWidth="1"/>
    <col min="1801" max="1801" width="6.88671875" style="2" customWidth="1"/>
    <col min="1802" max="1802" width="6.109375" style="2" customWidth="1"/>
    <col min="1803" max="1803" width="7" style="2" customWidth="1"/>
    <col min="1804" max="1804" width="7.109375" style="2" customWidth="1"/>
    <col min="1805" max="1805" width="9.44140625" style="2" customWidth="1"/>
    <col min="1806" max="1806" width="10.88671875" style="2" bestFit="1" customWidth="1"/>
    <col min="1807" max="1809" width="0" style="2" hidden="1" customWidth="1"/>
    <col min="1810" max="1810" width="11.88671875" style="2" bestFit="1" customWidth="1"/>
    <col min="1811" max="2046" width="11.5546875" style="2"/>
    <col min="2047" max="2047" width="2.5546875" style="2" customWidth="1"/>
    <col min="2048" max="2048" width="5" style="2" customWidth="1"/>
    <col min="2049" max="2049" width="8.109375" style="2" customWidth="1"/>
    <col min="2050" max="2050" width="8.33203125" style="2" customWidth="1"/>
    <col min="2051" max="2051" width="8.6640625" style="2" customWidth="1"/>
    <col min="2052" max="2052" width="8.88671875" style="2" customWidth="1"/>
    <col min="2053" max="2053" width="10.109375" style="2" customWidth="1"/>
    <col min="2054" max="2054" width="8" style="2" customWidth="1"/>
    <col min="2055" max="2056" width="7.109375" style="2" customWidth="1"/>
    <col min="2057" max="2057" width="6.88671875" style="2" customWidth="1"/>
    <col min="2058" max="2058" width="6.109375" style="2" customWidth="1"/>
    <col min="2059" max="2059" width="7" style="2" customWidth="1"/>
    <col min="2060" max="2060" width="7.109375" style="2" customWidth="1"/>
    <col min="2061" max="2061" width="9.44140625" style="2" customWidth="1"/>
    <col min="2062" max="2062" width="10.88671875" style="2" bestFit="1" customWidth="1"/>
    <col min="2063" max="2065" width="0" style="2" hidden="1" customWidth="1"/>
    <col min="2066" max="2066" width="11.88671875" style="2" bestFit="1" customWidth="1"/>
    <col min="2067" max="2302" width="11.5546875" style="2"/>
    <col min="2303" max="2303" width="2.5546875" style="2" customWidth="1"/>
    <col min="2304" max="2304" width="5" style="2" customWidth="1"/>
    <col min="2305" max="2305" width="8.109375" style="2" customWidth="1"/>
    <col min="2306" max="2306" width="8.33203125" style="2" customWidth="1"/>
    <col min="2307" max="2307" width="8.6640625" style="2" customWidth="1"/>
    <col min="2308" max="2308" width="8.88671875" style="2" customWidth="1"/>
    <col min="2309" max="2309" width="10.109375" style="2" customWidth="1"/>
    <col min="2310" max="2310" width="8" style="2" customWidth="1"/>
    <col min="2311" max="2312" width="7.109375" style="2" customWidth="1"/>
    <col min="2313" max="2313" width="6.88671875" style="2" customWidth="1"/>
    <col min="2314" max="2314" width="6.109375" style="2" customWidth="1"/>
    <col min="2315" max="2315" width="7" style="2" customWidth="1"/>
    <col min="2316" max="2316" width="7.109375" style="2" customWidth="1"/>
    <col min="2317" max="2317" width="9.44140625" style="2" customWidth="1"/>
    <col min="2318" max="2318" width="10.88671875" style="2" bestFit="1" customWidth="1"/>
    <col min="2319" max="2321" width="0" style="2" hidden="1" customWidth="1"/>
    <col min="2322" max="2322" width="11.88671875" style="2" bestFit="1" customWidth="1"/>
    <col min="2323" max="2558" width="11.5546875" style="2"/>
    <col min="2559" max="2559" width="2.5546875" style="2" customWidth="1"/>
    <col min="2560" max="2560" width="5" style="2" customWidth="1"/>
    <col min="2561" max="2561" width="8.109375" style="2" customWidth="1"/>
    <col min="2562" max="2562" width="8.33203125" style="2" customWidth="1"/>
    <col min="2563" max="2563" width="8.6640625" style="2" customWidth="1"/>
    <col min="2564" max="2564" width="8.88671875" style="2" customWidth="1"/>
    <col min="2565" max="2565" width="10.109375" style="2" customWidth="1"/>
    <col min="2566" max="2566" width="8" style="2" customWidth="1"/>
    <col min="2567" max="2568" width="7.109375" style="2" customWidth="1"/>
    <col min="2569" max="2569" width="6.88671875" style="2" customWidth="1"/>
    <col min="2570" max="2570" width="6.109375" style="2" customWidth="1"/>
    <col min="2571" max="2571" width="7" style="2" customWidth="1"/>
    <col min="2572" max="2572" width="7.109375" style="2" customWidth="1"/>
    <col min="2573" max="2573" width="9.44140625" style="2" customWidth="1"/>
    <col min="2574" max="2574" width="10.88671875" style="2" bestFit="1" customWidth="1"/>
    <col min="2575" max="2577" width="0" style="2" hidden="1" customWidth="1"/>
    <col min="2578" max="2578" width="11.88671875" style="2" bestFit="1" customWidth="1"/>
    <col min="2579" max="2814" width="11.5546875" style="2"/>
    <col min="2815" max="2815" width="2.5546875" style="2" customWidth="1"/>
    <col min="2816" max="2816" width="5" style="2" customWidth="1"/>
    <col min="2817" max="2817" width="8.109375" style="2" customWidth="1"/>
    <col min="2818" max="2818" width="8.33203125" style="2" customWidth="1"/>
    <col min="2819" max="2819" width="8.6640625" style="2" customWidth="1"/>
    <col min="2820" max="2820" width="8.88671875" style="2" customWidth="1"/>
    <col min="2821" max="2821" width="10.109375" style="2" customWidth="1"/>
    <col min="2822" max="2822" width="8" style="2" customWidth="1"/>
    <col min="2823" max="2824" width="7.109375" style="2" customWidth="1"/>
    <col min="2825" max="2825" width="6.88671875" style="2" customWidth="1"/>
    <col min="2826" max="2826" width="6.109375" style="2" customWidth="1"/>
    <col min="2827" max="2827" width="7" style="2" customWidth="1"/>
    <col min="2828" max="2828" width="7.109375" style="2" customWidth="1"/>
    <col min="2829" max="2829" width="9.44140625" style="2" customWidth="1"/>
    <col min="2830" max="2830" width="10.88671875" style="2" bestFit="1" customWidth="1"/>
    <col min="2831" max="2833" width="0" style="2" hidden="1" customWidth="1"/>
    <col min="2834" max="2834" width="11.88671875" style="2" bestFit="1" customWidth="1"/>
    <col min="2835" max="3070" width="11.5546875" style="2"/>
    <col min="3071" max="3071" width="2.5546875" style="2" customWidth="1"/>
    <col min="3072" max="3072" width="5" style="2" customWidth="1"/>
    <col min="3073" max="3073" width="8.109375" style="2" customWidth="1"/>
    <col min="3074" max="3074" width="8.33203125" style="2" customWidth="1"/>
    <col min="3075" max="3075" width="8.6640625" style="2" customWidth="1"/>
    <col min="3076" max="3076" width="8.88671875" style="2" customWidth="1"/>
    <col min="3077" max="3077" width="10.109375" style="2" customWidth="1"/>
    <col min="3078" max="3078" width="8" style="2" customWidth="1"/>
    <col min="3079" max="3080" width="7.109375" style="2" customWidth="1"/>
    <col min="3081" max="3081" width="6.88671875" style="2" customWidth="1"/>
    <col min="3082" max="3082" width="6.109375" style="2" customWidth="1"/>
    <col min="3083" max="3083" width="7" style="2" customWidth="1"/>
    <col min="3084" max="3084" width="7.109375" style="2" customWidth="1"/>
    <col min="3085" max="3085" width="9.44140625" style="2" customWidth="1"/>
    <col min="3086" max="3086" width="10.88671875" style="2" bestFit="1" customWidth="1"/>
    <col min="3087" max="3089" width="0" style="2" hidden="1" customWidth="1"/>
    <col min="3090" max="3090" width="11.88671875" style="2" bestFit="1" customWidth="1"/>
    <col min="3091" max="3326" width="11.5546875" style="2"/>
    <col min="3327" max="3327" width="2.5546875" style="2" customWidth="1"/>
    <col min="3328" max="3328" width="5" style="2" customWidth="1"/>
    <col min="3329" max="3329" width="8.109375" style="2" customWidth="1"/>
    <col min="3330" max="3330" width="8.33203125" style="2" customWidth="1"/>
    <col min="3331" max="3331" width="8.6640625" style="2" customWidth="1"/>
    <col min="3332" max="3332" width="8.88671875" style="2" customWidth="1"/>
    <col min="3333" max="3333" width="10.109375" style="2" customWidth="1"/>
    <col min="3334" max="3334" width="8" style="2" customWidth="1"/>
    <col min="3335" max="3336" width="7.109375" style="2" customWidth="1"/>
    <col min="3337" max="3337" width="6.88671875" style="2" customWidth="1"/>
    <col min="3338" max="3338" width="6.109375" style="2" customWidth="1"/>
    <col min="3339" max="3339" width="7" style="2" customWidth="1"/>
    <col min="3340" max="3340" width="7.109375" style="2" customWidth="1"/>
    <col min="3341" max="3341" width="9.44140625" style="2" customWidth="1"/>
    <col min="3342" max="3342" width="10.88671875" style="2" bestFit="1" customWidth="1"/>
    <col min="3343" max="3345" width="0" style="2" hidden="1" customWidth="1"/>
    <col min="3346" max="3346" width="11.88671875" style="2" bestFit="1" customWidth="1"/>
    <col min="3347" max="3582" width="11.5546875" style="2"/>
    <col min="3583" max="3583" width="2.5546875" style="2" customWidth="1"/>
    <col min="3584" max="3584" width="5" style="2" customWidth="1"/>
    <col min="3585" max="3585" width="8.109375" style="2" customWidth="1"/>
    <col min="3586" max="3586" width="8.33203125" style="2" customWidth="1"/>
    <col min="3587" max="3587" width="8.6640625" style="2" customWidth="1"/>
    <col min="3588" max="3588" width="8.88671875" style="2" customWidth="1"/>
    <col min="3589" max="3589" width="10.109375" style="2" customWidth="1"/>
    <col min="3590" max="3590" width="8" style="2" customWidth="1"/>
    <col min="3591" max="3592" width="7.109375" style="2" customWidth="1"/>
    <col min="3593" max="3593" width="6.88671875" style="2" customWidth="1"/>
    <col min="3594" max="3594" width="6.109375" style="2" customWidth="1"/>
    <col min="3595" max="3595" width="7" style="2" customWidth="1"/>
    <col min="3596" max="3596" width="7.109375" style="2" customWidth="1"/>
    <col min="3597" max="3597" width="9.44140625" style="2" customWidth="1"/>
    <col min="3598" max="3598" width="10.88671875" style="2" bestFit="1" customWidth="1"/>
    <col min="3599" max="3601" width="0" style="2" hidden="1" customWidth="1"/>
    <col min="3602" max="3602" width="11.88671875" style="2" bestFit="1" customWidth="1"/>
    <col min="3603" max="3838" width="11.5546875" style="2"/>
    <col min="3839" max="3839" width="2.5546875" style="2" customWidth="1"/>
    <col min="3840" max="3840" width="5" style="2" customWidth="1"/>
    <col min="3841" max="3841" width="8.109375" style="2" customWidth="1"/>
    <col min="3842" max="3842" width="8.33203125" style="2" customWidth="1"/>
    <col min="3843" max="3843" width="8.6640625" style="2" customWidth="1"/>
    <col min="3844" max="3844" width="8.88671875" style="2" customWidth="1"/>
    <col min="3845" max="3845" width="10.109375" style="2" customWidth="1"/>
    <col min="3846" max="3846" width="8" style="2" customWidth="1"/>
    <col min="3847" max="3848" width="7.109375" style="2" customWidth="1"/>
    <col min="3849" max="3849" width="6.88671875" style="2" customWidth="1"/>
    <col min="3850" max="3850" width="6.109375" style="2" customWidth="1"/>
    <col min="3851" max="3851" width="7" style="2" customWidth="1"/>
    <col min="3852" max="3852" width="7.109375" style="2" customWidth="1"/>
    <col min="3853" max="3853" width="9.44140625" style="2" customWidth="1"/>
    <col min="3854" max="3854" width="10.88671875" style="2" bestFit="1" customWidth="1"/>
    <col min="3855" max="3857" width="0" style="2" hidden="1" customWidth="1"/>
    <col min="3858" max="3858" width="11.88671875" style="2" bestFit="1" customWidth="1"/>
    <col min="3859" max="4094" width="11.5546875" style="2"/>
    <col min="4095" max="4095" width="2.5546875" style="2" customWidth="1"/>
    <col min="4096" max="4096" width="5" style="2" customWidth="1"/>
    <col min="4097" max="4097" width="8.109375" style="2" customWidth="1"/>
    <col min="4098" max="4098" width="8.33203125" style="2" customWidth="1"/>
    <col min="4099" max="4099" width="8.6640625" style="2" customWidth="1"/>
    <col min="4100" max="4100" width="8.88671875" style="2" customWidth="1"/>
    <col min="4101" max="4101" width="10.109375" style="2" customWidth="1"/>
    <col min="4102" max="4102" width="8" style="2" customWidth="1"/>
    <col min="4103" max="4104" width="7.109375" style="2" customWidth="1"/>
    <col min="4105" max="4105" width="6.88671875" style="2" customWidth="1"/>
    <col min="4106" max="4106" width="6.109375" style="2" customWidth="1"/>
    <col min="4107" max="4107" width="7" style="2" customWidth="1"/>
    <col min="4108" max="4108" width="7.109375" style="2" customWidth="1"/>
    <col min="4109" max="4109" width="9.44140625" style="2" customWidth="1"/>
    <col min="4110" max="4110" width="10.88671875" style="2" bestFit="1" customWidth="1"/>
    <col min="4111" max="4113" width="0" style="2" hidden="1" customWidth="1"/>
    <col min="4114" max="4114" width="11.88671875" style="2" bestFit="1" customWidth="1"/>
    <col min="4115" max="4350" width="11.5546875" style="2"/>
    <col min="4351" max="4351" width="2.5546875" style="2" customWidth="1"/>
    <col min="4352" max="4352" width="5" style="2" customWidth="1"/>
    <col min="4353" max="4353" width="8.109375" style="2" customWidth="1"/>
    <col min="4354" max="4354" width="8.33203125" style="2" customWidth="1"/>
    <col min="4355" max="4355" width="8.6640625" style="2" customWidth="1"/>
    <col min="4356" max="4356" width="8.88671875" style="2" customWidth="1"/>
    <col min="4357" max="4357" width="10.109375" style="2" customWidth="1"/>
    <col min="4358" max="4358" width="8" style="2" customWidth="1"/>
    <col min="4359" max="4360" width="7.109375" style="2" customWidth="1"/>
    <col min="4361" max="4361" width="6.88671875" style="2" customWidth="1"/>
    <col min="4362" max="4362" width="6.109375" style="2" customWidth="1"/>
    <col min="4363" max="4363" width="7" style="2" customWidth="1"/>
    <col min="4364" max="4364" width="7.109375" style="2" customWidth="1"/>
    <col min="4365" max="4365" width="9.44140625" style="2" customWidth="1"/>
    <col min="4366" max="4366" width="10.88671875" style="2" bestFit="1" customWidth="1"/>
    <col min="4367" max="4369" width="0" style="2" hidden="1" customWidth="1"/>
    <col min="4370" max="4370" width="11.88671875" style="2" bestFit="1" customWidth="1"/>
    <col min="4371" max="4606" width="11.5546875" style="2"/>
    <col min="4607" max="4607" width="2.5546875" style="2" customWidth="1"/>
    <col min="4608" max="4608" width="5" style="2" customWidth="1"/>
    <col min="4609" max="4609" width="8.109375" style="2" customWidth="1"/>
    <col min="4610" max="4610" width="8.33203125" style="2" customWidth="1"/>
    <col min="4611" max="4611" width="8.6640625" style="2" customWidth="1"/>
    <col min="4612" max="4612" width="8.88671875" style="2" customWidth="1"/>
    <col min="4613" max="4613" width="10.109375" style="2" customWidth="1"/>
    <col min="4614" max="4614" width="8" style="2" customWidth="1"/>
    <col min="4615" max="4616" width="7.109375" style="2" customWidth="1"/>
    <col min="4617" max="4617" width="6.88671875" style="2" customWidth="1"/>
    <col min="4618" max="4618" width="6.109375" style="2" customWidth="1"/>
    <col min="4619" max="4619" width="7" style="2" customWidth="1"/>
    <col min="4620" max="4620" width="7.109375" style="2" customWidth="1"/>
    <col min="4621" max="4621" width="9.44140625" style="2" customWidth="1"/>
    <col min="4622" max="4622" width="10.88671875" style="2" bestFit="1" customWidth="1"/>
    <col min="4623" max="4625" width="0" style="2" hidden="1" customWidth="1"/>
    <col min="4626" max="4626" width="11.88671875" style="2" bestFit="1" customWidth="1"/>
    <col min="4627" max="4862" width="11.5546875" style="2"/>
    <col min="4863" max="4863" width="2.5546875" style="2" customWidth="1"/>
    <col min="4864" max="4864" width="5" style="2" customWidth="1"/>
    <col min="4865" max="4865" width="8.109375" style="2" customWidth="1"/>
    <col min="4866" max="4866" width="8.33203125" style="2" customWidth="1"/>
    <col min="4867" max="4867" width="8.6640625" style="2" customWidth="1"/>
    <col min="4868" max="4868" width="8.88671875" style="2" customWidth="1"/>
    <col min="4869" max="4869" width="10.109375" style="2" customWidth="1"/>
    <col min="4870" max="4870" width="8" style="2" customWidth="1"/>
    <col min="4871" max="4872" width="7.109375" style="2" customWidth="1"/>
    <col min="4873" max="4873" width="6.88671875" style="2" customWidth="1"/>
    <col min="4874" max="4874" width="6.109375" style="2" customWidth="1"/>
    <col min="4875" max="4875" width="7" style="2" customWidth="1"/>
    <col min="4876" max="4876" width="7.109375" style="2" customWidth="1"/>
    <col min="4877" max="4877" width="9.44140625" style="2" customWidth="1"/>
    <col min="4878" max="4878" width="10.88671875" style="2" bestFit="1" customWidth="1"/>
    <col min="4879" max="4881" width="0" style="2" hidden="1" customWidth="1"/>
    <col min="4882" max="4882" width="11.88671875" style="2" bestFit="1" customWidth="1"/>
    <col min="4883" max="5118" width="11.5546875" style="2"/>
    <col min="5119" max="5119" width="2.5546875" style="2" customWidth="1"/>
    <col min="5120" max="5120" width="5" style="2" customWidth="1"/>
    <col min="5121" max="5121" width="8.109375" style="2" customWidth="1"/>
    <col min="5122" max="5122" width="8.33203125" style="2" customWidth="1"/>
    <col min="5123" max="5123" width="8.6640625" style="2" customWidth="1"/>
    <col min="5124" max="5124" width="8.88671875" style="2" customWidth="1"/>
    <col min="5125" max="5125" width="10.109375" style="2" customWidth="1"/>
    <col min="5126" max="5126" width="8" style="2" customWidth="1"/>
    <col min="5127" max="5128" width="7.109375" style="2" customWidth="1"/>
    <col min="5129" max="5129" width="6.88671875" style="2" customWidth="1"/>
    <col min="5130" max="5130" width="6.109375" style="2" customWidth="1"/>
    <col min="5131" max="5131" width="7" style="2" customWidth="1"/>
    <col min="5132" max="5132" width="7.109375" style="2" customWidth="1"/>
    <col min="5133" max="5133" width="9.44140625" style="2" customWidth="1"/>
    <col min="5134" max="5134" width="10.88671875" style="2" bestFit="1" customWidth="1"/>
    <col min="5135" max="5137" width="0" style="2" hidden="1" customWidth="1"/>
    <col min="5138" max="5138" width="11.88671875" style="2" bestFit="1" customWidth="1"/>
    <col min="5139" max="5374" width="11.5546875" style="2"/>
    <col min="5375" max="5375" width="2.5546875" style="2" customWidth="1"/>
    <col min="5376" max="5376" width="5" style="2" customWidth="1"/>
    <col min="5377" max="5377" width="8.109375" style="2" customWidth="1"/>
    <col min="5378" max="5378" width="8.33203125" style="2" customWidth="1"/>
    <col min="5379" max="5379" width="8.6640625" style="2" customWidth="1"/>
    <col min="5380" max="5380" width="8.88671875" style="2" customWidth="1"/>
    <col min="5381" max="5381" width="10.109375" style="2" customWidth="1"/>
    <col min="5382" max="5382" width="8" style="2" customWidth="1"/>
    <col min="5383" max="5384" width="7.109375" style="2" customWidth="1"/>
    <col min="5385" max="5385" width="6.88671875" style="2" customWidth="1"/>
    <col min="5386" max="5386" width="6.109375" style="2" customWidth="1"/>
    <col min="5387" max="5387" width="7" style="2" customWidth="1"/>
    <col min="5388" max="5388" width="7.109375" style="2" customWidth="1"/>
    <col min="5389" max="5389" width="9.44140625" style="2" customWidth="1"/>
    <col min="5390" max="5390" width="10.88671875" style="2" bestFit="1" customWidth="1"/>
    <col min="5391" max="5393" width="0" style="2" hidden="1" customWidth="1"/>
    <col min="5394" max="5394" width="11.88671875" style="2" bestFit="1" customWidth="1"/>
    <col min="5395" max="5630" width="11.5546875" style="2"/>
    <col min="5631" max="5631" width="2.5546875" style="2" customWidth="1"/>
    <col min="5632" max="5632" width="5" style="2" customWidth="1"/>
    <col min="5633" max="5633" width="8.109375" style="2" customWidth="1"/>
    <col min="5634" max="5634" width="8.33203125" style="2" customWidth="1"/>
    <col min="5635" max="5635" width="8.6640625" style="2" customWidth="1"/>
    <col min="5636" max="5636" width="8.88671875" style="2" customWidth="1"/>
    <col min="5637" max="5637" width="10.109375" style="2" customWidth="1"/>
    <col min="5638" max="5638" width="8" style="2" customWidth="1"/>
    <col min="5639" max="5640" width="7.109375" style="2" customWidth="1"/>
    <col min="5641" max="5641" width="6.88671875" style="2" customWidth="1"/>
    <col min="5642" max="5642" width="6.109375" style="2" customWidth="1"/>
    <col min="5643" max="5643" width="7" style="2" customWidth="1"/>
    <col min="5644" max="5644" width="7.109375" style="2" customWidth="1"/>
    <col min="5645" max="5645" width="9.44140625" style="2" customWidth="1"/>
    <col min="5646" max="5646" width="10.88671875" style="2" bestFit="1" customWidth="1"/>
    <col min="5647" max="5649" width="0" style="2" hidden="1" customWidth="1"/>
    <col min="5650" max="5650" width="11.88671875" style="2" bestFit="1" customWidth="1"/>
    <col min="5651" max="5886" width="11.5546875" style="2"/>
    <col min="5887" max="5887" width="2.5546875" style="2" customWidth="1"/>
    <col min="5888" max="5888" width="5" style="2" customWidth="1"/>
    <col min="5889" max="5889" width="8.109375" style="2" customWidth="1"/>
    <col min="5890" max="5890" width="8.33203125" style="2" customWidth="1"/>
    <col min="5891" max="5891" width="8.6640625" style="2" customWidth="1"/>
    <col min="5892" max="5892" width="8.88671875" style="2" customWidth="1"/>
    <col min="5893" max="5893" width="10.109375" style="2" customWidth="1"/>
    <col min="5894" max="5894" width="8" style="2" customWidth="1"/>
    <col min="5895" max="5896" width="7.109375" style="2" customWidth="1"/>
    <col min="5897" max="5897" width="6.88671875" style="2" customWidth="1"/>
    <col min="5898" max="5898" width="6.109375" style="2" customWidth="1"/>
    <col min="5899" max="5899" width="7" style="2" customWidth="1"/>
    <col min="5900" max="5900" width="7.109375" style="2" customWidth="1"/>
    <col min="5901" max="5901" width="9.44140625" style="2" customWidth="1"/>
    <col min="5902" max="5902" width="10.88671875" style="2" bestFit="1" customWidth="1"/>
    <col min="5903" max="5905" width="0" style="2" hidden="1" customWidth="1"/>
    <col min="5906" max="5906" width="11.88671875" style="2" bestFit="1" customWidth="1"/>
    <col min="5907" max="6142" width="11.5546875" style="2"/>
    <col min="6143" max="6143" width="2.5546875" style="2" customWidth="1"/>
    <col min="6144" max="6144" width="5" style="2" customWidth="1"/>
    <col min="6145" max="6145" width="8.109375" style="2" customWidth="1"/>
    <col min="6146" max="6146" width="8.33203125" style="2" customWidth="1"/>
    <col min="6147" max="6147" width="8.6640625" style="2" customWidth="1"/>
    <col min="6148" max="6148" width="8.88671875" style="2" customWidth="1"/>
    <col min="6149" max="6149" width="10.109375" style="2" customWidth="1"/>
    <col min="6150" max="6150" width="8" style="2" customWidth="1"/>
    <col min="6151" max="6152" width="7.109375" style="2" customWidth="1"/>
    <col min="6153" max="6153" width="6.88671875" style="2" customWidth="1"/>
    <col min="6154" max="6154" width="6.109375" style="2" customWidth="1"/>
    <col min="6155" max="6155" width="7" style="2" customWidth="1"/>
    <col min="6156" max="6156" width="7.109375" style="2" customWidth="1"/>
    <col min="6157" max="6157" width="9.44140625" style="2" customWidth="1"/>
    <col min="6158" max="6158" width="10.88671875" style="2" bestFit="1" customWidth="1"/>
    <col min="6159" max="6161" width="0" style="2" hidden="1" customWidth="1"/>
    <col min="6162" max="6162" width="11.88671875" style="2" bestFit="1" customWidth="1"/>
    <col min="6163" max="6398" width="11.5546875" style="2"/>
    <col min="6399" max="6399" width="2.5546875" style="2" customWidth="1"/>
    <col min="6400" max="6400" width="5" style="2" customWidth="1"/>
    <col min="6401" max="6401" width="8.109375" style="2" customWidth="1"/>
    <col min="6402" max="6402" width="8.33203125" style="2" customWidth="1"/>
    <col min="6403" max="6403" width="8.6640625" style="2" customWidth="1"/>
    <col min="6404" max="6404" width="8.88671875" style="2" customWidth="1"/>
    <col min="6405" max="6405" width="10.109375" style="2" customWidth="1"/>
    <col min="6406" max="6406" width="8" style="2" customWidth="1"/>
    <col min="6407" max="6408" width="7.109375" style="2" customWidth="1"/>
    <col min="6409" max="6409" width="6.88671875" style="2" customWidth="1"/>
    <col min="6410" max="6410" width="6.109375" style="2" customWidth="1"/>
    <col min="6411" max="6411" width="7" style="2" customWidth="1"/>
    <col min="6412" max="6412" width="7.109375" style="2" customWidth="1"/>
    <col min="6413" max="6413" width="9.44140625" style="2" customWidth="1"/>
    <col min="6414" max="6414" width="10.88671875" style="2" bestFit="1" customWidth="1"/>
    <col min="6415" max="6417" width="0" style="2" hidden="1" customWidth="1"/>
    <col min="6418" max="6418" width="11.88671875" style="2" bestFit="1" customWidth="1"/>
    <col min="6419" max="6654" width="11.5546875" style="2"/>
    <col min="6655" max="6655" width="2.5546875" style="2" customWidth="1"/>
    <col min="6656" max="6656" width="5" style="2" customWidth="1"/>
    <col min="6657" max="6657" width="8.109375" style="2" customWidth="1"/>
    <col min="6658" max="6658" width="8.33203125" style="2" customWidth="1"/>
    <col min="6659" max="6659" width="8.6640625" style="2" customWidth="1"/>
    <col min="6660" max="6660" width="8.88671875" style="2" customWidth="1"/>
    <col min="6661" max="6661" width="10.109375" style="2" customWidth="1"/>
    <col min="6662" max="6662" width="8" style="2" customWidth="1"/>
    <col min="6663" max="6664" width="7.109375" style="2" customWidth="1"/>
    <col min="6665" max="6665" width="6.88671875" style="2" customWidth="1"/>
    <col min="6666" max="6666" width="6.109375" style="2" customWidth="1"/>
    <col min="6667" max="6667" width="7" style="2" customWidth="1"/>
    <col min="6668" max="6668" width="7.109375" style="2" customWidth="1"/>
    <col min="6669" max="6669" width="9.44140625" style="2" customWidth="1"/>
    <col min="6670" max="6670" width="10.88671875" style="2" bestFit="1" customWidth="1"/>
    <col min="6671" max="6673" width="0" style="2" hidden="1" customWidth="1"/>
    <col min="6674" max="6674" width="11.88671875" style="2" bestFit="1" customWidth="1"/>
    <col min="6675" max="6910" width="11.5546875" style="2"/>
    <col min="6911" max="6911" width="2.5546875" style="2" customWidth="1"/>
    <col min="6912" max="6912" width="5" style="2" customWidth="1"/>
    <col min="6913" max="6913" width="8.109375" style="2" customWidth="1"/>
    <col min="6914" max="6914" width="8.33203125" style="2" customWidth="1"/>
    <col min="6915" max="6915" width="8.6640625" style="2" customWidth="1"/>
    <col min="6916" max="6916" width="8.88671875" style="2" customWidth="1"/>
    <col min="6917" max="6917" width="10.109375" style="2" customWidth="1"/>
    <col min="6918" max="6918" width="8" style="2" customWidth="1"/>
    <col min="6919" max="6920" width="7.109375" style="2" customWidth="1"/>
    <col min="6921" max="6921" width="6.88671875" style="2" customWidth="1"/>
    <col min="6922" max="6922" width="6.109375" style="2" customWidth="1"/>
    <col min="6923" max="6923" width="7" style="2" customWidth="1"/>
    <col min="6924" max="6924" width="7.109375" style="2" customWidth="1"/>
    <col min="6925" max="6925" width="9.44140625" style="2" customWidth="1"/>
    <col min="6926" max="6926" width="10.88671875" style="2" bestFit="1" customWidth="1"/>
    <col min="6927" max="6929" width="0" style="2" hidden="1" customWidth="1"/>
    <col min="6930" max="6930" width="11.88671875" style="2" bestFit="1" customWidth="1"/>
    <col min="6931" max="7166" width="11.5546875" style="2"/>
    <col min="7167" max="7167" width="2.5546875" style="2" customWidth="1"/>
    <col min="7168" max="7168" width="5" style="2" customWidth="1"/>
    <col min="7169" max="7169" width="8.109375" style="2" customWidth="1"/>
    <col min="7170" max="7170" width="8.33203125" style="2" customWidth="1"/>
    <col min="7171" max="7171" width="8.6640625" style="2" customWidth="1"/>
    <col min="7172" max="7172" width="8.88671875" style="2" customWidth="1"/>
    <col min="7173" max="7173" width="10.109375" style="2" customWidth="1"/>
    <col min="7174" max="7174" width="8" style="2" customWidth="1"/>
    <col min="7175" max="7176" width="7.109375" style="2" customWidth="1"/>
    <col min="7177" max="7177" width="6.88671875" style="2" customWidth="1"/>
    <col min="7178" max="7178" width="6.109375" style="2" customWidth="1"/>
    <col min="7179" max="7179" width="7" style="2" customWidth="1"/>
    <col min="7180" max="7180" width="7.109375" style="2" customWidth="1"/>
    <col min="7181" max="7181" width="9.44140625" style="2" customWidth="1"/>
    <col min="7182" max="7182" width="10.88671875" style="2" bestFit="1" customWidth="1"/>
    <col min="7183" max="7185" width="0" style="2" hidden="1" customWidth="1"/>
    <col min="7186" max="7186" width="11.88671875" style="2" bestFit="1" customWidth="1"/>
    <col min="7187" max="7422" width="11.5546875" style="2"/>
    <col min="7423" max="7423" width="2.5546875" style="2" customWidth="1"/>
    <col min="7424" max="7424" width="5" style="2" customWidth="1"/>
    <col min="7425" max="7425" width="8.109375" style="2" customWidth="1"/>
    <col min="7426" max="7426" width="8.33203125" style="2" customWidth="1"/>
    <col min="7427" max="7427" width="8.6640625" style="2" customWidth="1"/>
    <col min="7428" max="7428" width="8.88671875" style="2" customWidth="1"/>
    <col min="7429" max="7429" width="10.109375" style="2" customWidth="1"/>
    <col min="7430" max="7430" width="8" style="2" customWidth="1"/>
    <col min="7431" max="7432" width="7.109375" style="2" customWidth="1"/>
    <col min="7433" max="7433" width="6.88671875" style="2" customWidth="1"/>
    <col min="7434" max="7434" width="6.109375" style="2" customWidth="1"/>
    <col min="7435" max="7435" width="7" style="2" customWidth="1"/>
    <col min="7436" max="7436" width="7.109375" style="2" customWidth="1"/>
    <col min="7437" max="7437" width="9.44140625" style="2" customWidth="1"/>
    <col min="7438" max="7438" width="10.88671875" style="2" bestFit="1" customWidth="1"/>
    <col min="7439" max="7441" width="0" style="2" hidden="1" customWidth="1"/>
    <col min="7442" max="7442" width="11.88671875" style="2" bestFit="1" customWidth="1"/>
    <col min="7443" max="7678" width="11.5546875" style="2"/>
    <col min="7679" max="7679" width="2.5546875" style="2" customWidth="1"/>
    <col min="7680" max="7680" width="5" style="2" customWidth="1"/>
    <col min="7681" max="7681" width="8.109375" style="2" customWidth="1"/>
    <col min="7682" max="7682" width="8.33203125" style="2" customWidth="1"/>
    <col min="7683" max="7683" width="8.6640625" style="2" customWidth="1"/>
    <col min="7684" max="7684" width="8.88671875" style="2" customWidth="1"/>
    <col min="7685" max="7685" width="10.109375" style="2" customWidth="1"/>
    <col min="7686" max="7686" width="8" style="2" customWidth="1"/>
    <col min="7687" max="7688" width="7.109375" style="2" customWidth="1"/>
    <col min="7689" max="7689" width="6.88671875" style="2" customWidth="1"/>
    <col min="7690" max="7690" width="6.109375" style="2" customWidth="1"/>
    <col min="7691" max="7691" width="7" style="2" customWidth="1"/>
    <col min="7692" max="7692" width="7.109375" style="2" customWidth="1"/>
    <col min="7693" max="7693" width="9.44140625" style="2" customWidth="1"/>
    <col min="7694" max="7694" width="10.88671875" style="2" bestFit="1" customWidth="1"/>
    <col min="7695" max="7697" width="0" style="2" hidden="1" customWidth="1"/>
    <col min="7698" max="7698" width="11.88671875" style="2" bestFit="1" customWidth="1"/>
    <col min="7699" max="7934" width="11.5546875" style="2"/>
    <col min="7935" max="7935" width="2.5546875" style="2" customWidth="1"/>
    <col min="7936" max="7936" width="5" style="2" customWidth="1"/>
    <col min="7937" max="7937" width="8.109375" style="2" customWidth="1"/>
    <col min="7938" max="7938" width="8.33203125" style="2" customWidth="1"/>
    <col min="7939" max="7939" width="8.6640625" style="2" customWidth="1"/>
    <col min="7940" max="7940" width="8.88671875" style="2" customWidth="1"/>
    <col min="7941" max="7941" width="10.109375" style="2" customWidth="1"/>
    <col min="7942" max="7942" width="8" style="2" customWidth="1"/>
    <col min="7943" max="7944" width="7.109375" style="2" customWidth="1"/>
    <col min="7945" max="7945" width="6.88671875" style="2" customWidth="1"/>
    <col min="7946" max="7946" width="6.109375" style="2" customWidth="1"/>
    <col min="7947" max="7947" width="7" style="2" customWidth="1"/>
    <col min="7948" max="7948" width="7.109375" style="2" customWidth="1"/>
    <col min="7949" max="7949" width="9.44140625" style="2" customWidth="1"/>
    <col min="7950" max="7950" width="10.88671875" style="2" bestFit="1" customWidth="1"/>
    <col min="7951" max="7953" width="0" style="2" hidden="1" customWidth="1"/>
    <col min="7954" max="7954" width="11.88671875" style="2" bestFit="1" customWidth="1"/>
    <col min="7955" max="8190" width="11.5546875" style="2"/>
    <col min="8191" max="8191" width="2.5546875" style="2" customWidth="1"/>
    <col min="8192" max="8192" width="5" style="2" customWidth="1"/>
    <col min="8193" max="8193" width="8.109375" style="2" customWidth="1"/>
    <col min="8194" max="8194" width="8.33203125" style="2" customWidth="1"/>
    <col min="8195" max="8195" width="8.6640625" style="2" customWidth="1"/>
    <col min="8196" max="8196" width="8.88671875" style="2" customWidth="1"/>
    <col min="8197" max="8197" width="10.109375" style="2" customWidth="1"/>
    <col min="8198" max="8198" width="8" style="2" customWidth="1"/>
    <col min="8199" max="8200" width="7.109375" style="2" customWidth="1"/>
    <col min="8201" max="8201" width="6.88671875" style="2" customWidth="1"/>
    <col min="8202" max="8202" width="6.109375" style="2" customWidth="1"/>
    <col min="8203" max="8203" width="7" style="2" customWidth="1"/>
    <col min="8204" max="8204" width="7.109375" style="2" customWidth="1"/>
    <col min="8205" max="8205" width="9.44140625" style="2" customWidth="1"/>
    <col min="8206" max="8206" width="10.88671875" style="2" bestFit="1" customWidth="1"/>
    <col min="8207" max="8209" width="0" style="2" hidden="1" customWidth="1"/>
    <col min="8210" max="8210" width="11.88671875" style="2" bestFit="1" customWidth="1"/>
    <col min="8211" max="8446" width="11.5546875" style="2"/>
    <col min="8447" max="8447" width="2.5546875" style="2" customWidth="1"/>
    <col min="8448" max="8448" width="5" style="2" customWidth="1"/>
    <col min="8449" max="8449" width="8.109375" style="2" customWidth="1"/>
    <col min="8450" max="8450" width="8.33203125" style="2" customWidth="1"/>
    <col min="8451" max="8451" width="8.6640625" style="2" customWidth="1"/>
    <col min="8452" max="8452" width="8.88671875" style="2" customWidth="1"/>
    <col min="8453" max="8453" width="10.109375" style="2" customWidth="1"/>
    <col min="8454" max="8454" width="8" style="2" customWidth="1"/>
    <col min="8455" max="8456" width="7.109375" style="2" customWidth="1"/>
    <col min="8457" max="8457" width="6.88671875" style="2" customWidth="1"/>
    <col min="8458" max="8458" width="6.109375" style="2" customWidth="1"/>
    <col min="8459" max="8459" width="7" style="2" customWidth="1"/>
    <col min="8460" max="8460" width="7.109375" style="2" customWidth="1"/>
    <col min="8461" max="8461" width="9.44140625" style="2" customWidth="1"/>
    <col min="8462" max="8462" width="10.88671875" style="2" bestFit="1" customWidth="1"/>
    <col min="8463" max="8465" width="0" style="2" hidden="1" customWidth="1"/>
    <col min="8466" max="8466" width="11.88671875" style="2" bestFit="1" customWidth="1"/>
    <col min="8467" max="8702" width="11.5546875" style="2"/>
    <col min="8703" max="8703" width="2.5546875" style="2" customWidth="1"/>
    <col min="8704" max="8704" width="5" style="2" customWidth="1"/>
    <col min="8705" max="8705" width="8.109375" style="2" customWidth="1"/>
    <col min="8706" max="8706" width="8.33203125" style="2" customWidth="1"/>
    <col min="8707" max="8707" width="8.6640625" style="2" customWidth="1"/>
    <col min="8708" max="8708" width="8.88671875" style="2" customWidth="1"/>
    <col min="8709" max="8709" width="10.109375" style="2" customWidth="1"/>
    <col min="8710" max="8710" width="8" style="2" customWidth="1"/>
    <col min="8711" max="8712" width="7.109375" style="2" customWidth="1"/>
    <col min="8713" max="8713" width="6.88671875" style="2" customWidth="1"/>
    <col min="8714" max="8714" width="6.109375" style="2" customWidth="1"/>
    <col min="8715" max="8715" width="7" style="2" customWidth="1"/>
    <col min="8716" max="8716" width="7.109375" style="2" customWidth="1"/>
    <col min="8717" max="8717" width="9.44140625" style="2" customWidth="1"/>
    <col min="8718" max="8718" width="10.88671875" style="2" bestFit="1" customWidth="1"/>
    <col min="8719" max="8721" width="0" style="2" hidden="1" customWidth="1"/>
    <col min="8722" max="8722" width="11.88671875" style="2" bestFit="1" customWidth="1"/>
    <col min="8723" max="8958" width="11.5546875" style="2"/>
    <col min="8959" max="8959" width="2.5546875" style="2" customWidth="1"/>
    <col min="8960" max="8960" width="5" style="2" customWidth="1"/>
    <col min="8961" max="8961" width="8.109375" style="2" customWidth="1"/>
    <col min="8962" max="8962" width="8.33203125" style="2" customWidth="1"/>
    <col min="8963" max="8963" width="8.6640625" style="2" customWidth="1"/>
    <col min="8964" max="8964" width="8.88671875" style="2" customWidth="1"/>
    <col min="8965" max="8965" width="10.109375" style="2" customWidth="1"/>
    <col min="8966" max="8966" width="8" style="2" customWidth="1"/>
    <col min="8967" max="8968" width="7.109375" style="2" customWidth="1"/>
    <col min="8969" max="8969" width="6.88671875" style="2" customWidth="1"/>
    <col min="8970" max="8970" width="6.109375" style="2" customWidth="1"/>
    <col min="8971" max="8971" width="7" style="2" customWidth="1"/>
    <col min="8972" max="8972" width="7.109375" style="2" customWidth="1"/>
    <col min="8973" max="8973" width="9.44140625" style="2" customWidth="1"/>
    <col min="8974" max="8974" width="10.88671875" style="2" bestFit="1" customWidth="1"/>
    <col min="8975" max="8977" width="0" style="2" hidden="1" customWidth="1"/>
    <col min="8978" max="8978" width="11.88671875" style="2" bestFit="1" customWidth="1"/>
    <col min="8979" max="9214" width="11.5546875" style="2"/>
    <col min="9215" max="9215" width="2.5546875" style="2" customWidth="1"/>
    <col min="9216" max="9216" width="5" style="2" customWidth="1"/>
    <col min="9217" max="9217" width="8.109375" style="2" customWidth="1"/>
    <col min="9218" max="9218" width="8.33203125" style="2" customWidth="1"/>
    <col min="9219" max="9219" width="8.6640625" style="2" customWidth="1"/>
    <col min="9220" max="9220" width="8.88671875" style="2" customWidth="1"/>
    <col min="9221" max="9221" width="10.109375" style="2" customWidth="1"/>
    <col min="9222" max="9222" width="8" style="2" customWidth="1"/>
    <col min="9223" max="9224" width="7.109375" style="2" customWidth="1"/>
    <col min="9225" max="9225" width="6.88671875" style="2" customWidth="1"/>
    <col min="9226" max="9226" width="6.109375" style="2" customWidth="1"/>
    <col min="9227" max="9227" width="7" style="2" customWidth="1"/>
    <col min="9228" max="9228" width="7.109375" style="2" customWidth="1"/>
    <col min="9229" max="9229" width="9.44140625" style="2" customWidth="1"/>
    <col min="9230" max="9230" width="10.88671875" style="2" bestFit="1" customWidth="1"/>
    <col min="9231" max="9233" width="0" style="2" hidden="1" customWidth="1"/>
    <col min="9234" max="9234" width="11.88671875" style="2" bestFit="1" customWidth="1"/>
    <col min="9235" max="9470" width="11.5546875" style="2"/>
    <col min="9471" max="9471" width="2.5546875" style="2" customWidth="1"/>
    <col min="9472" max="9472" width="5" style="2" customWidth="1"/>
    <col min="9473" max="9473" width="8.109375" style="2" customWidth="1"/>
    <col min="9474" max="9474" width="8.33203125" style="2" customWidth="1"/>
    <col min="9475" max="9475" width="8.6640625" style="2" customWidth="1"/>
    <col min="9476" max="9476" width="8.88671875" style="2" customWidth="1"/>
    <col min="9477" max="9477" width="10.109375" style="2" customWidth="1"/>
    <col min="9478" max="9478" width="8" style="2" customWidth="1"/>
    <col min="9479" max="9480" width="7.109375" style="2" customWidth="1"/>
    <col min="9481" max="9481" width="6.88671875" style="2" customWidth="1"/>
    <col min="9482" max="9482" width="6.109375" style="2" customWidth="1"/>
    <col min="9483" max="9483" width="7" style="2" customWidth="1"/>
    <col min="9484" max="9484" width="7.109375" style="2" customWidth="1"/>
    <col min="9485" max="9485" width="9.44140625" style="2" customWidth="1"/>
    <col min="9486" max="9486" width="10.88671875" style="2" bestFit="1" customWidth="1"/>
    <col min="9487" max="9489" width="0" style="2" hidden="1" customWidth="1"/>
    <col min="9490" max="9490" width="11.88671875" style="2" bestFit="1" customWidth="1"/>
    <col min="9491" max="9726" width="11.5546875" style="2"/>
    <col min="9727" max="9727" width="2.5546875" style="2" customWidth="1"/>
    <col min="9728" max="9728" width="5" style="2" customWidth="1"/>
    <col min="9729" max="9729" width="8.109375" style="2" customWidth="1"/>
    <col min="9730" max="9730" width="8.33203125" style="2" customWidth="1"/>
    <col min="9731" max="9731" width="8.6640625" style="2" customWidth="1"/>
    <col min="9732" max="9732" width="8.88671875" style="2" customWidth="1"/>
    <col min="9733" max="9733" width="10.109375" style="2" customWidth="1"/>
    <col min="9734" max="9734" width="8" style="2" customWidth="1"/>
    <col min="9735" max="9736" width="7.109375" style="2" customWidth="1"/>
    <col min="9737" max="9737" width="6.88671875" style="2" customWidth="1"/>
    <col min="9738" max="9738" width="6.109375" style="2" customWidth="1"/>
    <col min="9739" max="9739" width="7" style="2" customWidth="1"/>
    <col min="9740" max="9740" width="7.109375" style="2" customWidth="1"/>
    <col min="9741" max="9741" width="9.44140625" style="2" customWidth="1"/>
    <col min="9742" max="9742" width="10.88671875" style="2" bestFit="1" customWidth="1"/>
    <col min="9743" max="9745" width="0" style="2" hidden="1" customWidth="1"/>
    <col min="9746" max="9746" width="11.88671875" style="2" bestFit="1" customWidth="1"/>
    <col min="9747" max="9982" width="11.5546875" style="2"/>
    <col min="9983" max="9983" width="2.5546875" style="2" customWidth="1"/>
    <col min="9984" max="9984" width="5" style="2" customWidth="1"/>
    <col min="9985" max="9985" width="8.109375" style="2" customWidth="1"/>
    <col min="9986" max="9986" width="8.33203125" style="2" customWidth="1"/>
    <col min="9987" max="9987" width="8.6640625" style="2" customWidth="1"/>
    <col min="9988" max="9988" width="8.88671875" style="2" customWidth="1"/>
    <col min="9989" max="9989" width="10.109375" style="2" customWidth="1"/>
    <col min="9990" max="9990" width="8" style="2" customWidth="1"/>
    <col min="9991" max="9992" width="7.109375" style="2" customWidth="1"/>
    <col min="9993" max="9993" width="6.88671875" style="2" customWidth="1"/>
    <col min="9994" max="9994" width="6.109375" style="2" customWidth="1"/>
    <col min="9995" max="9995" width="7" style="2" customWidth="1"/>
    <col min="9996" max="9996" width="7.109375" style="2" customWidth="1"/>
    <col min="9997" max="9997" width="9.44140625" style="2" customWidth="1"/>
    <col min="9998" max="9998" width="10.88671875" style="2" bestFit="1" customWidth="1"/>
    <col min="9999" max="10001" width="0" style="2" hidden="1" customWidth="1"/>
    <col min="10002" max="10002" width="11.88671875" style="2" bestFit="1" customWidth="1"/>
    <col min="10003" max="10238" width="11.5546875" style="2"/>
    <col min="10239" max="10239" width="2.5546875" style="2" customWidth="1"/>
    <col min="10240" max="10240" width="5" style="2" customWidth="1"/>
    <col min="10241" max="10241" width="8.109375" style="2" customWidth="1"/>
    <col min="10242" max="10242" width="8.33203125" style="2" customWidth="1"/>
    <col min="10243" max="10243" width="8.6640625" style="2" customWidth="1"/>
    <col min="10244" max="10244" width="8.88671875" style="2" customWidth="1"/>
    <col min="10245" max="10245" width="10.109375" style="2" customWidth="1"/>
    <col min="10246" max="10246" width="8" style="2" customWidth="1"/>
    <col min="10247" max="10248" width="7.109375" style="2" customWidth="1"/>
    <col min="10249" max="10249" width="6.88671875" style="2" customWidth="1"/>
    <col min="10250" max="10250" width="6.109375" style="2" customWidth="1"/>
    <col min="10251" max="10251" width="7" style="2" customWidth="1"/>
    <col min="10252" max="10252" width="7.109375" style="2" customWidth="1"/>
    <col min="10253" max="10253" width="9.44140625" style="2" customWidth="1"/>
    <col min="10254" max="10254" width="10.88671875" style="2" bestFit="1" customWidth="1"/>
    <col min="10255" max="10257" width="0" style="2" hidden="1" customWidth="1"/>
    <col min="10258" max="10258" width="11.88671875" style="2" bestFit="1" customWidth="1"/>
    <col min="10259" max="10494" width="11.5546875" style="2"/>
    <col min="10495" max="10495" width="2.5546875" style="2" customWidth="1"/>
    <col min="10496" max="10496" width="5" style="2" customWidth="1"/>
    <col min="10497" max="10497" width="8.109375" style="2" customWidth="1"/>
    <col min="10498" max="10498" width="8.33203125" style="2" customWidth="1"/>
    <col min="10499" max="10499" width="8.6640625" style="2" customWidth="1"/>
    <col min="10500" max="10500" width="8.88671875" style="2" customWidth="1"/>
    <col min="10501" max="10501" width="10.109375" style="2" customWidth="1"/>
    <col min="10502" max="10502" width="8" style="2" customWidth="1"/>
    <col min="10503" max="10504" width="7.109375" style="2" customWidth="1"/>
    <col min="10505" max="10505" width="6.88671875" style="2" customWidth="1"/>
    <col min="10506" max="10506" width="6.109375" style="2" customWidth="1"/>
    <col min="10507" max="10507" width="7" style="2" customWidth="1"/>
    <col min="10508" max="10508" width="7.109375" style="2" customWidth="1"/>
    <col min="10509" max="10509" width="9.44140625" style="2" customWidth="1"/>
    <col min="10510" max="10510" width="10.88671875" style="2" bestFit="1" customWidth="1"/>
    <col min="10511" max="10513" width="0" style="2" hidden="1" customWidth="1"/>
    <col min="10514" max="10514" width="11.88671875" style="2" bestFit="1" customWidth="1"/>
    <col min="10515" max="10750" width="11.5546875" style="2"/>
    <col min="10751" max="10751" width="2.5546875" style="2" customWidth="1"/>
    <col min="10752" max="10752" width="5" style="2" customWidth="1"/>
    <col min="10753" max="10753" width="8.109375" style="2" customWidth="1"/>
    <col min="10754" max="10754" width="8.33203125" style="2" customWidth="1"/>
    <col min="10755" max="10755" width="8.6640625" style="2" customWidth="1"/>
    <col min="10756" max="10756" width="8.88671875" style="2" customWidth="1"/>
    <col min="10757" max="10757" width="10.109375" style="2" customWidth="1"/>
    <col min="10758" max="10758" width="8" style="2" customWidth="1"/>
    <col min="10759" max="10760" width="7.109375" style="2" customWidth="1"/>
    <col min="10761" max="10761" width="6.88671875" style="2" customWidth="1"/>
    <col min="10762" max="10762" width="6.109375" style="2" customWidth="1"/>
    <col min="10763" max="10763" width="7" style="2" customWidth="1"/>
    <col min="10764" max="10764" width="7.109375" style="2" customWidth="1"/>
    <col min="10765" max="10765" width="9.44140625" style="2" customWidth="1"/>
    <col min="10766" max="10766" width="10.88671875" style="2" bestFit="1" customWidth="1"/>
    <col min="10767" max="10769" width="0" style="2" hidden="1" customWidth="1"/>
    <col min="10770" max="10770" width="11.88671875" style="2" bestFit="1" customWidth="1"/>
    <col min="10771" max="11006" width="11.5546875" style="2"/>
    <col min="11007" max="11007" width="2.5546875" style="2" customWidth="1"/>
    <col min="11008" max="11008" width="5" style="2" customWidth="1"/>
    <col min="11009" max="11009" width="8.109375" style="2" customWidth="1"/>
    <col min="11010" max="11010" width="8.33203125" style="2" customWidth="1"/>
    <col min="11011" max="11011" width="8.6640625" style="2" customWidth="1"/>
    <col min="11012" max="11012" width="8.88671875" style="2" customWidth="1"/>
    <col min="11013" max="11013" width="10.109375" style="2" customWidth="1"/>
    <col min="11014" max="11014" width="8" style="2" customWidth="1"/>
    <col min="11015" max="11016" width="7.109375" style="2" customWidth="1"/>
    <col min="11017" max="11017" width="6.88671875" style="2" customWidth="1"/>
    <col min="11018" max="11018" width="6.109375" style="2" customWidth="1"/>
    <col min="11019" max="11019" width="7" style="2" customWidth="1"/>
    <col min="11020" max="11020" width="7.109375" style="2" customWidth="1"/>
    <col min="11021" max="11021" width="9.44140625" style="2" customWidth="1"/>
    <col min="11022" max="11022" width="10.88671875" style="2" bestFit="1" customWidth="1"/>
    <col min="11023" max="11025" width="0" style="2" hidden="1" customWidth="1"/>
    <col min="11026" max="11026" width="11.88671875" style="2" bestFit="1" customWidth="1"/>
    <col min="11027" max="11262" width="11.5546875" style="2"/>
    <col min="11263" max="11263" width="2.5546875" style="2" customWidth="1"/>
    <col min="11264" max="11264" width="5" style="2" customWidth="1"/>
    <col min="11265" max="11265" width="8.109375" style="2" customWidth="1"/>
    <col min="11266" max="11266" width="8.33203125" style="2" customWidth="1"/>
    <col min="11267" max="11267" width="8.6640625" style="2" customWidth="1"/>
    <col min="11268" max="11268" width="8.88671875" style="2" customWidth="1"/>
    <col min="11269" max="11269" width="10.109375" style="2" customWidth="1"/>
    <col min="11270" max="11270" width="8" style="2" customWidth="1"/>
    <col min="11271" max="11272" width="7.109375" style="2" customWidth="1"/>
    <col min="11273" max="11273" width="6.88671875" style="2" customWidth="1"/>
    <col min="11274" max="11274" width="6.109375" style="2" customWidth="1"/>
    <col min="11275" max="11275" width="7" style="2" customWidth="1"/>
    <col min="11276" max="11276" width="7.109375" style="2" customWidth="1"/>
    <col min="11277" max="11277" width="9.44140625" style="2" customWidth="1"/>
    <col min="11278" max="11278" width="10.88671875" style="2" bestFit="1" customWidth="1"/>
    <col min="11279" max="11281" width="0" style="2" hidden="1" customWidth="1"/>
    <col min="11282" max="11282" width="11.88671875" style="2" bestFit="1" customWidth="1"/>
    <col min="11283" max="11518" width="11.5546875" style="2"/>
    <col min="11519" max="11519" width="2.5546875" style="2" customWidth="1"/>
    <col min="11520" max="11520" width="5" style="2" customWidth="1"/>
    <col min="11521" max="11521" width="8.109375" style="2" customWidth="1"/>
    <col min="11522" max="11522" width="8.33203125" style="2" customWidth="1"/>
    <col min="11523" max="11523" width="8.6640625" style="2" customWidth="1"/>
    <col min="11524" max="11524" width="8.88671875" style="2" customWidth="1"/>
    <col min="11525" max="11525" width="10.109375" style="2" customWidth="1"/>
    <col min="11526" max="11526" width="8" style="2" customWidth="1"/>
    <col min="11527" max="11528" width="7.109375" style="2" customWidth="1"/>
    <col min="11529" max="11529" width="6.88671875" style="2" customWidth="1"/>
    <col min="11530" max="11530" width="6.109375" style="2" customWidth="1"/>
    <col min="11531" max="11531" width="7" style="2" customWidth="1"/>
    <col min="11532" max="11532" width="7.109375" style="2" customWidth="1"/>
    <col min="11533" max="11533" width="9.44140625" style="2" customWidth="1"/>
    <col min="11534" max="11534" width="10.88671875" style="2" bestFit="1" customWidth="1"/>
    <col min="11535" max="11537" width="0" style="2" hidden="1" customWidth="1"/>
    <col min="11538" max="11538" width="11.88671875" style="2" bestFit="1" customWidth="1"/>
    <col min="11539" max="11774" width="11.5546875" style="2"/>
    <col min="11775" max="11775" width="2.5546875" style="2" customWidth="1"/>
    <col min="11776" max="11776" width="5" style="2" customWidth="1"/>
    <col min="11777" max="11777" width="8.109375" style="2" customWidth="1"/>
    <col min="11778" max="11778" width="8.33203125" style="2" customWidth="1"/>
    <col min="11779" max="11779" width="8.6640625" style="2" customWidth="1"/>
    <col min="11780" max="11780" width="8.88671875" style="2" customWidth="1"/>
    <col min="11781" max="11781" width="10.109375" style="2" customWidth="1"/>
    <col min="11782" max="11782" width="8" style="2" customWidth="1"/>
    <col min="11783" max="11784" width="7.109375" style="2" customWidth="1"/>
    <col min="11785" max="11785" width="6.88671875" style="2" customWidth="1"/>
    <col min="11786" max="11786" width="6.109375" style="2" customWidth="1"/>
    <col min="11787" max="11787" width="7" style="2" customWidth="1"/>
    <col min="11788" max="11788" width="7.109375" style="2" customWidth="1"/>
    <col min="11789" max="11789" width="9.44140625" style="2" customWidth="1"/>
    <col min="11790" max="11790" width="10.88671875" style="2" bestFit="1" customWidth="1"/>
    <col min="11791" max="11793" width="0" style="2" hidden="1" customWidth="1"/>
    <col min="11794" max="11794" width="11.88671875" style="2" bestFit="1" customWidth="1"/>
    <col min="11795" max="12030" width="11.5546875" style="2"/>
    <col min="12031" max="12031" width="2.5546875" style="2" customWidth="1"/>
    <col min="12032" max="12032" width="5" style="2" customWidth="1"/>
    <col min="12033" max="12033" width="8.109375" style="2" customWidth="1"/>
    <col min="12034" max="12034" width="8.33203125" style="2" customWidth="1"/>
    <col min="12035" max="12035" width="8.6640625" style="2" customWidth="1"/>
    <col min="12036" max="12036" width="8.88671875" style="2" customWidth="1"/>
    <col min="12037" max="12037" width="10.109375" style="2" customWidth="1"/>
    <col min="12038" max="12038" width="8" style="2" customWidth="1"/>
    <col min="12039" max="12040" width="7.109375" style="2" customWidth="1"/>
    <col min="12041" max="12041" width="6.88671875" style="2" customWidth="1"/>
    <col min="12042" max="12042" width="6.109375" style="2" customWidth="1"/>
    <col min="12043" max="12043" width="7" style="2" customWidth="1"/>
    <col min="12044" max="12044" width="7.109375" style="2" customWidth="1"/>
    <col min="12045" max="12045" width="9.44140625" style="2" customWidth="1"/>
    <col min="12046" max="12046" width="10.88671875" style="2" bestFit="1" customWidth="1"/>
    <col min="12047" max="12049" width="0" style="2" hidden="1" customWidth="1"/>
    <col min="12050" max="12050" width="11.88671875" style="2" bestFit="1" customWidth="1"/>
    <col min="12051" max="12286" width="11.5546875" style="2"/>
    <col min="12287" max="12287" width="2.5546875" style="2" customWidth="1"/>
    <col min="12288" max="12288" width="5" style="2" customWidth="1"/>
    <col min="12289" max="12289" width="8.109375" style="2" customWidth="1"/>
    <col min="12290" max="12290" width="8.33203125" style="2" customWidth="1"/>
    <col min="12291" max="12291" width="8.6640625" style="2" customWidth="1"/>
    <col min="12292" max="12292" width="8.88671875" style="2" customWidth="1"/>
    <col min="12293" max="12293" width="10.109375" style="2" customWidth="1"/>
    <col min="12294" max="12294" width="8" style="2" customWidth="1"/>
    <col min="12295" max="12296" width="7.109375" style="2" customWidth="1"/>
    <col min="12297" max="12297" width="6.88671875" style="2" customWidth="1"/>
    <col min="12298" max="12298" width="6.109375" style="2" customWidth="1"/>
    <col min="12299" max="12299" width="7" style="2" customWidth="1"/>
    <col min="12300" max="12300" width="7.109375" style="2" customWidth="1"/>
    <col min="12301" max="12301" width="9.44140625" style="2" customWidth="1"/>
    <col min="12302" max="12302" width="10.88671875" style="2" bestFit="1" customWidth="1"/>
    <col min="12303" max="12305" width="0" style="2" hidden="1" customWidth="1"/>
    <col min="12306" max="12306" width="11.88671875" style="2" bestFit="1" customWidth="1"/>
    <col min="12307" max="12542" width="11.5546875" style="2"/>
    <col min="12543" max="12543" width="2.5546875" style="2" customWidth="1"/>
    <col min="12544" max="12544" width="5" style="2" customWidth="1"/>
    <col min="12545" max="12545" width="8.109375" style="2" customWidth="1"/>
    <col min="12546" max="12546" width="8.33203125" style="2" customWidth="1"/>
    <col min="12547" max="12547" width="8.6640625" style="2" customWidth="1"/>
    <col min="12548" max="12548" width="8.88671875" style="2" customWidth="1"/>
    <col min="12549" max="12549" width="10.109375" style="2" customWidth="1"/>
    <col min="12550" max="12550" width="8" style="2" customWidth="1"/>
    <col min="12551" max="12552" width="7.109375" style="2" customWidth="1"/>
    <col min="12553" max="12553" width="6.88671875" style="2" customWidth="1"/>
    <col min="12554" max="12554" width="6.109375" style="2" customWidth="1"/>
    <col min="12555" max="12555" width="7" style="2" customWidth="1"/>
    <col min="12556" max="12556" width="7.109375" style="2" customWidth="1"/>
    <col min="12557" max="12557" width="9.44140625" style="2" customWidth="1"/>
    <col min="12558" max="12558" width="10.88671875" style="2" bestFit="1" customWidth="1"/>
    <col min="12559" max="12561" width="0" style="2" hidden="1" customWidth="1"/>
    <col min="12562" max="12562" width="11.88671875" style="2" bestFit="1" customWidth="1"/>
    <col min="12563" max="12798" width="11.5546875" style="2"/>
    <col min="12799" max="12799" width="2.5546875" style="2" customWidth="1"/>
    <col min="12800" max="12800" width="5" style="2" customWidth="1"/>
    <col min="12801" max="12801" width="8.109375" style="2" customWidth="1"/>
    <col min="12802" max="12802" width="8.33203125" style="2" customWidth="1"/>
    <col min="12803" max="12803" width="8.6640625" style="2" customWidth="1"/>
    <col min="12804" max="12804" width="8.88671875" style="2" customWidth="1"/>
    <col min="12805" max="12805" width="10.109375" style="2" customWidth="1"/>
    <col min="12806" max="12806" width="8" style="2" customWidth="1"/>
    <col min="12807" max="12808" width="7.109375" style="2" customWidth="1"/>
    <col min="12809" max="12809" width="6.88671875" style="2" customWidth="1"/>
    <col min="12810" max="12810" width="6.109375" style="2" customWidth="1"/>
    <col min="12811" max="12811" width="7" style="2" customWidth="1"/>
    <col min="12812" max="12812" width="7.109375" style="2" customWidth="1"/>
    <col min="12813" max="12813" width="9.44140625" style="2" customWidth="1"/>
    <col min="12814" max="12814" width="10.88671875" style="2" bestFit="1" customWidth="1"/>
    <col min="12815" max="12817" width="0" style="2" hidden="1" customWidth="1"/>
    <col min="12818" max="12818" width="11.88671875" style="2" bestFit="1" customWidth="1"/>
    <col min="12819" max="13054" width="11.5546875" style="2"/>
    <col min="13055" max="13055" width="2.5546875" style="2" customWidth="1"/>
    <col min="13056" max="13056" width="5" style="2" customWidth="1"/>
    <col min="13057" max="13057" width="8.109375" style="2" customWidth="1"/>
    <col min="13058" max="13058" width="8.33203125" style="2" customWidth="1"/>
    <col min="13059" max="13059" width="8.6640625" style="2" customWidth="1"/>
    <col min="13060" max="13060" width="8.88671875" style="2" customWidth="1"/>
    <col min="13061" max="13061" width="10.109375" style="2" customWidth="1"/>
    <col min="13062" max="13062" width="8" style="2" customWidth="1"/>
    <col min="13063" max="13064" width="7.109375" style="2" customWidth="1"/>
    <col min="13065" max="13065" width="6.88671875" style="2" customWidth="1"/>
    <col min="13066" max="13066" width="6.109375" style="2" customWidth="1"/>
    <col min="13067" max="13067" width="7" style="2" customWidth="1"/>
    <col min="13068" max="13068" width="7.109375" style="2" customWidth="1"/>
    <col min="13069" max="13069" width="9.44140625" style="2" customWidth="1"/>
    <col min="13070" max="13070" width="10.88671875" style="2" bestFit="1" customWidth="1"/>
    <col min="13071" max="13073" width="0" style="2" hidden="1" customWidth="1"/>
    <col min="13074" max="13074" width="11.88671875" style="2" bestFit="1" customWidth="1"/>
    <col min="13075" max="13310" width="11.5546875" style="2"/>
    <col min="13311" max="13311" width="2.5546875" style="2" customWidth="1"/>
    <col min="13312" max="13312" width="5" style="2" customWidth="1"/>
    <col min="13313" max="13313" width="8.109375" style="2" customWidth="1"/>
    <col min="13314" max="13314" width="8.33203125" style="2" customWidth="1"/>
    <col min="13315" max="13315" width="8.6640625" style="2" customWidth="1"/>
    <col min="13316" max="13316" width="8.88671875" style="2" customWidth="1"/>
    <col min="13317" max="13317" width="10.109375" style="2" customWidth="1"/>
    <col min="13318" max="13318" width="8" style="2" customWidth="1"/>
    <col min="13319" max="13320" width="7.109375" style="2" customWidth="1"/>
    <col min="13321" max="13321" width="6.88671875" style="2" customWidth="1"/>
    <col min="13322" max="13322" width="6.109375" style="2" customWidth="1"/>
    <col min="13323" max="13323" width="7" style="2" customWidth="1"/>
    <col min="13324" max="13324" width="7.109375" style="2" customWidth="1"/>
    <col min="13325" max="13325" width="9.44140625" style="2" customWidth="1"/>
    <col min="13326" max="13326" width="10.88671875" style="2" bestFit="1" customWidth="1"/>
    <col min="13327" max="13329" width="0" style="2" hidden="1" customWidth="1"/>
    <col min="13330" max="13330" width="11.88671875" style="2" bestFit="1" customWidth="1"/>
    <col min="13331" max="13566" width="11.5546875" style="2"/>
    <col min="13567" max="13567" width="2.5546875" style="2" customWidth="1"/>
    <col min="13568" max="13568" width="5" style="2" customWidth="1"/>
    <col min="13569" max="13569" width="8.109375" style="2" customWidth="1"/>
    <col min="13570" max="13570" width="8.33203125" style="2" customWidth="1"/>
    <col min="13571" max="13571" width="8.6640625" style="2" customWidth="1"/>
    <col min="13572" max="13572" width="8.88671875" style="2" customWidth="1"/>
    <col min="13573" max="13573" width="10.109375" style="2" customWidth="1"/>
    <col min="13574" max="13574" width="8" style="2" customWidth="1"/>
    <col min="13575" max="13576" width="7.109375" style="2" customWidth="1"/>
    <col min="13577" max="13577" width="6.88671875" style="2" customWidth="1"/>
    <col min="13578" max="13578" width="6.109375" style="2" customWidth="1"/>
    <col min="13579" max="13579" width="7" style="2" customWidth="1"/>
    <col min="13580" max="13580" width="7.109375" style="2" customWidth="1"/>
    <col min="13581" max="13581" width="9.44140625" style="2" customWidth="1"/>
    <col min="13582" max="13582" width="10.88671875" style="2" bestFit="1" customWidth="1"/>
    <col min="13583" max="13585" width="0" style="2" hidden="1" customWidth="1"/>
    <col min="13586" max="13586" width="11.88671875" style="2" bestFit="1" customWidth="1"/>
    <col min="13587" max="13822" width="11.5546875" style="2"/>
    <col min="13823" max="13823" width="2.5546875" style="2" customWidth="1"/>
    <col min="13824" max="13824" width="5" style="2" customWidth="1"/>
    <col min="13825" max="13825" width="8.109375" style="2" customWidth="1"/>
    <col min="13826" max="13826" width="8.33203125" style="2" customWidth="1"/>
    <col min="13827" max="13827" width="8.6640625" style="2" customWidth="1"/>
    <col min="13828" max="13828" width="8.88671875" style="2" customWidth="1"/>
    <col min="13829" max="13829" width="10.109375" style="2" customWidth="1"/>
    <col min="13830" max="13830" width="8" style="2" customWidth="1"/>
    <col min="13831" max="13832" width="7.109375" style="2" customWidth="1"/>
    <col min="13833" max="13833" width="6.88671875" style="2" customWidth="1"/>
    <col min="13834" max="13834" width="6.109375" style="2" customWidth="1"/>
    <col min="13835" max="13835" width="7" style="2" customWidth="1"/>
    <col min="13836" max="13836" width="7.109375" style="2" customWidth="1"/>
    <col min="13837" max="13837" width="9.44140625" style="2" customWidth="1"/>
    <col min="13838" max="13838" width="10.88671875" style="2" bestFit="1" customWidth="1"/>
    <col min="13839" max="13841" width="0" style="2" hidden="1" customWidth="1"/>
    <col min="13842" max="13842" width="11.88671875" style="2" bestFit="1" customWidth="1"/>
    <col min="13843" max="14078" width="11.5546875" style="2"/>
    <col min="14079" max="14079" width="2.5546875" style="2" customWidth="1"/>
    <col min="14080" max="14080" width="5" style="2" customWidth="1"/>
    <col min="14081" max="14081" width="8.109375" style="2" customWidth="1"/>
    <col min="14082" max="14082" width="8.33203125" style="2" customWidth="1"/>
    <col min="14083" max="14083" width="8.6640625" style="2" customWidth="1"/>
    <col min="14084" max="14084" width="8.88671875" style="2" customWidth="1"/>
    <col min="14085" max="14085" width="10.109375" style="2" customWidth="1"/>
    <col min="14086" max="14086" width="8" style="2" customWidth="1"/>
    <col min="14087" max="14088" width="7.109375" style="2" customWidth="1"/>
    <col min="14089" max="14089" width="6.88671875" style="2" customWidth="1"/>
    <col min="14090" max="14090" width="6.109375" style="2" customWidth="1"/>
    <col min="14091" max="14091" width="7" style="2" customWidth="1"/>
    <col min="14092" max="14092" width="7.109375" style="2" customWidth="1"/>
    <col min="14093" max="14093" width="9.44140625" style="2" customWidth="1"/>
    <col min="14094" max="14094" width="10.88671875" style="2" bestFit="1" customWidth="1"/>
    <col min="14095" max="14097" width="0" style="2" hidden="1" customWidth="1"/>
    <col min="14098" max="14098" width="11.88671875" style="2" bestFit="1" customWidth="1"/>
    <col min="14099" max="14334" width="11.5546875" style="2"/>
    <col min="14335" max="14335" width="2.5546875" style="2" customWidth="1"/>
    <col min="14336" max="14336" width="5" style="2" customWidth="1"/>
    <col min="14337" max="14337" width="8.109375" style="2" customWidth="1"/>
    <col min="14338" max="14338" width="8.33203125" style="2" customWidth="1"/>
    <col min="14339" max="14339" width="8.6640625" style="2" customWidth="1"/>
    <col min="14340" max="14340" width="8.88671875" style="2" customWidth="1"/>
    <col min="14341" max="14341" width="10.109375" style="2" customWidth="1"/>
    <col min="14342" max="14342" width="8" style="2" customWidth="1"/>
    <col min="14343" max="14344" width="7.109375" style="2" customWidth="1"/>
    <col min="14345" max="14345" width="6.88671875" style="2" customWidth="1"/>
    <col min="14346" max="14346" width="6.109375" style="2" customWidth="1"/>
    <col min="14347" max="14347" width="7" style="2" customWidth="1"/>
    <col min="14348" max="14348" width="7.109375" style="2" customWidth="1"/>
    <col min="14349" max="14349" width="9.44140625" style="2" customWidth="1"/>
    <col min="14350" max="14350" width="10.88671875" style="2" bestFit="1" customWidth="1"/>
    <col min="14351" max="14353" width="0" style="2" hidden="1" customWidth="1"/>
    <col min="14354" max="14354" width="11.88671875" style="2" bestFit="1" customWidth="1"/>
    <col min="14355" max="14590" width="11.5546875" style="2"/>
    <col min="14591" max="14591" width="2.5546875" style="2" customWidth="1"/>
    <col min="14592" max="14592" width="5" style="2" customWidth="1"/>
    <col min="14593" max="14593" width="8.109375" style="2" customWidth="1"/>
    <col min="14594" max="14594" width="8.33203125" style="2" customWidth="1"/>
    <col min="14595" max="14595" width="8.6640625" style="2" customWidth="1"/>
    <col min="14596" max="14596" width="8.88671875" style="2" customWidth="1"/>
    <col min="14597" max="14597" width="10.109375" style="2" customWidth="1"/>
    <col min="14598" max="14598" width="8" style="2" customWidth="1"/>
    <col min="14599" max="14600" width="7.109375" style="2" customWidth="1"/>
    <col min="14601" max="14601" width="6.88671875" style="2" customWidth="1"/>
    <col min="14602" max="14602" width="6.109375" style="2" customWidth="1"/>
    <col min="14603" max="14603" width="7" style="2" customWidth="1"/>
    <col min="14604" max="14604" width="7.109375" style="2" customWidth="1"/>
    <col min="14605" max="14605" width="9.44140625" style="2" customWidth="1"/>
    <col min="14606" max="14606" width="10.88671875" style="2" bestFit="1" customWidth="1"/>
    <col min="14607" max="14609" width="0" style="2" hidden="1" customWidth="1"/>
    <col min="14610" max="14610" width="11.88671875" style="2" bestFit="1" customWidth="1"/>
    <col min="14611" max="14846" width="11.5546875" style="2"/>
    <col min="14847" max="14847" width="2.5546875" style="2" customWidth="1"/>
    <col min="14848" max="14848" width="5" style="2" customWidth="1"/>
    <col min="14849" max="14849" width="8.109375" style="2" customWidth="1"/>
    <col min="14850" max="14850" width="8.33203125" style="2" customWidth="1"/>
    <col min="14851" max="14851" width="8.6640625" style="2" customWidth="1"/>
    <col min="14852" max="14852" width="8.88671875" style="2" customWidth="1"/>
    <col min="14853" max="14853" width="10.109375" style="2" customWidth="1"/>
    <col min="14854" max="14854" width="8" style="2" customWidth="1"/>
    <col min="14855" max="14856" width="7.109375" style="2" customWidth="1"/>
    <col min="14857" max="14857" width="6.88671875" style="2" customWidth="1"/>
    <col min="14858" max="14858" width="6.109375" style="2" customWidth="1"/>
    <col min="14859" max="14859" width="7" style="2" customWidth="1"/>
    <col min="14860" max="14860" width="7.109375" style="2" customWidth="1"/>
    <col min="14861" max="14861" width="9.44140625" style="2" customWidth="1"/>
    <col min="14862" max="14862" width="10.88671875" style="2" bestFit="1" customWidth="1"/>
    <col min="14863" max="14865" width="0" style="2" hidden="1" customWidth="1"/>
    <col min="14866" max="14866" width="11.88671875" style="2" bestFit="1" customWidth="1"/>
    <col min="14867" max="15102" width="11.5546875" style="2"/>
    <col min="15103" max="15103" width="2.5546875" style="2" customWidth="1"/>
    <col min="15104" max="15104" width="5" style="2" customWidth="1"/>
    <col min="15105" max="15105" width="8.109375" style="2" customWidth="1"/>
    <col min="15106" max="15106" width="8.33203125" style="2" customWidth="1"/>
    <col min="15107" max="15107" width="8.6640625" style="2" customWidth="1"/>
    <col min="15108" max="15108" width="8.88671875" style="2" customWidth="1"/>
    <col min="15109" max="15109" width="10.109375" style="2" customWidth="1"/>
    <col min="15110" max="15110" width="8" style="2" customWidth="1"/>
    <col min="15111" max="15112" width="7.109375" style="2" customWidth="1"/>
    <col min="15113" max="15113" width="6.88671875" style="2" customWidth="1"/>
    <col min="15114" max="15114" width="6.109375" style="2" customWidth="1"/>
    <col min="15115" max="15115" width="7" style="2" customWidth="1"/>
    <col min="15116" max="15116" width="7.109375" style="2" customWidth="1"/>
    <col min="15117" max="15117" width="9.44140625" style="2" customWidth="1"/>
    <col min="15118" max="15118" width="10.88671875" style="2" bestFit="1" customWidth="1"/>
    <col min="15119" max="15121" width="0" style="2" hidden="1" customWidth="1"/>
    <col min="15122" max="15122" width="11.88671875" style="2" bestFit="1" customWidth="1"/>
    <col min="15123" max="15358" width="11.5546875" style="2"/>
    <col min="15359" max="15359" width="2.5546875" style="2" customWidth="1"/>
    <col min="15360" max="15360" width="5" style="2" customWidth="1"/>
    <col min="15361" max="15361" width="8.109375" style="2" customWidth="1"/>
    <col min="15362" max="15362" width="8.33203125" style="2" customWidth="1"/>
    <col min="15363" max="15363" width="8.6640625" style="2" customWidth="1"/>
    <col min="15364" max="15364" width="8.88671875" style="2" customWidth="1"/>
    <col min="15365" max="15365" width="10.109375" style="2" customWidth="1"/>
    <col min="15366" max="15366" width="8" style="2" customWidth="1"/>
    <col min="15367" max="15368" width="7.109375" style="2" customWidth="1"/>
    <col min="15369" max="15369" width="6.88671875" style="2" customWidth="1"/>
    <col min="15370" max="15370" width="6.109375" style="2" customWidth="1"/>
    <col min="15371" max="15371" width="7" style="2" customWidth="1"/>
    <col min="15372" max="15372" width="7.109375" style="2" customWidth="1"/>
    <col min="15373" max="15373" width="9.44140625" style="2" customWidth="1"/>
    <col min="15374" max="15374" width="10.88671875" style="2" bestFit="1" customWidth="1"/>
    <col min="15375" max="15377" width="0" style="2" hidden="1" customWidth="1"/>
    <col min="15378" max="15378" width="11.88671875" style="2" bestFit="1" customWidth="1"/>
    <col min="15379" max="15614" width="11.5546875" style="2"/>
    <col min="15615" max="15615" width="2.5546875" style="2" customWidth="1"/>
    <col min="15616" max="15616" width="5" style="2" customWidth="1"/>
    <col min="15617" max="15617" width="8.109375" style="2" customWidth="1"/>
    <col min="15618" max="15618" width="8.33203125" style="2" customWidth="1"/>
    <col min="15619" max="15619" width="8.6640625" style="2" customWidth="1"/>
    <col min="15620" max="15620" width="8.88671875" style="2" customWidth="1"/>
    <col min="15621" max="15621" width="10.109375" style="2" customWidth="1"/>
    <col min="15622" max="15622" width="8" style="2" customWidth="1"/>
    <col min="15623" max="15624" width="7.109375" style="2" customWidth="1"/>
    <col min="15625" max="15625" width="6.88671875" style="2" customWidth="1"/>
    <col min="15626" max="15626" width="6.109375" style="2" customWidth="1"/>
    <col min="15627" max="15627" width="7" style="2" customWidth="1"/>
    <col min="15628" max="15628" width="7.109375" style="2" customWidth="1"/>
    <col min="15629" max="15629" width="9.44140625" style="2" customWidth="1"/>
    <col min="15630" max="15630" width="10.88671875" style="2" bestFit="1" customWidth="1"/>
    <col min="15631" max="15633" width="0" style="2" hidden="1" customWidth="1"/>
    <col min="15634" max="15634" width="11.88671875" style="2" bestFit="1" customWidth="1"/>
    <col min="15635" max="15870" width="11.5546875" style="2"/>
    <col min="15871" max="15871" width="2.5546875" style="2" customWidth="1"/>
    <col min="15872" max="15872" width="5" style="2" customWidth="1"/>
    <col min="15873" max="15873" width="8.109375" style="2" customWidth="1"/>
    <col min="15874" max="15874" width="8.33203125" style="2" customWidth="1"/>
    <col min="15875" max="15875" width="8.6640625" style="2" customWidth="1"/>
    <col min="15876" max="15876" width="8.88671875" style="2" customWidth="1"/>
    <col min="15877" max="15877" width="10.109375" style="2" customWidth="1"/>
    <col min="15878" max="15878" width="8" style="2" customWidth="1"/>
    <col min="15879" max="15880" width="7.109375" style="2" customWidth="1"/>
    <col min="15881" max="15881" width="6.88671875" style="2" customWidth="1"/>
    <col min="15882" max="15882" width="6.109375" style="2" customWidth="1"/>
    <col min="15883" max="15883" width="7" style="2" customWidth="1"/>
    <col min="15884" max="15884" width="7.109375" style="2" customWidth="1"/>
    <col min="15885" max="15885" width="9.44140625" style="2" customWidth="1"/>
    <col min="15886" max="15886" width="10.88671875" style="2" bestFit="1" customWidth="1"/>
    <col min="15887" max="15889" width="0" style="2" hidden="1" customWidth="1"/>
    <col min="15890" max="15890" width="11.88671875" style="2" bestFit="1" customWidth="1"/>
    <col min="15891" max="16126" width="11.5546875" style="2"/>
    <col min="16127" max="16127" width="2.5546875" style="2" customWidth="1"/>
    <col min="16128" max="16128" width="5" style="2" customWidth="1"/>
    <col min="16129" max="16129" width="8.109375" style="2" customWidth="1"/>
    <col min="16130" max="16130" width="8.33203125" style="2" customWidth="1"/>
    <col min="16131" max="16131" width="8.6640625" style="2" customWidth="1"/>
    <col min="16132" max="16132" width="8.88671875" style="2" customWidth="1"/>
    <col min="16133" max="16133" width="10.109375" style="2" customWidth="1"/>
    <col min="16134" max="16134" width="8" style="2" customWidth="1"/>
    <col min="16135" max="16136" width="7.109375" style="2" customWidth="1"/>
    <col min="16137" max="16137" width="6.88671875" style="2" customWidth="1"/>
    <col min="16138" max="16138" width="6.109375" style="2" customWidth="1"/>
    <col min="16139" max="16139" width="7" style="2" customWidth="1"/>
    <col min="16140" max="16140" width="7.109375" style="2" customWidth="1"/>
    <col min="16141" max="16141" width="9.44140625" style="2" customWidth="1"/>
    <col min="16142" max="16142" width="10.88671875" style="2" bestFit="1" customWidth="1"/>
    <col min="16143" max="16145" width="0" style="2" hidden="1" customWidth="1"/>
    <col min="16146" max="16146" width="11.88671875" style="2" bestFit="1" customWidth="1"/>
    <col min="16147" max="16384" width="11.5546875" style="2"/>
  </cols>
  <sheetData>
    <row r="1" spans="1:21">
      <c r="P1" s="6" t="s">
        <v>0</v>
      </c>
      <c r="Q1" s="7" t="e">
        <f>Baisse_LLS</f>
        <v>#DIV/0!</v>
      </c>
    </row>
    <row r="2" spans="1:21" s="12" customFormat="1" ht="14.25" customHeight="1">
      <c r="A2" s="8"/>
      <c r="B2" s="8"/>
      <c r="C2" s="9"/>
      <c r="D2" s="10" t="s">
        <v>1</v>
      </c>
      <c r="E2" s="11">
        <f>'[1]SF previsio LLS-LLTS'!MES</f>
        <v>44927</v>
      </c>
      <c r="F2" s="8"/>
      <c r="G2" s="8" t="s">
        <v>2</v>
      </c>
      <c r="H2" s="8"/>
      <c r="I2" s="8"/>
      <c r="J2" s="8"/>
      <c r="K2" s="8">
        <f>COUNTIF((T20:T68),"&lt;0")</f>
        <v>20</v>
      </c>
      <c r="L2" s="8"/>
      <c r="M2" s="8"/>
      <c r="N2" s="8"/>
      <c r="O2" s="8"/>
      <c r="P2" s="6" t="s">
        <v>3</v>
      </c>
      <c r="Q2" s="7">
        <f>Baisse_LLTS</f>
        <v>-0.11763511989776741</v>
      </c>
    </row>
    <row r="3" spans="1:21" s="12" customFormat="1" ht="14.25" customHeight="1">
      <c r="A3" s="8"/>
      <c r="B3" s="8"/>
      <c r="C3" s="9"/>
      <c r="D3" s="10" t="s">
        <v>4</v>
      </c>
      <c r="E3" s="13">
        <f>'[1]SF previsio LLS-LLTS'!E20</f>
        <v>53</v>
      </c>
      <c r="F3" s="8"/>
      <c r="G3" s="14" t="str">
        <f>_xlfn.CONCAT("Nombre d'années autofi &lt;",$R$20)</f>
        <v>Nombre d'années autofi &lt;1300</v>
      </c>
      <c r="H3" s="8"/>
      <c r="I3" s="8"/>
      <c r="J3" s="8"/>
      <c r="K3" s="205">
        <f>COUNTIF((P20:P68),"&lt;G3")</f>
        <v>0</v>
      </c>
      <c r="L3" s="206">
        <f>COUNTIF(P20:P68,"&lt;R20")</f>
        <v>0</v>
      </c>
      <c r="M3" s="8"/>
      <c r="N3" s="8"/>
      <c r="O3" s="8"/>
      <c r="P3" s="8"/>
      <c r="Q3" s="8"/>
    </row>
    <row r="4" spans="1:21" s="12" customFormat="1" ht="12" customHeight="1">
      <c r="A4" s="15"/>
      <c r="B4" s="8"/>
      <c r="C4" s="16"/>
      <c r="D4" s="17" t="s">
        <v>5</v>
      </c>
      <c r="E4" s="18">
        <f>'[1]SF previsio LLS-LLTS'!F18</f>
        <v>2650</v>
      </c>
      <c r="F4" s="8"/>
      <c r="G4" s="8" t="s">
        <v>6</v>
      </c>
      <c r="H4" s="19">
        <f>'[1]Prgr. 2021'!B56</f>
        <v>44433</v>
      </c>
      <c r="I4" s="8"/>
      <c r="J4" s="8"/>
      <c r="K4" s="8"/>
      <c r="L4" s="8"/>
      <c r="M4" s="8"/>
      <c r="N4" s="8"/>
      <c r="O4" s="8"/>
      <c r="P4" s="8"/>
      <c r="Q4" s="8"/>
    </row>
    <row r="5" spans="1:21" s="24" customFormat="1" ht="15" customHeight="1">
      <c r="A5" s="20"/>
      <c r="B5" s="21"/>
      <c r="C5" s="16"/>
      <c r="D5" s="17" t="s">
        <v>7</v>
      </c>
      <c r="E5" s="22">
        <f>'[1]SF previsio LLS-LLTS'!SHFU.T</f>
        <v>2875</v>
      </c>
      <c r="F5" s="23"/>
      <c r="K5" s="25"/>
      <c r="M5" s="26"/>
      <c r="N5" s="27"/>
      <c r="O5" s="27"/>
      <c r="P5" s="28"/>
      <c r="Q5" s="28"/>
    </row>
    <row r="6" spans="1:21" ht="8.25" customHeight="1" thickBot="1">
      <c r="O6" s="29"/>
      <c r="P6" s="29"/>
      <c r="Q6" s="29"/>
    </row>
    <row r="7" spans="1:21" ht="10.5" customHeight="1" thickBot="1">
      <c r="C7" s="30" t="s">
        <v>8</v>
      </c>
      <c r="D7" s="31"/>
      <c r="E7" s="30" t="s">
        <v>9</v>
      </c>
      <c r="F7" s="32"/>
      <c r="G7" s="31"/>
      <c r="H7" s="33" t="s">
        <v>10</v>
      </c>
      <c r="I7" s="30" t="s">
        <v>11</v>
      </c>
      <c r="J7" s="31"/>
      <c r="K7" s="30" t="s">
        <v>12</v>
      </c>
      <c r="L7" s="32"/>
      <c r="M7" s="32"/>
      <c r="N7" s="31"/>
      <c r="O7" s="34" t="s">
        <v>13</v>
      </c>
      <c r="P7" s="35"/>
      <c r="Q7" s="36"/>
    </row>
    <row r="8" spans="1:21" ht="11.25" customHeight="1">
      <c r="C8" s="37" t="s">
        <v>14</v>
      </c>
      <c r="D8" s="38">
        <f>IFERROR('[1]SF previsio LLS-LLTS'!AN20,0)</f>
        <v>195130.95992795919</v>
      </c>
      <c r="E8" s="39" t="s">
        <v>15</v>
      </c>
      <c r="F8" s="40"/>
      <c r="G8" s="41">
        <f>'[1]SF previsio LLS-LLTS'!AK9</f>
        <v>7906822.2922457419</v>
      </c>
      <c r="H8" s="42"/>
      <c r="I8" s="43"/>
      <c r="J8" s="44"/>
      <c r="K8" s="45"/>
      <c r="L8" s="45"/>
      <c r="M8" s="46"/>
      <c r="N8" s="45"/>
      <c r="O8" s="47" t="s">
        <v>16</v>
      </c>
      <c r="P8" s="48"/>
      <c r="Q8" s="49"/>
    </row>
    <row r="9" spans="1:21" ht="11.25" customHeight="1">
      <c r="C9" s="50" t="s">
        <v>17</v>
      </c>
      <c r="D9" s="51">
        <f>'[1]SF previsio LLS-LLTS'!AU9</f>
        <v>1.0111111111111111</v>
      </c>
      <c r="E9" s="52"/>
      <c r="F9" s="53"/>
      <c r="G9" s="54"/>
      <c r="H9" s="55" t="s">
        <v>18</v>
      </c>
      <c r="I9" s="56" t="s">
        <v>19</v>
      </c>
      <c r="J9" s="57"/>
      <c r="K9" s="58"/>
      <c r="L9" s="58"/>
      <c r="M9" s="59"/>
      <c r="N9" s="60"/>
      <c r="O9" s="61"/>
      <c r="P9" s="62"/>
      <c r="Q9" s="49"/>
    </row>
    <row r="10" spans="1:21" ht="11.25" customHeight="1">
      <c r="C10" s="63"/>
      <c r="D10" s="64"/>
      <c r="E10" s="65" t="s">
        <v>20</v>
      </c>
      <c r="F10" s="66"/>
      <c r="G10" s="67">
        <f>'[1]SF previsio LLS-LLTS'!AI11</f>
        <v>4253208.8381789923</v>
      </c>
      <c r="H10" s="68">
        <f>'[1]SF previsio LLS-LLTS'!AX14</f>
        <v>2.5000000000000001E-2</v>
      </c>
      <c r="I10" s="69">
        <f>'[1]SF previsio LLS-LLTS'!BA14</f>
        <v>1.7000000000000001E-2</v>
      </c>
      <c r="J10" s="70"/>
      <c r="K10" s="46"/>
      <c r="L10" s="45" t="s">
        <v>21</v>
      </c>
      <c r="M10" s="42" t="s">
        <v>22</v>
      </c>
      <c r="N10" s="60"/>
      <c r="O10" s="61"/>
      <c r="P10" s="62"/>
      <c r="Q10" s="49"/>
    </row>
    <row r="11" spans="1:21" ht="11.25" customHeight="1">
      <c r="C11" s="71" t="s">
        <v>23</v>
      </c>
      <c r="D11" s="72"/>
      <c r="E11" s="73"/>
      <c r="F11" s="74"/>
      <c r="G11" s="75"/>
      <c r="H11" s="76"/>
      <c r="I11" s="77"/>
      <c r="J11" s="75"/>
      <c r="K11" s="59" t="s">
        <v>24</v>
      </c>
      <c r="L11" s="78"/>
      <c r="M11" s="79"/>
      <c r="N11" s="80"/>
      <c r="O11" s="61"/>
      <c r="P11" s="62"/>
      <c r="Q11" s="49"/>
    </row>
    <row r="12" spans="1:21" ht="11.25" customHeight="1">
      <c r="C12" s="81" t="s">
        <v>25</v>
      </c>
      <c r="D12" s="82">
        <f>'[1]SF previsio LLS-LLTS'!AN14</f>
        <v>1.2E-2</v>
      </c>
      <c r="E12" s="83"/>
      <c r="F12" s="84" t="s">
        <v>26</v>
      </c>
      <c r="G12" s="85" t="s">
        <v>27</v>
      </c>
      <c r="H12" s="86"/>
      <c r="I12" s="83"/>
      <c r="J12" s="87" t="s">
        <v>11</v>
      </c>
      <c r="K12" s="59" t="s">
        <v>28</v>
      </c>
      <c r="L12" s="78"/>
      <c r="M12" s="78">
        <f>'[1]SF previsio LLS-LLTS'!BJ11</f>
        <v>150</v>
      </c>
      <c r="N12" s="88"/>
      <c r="O12" s="61"/>
      <c r="P12" s="62"/>
      <c r="Q12" s="49"/>
    </row>
    <row r="13" spans="1:21" ht="11.25" customHeight="1">
      <c r="C13" s="89" t="s">
        <v>29</v>
      </c>
      <c r="D13" s="82">
        <f>'[1]SF previsio LLS-LLTS'!AP14</f>
        <v>0.02</v>
      </c>
      <c r="E13" s="90" t="s">
        <v>30</v>
      </c>
      <c r="F13" s="91">
        <f>'[1]SF previsio LLS-LLTS'!AH10</f>
        <v>418892.93938303617</v>
      </c>
      <c r="G13" s="92">
        <f>'[1]SF previsio LLS-LLTS'!AI10</f>
        <v>3220609.529769328</v>
      </c>
      <c r="H13" s="86"/>
      <c r="I13" s="93" t="s">
        <v>24</v>
      </c>
      <c r="J13" s="94">
        <f>'[1]SF previsio LLS-LLTS'!BE10</f>
        <v>150</v>
      </c>
      <c r="K13" s="59" t="s">
        <v>31</v>
      </c>
      <c r="L13" s="78"/>
      <c r="M13" s="78">
        <f>'[1]SF previsio LLS-LLTS'!BJ12</f>
        <v>150</v>
      </c>
      <c r="N13" s="42"/>
      <c r="O13" s="61"/>
      <c r="P13" s="62"/>
      <c r="Q13" s="49"/>
    </row>
    <row r="14" spans="1:21" ht="11.25" customHeight="1">
      <c r="C14" s="81" t="s">
        <v>32</v>
      </c>
      <c r="D14" s="82">
        <f>'[1]SF previsio LLS-LLTS'!AS14</f>
        <v>0.02</v>
      </c>
      <c r="E14" s="83"/>
      <c r="F14" s="95"/>
      <c r="G14" s="75"/>
      <c r="H14" s="86"/>
      <c r="I14" s="93" t="s">
        <v>28</v>
      </c>
      <c r="J14" s="94">
        <f>'[1]SF previsio LLS-LLTS'!BE11</f>
        <v>0</v>
      </c>
      <c r="K14" s="96"/>
      <c r="L14" s="45"/>
      <c r="M14" s="97"/>
      <c r="N14" s="42"/>
      <c r="O14" s="61"/>
      <c r="P14" s="62"/>
      <c r="Q14" s="49"/>
    </row>
    <row r="15" spans="1:21" ht="11.25" customHeight="1" thickBot="1">
      <c r="C15" s="98"/>
      <c r="D15" s="99"/>
      <c r="E15" s="100"/>
      <c r="F15" s="101"/>
      <c r="G15" s="75"/>
      <c r="H15" s="86"/>
      <c r="I15" s="93" t="s">
        <v>31</v>
      </c>
      <c r="J15" s="102">
        <f>'[1]SF previsio LLS-LLTS'!BE12</f>
        <v>0</v>
      </c>
      <c r="K15" s="58"/>
      <c r="L15" s="58"/>
      <c r="M15" s="46"/>
      <c r="N15" s="88"/>
      <c r="O15" s="103"/>
      <c r="P15" s="104"/>
      <c r="Q15" s="49"/>
    </row>
    <row r="16" spans="1:21" ht="32.25" customHeight="1">
      <c r="A16" s="105" t="s">
        <v>33</v>
      </c>
      <c r="B16" s="106" t="s">
        <v>34</v>
      </c>
      <c r="C16" s="107" t="s">
        <v>35</v>
      </c>
      <c r="D16" s="108" t="s">
        <v>36</v>
      </c>
      <c r="E16" s="107" t="s">
        <v>37</v>
      </c>
      <c r="F16" s="109" t="s">
        <v>38</v>
      </c>
      <c r="G16" s="110" t="s">
        <v>39</v>
      </c>
      <c r="H16" s="111" t="s">
        <v>40</v>
      </c>
      <c r="I16" s="112" t="s">
        <v>41</v>
      </c>
      <c r="J16" s="113" t="s">
        <v>42</v>
      </c>
      <c r="K16" s="112" t="s">
        <v>43</v>
      </c>
      <c r="L16" s="114" t="s">
        <v>44</v>
      </c>
      <c r="M16" s="115" t="s">
        <v>45</v>
      </c>
      <c r="N16" s="116"/>
      <c r="O16" s="117" t="s">
        <v>46</v>
      </c>
      <c r="P16" s="118" t="s">
        <v>47</v>
      </c>
      <c r="Q16" s="118" t="s">
        <v>48</v>
      </c>
      <c r="R16" s="119" t="s">
        <v>49</v>
      </c>
      <c r="S16" s="120" t="s">
        <v>50</v>
      </c>
      <c r="T16" s="121" t="s">
        <v>51</v>
      </c>
      <c r="U16" s="120" t="s">
        <v>52</v>
      </c>
    </row>
    <row r="17" spans="1:21" ht="14.25" customHeight="1">
      <c r="A17" s="122"/>
      <c r="B17" s="123"/>
      <c r="C17" s="124"/>
      <c r="D17" s="125"/>
      <c r="E17" s="124"/>
      <c r="F17" s="126"/>
      <c r="G17" s="127"/>
      <c r="H17" s="128"/>
      <c r="I17" s="129"/>
      <c r="J17" s="130"/>
      <c r="K17" s="129"/>
      <c r="L17" s="131"/>
      <c r="M17" s="132" t="s">
        <v>53</v>
      </c>
      <c r="N17" s="133" t="s">
        <v>54</v>
      </c>
      <c r="O17" s="134"/>
      <c r="P17" s="135"/>
      <c r="Q17" s="135"/>
      <c r="R17" s="119"/>
    </row>
    <row r="18" spans="1:21" ht="10.5" customHeight="1">
      <c r="A18" s="122"/>
      <c r="B18" s="123"/>
      <c r="C18" s="124"/>
      <c r="D18" s="125"/>
      <c r="E18" s="124"/>
      <c r="F18" s="126"/>
      <c r="G18" s="127"/>
      <c r="H18" s="128"/>
      <c r="I18" s="129"/>
      <c r="J18" s="130"/>
      <c r="K18" s="129"/>
      <c r="L18" s="131"/>
      <c r="M18" s="132"/>
      <c r="N18" s="133"/>
      <c r="O18" s="134"/>
      <c r="P18" s="135"/>
      <c r="Q18" s="135"/>
      <c r="R18" s="119"/>
    </row>
    <row r="19" spans="1:21" ht="10.5" customHeight="1" thickBot="1">
      <c r="A19" s="136"/>
      <c r="B19" s="137"/>
      <c r="C19" s="138"/>
      <c r="D19" s="139"/>
      <c r="E19" s="138"/>
      <c r="F19" s="140"/>
      <c r="G19" s="141"/>
      <c r="H19" s="142"/>
      <c r="I19" s="143"/>
      <c r="J19" s="144"/>
      <c r="K19" s="143"/>
      <c r="L19" s="145"/>
      <c r="M19" s="146"/>
      <c r="N19" s="147"/>
      <c r="O19" s="148"/>
      <c r="P19" s="149"/>
      <c r="Q19" s="149"/>
      <c r="R19" s="119"/>
    </row>
    <row r="20" spans="1:21" ht="12" customHeight="1" outlineLevel="1">
      <c r="A20" s="150">
        <f>'[1]SF previsio LLS-LLTS'!B50</f>
        <v>1</v>
      </c>
      <c r="B20" s="151">
        <f>'[1]SF previsio LLS-LLTS'!A50</f>
        <v>2023</v>
      </c>
      <c r="C20" s="152">
        <f>IFERROR('[1]SF previsio LLS-LLTS'!AP50,0)</f>
        <v>193353.1000708378</v>
      </c>
      <c r="D20" s="153">
        <f>IFERROR('[1]SF previsio LLS-LLTS'!AS50,0)</f>
        <v>189486.03806942105</v>
      </c>
      <c r="E20" s="154">
        <f>IFERROR('[1]SF previsio LLS-LLTS'!W50,0)</f>
        <v>0</v>
      </c>
      <c r="F20" s="155">
        <f>IFERROR('[1]SF previsio LLS-LLTS'!AC50,0)</f>
        <v>3527.7462285965612</v>
      </c>
      <c r="G20" s="156">
        <f>IFERROR('[1]SF previsio LLS-LLTS'!AD50,0)</f>
        <v>107511.66785396897</v>
      </c>
      <c r="H20" s="157">
        <f>IFERROR('[1]SF previsio LLS-LLTS'!AX50,0)</f>
        <v>0</v>
      </c>
      <c r="I20" s="158">
        <f>IFERROR('[1]SF previsio LLS-LLTS'!BB50,0)</f>
        <v>7950</v>
      </c>
      <c r="J20" s="159">
        <f>IFERROR('[1]SF previsio LLS-LLTS'!BC50,0)</f>
        <v>0</v>
      </c>
      <c r="K20" s="154">
        <f>IFERROR('[1]SF previsio LLS-LLTS'!BF50,0)</f>
        <v>0</v>
      </c>
      <c r="L20" s="160">
        <f>IFERROR('[1]SF previsio LLS-LLTS'!BG50,0)</f>
        <v>0</v>
      </c>
      <c r="M20" s="160">
        <f>IFERROR('[1]SF previsio LLS-LLTS'!BH50,0)</f>
        <v>0</v>
      </c>
      <c r="N20" s="159">
        <f>IFERROR('[1]SF previsio LLS-LLTS'!BI50,0)</f>
        <v>0</v>
      </c>
      <c r="O20" s="161">
        <f>IFERROR('[1]SF previsio LLS-LLTS'!BN50,0)</f>
        <v>2048.4461916415949</v>
      </c>
      <c r="P20" s="162">
        <f>IFERROR('[1]SF previsio LLS-LLTS'!BO50,0)</f>
        <v>3575.2082654607743</v>
      </c>
      <c r="Q20" s="163">
        <f>IFERROR('[1]SF previsio LLS-LLTS'!BP50,0)</f>
        <v>0</v>
      </c>
      <c r="R20" s="2">
        <f>'[1]SF previsio LLS-LLTS'!$BP$2</f>
        <v>1300</v>
      </c>
      <c r="S20" s="164">
        <f t="shared" ref="S20:S24" si="0">(P20-R20)*$E$3</f>
        <v>120586.03806942103</v>
      </c>
      <c r="T20" s="164">
        <f t="shared" ref="T20:T24" si="1">S20</f>
        <v>120586.03806942103</v>
      </c>
      <c r="U20" s="164">
        <f t="shared" ref="U20:U24" si="2">P20</f>
        <v>3575.2082654607743</v>
      </c>
    </row>
    <row r="21" spans="1:21" ht="12" customHeight="1" outlineLevel="1" collapsed="1">
      <c r="A21" s="150">
        <f>'[1]SF previsio LLS-LLTS'!B51</f>
        <v>2</v>
      </c>
      <c r="B21" s="151">
        <f>'[1]SF previsio LLS-LLTS'!A51</f>
        <v>2024</v>
      </c>
      <c r="C21" s="152">
        <f>IFERROR('[1]SF previsio LLS-LLTS'!AP51,0)</f>
        <v>193523.08081815281</v>
      </c>
      <c r="D21" s="153">
        <f>IFERROR('[1]SF previsio LLS-LLTS'!AS51,0)</f>
        <v>189652.61920178976</v>
      </c>
      <c r="E21" s="154">
        <f>IFERROR('[1]SF previsio LLS-LLTS'!W51,0)</f>
        <v>82991.435434910672</v>
      </c>
      <c r="F21" s="155">
        <f>IFERROR('[1]SF previsio LLS-LLTS'!AC51,0)</f>
        <v>32425.819404842405</v>
      </c>
      <c r="G21" s="156">
        <f>IFERROR('[1]SF previsio LLS-LLTS'!AD51,0)</f>
        <v>106330.22095447482</v>
      </c>
      <c r="H21" s="157">
        <f>IFERROR('[1]SF previsio LLS-LLTS'!AX51,0)</f>
        <v>0</v>
      </c>
      <c r="I21" s="158">
        <f>IFERROR('[1]SF previsio LLS-LLTS'!BB51,0)</f>
        <v>8085.15</v>
      </c>
      <c r="J21" s="159">
        <f>IFERROR('[1]SF previsio LLS-LLTS'!BC51,0)</f>
        <v>0</v>
      </c>
      <c r="K21" s="154">
        <f>IFERROR('[1]SF previsio LLS-LLTS'!BF51,0)</f>
        <v>13515</v>
      </c>
      <c r="L21" s="160">
        <f>IFERROR('[1]SF previsio LLS-LLTS'!BG51,0)</f>
        <v>2703</v>
      </c>
      <c r="M21" s="160">
        <f>IFERROR('[1]SF previsio LLS-LLTS'!BH51,0)</f>
        <v>0</v>
      </c>
      <c r="N21" s="159">
        <f>IFERROR('[1]SF previsio LLS-LLTS'!BI51,0)</f>
        <v>0</v>
      </c>
      <c r="O21" s="161">
        <f>IFERROR('[1]SF previsio LLS-LLTS'!BN51,0)</f>
        <v>1212.1903794274149</v>
      </c>
      <c r="P21" s="162">
        <f>IFERROR('[1]SF previsio LLS-LLTS'!BO51,0)</f>
        <v>1706.4751654128129</v>
      </c>
      <c r="Q21" s="163">
        <f>IFERROR('[1]SF previsio LLS-LLTS'!BP51,0)</f>
        <v>0</v>
      </c>
      <c r="R21" s="2">
        <f>'[1]SF previsio LLS-LLTS'!$BP$2</f>
        <v>1300</v>
      </c>
      <c r="S21" s="164">
        <f t="shared" si="0"/>
        <v>21543.183766879083</v>
      </c>
      <c r="T21" s="164">
        <f t="shared" si="1"/>
        <v>21543.183766879083</v>
      </c>
      <c r="U21" s="164">
        <f t="shared" si="2"/>
        <v>1706.4751654128129</v>
      </c>
    </row>
    <row r="22" spans="1:21" ht="12" customHeight="1" outlineLevel="1" collapsed="1">
      <c r="A22" s="150">
        <f>'[1]SF previsio LLS-LLTS'!B52</f>
        <v>3</v>
      </c>
      <c r="B22" s="151">
        <f>'[1]SF previsio LLS-LLTS'!A52</f>
        <v>2025</v>
      </c>
      <c r="C22" s="152">
        <f>IFERROR('[1]SF previsio LLS-LLTS'!AP52,0)</f>
        <v>195845.35778797066</v>
      </c>
      <c r="D22" s="153">
        <f>IFERROR('[1]SF previsio LLS-LLTS'!AS52,0)</f>
        <v>191928.45063221126</v>
      </c>
      <c r="E22" s="154">
        <f>IFERROR('[1]SF previsio LLS-LLTS'!W52,0)</f>
        <v>132361.40769190199</v>
      </c>
      <c r="F22" s="155">
        <f>IFERROR('[1]SF previsio LLS-LLTS'!AC52,0)</f>
        <v>54217.547868325004</v>
      </c>
      <c r="G22" s="156">
        <f>IFERROR('[1]SF previsio LLS-LLTS'!AD52,0)</f>
        <v>106330.22095447482</v>
      </c>
      <c r="H22" s="157">
        <f>IFERROR('[1]SF previsio LLS-LLTS'!AX52,0)</f>
        <v>0</v>
      </c>
      <c r="I22" s="158">
        <f>IFERROR('[1]SF previsio LLS-LLTS'!BB52,0)</f>
        <v>8222.5975499999986</v>
      </c>
      <c r="J22" s="159">
        <f>IFERROR('[1]SF previsio LLS-LLTS'!BC52,0)</f>
        <v>0</v>
      </c>
      <c r="K22" s="154">
        <f>IFERROR('[1]SF previsio LLS-LLTS'!BF52,0)</f>
        <v>13785.300000000001</v>
      </c>
      <c r="L22" s="160">
        <f>IFERROR('[1]SF previsio LLS-LLTS'!BG52,0)</f>
        <v>2757.06</v>
      </c>
      <c r="M22" s="160">
        <f>IFERROR('[1]SF previsio LLS-LLTS'!BH52,0)</f>
        <v>0</v>
      </c>
      <c r="N22" s="159">
        <f>IFERROR('[1]SF previsio LLS-LLTS'!BI52,0)</f>
        <v>0</v>
      </c>
      <c r="O22" s="161">
        <f>IFERROR('[1]SF previsio LLS-LLTS'!BN52,0)</f>
        <v>835.25255710550607</v>
      </c>
      <c r="P22" s="162">
        <f>IFERROR('[1]SF previsio LLS-LLTS'!BO52,0)</f>
        <v>811.78647057187334</v>
      </c>
      <c r="Q22" s="163">
        <f>IFERROR('[1]SF previsio LLS-LLTS'!BP52,0)</f>
        <v>-25875.317059690715</v>
      </c>
      <c r="R22" s="2">
        <f>'[1]SF previsio LLS-LLTS'!$BP$2</f>
        <v>1300</v>
      </c>
      <c r="S22" s="164">
        <f t="shared" si="0"/>
        <v>-25875.317059690715</v>
      </c>
      <c r="T22" s="164">
        <f t="shared" si="1"/>
        <v>-25875.317059690715</v>
      </c>
      <c r="U22" s="164">
        <f t="shared" si="2"/>
        <v>811.78647057187334</v>
      </c>
    </row>
    <row r="23" spans="1:21" ht="12" customHeight="1" outlineLevel="1" collapsed="1">
      <c r="A23" s="150">
        <f>'[1]SF previsio LLS-LLTS'!B53</f>
        <v>4</v>
      </c>
      <c r="B23" s="151">
        <f>'[1]SF previsio LLS-LLTS'!A53</f>
        <v>2026</v>
      </c>
      <c r="C23" s="152">
        <f>IFERROR('[1]SF previsio LLS-LLTS'!AP53,0)</f>
        <v>198195.50208142633</v>
      </c>
      <c r="D23" s="153">
        <f>IFERROR('[1]SF previsio LLS-LLTS'!AS53,0)</f>
        <v>194231.5920397978</v>
      </c>
      <c r="E23" s="154">
        <f>IFERROR('[1]SF previsio LLS-LLTS'!W53,0)</f>
        <v>120906.05450691754</v>
      </c>
      <c r="F23" s="155">
        <f>IFERROR('[1]SF previsio LLS-LLTS'!AC53,0)</f>
        <v>53217.22026874611</v>
      </c>
      <c r="G23" s="156">
        <f>IFERROR('[1]SF previsio LLS-LLTS'!AD53,0)</f>
        <v>106330.22095447482</v>
      </c>
      <c r="H23" s="157">
        <f>IFERROR('[1]SF previsio LLS-LLTS'!AX53,0)</f>
        <v>0</v>
      </c>
      <c r="I23" s="158">
        <f>IFERROR('[1]SF previsio LLS-LLTS'!BB53,0)</f>
        <v>8362.381708349998</v>
      </c>
      <c r="J23" s="159">
        <f>IFERROR('[1]SF previsio LLS-LLTS'!BC53,0)</f>
        <v>0</v>
      </c>
      <c r="K23" s="154">
        <f>IFERROR('[1]SF previsio LLS-LLTS'!BF53,0)</f>
        <v>14061.006000000001</v>
      </c>
      <c r="L23" s="160">
        <f>IFERROR('[1]SF previsio LLS-LLTS'!BG53,0)</f>
        <v>2812.2012</v>
      </c>
      <c r="M23" s="160">
        <f>IFERROR('[1]SF previsio LLS-LLTS'!BH53,0)</f>
        <v>0</v>
      </c>
      <c r="N23" s="159">
        <f>IFERROR('[1]SF previsio LLS-LLTS'!BI53,0)</f>
        <v>0</v>
      </c>
      <c r="O23" s="161">
        <f>IFERROR('[1]SF previsio LLS-LLTS'!BN53,0)</f>
        <v>888.70232406428818</v>
      </c>
      <c r="P23" s="162">
        <f>IFERROR('[1]SF previsio LLS-LLTS'!BO53,0)</f>
        <v>1065.1383081675519</v>
      </c>
      <c r="Q23" s="163">
        <f>IFERROR('[1]SF previsio LLS-LLTS'!BP53,0)</f>
        <v>-12447.669667119748</v>
      </c>
      <c r="R23" s="2">
        <f>'[1]SF previsio LLS-LLTS'!$BP$2</f>
        <v>1300</v>
      </c>
      <c r="S23" s="164">
        <f t="shared" si="0"/>
        <v>-12447.669667119748</v>
      </c>
      <c r="T23" s="164">
        <f t="shared" si="1"/>
        <v>-12447.669667119748</v>
      </c>
      <c r="U23" s="164">
        <f t="shared" si="2"/>
        <v>1065.1383081675519</v>
      </c>
    </row>
    <row r="24" spans="1:21" ht="12" customHeight="1" outlineLevel="1" collapsed="1">
      <c r="A24" s="150">
        <f>'[1]SF previsio LLS-LLTS'!B54</f>
        <v>5</v>
      </c>
      <c r="B24" s="151">
        <f>'[1]SF previsio LLS-LLTS'!A54</f>
        <v>2027</v>
      </c>
      <c r="C24" s="152">
        <f>IFERROR('[1]SF previsio LLS-LLTS'!AP54,0)</f>
        <v>200573.84810640343</v>
      </c>
      <c r="D24" s="153">
        <f>IFERROR('[1]SF previsio LLS-LLTS'!AS54,0)</f>
        <v>196562.37114427536</v>
      </c>
      <c r="E24" s="154">
        <f>IFERROR('[1]SF previsio LLS-LLTS'!W54,0)</f>
        <v>120906.05450691751</v>
      </c>
      <c r="F24" s="155">
        <f>IFERROR('[1]SF previsio LLS-LLTS'!AC54,0)</f>
        <v>52201.887755173535</v>
      </c>
      <c r="G24" s="156">
        <f>IFERROR('[1]SF previsio LLS-LLTS'!AD54,0)</f>
        <v>106330.22095447482</v>
      </c>
      <c r="H24" s="157">
        <f>IFERROR('[1]SF previsio LLS-LLTS'!AX54,0)</f>
        <v>0</v>
      </c>
      <c r="I24" s="158">
        <f>IFERROR('[1]SF previsio LLS-LLTS'!BB54,0)</f>
        <v>8504.5421973919474</v>
      </c>
      <c r="J24" s="159">
        <f>IFERROR('[1]SF previsio LLS-LLTS'!BC54,0)</f>
        <v>0</v>
      </c>
      <c r="K24" s="154">
        <f>IFERROR('[1]SF previsio LLS-LLTS'!BF54,0)</f>
        <v>14342.226120000001</v>
      </c>
      <c r="L24" s="160">
        <f>IFERROR('[1]SF previsio LLS-LLTS'!BG54,0)</f>
        <v>2868.4452240000001</v>
      </c>
      <c r="M24" s="160">
        <f>IFERROR('[1]SF previsio LLS-LLTS'!BH54,0)</f>
        <v>0</v>
      </c>
      <c r="N24" s="159">
        <f>IFERROR('[1]SF previsio LLS-LLTS'!BI54,0)</f>
        <v>0</v>
      </c>
      <c r="O24" s="161">
        <f>IFERROR('[1]SF previsio LLS-LLTS'!BN54,0)</f>
        <v>942.78698415878193</v>
      </c>
      <c r="P24" s="162">
        <f>IFERROR('[1]SF previsio LLS-LLTS'!BO54,0)</f>
        <v>1102.7480244029782</v>
      </c>
      <c r="Q24" s="163">
        <f>IFERROR('[1]SF previsio LLS-LLTS'!BP54,0)</f>
        <v>-10454.354706642154</v>
      </c>
      <c r="R24" s="2">
        <f>'[1]SF previsio LLS-LLTS'!$BP$2</f>
        <v>1300</v>
      </c>
      <c r="S24" s="164">
        <f t="shared" si="0"/>
        <v>-10454.354706642154</v>
      </c>
      <c r="T24" s="164">
        <f t="shared" si="1"/>
        <v>-10454.354706642154</v>
      </c>
      <c r="U24" s="164">
        <f t="shared" si="2"/>
        <v>1102.7480244029782</v>
      </c>
    </row>
    <row r="25" spans="1:21" ht="12" customHeight="1">
      <c r="A25" s="150">
        <f>'[1]SF previsio LLS-LLTS'!B55</f>
        <v>6</v>
      </c>
      <c r="B25" s="151">
        <f>'[1]SF previsio LLS-LLTS'!A55</f>
        <v>2028</v>
      </c>
      <c r="C25" s="152">
        <f>IFERROR('[1]SF previsio LLS-LLTS'!AP55,0)</f>
        <v>202980.73428368027</v>
      </c>
      <c r="D25" s="153">
        <f>IFERROR('[1]SF previsio LLS-LLTS'!AS55,0)</f>
        <v>198921.11959800665</v>
      </c>
      <c r="E25" s="154">
        <f>IFERROR('[1]SF previsio LLS-LLTS'!W55,0)</f>
        <v>120906.0545069175</v>
      </c>
      <c r="F25" s="155">
        <f>IFERROR('[1]SF previsio LLS-LLTS'!AC55,0)</f>
        <v>51171.325253897376</v>
      </c>
      <c r="G25" s="156">
        <f>IFERROR('[1]SF previsio LLS-LLTS'!AD55,0)</f>
        <v>106330.22095447482</v>
      </c>
      <c r="H25" s="157">
        <f>IFERROR('[1]SF previsio LLS-LLTS'!AX55,0)</f>
        <v>0</v>
      </c>
      <c r="I25" s="158">
        <f>IFERROR('[1]SF previsio LLS-LLTS'!BB55,0)</f>
        <v>8649.119414747609</v>
      </c>
      <c r="J25" s="159">
        <f>IFERROR('[1]SF previsio LLS-LLTS'!BC55,0)</f>
        <v>7950</v>
      </c>
      <c r="K25" s="154">
        <f>IFERROR('[1]SF previsio LLS-LLTS'!BF55,0)</f>
        <v>14629.070642400002</v>
      </c>
      <c r="L25" s="160">
        <f>IFERROR('[1]SF previsio LLS-LLTS'!BG55,0)</f>
        <v>2925.8141284799999</v>
      </c>
      <c r="M25" s="160">
        <f>IFERROR('[1]SF previsio LLS-LLTS'!BH55,0)</f>
        <v>0</v>
      </c>
      <c r="N25" s="159">
        <f>IFERROR('[1]SF previsio LLS-LLTS'!BI55,0)</f>
        <v>7950</v>
      </c>
      <c r="O25" s="161">
        <f>IFERROR('[1]SF previsio LLS-LLTS'!BN55,0)</f>
        <v>997.51378247523098</v>
      </c>
      <c r="P25" s="162">
        <f>IFERROR('[1]SF previsio LLS-LLTS'!BO55,0)</f>
        <v>990.75811924922937</v>
      </c>
      <c r="Q25" s="163">
        <f>IFERROR('[1]SF previsio LLS-LLTS'!BP55,0)</f>
        <v>-16389.819679790842</v>
      </c>
      <c r="R25" s="2">
        <f>'[1]SF previsio LLS-LLTS'!$BP$2</f>
        <v>1300</v>
      </c>
      <c r="S25" s="164">
        <f>(P25-R25)*$E$3</f>
        <v>-16389.819679790842</v>
      </c>
      <c r="T25" s="164">
        <f>S25</f>
        <v>-16389.819679790842</v>
      </c>
      <c r="U25" s="164">
        <f>P25</f>
        <v>990.75811924922937</v>
      </c>
    </row>
    <row r="26" spans="1:21" ht="12" customHeight="1">
      <c r="A26" s="150">
        <f>'[1]SF previsio LLS-LLTS'!B56</f>
        <v>7</v>
      </c>
      <c r="B26" s="151">
        <f>'[1]SF previsio LLS-LLTS'!A56</f>
        <v>2029</v>
      </c>
      <c r="C26" s="152">
        <f>IFERROR('[1]SF previsio LLS-LLTS'!AP56,0)</f>
        <v>205416.50309508445</v>
      </c>
      <c r="D26" s="153">
        <f>IFERROR('[1]SF previsio LLS-LLTS'!AS56,0)</f>
        <v>201308.17303318277</v>
      </c>
      <c r="E26" s="154">
        <f>IFERROR('[1]SF previsio LLS-LLTS'!W56,0)</f>
        <v>120906.0545069175</v>
      </c>
      <c r="F26" s="155">
        <f>IFERROR('[1]SF previsio LLS-LLTS'!AC56,0)</f>
        <v>50125.304315102076</v>
      </c>
      <c r="G26" s="156">
        <f>IFERROR('[1]SF previsio LLS-LLTS'!AD56,0)</f>
        <v>106330.22095447482</v>
      </c>
      <c r="H26" s="157">
        <f>IFERROR('[1]SF previsio LLS-LLTS'!AX56,0)</f>
        <v>0</v>
      </c>
      <c r="I26" s="158">
        <f>IFERROR('[1]SF previsio LLS-LLTS'!BB56,0)</f>
        <v>8796.1544447983179</v>
      </c>
      <c r="J26" s="159">
        <f>IFERROR('[1]SF previsio LLS-LLTS'!BC56,0)</f>
        <v>8085.15</v>
      </c>
      <c r="K26" s="154">
        <f>IFERROR('[1]SF previsio LLS-LLTS'!BF56,0)</f>
        <v>14921.652055248001</v>
      </c>
      <c r="L26" s="160">
        <f>IFERROR('[1]SF previsio LLS-LLTS'!BG56,0)</f>
        <v>2984.3304110496001</v>
      </c>
      <c r="M26" s="160">
        <f>IFERROR('[1]SF previsio LLS-LLTS'!BH56,0)</f>
        <v>0</v>
      </c>
      <c r="N26" s="159">
        <f>IFERROR('[1]SF previsio LLS-LLTS'!BI56,0)</f>
        <v>8085.15</v>
      </c>
      <c r="O26" s="161">
        <f>IFERROR('[1]SF previsio LLS-LLTS'!BN56,0)</f>
        <v>1052.8900399941583</v>
      </c>
      <c r="P26" s="162">
        <f>IFERROR('[1]SF previsio LLS-LLTS'!BO56,0)</f>
        <v>1026.6223784899564</v>
      </c>
      <c r="Q26" s="163">
        <f>IFERROR('[1]SF previsio LLS-LLTS'!BP56,0)</f>
        <v>-14489.01394003231</v>
      </c>
      <c r="R26" s="2">
        <f>'[1]SF previsio LLS-LLTS'!$BP$2</f>
        <v>1300</v>
      </c>
      <c r="S26" s="164">
        <f t="shared" ref="S26:S68" si="3">(P26-R26)*$E$3</f>
        <v>-14489.01394003231</v>
      </c>
      <c r="T26" s="164">
        <f>T25+S26</f>
        <v>-30878.833619823152</v>
      </c>
      <c r="U26" s="164">
        <f>P26+U25</f>
        <v>2017.3804977391858</v>
      </c>
    </row>
    <row r="27" spans="1:21" ht="12" customHeight="1">
      <c r="A27" s="150">
        <f>'[1]SF previsio LLS-LLTS'!B57</f>
        <v>8</v>
      </c>
      <c r="B27" s="151">
        <f>'[1]SF previsio LLS-LLTS'!A57</f>
        <v>2030</v>
      </c>
      <c r="C27" s="152">
        <f>IFERROR('[1]SF previsio LLS-LLTS'!AP57,0)</f>
        <v>207881.50113222547</v>
      </c>
      <c r="D27" s="153">
        <f>IFERROR('[1]SF previsio LLS-LLTS'!AS57,0)</f>
        <v>203723.87110958097</v>
      </c>
      <c r="E27" s="154">
        <f>IFERROR('[1]SF previsio LLS-LLTS'!W57,0)</f>
        <v>120906.05450691746</v>
      </c>
      <c r="F27" s="155">
        <f>IFERROR('[1]SF previsio LLS-LLTS'!AC57,0)</f>
        <v>49063.593062224842</v>
      </c>
      <c r="G27" s="156">
        <f>IFERROR('[1]SF previsio LLS-LLTS'!AD57,0)</f>
        <v>106330.22095447482</v>
      </c>
      <c r="H27" s="157">
        <f>IFERROR('[1]SF previsio LLS-LLTS'!AX57,0)</f>
        <v>0</v>
      </c>
      <c r="I27" s="158">
        <f>IFERROR('[1]SF previsio LLS-LLTS'!BB57,0)</f>
        <v>8945.6890703598892</v>
      </c>
      <c r="J27" s="159">
        <f>IFERROR('[1]SF previsio LLS-LLTS'!BC57,0)</f>
        <v>8222.5975499999986</v>
      </c>
      <c r="K27" s="154">
        <f>IFERROR('[1]SF previsio LLS-LLTS'!BF57,0)</f>
        <v>15220.085096352961</v>
      </c>
      <c r="L27" s="160">
        <f>IFERROR('[1]SF previsio LLS-LLTS'!BG57,0)</f>
        <v>3044.0170192705923</v>
      </c>
      <c r="M27" s="160">
        <f>IFERROR('[1]SF previsio LLS-LLTS'!BH57,0)</f>
        <v>0</v>
      </c>
      <c r="N27" s="159">
        <f>IFERROR('[1]SF previsio LLS-LLTS'!BI57,0)</f>
        <v>8222.5975499999986</v>
      </c>
      <c r="O27" s="161">
        <f>IFERROR('[1]SF previsio LLS-LLTS'!BN57,0)</f>
        <v>1108.9231542278915</v>
      </c>
      <c r="P27" s="162">
        <f>IFERROR('[1]SF previsio LLS-LLTS'!BO57,0)</f>
        <v>1062.8512629630179</v>
      </c>
      <c r="Q27" s="163">
        <f>IFERROR('[1]SF previsio LLS-LLTS'!BP57,0)</f>
        <v>-12568.883062960051</v>
      </c>
      <c r="R27" s="2">
        <f>'[1]SF previsio LLS-LLTS'!$BP$2</f>
        <v>1300</v>
      </c>
      <c r="S27" s="164">
        <f t="shared" si="3"/>
        <v>-12568.883062960051</v>
      </c>
      <c r="T27" s="164">
        <f t="shared" ref="T27:T68" si="4">T26+S27</f>
        <v>-43447.716682783204</v>
      </c>
      <c r="U27" s="164">
        <f t="shared" ref="U27:U68" si="5">P27+U26</f>
        <v>3080.2317607022037</v>
      </c>
    </row>
    <row r="28" spans="1:21" ht="12" customHeight="1">
      <c r="A28" s="150">
        <f>'[1]SF previsio LLS-LLTS'!B58</f>
        <v>9</v>
      </c>
      <c r="B28" s="151">
        <f>'[1]SF previsio LLS-LLTS'!A58</f>
        <v>2031</v>
      </c>
      <c r="C28" s="152">
        <f>IFERROR('[1]SF previsio LLS-LLTS'!AP58,0)</f>
        <v>210376.0791458122</v>
      </c>
      <c r="D28" s="153">
        <f>IFERROR('[1]SF previsio LLS-LLTS'!AS58,0)</f>
        <v>206168.55756289596</v>
      </c>
      <c r="E28" s="154">
        <f>IFERROR('[1]SF previsio LLS-LLTS'!W58,0)</f>
        <v>120906.05450691744</v>
      </c>
      <c r="F28" s="155">
        <f>IFERROR('[1]SF previsio LLS-LLTS'!AC58,0)</f>
        <v>47985.956140554459</v>
      </c>
      <c r="G28" s="156">
        <f>IFERROR('[1]SF previsio LLS-LLTS'!AD58,0)</f>
        <v>106330.22095447482</v>
      </c>
      <c r="H28" s="157">
        <f>IFERROR('[1]SF previsio LLS-LLTS'!AX58,0)</f>
        <v>0</v>
      </c>
      <c r="I28" s="158">
        <f>IFERROR('[1]SF previsio LLS-LLTS'!BB58,0)</f>
        <v>9097.7657845560061</v>
      </c>
      <c r="J28" s="159">
        <f>IFERROR('[1]SF previsio LLS-LLTS'!BC58,0)</f>
        <v>8362.381708349998</v>
      </c>
      <c r="K28" s="154">
        <f>IFERROR('[1]SF previsio LLS-LLTS'!BF58,0)</f>
        <v>15524.486798280021</v>
      </c>
      <c r="L28" s="160">
        <f>IFERROR('[1]SF previsio LLS-LLTS'!BG58,0)</f>
        <v>3104.897359656004</v>
      </c>
      <c r="M28" s="160">
        <f>IFERROR('[1]SF previsio LLS-LLTS'!BH58,0)</f>
        <v>0</v>
      </c>
      <c r="N28" s="159">
        <f>IFERROR('[1]SF previsio LLS-LLTS'!BI58,0)</f>
        <v>8362.381708349998</v>
      </c>
      <c r="O28" s="161">
        <f>IFERROR('[1]SF previsio LLS-LLTS'!BN58,0)</f>
        <v>1165.6205998595299</v>
      </c>
      <c r="P28" s="162">
        <f>IFERROR('[1]SF previsio LLS-LLTS'!BO58,0)</f>
        <v>1099.4478715036321</v>
      </c>
      <c r="Q28" s="163">
        <f>IFERROR('[1]SF previsio LLS-LLTS'!BP58,0)</f>
        <v>-10629.2628103075</v>
      </c>
      <c r="R28" s="2">
        <f>'[1]SF previsio LLS-LLTS'!$BP$2</f>
        <v>1300</v>
      </c>
      <c r="S28" s="164">
        <f t="shared" si="3"/>
        <v>-10629.2628103075</v>
      </c>
      <c r="T28" s="164">
        <f t="shared" si="4"/>
        <v>-54076.979493090708</v>
      </c>
      <c r="U28" s="164">
        <f t="shared" si="5"/>
        <v>4179.6796322058362</v>
      </c>
    </row>
    <row r="29" spans="1:21" ht="12" customHeight="1">
      <c r="A29" s="150">
        <f>'[1]SF previsio LLS-LLTS'!B59</f>
        <v>10</v>
      </c>
      <c r="B29" s="151">
        <f>'[1]SF previsio LLS-LLTS'!A59</f>
        <v>2032</v>
      </c>
      <c r="C29" s="152">
        <f>IFERROR('[1]SF previsio LLS-LLTS'!AP59,0)</f>
        <v>212900.59209556194</v>
      </c>
      <c r="D29" s="153">
        <f>IFERROR('[1]SF previsio LLS-LLTS'!AS59,0)</f>
        <v>208642.5802536507</v>
      </c>
      <c r="E29" s="154">
        <f>IFERROR('[1]SF previsio LLS-LLTS'!W59,0)</f>
        <v>120906.05450691743</v>
      </c>
      <c r="F29" s="155">
        <f>IFERROR('[1]SF previsio LLS-LLTS'!AC59,0)</f>
        <v>46892.15466505901</v>
      </c>
      <c r="G29" s="156">
        <f>IFERROR('[1]SF previsio LLS-LLTS'!AD59,0)</f>
        <v>106330.22095447482</v>
      </c>
      <c r="H29" s="157">
        <f>IFERROR('[1]SF previsio LLS-LLTS'!AX59,0)</f>
        <v>0</v>
      </c>
      <c r="I29" s="158">
        <f>IFERROR('[1]SF previsio LLS-LLTS'!BB59,0)</f>
        <v>9252.4278028934568</v>
      </c>
      <c r="J29" s="159">
        <f>IFERROR('[1]SF previsio LLS-LLTS'!BC59,0)</f>
        <v>8504.5421973919474</v>
      </c>
      <c r="K29" s="154">
        <f>IFERROR('[1]SF previsio LLS-LLTS'!BF59,0)</f>
        <v>15834.976534245621</v>
      </c>
      <c r="L29" s="160">
        <f>IFERROR('[1]SF previsio LLS-LLTS'!BG59,0)</f>
        <v>3166.9953068491241</v>
      </c>
      <c r="M29" s="160">
        <f>IFERROR('[1]SF previsio LLS-LLTS'!BH59,0)</f>
        <v>0</v>
      </c>
      <c r="N29" s="159">
        <f>IFERROR('[1]SF previsio LLS-LLTS'!BI59,0)</f>
        <v>8504.5421973919474</v>
      </c>
      <c r="O29" s="161">
        <f>IFERROR('[1]SF previsio LLS-LLTS'!BN59,0)</f>
        <v>1222.9899293831907</v>
      </c>
      <c r="P29" s="162">
        <f>IFERROR('[1]SF previsio LLS-LLTS'!BO59,0)</f>
        <v>1136.4153152499352</v>
      </c>
      <c r="Q29" s="163">
        <f>IFERROR('[1]SF previsio LLS-LLTS'!BP59,0)</f>
        <v>-8669.9882917534323</v>
      </c>
      <c r="R29" s="2">
        <f>'[1]SF previsio LLS-LLTS'!$BP$2</f>
        <v>1300</v>
      </c>
      <c r="S29" s="164">
        <f t="shared" si="3"/>
        <v>-8669.9882917534323</v>
      </c>
      <c r="T29" s="164">
        <f t="shared" si="4"/>
        <v>-62746.967784844142</v>
      </c>
      <c r="U29" s="164">
        <f t="shared" si="5"/>
        <v>5316.094947455771</v>
      </c>
    </row>
    <row r="30" spans="1:21" ht="12" customHeight="1">
      <c r="A30" s="150">
        <f>'[1]SF previsio LLS-LLTS'!B60</f>
        <v>11</v>
      </c>
      <c r="B30" s="151">
        <f>'[1]SF previsio LLS-LLTS'!A60</f>
        <v>2033</v>
      </c>
      <c r="C30" s="152">
        <f>IFERROR('[1]SF previsio LLS-LLTS'!AP60,0)</f>
        <v>215455.39920070866</v>
      </c>
      <c r="D30" s="153">
        <f>IFERROR('[1]SF previsio LLS-LLTS'!AS60,0)</f>
        <v>211146.29121669449</v>
      </c>
      <c r="E30" s="154">
        <f>IFERROR('[1]SF previsio LLS-LLTS'!W60,0)</f>
        <v>120906.05450691741</v>
      </c>
      <c r="F30" s="155">
        <f>IFERROR('[1]SF previsio LLS-LLTS'!AC60,0)</f>
        <v>45781.946167431146</v>
      </c>
      <c r="G30" s="156">
        <f>IFERROR('[1]SF previsio LLS-LLTS'!AD60,0)</f>
        <v>106330.22095447482</v>
      </c>
      <c r="H30" s="157">
        <f>IFERROR('[1]SF previsio LLS-LLTS'!AX60,0)</f>
        <v>0</v>
      </c>
      <c r="I30" s="158">
        <f>IFERROR('[1]SF previsio LLS-LLTS'!BB60,0)</f>
        <v>9409.7190755426454</v>
      </c>
      <c r="J30" s="159">
        <f>IFERROR('[1]SF previsio LLS-LLTS'!BC60,0)</f>
        <v>8649.119414747609</v>
      </c>
      <c r="K30" s="154">
        <f>IFERROR('[1]SF previsio LLS-LLTS'!BF60,0)</f>
        <v>16151.676064930534</v>
      </c>
      <c r="L30" s="160">
        <f>IFERROR('[1]SF previsio LLS-LLTS'!BG60,0)</f>
        <v>3230.3352129861064</v>
      </c>
      <c r="M30" s="160">
        <f>IFERROR('[1]SF previsio LLS-LLTS'!BH60,0)</f>
        <v>0</v>
      </c>
      <c r="N30" s="159">
        <f>IFERROR('[1]SF previsio LLS-LLTS'!BI60,0)</f>
        <v>8649.119414747609</v>
      </c>
      <c r="O30" s="161">
        <f>IFERROR('[1]SF previsio LLS-LLTS'!BN60,0)</f>
        <v>1281.0387737454648</v>
      </c>
      <c r="P30" s="162">
        <f>IFERROR('[1]SF previsio LLS-LLTS'!BO60,0)</f>
        <v>1173.7567173040161</v>
      </c>
      <c r="Q30" s="163">
        <f>IFERROR('[1]SF previsio LLS-LLTS'!BP60,0)</f>
        <v>-6690.8939828871471</v>
      </c>
      <c r="R30" s="2">
        <f>'[1]SF previsio LLS-LLTS'!$BP$2</f>
        <v>1300</v>
      </c>
      <c r="S30" s="164">
        <f t="shared" si="3"/>
        <v>-6690.8939828871471</v>
      </c>
      <c r="T30" s="164">
        <f t="shared" si="4"/>
        <v>-69437.861767731287</v>
      </c>
      <c r="U30" s="164">
        <f t="shared" si="5"/>
        <v>6489.8516647597871</v>
      </c>
    </row>
    <row r="31" spans="1:21" ht="12" customHeight="1">
      <c r="A31" s="150">
        <f>'[1]SF previsio LLS-LLTS'!B61</f>
        <v>12</v>
      </c>
      <c r="B31" s="151">
        <f>'[1]SF previsio LLS-LLTS'!A61</f>
        <v>2034</v>
      </c>
      <c r="C31" s="152">
        <f>IFERROR('[1]SF previsio LLS-LLTS'!AP61,0)</f>
        <v>218040.86399111719</v>
      </c>
      <c r="D31" s="153">
        <f>IFERROR('[1]SF previsio LLS-LLTS'!AS61,0)</f>
        <v>213680.04671129485</v>
      </c>
      <c r="E31" s="154">
        <f>IFERROR('[1]SF previsio LLS-LLTS'!W61,0)</f>
        <v>120906.05450691737</v>
      </c>
      <c r="F31" s="155">
        <f>IFERROR('[1]SF previsio LLS-LLTS'!AC61,0)</f>
        <v>44655.084542338838</v>
      </c>
      <c r="G31" s="156">
        <f>IFERROR('[1]SF previsio LLS-LLTS'!AD61,0)</f>
        <v>106330.22095447482</v>
      </c>
      <c r="H31" s="157">
        <f>IFERROR('[1]SF previsio LLS-LLTS'!AX61,0)</f>
        <v>0</v>
      </c>
      <c r="I31" s="158">
        <f>IFERROR('[1]SF previsio LLS-LLTS'!BB61,0)</f>
        <v>9569.6842998268694</v>
      </c>
      <c r="J31" s="159">
        <f>IFERROR('[1]SF previsio LLS-LLTS'!BC61,0)</f>
        <v>8796.1544447983179</v>
      </c>
      <c r="K31" s="154">
        <f>IFERROR('[1]SF previsio LLS-LLTS'!BF61,0)</f>
        <v>16474.709586229146</v>
      </c>
      <c r="L31" s="160">
        <f>IFERROR('[1]SF previsio LLS-LLTS'!BG61,0)</f>
        <v>3294.9419172458288</v>
      </c>
      <c r="M31" s="160">
        <f>IFERROR('[1]SF previsio LLS-LLTS'!BH61,0)</f>
        <v>0</v>
      </c>
      <c r="N31" s="159">
        <f>IFERROR('[1]SF previsio LLS-LLTS'!BI61,0)</f>
        <v>8796.1544447983179</v>
      </c>
      <c r="O31" s="161">
        <f>IFERROR('[1]SF previsio LLS-LLTS'!BN61,0)</f>
        <v>1339.77484298792</v>
      </c>
      <c r="P31" s="162">
        <f>IFERROR('[1]SF previsio LLS-LLTS'!BO61,0)</f>
        <v>1211.4752123793246</v>
      </c>
      <c r="Q31" s="163">
        <f>IFERROR('[1]SF previsio LLS-LLTS'!BP61,0)</f>
        <v>-4691.8137438957965</v>
      </c>
      <c r="R31" s="2">
        <f>'[1]SF previsio LLS-LLTS'!$BP$2</f>
        <v>1300</v>
      </c>
      <c r="S31" s="164">
        <f t="shared" si="3"/>
        <v>-4691.8137438957965</v>
      </c>
      <c r="T31" s="164">
        <f t="shared" si="4"/>
        <v>-74129.67551162708</v>
      </c>
      <c r="U31" s="164">
        <f t="shared" si="5"/>
        <v>7701.3268771391122</v>
      </c>
    </row>
    <row r="32" spans="1:21" ht="12" customHeight="1">
      <c r="A32" s="150">
        <f>'[1]SF previsio LLS-LLTS'!B62</f>
        <v>13</v>
      </c>
      <c r="B32" s="151">
        <f>'[1]SF previsio LLS-LLTS'!A62</f>
        <v>2035</v>
      </c>
      <c r="C32" s="152">
        <f>IFERROR('[1]SF previsio LLS-LLTS'!AP62,0)</f>
        <v>220657.35435901058</v>
      </c>
      <c r="D32" s="153">
        <f>IFERROR('[1]SF previsio LLS-LLTS'!AS62,0)</f>
        <v>216244.20727183038</v>
      </c>
      <c r="E32" s="154">
        <f>IFERROR('[1]SF previsio LLS-LLTS'!W62,0)</f>
        <v>120906.05450691737</v>
      </c>
      <c r="F32" s="155">
        <f>IFERROR('[1]SF previsio LLS-LLTS'!AC62,0)</f>
        <v>43511.319992870165</v>
      </c>
      <c r="G32" s="156">
        <f>IFERROR('[1]SF previsio LLS-LLTS'!AD62,0)</f>
        <v>106330.22095447482</v>
      </c>
      <c r="H32" s="157">
        <f>IFERROR('[1]SF previsio LLS-LLTS'!AX62,0)</f>
        <v>0</v>
      </c>
      <c r="I32" s="158">
        <f>IFERROR('[1]SF previsio LLS-LLTS'!BB62,0)</f>
        <v>9732.368932923926</v>
      </c>
      <c r="J32" s="159">
        <f>IFERROR('[1]SF previsio LLS-LLTS'!BC62,0)</f>
        <v>8945.6890703598892</v>
      </c>
      <c r="K32" s="154">
        <f>IFERROR('[1]SF previsio LLS-LLTS'!BF62,0)</f>
        <v>16804.203777953728</v>
      </c>
      <c r="L32" s="160">
        <f>IFERROR('[1]SF previsio LLS-LLTS'!BG62,0)</f>
        <v>3360.8407555907456</v>
      </c>
      <c r="M32" s="160">
        <f>IFERROR('[1]SF previsio LLS-LLTS'!BH62,0)</f>
        <v>0</v>
      </c>
      <c r="N32" s="159">
        <f>IFERROR('[1]SF previsio LLS-LLTS'!BI62,0)</f>
        <v>8945.6890703598892</v>
      </c>
      <c r="O32" s="161">
        <f>IFERROR('[1]SF previsio LLS-LLTS'!BN62,0)</f>
        <v>1399.2059268905173</v>
      </c>
      <c r="P32" s="162">
        <f>IFERROR('[1]SF previsio LLS-LLTS'!BO62,0)</f>
        <v>1249.5739464341259</v>
      </c>
      <c r="Q32" s="163">
        <f>IFERROR('[1]SF previsio LLS-LLTS'!BP62,0)</f>
        <v>-2672.5808389913273</v>
      </c>
      <c r="R32" s="2">
        <f>'[1]SF previsio LLS-LLTS'!$BP$2</f>
        <v>1300</v>
      </c>
      <c r="S32" s="164">
        <f t="shared" si="3"/>
        <v>-2672.5808389913273</v>
      </c>
      <c r="T32" s="164">
        <f t="shared" si="4"/>
        <v>-76802.256350618409</v>
      </c>
      <c r="U32" s="164">
        <f t="shared" si="5"/>
        <v>8950.9008235732381</v>
      </c>
    </row>
    <row r="33" spans="1:21" ht="12" customHeight="1">
      <c r="A33" s="150">
        <f>'[1]SF previsio LLS-LLTS'!B63</f>
        <v>14</v>
      </c>
      <c r="B33" s="151">
        <f>'[1]SF previsio LLS-LLTS'!A63</f>
        <v>2036</v>
      </c>
      <c r="C33" s="152">
        <f>IFERROR('[1]SF previsio LLS-LLTS'!AP63,0)</f>
        <v>223305.24261131871</v>
      </c>
      <c r="D33" s="153">
        <f>IFERROR('[1]SF previsio LLS-LLTS'!AS63,0)</f>
        <v>218839.13775909232</v>
      </c>
      <c r="E33" s="154">
        <f>IFERROR('[1]SF previsio LLS-LLTS'!W63,0)</f>
        <v>120906.05450691734</v>
      </c>
      <c r="F33" s="155">
        <f>IFERROR('[1]SF previsio LLS-LLTS'!AC63,0)</f>
        <v>42350.398975159464</v>
      </c>
      <c r="G33" s="156">
        <f>IFERROR('[1]SF previsio LLS-LLTS'!AD63,0)</f>
        <v>106330.22095447482</v>
      </c>
      <c r="H33" s="157">
        <f>IFERROR('[1]SF previsio LLS-LLTS'!AX63,0)</f>
        <v>0</v>
      </c>
      <c r="I33" s="158">
        <f>IFERROR('[1]SF previsio LLS-LLTS'!BB63,0)</f>
        <v>9897.819204783631</v>
      </c>
      <c r="J33" s="159">
        <f>IFERROR('[1]SF previsio LLS-LLTS'!BC63,0)</f>
        <v>9097.7657845560061</v>
      </c>
      <c r="K33" s="154">
        <f>IFERROR('[1]SF previsio LLS-LLTS'!BF63,0)</f>
        <v>17140.287853512804</v>
      </c>
      <c r="L33" s="160">
        <f>IFERROR('[1]SF previsio LLS-LLTS'!BG63,0)</f>
        <v>3428.0575707025605</v>
      </c>
      <c r="M33" s="160">
        <f>IFERROR('[1]SF previsio LLS-LLTS'!BH63,0)</f>
        <v>0</v>
      </c>
      <c r="N33" s="159">
        <f>IFERROR('[1]SF previsio LLS-LLTS'!BI63,0)</f>
        <v>9097.7657845560061</v>
      </c>
      <c r="O33" s="161">
        <f>IFERROR('[1]SF previsio LLS-LLTS'!BN63,0)</f>
        <v>1459.3398956158385</v>
      </c>
      <c r="P33" s="162">
        <f>IFERROR('[1]SF previsio LLS-LLTS'!BO63,0)</f>
        <v>1288.0560762906339</v>
      </c>
      <c r="Q33" s="163">
        <f>IFERROR('[1]SF previsio LLS-LLTS'!BP63,0)</f>
        <v>-633.02795659640424</v>
      </c>
      <c r="R33" s="2">
        <f>'[1]SF previsio LLS-LLTS'!$BP$2</f>
        <v>1300</v>
      </c>
      <c r="S33" s="164">
        <f t="shared" si="3"/>
        <v>-633.02795659640424</v>
      </c>
      <c r="T33" s="164">
        <f t="shared" si="4"/>
        <v>-77435.28430721481</v>
      </c>
      <c r="U33" s="164">
        <f t="shared" si="5"/>
        <v>10238.956899863872</v>
      </c>
    </row>
    <row r="34" spans="1:21" ht="12" customHeight="1">
      <c r="A34" s="150">
        <f>'[1]SF previsio LLS-LLTS'!B64</f>
        <v>15</v>
      </c>
      <c r="B34" s="151">
        <f>'[1]SF previsio LLS-LLTS'!A64</f>
        <v>2037</v>
      </c>
      <c r="C34" s="152">
        <f>IFERROR('[1]SF previsio LLS-LLTS'!AP64,0)</f>
        <v>225984.90552265453</v>
      </c>
      <c r="D34" s="153">
        <f>IFERROR('[1]SF previsio LLS-LLTS'!AS64,0)</f>
        <v>221465.20741220145</v>
      </c>
      <c r="E34" s="154">
        <f>IFERROR('[1]SF previsio LLS-LLTS'!W64,0)</f>
        <v>120906.05450691729</v>
      </c>
      <c r="F34" s="155">
        <f>IFERROR('[1]SF previsio LLS-LLTS'!AC64,0)</f>
        <v>41172.064142183088</v>
      </c>
      <c r="G34" s="156">
        <f>IFERROR('[1]SF previsio LLS-LLTS'!AD64,0)</f>
        <v>106330.22095447482</v>
      </c>
      <c r="H34" s="157">
        <f>IFERROR('[1]SF previsio LLS-LLTS'!AX64,0)</f>
        <v>0</v>
      </c>
      <c r="I34" s="158">
        <f>IFERROR('[1]SF previsio LLS-LLTS'!BB64,0)</f>
        <v>10066.082131264951</v>
      </c>
      <c r="J34" s="159">
        <f>IFERROR('[1]SF previsio LLS-LLTS'!BC64,0)</f>
        <v>9252.4278028934568</v>
      </c>
      <c r="K34" s="154">
        <f>IFERROR('[1]SF previsio LLS-LLTS'!BF64,0)</f>
        <v>17483.093610583059</v>
      </c>
      <c r="L34" s="160">
        <f>IFERROR('[1]SF previsio LLS-LLTS'!BG64,0)</f>
        <v>3496.6187221166119</v>
      </c>
      <c r="M34" s="160">
        <f>IFERROR('[1]SF previsio LLS-LLTS'!BH64,0)</f>
        <v>0</v>
      </c>
      <c r="N34" s="159">
        <f>IFERROR('[1]SF previsio LLS-LLTS'!BI64,0)</f>
        <v>9252.4278028934568</v>
      </c>
      <c r="O34" s="161">
        <f>IFERROR('[1]SF previsio LLS-LLTS'!BN64,0)</f>
        <v>1520.1847003539503</v>
      </c>
      <c r="P34" s="162">
        <f>IFERROR('[1]SF previsio LLS-LLTS'!BO64,0)</f>
        <v>1326.9247692394536</v>
      </c>
      <c r="Q34" s="163">
        <f>IFERROR('[1]SF previsio LLS-LLTS'!BP64,0)</f>
        <v>0</v>
      </c>
      <c r="R34" s="2">
        <f>'[1]SF previsio LLS-LLTS'!$BP$2</f>
        <v>1300</v>
      </c>
      <c r="S34" s="164">
        <f t="shared" si="3"/>
        <v>1427.0127696910383</v>
      </c>
      <c r="T34" s="164">
        <f t="shared" si="4"/>
        <v>-76008.271537523775</v>
      </c>
      <c r="U34" s="164">
        <f t="shared" si="5"/>
        <v>11565.881669103324</v>
      </c>
    </row>
    <row r="35" spans="1:21" ht="12" customHeight="1">
      <c r="A35" s="150">
        <f>'[1]SF previsio LLS-LLTS'!B65</f>
        <v>16</v>
      </c>
      <c r="B35" s="151">
        <f>'[1]SF previsio LLS-LLTS'!A65</f>
        <v>2038</v>
      </c>
      <c r="C35" s="152">
        <f>IFERROR('[1]SF previsio LLS-LLTS'!AP65,0)</f>
        <v>228696.72438892641</v>
      </c>
      <c r="D35" s="153">
        <f>IFERROR('[1]SF previsio LLS-LLTS'!AS65,0)</f>
        <v>224122.78990114789</v>
      </c>
      <c r="E35" s="154">
        <f>IFERROR('[1]SF previsio LLS-LLTS'!W65,0)</f>
        <v>120906.05450691728</v>
      </c>
      <c r="F35" s="155">
        <f>IFERROR('[1]SF previsio LLS-LLTS'!AC65,0)</f>
        <v>39976.054286712082</v>
      </c>
      <c r="G35" s="156">
        <f>IFERROR('[1]SF previsio LLS-LLTS'!AD65,0)</f>
        <v>106330.22095447482</v>
      </c>
      <c r="H35" s="157">
        <f>IFERROR('[1]SF previsio LLS-LLTS'!AX65,0)</f>
        <v>0</v>
      </c>
      <c r="I35" s="158">
        <f>IFERROR('[1]SF previsio LLS-LLTS'!BB65,0)</f>
        <v>10237.205527496455</v>
      </c>
      <c r="J35" s="159">
        <f>IFERROR('[1]SF previsio LLS-LLTS'!BC65,0)</f>
        <v>9409.7190755426454</v>
      </c>
      <c r="K35" s="154">
        <f>IFERROR('[1]SF previsio LLS-LLTS'!BF65,0)</f>
        <v>17832.755482794721</v>
      </c>
      <c r="L35" s="160">
        <f>IFERROR('[1]SF previsio LLS-LLTS'!BG65,0)</f>
        <v>3566.5510965589442</v>
      </c>
      <c r="M35" s="160">
        <f>IFERROR('[1]SF previsio LLS-LLTS'!BH65,0)</f>
        <v>0</v>
      </c>
      <c r="N35" s="159">
        <f>IFERROR('[1]SF previsio LLS-LLTS'!BI65,0)</f>
        <v>9409.7190755426454</v>
      </c>
      <c r="O35" s="161">
        <f>IFERROR('[1]SF previsio LLS-LLTS'!BN65,0)</f>
        <v>1581.7483739677596</v>
      </c>
      <c r="P35" s="162">
        <f>IFERROR('[1]SF previsio LLS-LLTS'!BO65,0)</f>
        <v>1366.1832026289489</v>
      </c>
      <c r="Q35" s="163">
        <f>IFERROR('[1]SF previsio LLS-LLTS'!BP65,0)</f>
        <v>0</v>
      </c>
      <c r="R35" s="2">
        <f>'[1]SF previsio LLS-LLTS'!$BP$2</f>
        <v>1300</v>
      </c>
      <c r="S35" s="164">
        <f t="shared" si="3"/>
        <v>3507.7097393342942</v>
      </c>
      <c r="T35" s="164">
        <f t="shared" si="4"/>
        <v>-72500.561798189476</v>
      </c>
      <c r="U35" s="164">
        <f t="shared" si="5"/>
        <v>12932.064871732273</v>
      </c>
    </row>
    <row r="36" spans="1:21" ht="12" customHeight="1">
      <c r="A36" s="150">
        <f>'[1]SF previsio LLS-LLTS'!B66</f>
        <v>17</v>
      </c>
      <c r="B36" s="151">
        <f>'[1]SF previsio LLS-LLTS'!A66</f>
        <v>2039</v>
      </c>
      <c r="C36" s="152">
        <f>IFERROR('[1]SF previsio LLS-LLTS'!AP66,0)</f>
        <v>231441.08508159351</v>
      </c>
      <c r="D36" s="153">
        <f>IFERROR('[1]SF previsio LLS-LLTS'!AS66,0)</f>
        <v>226812.26337996163</v>
      </c>
      <c r="E36" s="154">
        <f>IFERROR('[1]SF previsio LLS-LLTS'!W66,0)</f>
        <v>120906.05450691725</v>
      </c>
      <c r="F36" s="155">
        <f>IFERROR('[1]SF previsio LLS-LLTS'!AC66,0)</f>
        <v>38762.104283408997</v>
      </c>
      <c r="G36" s="156">
        <f>IFERROR('[1]SF previsio LLS-LLTS'!AD66,0)</f>
        <v>106330.22095447482</v>
      </c>
      <c r="H36" s="157">
        <f>IFERROR('[1]SF previsio LLS-LLTS'!AX66,0)</f>
        <v>0</v>
      </c>
      <c r="I36" s="158">
        <f>IFERROR('[1]SF previsio LLS-LLTS'!BB66,0)</f>
        <v>10411.238021463894</v>
      </c>
      <c r="J36" s="159">
        <f>IFERROR('[1]SF previsio LLS-LLTS'!BC66,0)</f>
        <v>9569.6842998268694</v>
      </c>
      <c r="K36" s="154">
        <f>IFERROR('[1]SF previsio LLS-LLTS'!BF66,0)</f>
        <v>18189.410592450615</v>
      </c>
      <c r="L36" s="160">
        <f>IFERROR('[1]SF previsio LLS-LLTS'!BG66,0)</f>
        <v>3637.882118490123</v>
      </c>
      <c r="M36" s="160">
        <f>IFERROR('[1]SF previsio LLS-LLTS'!BH66,0)</f>
        <v>0</v>
      </c>
      <c r="N36" s="159">
        <f>IFERROR('[1]SF previsio LLS-LLTS'!BI66,0)</f>
        <v>9569.6842998268694</v>
      </c>
      <c r="O36" s="161">
        <f>IFERROR('[1]SF previsio LLS-LLTS'!BN66,0)</f>
        <v>1644.0390316387475</v>
      </c>
      <c r="P36" s="162">
        <f>IFERROR('[1]SF previsio LLS-LLTS'!BO66,0)</f>
        <v>1405.8345634391842</v>
      </c>
      <c r="Q36" s="163">
        <f>IFERROR('[1]SF previsio LLS-LLTS'!BP66,0)</f>
        <v>0</v>
      </c>
      <c r="R36" s="2">
        <f>'[1]SF previsio LLS-LLTS'!$BP$2</f>
        <v>1300</v>
      </c>
      <c r="S36" s="164">
        <f t="shared" si="3"/>
        <v>5609.2318622767625</v>
      </c>
      <c r="T36" s="164">
        <f t="shared" si="4"/>
        <v>-66891.329935912712</v>
      </c>
      <c r="U36" s="164">
        <f t="shared" si="5"/>
        <v>14337.899435171457</v>
      </c>
    </row>
    <row r="37" spans="1:21" ht="12" customHeight="1">
      <c r="A37" s="150">
        <f>'[1]SF previsio LLS-LLTS'!B67</f>
        <v>18</v>
      </c>
      <c r="B37" s="151">
        <f>'[1]SF previsio LLS-LLTS'!A67</f>
        <v>2040</v>
      </c>
      <c r="C37" s="152">
        <f>IFERROR('[1]SF previsio LLS-LLTS'!AP67,0)</f>
        <v>234218.37810257263</v>
      </c>
      <c r="D37" s="153">
        <f>IFERROR('[1]SF previsio LLS-LLTS'!AS67,0)</f>
        <v>229534.01054052118</v>
      </c>
      <c r="E37" s="154">
        <f>IFERROR('[1]SF previsio LLS-LLTS'!W67,0)</f>
        <v>120906.05450691725</v>
      </c>
      <c r="F37" s="155">
        <f>IFERROR('[1]SF previsio LLS-LLTS'!AC67,0)</f>
        <v>37529.945030056377</v>
      </c>
      <c r="G37" s="156">
        <f>IFERROR('[1]SF previsio LLS-LLTS'!AD67,0)</f>
        <v>106330.22095447482</v>
      </c>
      <c r="H37" s="157">
        <f>IFERROR('[1]SF previsio LLS-LLTS'!AX67,0)</f>
        <v>0</v>
      </c>
      <c r="I37" s="158">
        <f>IFERROR('[1]SF previsio LLS-LLTS'!BB67,0)</f>
        <v>10588.229067828779</v>
      </c>
      <c r="J37" s="159">
        <f>IFERROR('[1]SF previsio LLS-LLTS'!BC67,0)</f>
        <v>9732.368932923926</v>
      </c>
      <c r="K37" s="154">
        <f>IFERROR('[1]SF previsio LLS-LLTS'!BF67,0)</f>
        <v>18553.198804299627</v>
      </c>
      <c r="L37" s="160">
        <f>IFERROR('[1]SF previsio LLS-LLTS'!BG67,0)</f>
        <v>3710.6397608599254</v>
      </c>
      <c r="M37" s="160">
        <f>IFERROR('[1]SF previsio LLS-LLTS'!BH67,0)</f>
        <v>0</v>
      </c>
      <c r="N37" s="159">
        <f>IFERROR('[1]SF previsio LLS-LLTS'!BI67,0)</f>
        <v>9732.368932923926</v>
      </c>
      <c r="O37" s="161">
        <f>IFERROR('[1]SF previsio LLS-LLTS'!BN67,0)</f>
        <v>1707.0648715128691</v>
      </c>
      <c r="P37" s="162">
        <f>IFERROR('[1]SF previsio LLS-LLTS'!BO67,0)</f>
        <v>1445.8820478400087</v>
      </c>
      <c r="Q37" s="163">
        <f>IFERROR('[1]SF previsio LLS-LLTS'!BP67,0)</f>
        <v>0</v>
      </c>
      <c r="R37" s="2">
        <f>'[1]SF previsio LLS-LLTS'!$BP$2</f>
        <v>1300</v>
      </c>
      <c r="S37" s="164">
        <f t="shared" si="3"/>
        <v>7731.7485355204599</v>
      </c>
      <c r="T37" s="164">
        <f t="shared" si="4"/>
        <v>-59159.58140039225</v>
      </c>
      <c r="U37" s="164">
        <f t="shared" si="5"/>
        <v>15783.781483011466</v>
      </c>
    </row>
    <row r="38" spans="1:21" ht="12" customHeight="1">
      <c r="A38" s="150">
        <f>'[1]SF previsio LLS-LLTS'!B68</f>
        <v>19</v>
      </c>
      <c r="B38" s="151">
        <f>'[1]SF previsio LLS-LLTS'!A68</f>
        <v>2041</v>
      </c>
      <c r="C38" s="152">
        <f>IFERROR('[1]SF previsio LLS-LLTS'!AP68,0)</f>
        <v>237028.9986398035</v>
      </c>
      <c r="D38" s="153">
        <f>IFERROR('[1]SF previsio LLS-LLTS'!AS68,0)</f>
        <v>232288.41866700741</v>
      </c>
      <c r="E38" s="154">
        <f>IFERROR('[1]SF previsio LLS-LLTS'!W68,0)</f>
        <v>120906.05450691722</v>
      </c>
      <c r="F38" s="155">
        <f>IFERROR('[1]SF previsio LLS-LLTS'!AC68,0)</f>
        <v>36279.303387903463</v>
      </c>
      <c r="G38" s="156">
        <f>IFERROR('[1]SF previsio LLS-LLTS'!AD68,0)</f>
        <v>106330.22095447482</v>
      </c>
      <c r="H38" s="157">
        <f>IFERROR('[1]SF previsio LLS-LLTS'!AX68,0)</f>
        <v>0</v>
      </c>
      <c r="I38" s="158">
        <f>IFERROR('[1]SF previsio LLS-LLTS'!BB68,0)</f>
        <v>10768.228961981868</v>
      </c>
      <c r="J38" s="159">
        <f>IFERROR('[1]SF previsio LLS-LLTS'!BC68,0)</f>
        <v>9897.819204783631</v>
      </c>
      <c r="K38" s="154">
        <f>IFERROR('[1]SF previsio LLS-LLTS'!BF68,0)</f>
        <v>18924.262780385619</v>
      </c>
      <c r="L38" s="160">
        <f>IFERROR('[1]SF previsio LLS-LLTS'!BG68,0)</f>
        <v>3784.8525560771241</v>
      </c>
      <c r="M38" s="160">
        <f>IFERROR('[1]SF previsio LLS-LLTS'!BH68,0)</f>
        <v>0</v>
      </c>
      <c r="N38" s="159">
        <f>IFERROR('[1]SF previsio LLS-LLTS'!BI68,0)</f>
        <v>9897.819204783631</v>
      </c>
      <c r="O38" s="161">
        <f>IFERROR('[1]SF previsio LLS-LLTS'!BN68,0)</f>
        <v>1770.8341753465081</v>
      </c>
      <c r="P38" s="162">
        <f>IFERROR('[1]SF previsio LLS-LLTS'!BO68,0)</f>
        <v>1486.3288607329025</v>
      </c>
      <c r="Q38" s="163">
        <f>IFERROR('[1]SF previsio LLS-LLTS'!BP68,0)</f>
        <v>0</v>
      </c>
      <c r="R38" s="2">
        <f>'[1]SF previsio LLS-LLTS'!$BP$2</f>
        <v>1300</v>
      </c>
      <c r="S38" s="164">
        <f t="shared" si="3"/>
        <v>9875.4296188438329</v>
      </c>
      <c r="T38" s="164">
        <f t="shared" si="4"/>
        <v>-49284.151781548419</v>
      </c>
      <c r="U38" s="164">
        <f t="shared" si="5"/>
        <v>17270.110343744367</v>
      </c>
    </row>
    <row r="39" spans="1:21" ht="12" customHeight="1">
      <c r="A39" s="150">
        <f>'[1]SF previsio LLS-LLTS'!B69</f>
        <v>20</v>
      </c>
      <c r="B39" s="151">
        <f>'[1]SF previsio LLS-LLTS'!A69</f>
        <v>2042</v>
      </c>
      <c r="C39" s="152">
        <f>IFERROR('[1]SF previsio LLS-LLTS'!AP69,0)</f>
        <v>239873.34662348113</v>
      </c>
      <c r="D39" s="153">
        <f>IFERROR('[1]SF previsio LLS-LLTS'!AS69,0)</f>
        <v>235075.87969101151</v>
      </c>
      <c r="E39" s="154">
        <f>IFERROR('[1]SF previsio LLS-LLTS'!W69,0)</f>
        <v>120906.05450691713</v>
      </c>
      <c r="F39" s="155">
        <f>IFERROR('[1]SF previsio LLS-LLTS'!AC69,0)</f>
        <v>35009.902121118255</v>
      </c>
      <c r="G39" s="156">
        <f>IFERROR('[1]SF previsio LLS-LLTS'!AD69,0)</f>
        <v>106330.22095447482</v>
      </c>
      <c r="H39" s="157">
        <f>IFERROR('[1]SF previsio LLS-LLTS'!AX69,0)</f>
        <v>0</v>
      </c>
      <c r="I39" s="158">
        <f>IFERROR('[1]SF previsio LLS-LLTS'!BB69,0)</f>
        <v>10951.288854335558</v>
      </c>
      <c r="J39" s="159">
        <f>IFERROR('[1]SF previsio LLS-LLTS'!BC69,0)</f>
        <v>10066.082131264951</v>
      </c>
      <c r="K39" s="154">
        <f>IFERROR('[1]SF previsio LLS-LLTS'!BF69,0)</f>
        <v>19302.748035993332</v>
      </c>
      <c r="L39" s="160">
        <f>IFERROR('[1]SF previsio LLS-LLTS'!BG69,0)</f>
        <v>3860.5496071986668</v>
      </c>
      <c r="M39" s="160">
        <f>IFERROR('[1]SF previsio LLS-LLTS'!BH69,0)</f>
        <v>0</v>
      </c>
      <c r="N39" s="159">
        <f>IFERROR('[1]SF previsio LLS-LLTS'!BI69,0)</f>
        <v>10066.082131264951</v>
      </c>
      <c r="O39" s="161">
        <f>IFERROR('[1]SF previsio LLS-LLTS'!BN69,0)</f>
        <v>1835.3553091522876</v>
      </c>
      <c r="P39" s="162">
        <f>IFERROR('[1]SF previsio LLS-LLTS'!BO69,0)</f>
        <v>1527.1782152761775</v>
      </c>
      <c r="Q39" s="163">
        <f>IFERROR('[1]SF previsio LLS-LLTS'!BP69,0)</f>
        <v>0</v>
      </c>
      <c r="R39" s="2">
        <f>'[1]SF previsio LLS-LLTS'!$BP$2</f>
        <v>1300</v>
      </c>
      <c r="S39" s="164">
        <f t="shared" si="3"/>
        <v>12040.445409637408</v>
      </c>
      <c r="T39" s="164">
        <f t="shared" si="4"/>
        <v>-37243.706371911008</v>
      </c>
      <c r="U39" s="164">
        <f t="shared" si="5"/>
        <v>18797.288559020544</v>
      </c>
    </row>
    <row r="40" spans="1:21" ht="12" customHeight="1">
      <c r="A40" s="150">
        <f>'[1]SF previsio LLS-LLTS'!B70</f>
        <v>21</v>
      </c>
      <c r="B40" s="151">
        <f>'[1]SF previsio LLS-LLTS'!A70</f>
        <v>2043</v>
      </c>
      <c r="C40" s="152">
        <f>IFERROR('[1]SF previsio LLS-LLTS'!AP70,0)</f>
        <v>242751.82678296292</v>
      </c>
      <c r="D40" s="153">
        <f>IFERROR('[1]SF previsio LLS-LLTS'!AS70,0)</f>
        <v>237896.79024730367</v>
      </c>
      <c r="E40" s="154">
        <f>IFERROR('[1]SF previsio LLS-LLTS'!W70,0)</f>
        <v>120906.05450691709</v>
      </c>
      <c r="F40" s="155">
        <f>IFERROR('[1]SF previsio LLS-LLTS'!AC70,0)</f>
        <v>33721.459835331276</v>
      </c>
      <c r="G40" s="156">
        <f>IFERROR('[1]SF previsio LLS-LLTS'!AD70,0)</f>
        <v>106330.22095447482</v>
      </c>
      <c r="H40" s="157">
        <f>IFERROR('[1]SF previsio LLS-LLTS'!AX70,0)</f>
        <v>0</v>
      </c>
      <c r="I40" s="158">
        <f>IFERROR('[1]SF previsio LLS-LLTS'!BB70,0)</f>
        <v>11137.460764859261</v>
      </c>
      <c r="J40" s="159">
        <f>IFERROR('[1]SF previsio LLS-LLTS'!BC70,0)</f>
        <v>10237.205527496455</v>
      </c>
      <c r="K40" s="154">
        <f>IFERROR('[1]SF previsio LLS-LLTS'!BF70,0)</f>
        <v>19688.802996713199</v>
      </c>
      <c r="L40" s="160">
        <f>IFERROR('[1]SF previsio LLS-LLTS'!BG70,0)</f>
        <v>3937.76059934264</v>
      </c>
      <c r="M40" s="160">
        <f>IFERROR('[1]SF previsio LLS-LLTS'!BH70,0)</f>
        <v>0</v>
      </c>
      <c r="N40" s="159">
        <f>IFERROR('[1]SF previsio LLS-LLTS'!BI70,0)</f>
        <v>10237.205527496455</v>
      </c>
      <c r="O40" s="161">
        <f>IFERROR('[1]SF previsio LLS-LLTS'!BN70,0)</f>
        <v>1900.6367238445821</v>
      </c>
      <c r="P40" s="162">
        <f>IFERROR('[1]SF previsio LLS-LLTS'!BO70,0)</f>
        <v>1568.4333323930996</v>
      </c>
      <c r="Q40" s="163">
        <f>IFERROR('[1]SF previsio LLS-LLTS'!BP70,0)</f>
        <v>0</v>
      </c>
      <c r="R40" s="2">
        <f>'[1]SF previsio LLS-LLTS'!$BP$2</f>
        <v>1300</v>
      </c>
      <c r="S40" s="164">
        <f t="shared" si="3"/>
        <v>14226.966616834277</v>
      </c>
      <c r="T40" s="164">
        <f t="shared" si="4"/>
        <v>-23016.739755076731</v>
      </c>
      <c r="U40" s="164">
        <f t="shared" si="5"/>
        <v>20365.721891413643</v>
      </c>
    </row>
    <row r="41" spans="1:21" ht="12" customHeight="1">
      <c r="A41" s="150">
        <f>'[1]SF previsio LLS-LLTS'!B71</f>
        <v>22</v>
      </c>
      <c r="B41" s="151">
        <f>'[1]SF previsio LLS-LLTS'!A71</f>
        <v>2044</v>
      </c>
      <c r="C41" s="152">
        <f>IFERROR('[1]SF previsio LLS-LLTS'!AP71,0)</f>
        <v>245664.84870435848</v>
      </c>
      <c r="D41" s="153">
        <f>IFERROR('[1]SF previsio LLS-LLTS'!AS71,0)</f>
        <v>240751.55173027131</v>
      </c>
      <c r="E41" s="154">
        <f>IFERROR('[1]SF previsio LLS-LLTS'!W71,0)</f>
        <v>120906.05450691709</v>
      </c>
      <c r="F41" s="155">
        <f>IFERROR('[1]SF previsio LLS-LLTS'!AC71,0)</f>
        <v>32413.690915257488</v>
      </c>
      <c r="G41" s="156">
        <f>IFERROR('[1]SF previsio LLS-LLTS'!AD71,0)</f>
        <v>106330.22095447482</v>
      </c>
      <c r="H41" s="157">
        <f>IFERROR('[1]SF previsio LLS-LLTS'!AX71,0)</f>
        <v>0</v>
      </c>
      <c r="I41" s="158">
        <f>IFERROR('[1]SF previsio LLS-LLTS'!BB71,0)</f>
        <v>11326.797597861867</v>
      </c>
      <c r="J41" s="159">
        <f>IFERROR('[1]SF previsio LLS-LLTS'!BC71,0)</f>
        <v>10411.238021463894</v>
      </c>
      <c r="K41" s="154">
        <f>IFERROR('[1]SF previsio LLS-LLTS'!BF71,0)</f>
        <v>20082.579056647464</v>
      </c>
      <c r="L41" s="160">
        <f>IFERROR('[1]SF previsio LLS-LLTS'!BG71,0)</f>
        <v>4016.5158113294929</v>
      </c>
      <c r="M41" s="160">
        <f>IFERROR('[1]SF previsio LLS-LLTS'!BH71,0)</f>
        <v>0</v>
      </c>
      <c r="N41" s="159">
        <f>IFERROR('[1]SF previsio LLS-LLTS'!BI71,0)</f>
        <v>10411.238021463894</v>
      </c>
      <c r="O41" s="161">
        <f>IFERROR('[1]SF previsio LLS-LLTS'!BN71,0)</f>
        <v>1966.6869558845394</v>
      </c>
      <c r="P41" s="162">
        <f>IFERROR('[1]SF previsio LLS-LLTS'!BO71,0)</f>
        <v>1610.0974402625161</v>
      </c>
      <c r="Q41" s="163">
        <f>IFERROR('[1]SF previsio LLS-LLTS'!BP71,0)</f>
        <v>0</v>
      </c>
      <c r="R41" s="2">
        <f>'[1]SF previsio LLS-LLTS'!$BP$2</f>
        <v>1300</v>
      </c>
      <c r="S41" s="164">
        <f t="shared" si="3"/>
        <v>16435.164333913352</v>
      </c>
      <c r="T41" s="164">
        <f t="shared" si="4"/>
        <v>-6581.5754211633794</v>
      </c>
      <c r="U41" s="164">
        <f t="shared" si="5"/>
        <v>21975.819331676161</v>
      </c>
    </row>
    <row r="42" spans="1:21" ht="12" customHeight="1">
      <c r="A42" s="150">
        <f>'[1]SF previsio LLS-LLTS'!B72</f>
        <v>23</v>
      </c>
      <c r="B42" s="151">
        <f>'[1]SF previsio LLS-LLTS'!A72</f>
        <v>2045</v>
      </c>
      <c r="C42" s="152">
        <f>IFERROR('[1]SF previsio LLS-LLTS'!AP72,0)</f>
        <v>248612.82688881079</v>
      </c>
      <c r="D42" s="153">
        <f>IFERROR('[1]SF previsio LLS-LLTS'!AS72,0)</f>
        <v>243640.57035103458</v>
      </c>
      <c r="E42" s="154">
        <f>IFERROR('[1]SF previsio LLS-LLTS'!W72,0)</f>
        <v>120906.05450691705</v>
      </c>
      <c r="F42" s="155">
        <f>IFERROR('[1]SF previsio LLS-LLTS'!AC72,0)</f>
        <v>31086.305461382595</v>
      </c>
      <c r="G42" s="156">
        <f>IFERROR('[1]SF previsio LLS-LLTS'!AD72,0)</f>
        <v>106330.22095447482</v>
      </c>
      <c r="H42" s="157">
        <f>IFERROR('[1]SF previsio LLS-LLTS'!AX72,0)</f>
        <v>0</v>
      </c>
      <c r="I42" s="158">
        <f>IFERROR('[1]SF previsio LLS-LLTS'!BB72,0)</f>
        <v>11519.353157025518</v>
      </c>
      <c r="J42" s="159">
        <f>IFERROR('[1]SF previsio LLS-LLTS'!BC72,0)</f>
        <v>10588.229067828779</v>
      </c>
      <c r="K42" s="154">
        <f>IFERROR('[1]SF previsio LLS-LLTS'!BF72,0)</f>
        <v>20484.230637780413</v>
      </c>
      <c r="L42" s="160">
        <f>IFERROR('[1]SF previsio LLS-LLTS'!BG72,0)</f>
        <v>4096.846127556083</v>
      </c>
      <c r="M42" s="160">
        <f>IFERROR('[1]SF previsio LLS-LLTS'!BH72,0)</f>
        <v>0</v>
      </c>
      <c r="N42" s="159">
        <f>IFERROR('[1]SF previsio LLS-LLTS'!BI72,0)</f>
        <v>10588.229067828779</v>
      </c>
      <c r="O42" s="161">
        <f>IFERROR('[1]SF previsio LLS-LLTS'!BN72,0)</f>
        <v>2033.5146279244443</v>
      </c>
      <c r="P42" s="162">
        <f>IFERROR('[1]SF previsio LLS-LLTS'!BO72,0)</f>
        <v>1652.1737737915521</v>
      </c>
      <c r="Q42" s="163">
        <f>IFERROR('[1]SF previsio LLS-LLTS'!BP72,0)</f>
        <v>0</v>
      </c>
      <c r="R42" s="2">
        <f>'[1]SF previsio LLS-LLTS'!$BP$2</f>
        <v>1300</v>
      </c>
      <c r="S42" s="164">
        <f t="shared" si="3"/>
        <v>18665.210010952262</v>
      </c>
      <c r="T42" s="164">
        <f t="shared" si="4"/>
        <v>12083.634589788882</v>
      </c>
      <c r="U42" s="164">
        <f t="shared" si="5"/>
        <v>23627.993105467714</v>
      </c>
    </row>
    <row r="43" spans="1:21" ht="12" customHeight="1">
      <c r="A43" s="150">
        <f>'[1]SF previsio LLS-LLTS'!B73</f>
        <v>24</v>
      </c>
      <c r="B43" s="151">
        <f>'[1]SF previsio LLS-LLTS'!A73</f>
        <v>2046</v>
      </c>
      <c r="C43" s="152">
        <f>IFERROR('[1]SF previsio LLS-LLTS'!AP73,0)</f>
        <v>251596.18081147652</v>
      </c>
      <c r="D43" s="153">
        <f>IFERROR('[1]SF previsio LLS-LLTS'!AS73,0)</f>
        <v>246564.25719524699</v>
      </c>
      <c r="E43" s="154">
        <f>IFERROR('[1]SF previsio LLS-LLTS'!W73,0)</f>
        <v>120906.05450691699</v>
      </c>
      <c r="F43" s="155">
        <f>IFERROR('[1]SF previsio LLS-LLTS'!AC73,0)</f>
        <v>29739.009225699578</v>
      </c>
      <c r="G43" s="156">
        <f>IFERROR('[1]SF previsio LLS-LLTS'!AD73,0)</f>
        <v>106330.22095447482</v>
      </c>
      <c r="H43" s="157">
        <f>IFERROR('[1]SF previsio LLS-LLTS'!AX73,0)</f>
        <v>0</v>
      </c>
      <c r="I43" s="158">
        <f>IFERROR('[1]SF previsio LLS-LLTS'!BB73,0)</f>
        <v>11715.182160694951</v>
      </c>
      <c r="J43" s="159">
        <f>IFERROR('[1]SF previsio LLS-LLTS'!BC73,0)</f>
        <v>10768.228961981868</v>
      </c>
      <c r="K43" s="154">
        <f>IFERROR('[1]SF previsio LLS-LLTS'!BF73,0)</f>
        <v>20893.915250536022</v>
      </c>
      <c r="L43" s="160">
        <f>IFERROR('[1]SF previsio LLS-LLTS'!BG73,0)</f>
        <v>4178.7830501072049</v>
      </c>
      <c r="M43" s="160">
        <f>IFERROR('[1]SF previsio LLS-LLTS'!BH73,0)</f>
        <v>0</v>
      </c>
      <c r="N43" s="159">
        <f>IFERROR('[1]SF previsio LLS-LLTS'!BI73,0)</f>
        <v>10768.228961981868</v>
      </c>
      <c r="O43" s="161">
        <f>IFERROR('[1]SF previsio LLS-LLTS'!BN73,0)</f>
        <v>2101.1284494512229</v>
      </c>
      <c r="P43" s="162">
        <f>IFERROR('[1]SF previsio LLS-LLTS'!BO73,0)</f>
        <v>1694.6655740699036</v>
      </c>
      <c r="Q43" s="163">
        <f>IFERROR('[1]SF previsio LLS-LLTS'!BP73,0)</f>
        <v>0</v>
      </c>
      <c r="R43" s="2">
        <f>'[1]SF previsio LLS-LLTS'!$BP$2</f>
        <v>1300</v>
      </c>
      <c r="S43" s="164">
        <f t="shared" si="3"/>
        <v>20917.275425704895</v>
      </c>
      <c r="T43" s="164">
        <f t="shared" si="4"/>
        <v>33000.910015493777</v>
      </c>
      <c r="U43" s="164">
        <f t="shared" si="5"/>
        <v>25322.658679537617</v>
      </c>
    </row>
    <row r="44" spans="1:21" ht="12" customHeight="1">
      <c r="A44" s="150">
        <f>'[1]SF previsio LLS-LLTS'!B74</f>
        <v>25</v>
      </c>
      <c r="B44" s="151">
        <f>'[1]SF previsio LLS-LLTS'!A74</f>
        <v>2047</v>
      </c>
      <c r="C44" s="152">
        <f>IFERROR('[1]SF previsio LLS-LLTS'!AP74,0)</f>
        <v>254615.33498121426</v>
      </c>
      <c r="D44" s="153">
        <f>IFERROR('[1]SF previsio LLS-LLTS'!AS74,0)</f>
        <v>249523.02828158997</v>
      </c>
      <c r="E44" s="154">
        <f>IFERROR('[1]SF previsio LLS-LLTS'!W74,0)</f>
        <v>120906.05450691695</v>
      </c>
      <c r="F44" s="155">
        <f>IFERROR('[1]SF previsio LLS-LLTS'!AC74,0)</f>
        <v>28371.503546481319</v>
      </c>
      <c r="G44" s="156">
        <f>IFERROR('[1]SF previsio LLS-LLTS'!AD74,0)</f>
        <v>106330.22095447482</v>
      </c>
      <c r="H44" s="157">
        <f>IFERROR('[1]SF previsio LLS-LLTS'!AX74,0)</f>
        <v>0</v>
      </c>
      <c r="I44" s="158">
        <f>IFERROR('[1]SF previsio LLS-LLTS'!BB74,0)</f>
        <v>11914.340257426764</v>
      </c>
      <c r="J44" s="159">
        <f>IFERROR('[1]SF previsio LLS-LLTS'!BC74,0)</f>
        <v>10951.288854335558</v>
      </c>
      <c r="K44" s="154">
        <f>IFERROR('[1]SF previsio LLS-LLTS'!BF74,0)</f>
        <v>21311.793555546741</v>
      </c>
      <c r="L44" s="160">
        <f>IFERROR('[1]SF previsio LLS-LLTS'!BG74,0)</f>
        <v>4262.3587111093493</v>
      </c>
      <c r="M44" s="160">
        <f>IFERROR('[1]SF previsio LLS-LLTS'!BH74,0)</f>
        <v>0</v>
      </c>
      <c r="N44" s="159">
        <f>IFERROR('[1]SF previsio LLS-LLTS'!BI74,0)</f>
        <v>10951.288854335558</v>
      </c>
      <c r="O44" s="161">
        <f>IFERROR('[1]SF previsio LLS-LLTS'!BN74,0)</f>
        <v>2169.5372174288941</v>
      </c>
      <c r="P44" s="162">
        <f>IFERROR('[1]SF previsio LLS-LLTS'!BO74,0)</f>
        <v>1737.576087805309</v>
      </c>
      <c r="Q44" s="163">
        <f>IFERROR('[1]SF previsio LLS-LLTS'!BP74,0)</f>
        <v>0</v>
      </c>
      <c r="R44" s="2">
        <f>'[1]SF previsio LLS-LLTS'!$BP$2</f>
        <v>1300</v>
      </c>
      <c r="S44" s="164">
        <f t="shared" si="3"/>
        <v>23191.532653681381</v>
      </c>
      <c r="T44" s="164">
        <f t="shared" si="4"/>
        <v>56192.442669175158</v>
      </c>
      <c r="U44" s="164">
        <f t="shared" si="5"/>
        <v>27060.234767342925</v>
      </c>
    </row>
    <row r="45" spans="1:21" ht="12" customHeight="1">
      <c r="A45" s="150">
        <f>'[1]SF previsio LLS-LLTS'!B75</f>
        <v>26</v>
      </c>
      <c r="B45" s="151">
        <f>'[1]SF previsio LLS-LLTS'!A75</f>
        <v>2048</v>
      </c>
      <c r="C45" s="152">
        <f>IFERROR('[1]SF previsio LLS-LLTS'!AP75,0)</f>
        <v>257670.71900098879</v>
      </c>
      <c r="D45" s="153">
        <f>IFERROR('[1]SF previsio LLS-LLTS'!AS75,0)</f>
        <v>252517.30462096902</v>
      </c>
      <c r="E45" s="154">
        <f>IFERROR('[1]SF previsio LLS-LLTS'!W75,0)</f>
        <v>120906.05450691693</v>
      </c>
      <c r="F45" s="155">
        <f>IFERROR('[1]SF previsio LLS-LLTS'!AC75,0)</f>
        <v>26983.485282074784</v>
      </c>
      <c r="G45" s="156">
        <f>IFERROR('[1]SF previsio LLS-LLTS'!AD75,0)</f>
        <v>106330.22095447482</v>
      </c>
      <c r="H45" s="157">
        <f>IFERROR('[1]SF previsio LLS-LLTS'!AX75,0)</f>
        <v>29804.260241940436</v>
      </c>
      <c r="I45" s="158">
        <f>IFERROR('[1]SF previsio LLS-LLTS'!BB75,0)</f>
        <v>12116.884041803018</v>
      </c>
      <c r="J45" s="159">
        <f>IFERROR('[1]SF previsio LLS-LLTS'!BC75,0)</f>
        <v>11137.460764859261</v>
      </c>
      <c r="K45" s="154">
        <f>IFERROR('[1]SF previsio LLS-LLTS'!BF75,0)</f>
        <v>21738.029426657675</v>
      </c>
      <c r="L45" s="160">
        <f>IFERROR('[1]SF previsio LLS-LLTS'!BG75,0)</f>
        <v>4347.6058853315362</v>
      </c>
      <c r="M45" s="160">
        <f>IFERROR('[1]SF previsio LLS-LLTS'!BH75,0)</f>
        <v>0</v>
      </c>
      <c r="N45" s="159">
        <f>IFERROR('[1]SF previsio LLS-LLTS'!BI75,0)</f>
        <v>11137.460764859261</v>
      </c>
      <c r="O45" s="161">
        <f>IFERROR('[1]SF previsio LLS-LLTS'!BN75,0)</f>
        <v>1676.4052840729655</v>
      </c>
      <c r="P45" s="162">
        <f>IFERROR('[1]SF previsio LLS-LLTS'!BO75,0)</f>
        <v>1218.5640338728899</v>
      </c>
      <c r="Q45" s="163">
        <f>IFERROR('[1]SF previsio LLS-LLTS'!BP75,0)</f>
        <v>-4316.1062047368341</v>
      </c>
      <c r="R45" s="2">
        <f>'[1]SF previsio LLS-LLTS'!$BP$2</f>
        <v>1300</v>
      </c>
      <c r="S45" s="164">
        <f t="shared" si="3"/>
        <v>-4316.1062047368341</v>
      </c>
      <c r="T45" s="164">
        <f t="shared" si="4"/>
        <v>51876.336464438325</v>
      </c>
      <c r="U45" s="164">
        <f t="shared" si="5"/>
        <v>28278.798801215817</v>
      </c>
    </row>
    <row r="46" spans="1:21" ht="12" customHeight="1">
      <c r="A46" s="150">
        <f>'[1]SF previsio LLS-LLTS'!B76</f>
        <v>27</v>
      </c>
      <c r="B46" s="151">
        <f>'[1]SF previsio LLS-LLTS'!A76</f>
        <v>2049</v>
      </c>
      <c r="C46" s="152">
        <f>IFERROR('[1]SF previsio LLS-LLTS'!AP76,0)</f>
        <v>260762.76762900065</v>
      </c>
      <c r="D46" s="153">
        <f>IFERROR('[1]SF previsio LLS-LLTS'!AS76,0)</f>
        <v>255547.51227642063</v>
      </c>
      <c r="E46" s="154">
        <f>IFERROR('[1]SF previsio LLS-LLTS'!W76,0)</f>
        <v>120906.05450691687</v>
      </c>
      <c r="F46" s="155">
        <f>IFERROR('[1]SF previsio LLS-LLTS'!AC76,0)</f>
        <v>25574.646743702146</v>
      </c>
      <c r="G46" s="156">
        <f>IFERROR('[1]SF previsio LLS-LLTS'!AD76,0)</f>
        <v>106330.22095447482</v>
      </c>
      <c r="H46" s="157">
        <f>IFERROR('[1]SF previsio LLS-LLTS'!AX76,0)</f>
        <v>30549.366747988948</v>
      </c>
      <c r="I46" s="158">
        <f>IFERROR('[1]SF previsio LLS-LLTS'!BB76,0)</f>
        <v>12322.871070513667</v>
      </c>
      <c r="J46" s="159">
        <f>IFERROR('[1]SF previsio LLS-LLTS'!BC76,0)</f>
        <v>11326.797597861867</v>
      </c>
      <c r="K46" s="154">
        <f>IFERROR('[1]SF previsio LLS-LLTS'!BF76,0)</f>
        <v>22172.790015190829</v>
      </c>
      <c r="L46" s="160">
        <f>IFERROR('[1]SF previsio LLS-LLTS'!BG76,0)</f>
        <v>4434.558003038167</v>
      </c>
      <c r="M46" s="160">
        <f>IFERROR('[1]SF previsio LLS-LLTS'!BH76,0)</f>
        <v>0</v>
      </c>
      <c r="N46" s="159">
        <f>IFERROR('[1]SF previsio LLS-LLTS'!BI76,0)</f>
        <v>11326.797597861867</v>
      </c>
      <c r="O46" s="161">
        <f>IFERROR('[1]SF previsio LLS-LLTS'!BN76,0)</f>
        <v>1732.372075635707</v>
      </c>
      <c r="P46" s="162">
        <f>IFERROR('[1]SF previsio LLS-LLTS'!BO76,0)</f>
        <v>1248.2631208570554</v>
      </c>
      <c r="Q46" s="163">
        <f>IFERROR('[1]SF previsio LLS-LLTS'!BP76,0)</f>
        <v>-2742.0545945760659</v>
      </c>
      <c r="R46" s="2">
        <f>'[1]SF previsio LLS-LLTS'!$BP$2</f>
        <v>1300</v>
      </c>
      <c r="S46" s="164">
        <f t="shared" si="3"/>
        <v>-2742.0545945760659</v>
      </c>
      <c r="T46" s="164">
        <f t="shared" si="4"/>
        <v>49134.281869862258</v>
      </c>
      <c r="U46" s="164">
        <f t="shared" si="5"/>
        <v>29527.061922072873</v>
      </c>
    </row>
    <row r="47" spans="1:21" ht="12" customHeight="1">
      <c r="A47" s="150">
        <f>'[1]SF previsio LLS-LLTS'!B77</f>
        <v>28</v>
      </c>
      <c r="B47" s="151">
        <f>'[1]SF previsio LLS-LLTS'!A77</f>
        <v>2050</v>
      </c>
      <c r="C47" s="152">
        <f>IFERROR('[1]SF previsio LLS-LLTS'!AP77,0)</f>
        <v>263891.9208405487</v>
      </c>
      <c r="D47" s="153">
        <f>IFERROR('[1]SF previsio LLS-LLTS'!AS77,0)</f>
        <v>258614.08242373774</v>
      </c>
      <c r="E47" s="154">
        <f>IFERROR('[1]SF previsio LLS-LLTS'!W77,0)</f>
        <v>120906.05450691674</v>
      </c>
      <c r="F47" s="155">
        <f>IFERROR('[1]SF previsio LLS-LLTS'!AC77,0)</f>
        <v>24144.675627253928</v>
      </c>
      <c r="G47" s="156">
        <f>IFERROR('[1]SF previsio LLS-LLTS'!AD77,0)</f>
        <v>106330.22095447482</v>
      </c>
      <c r="H47" s="157">
        <f>IFERROR('[1]SF previsio LLS-LLTS'!AX77,0)</f>
        <v>31313.100916688669</v>
      </c>
      <c r="I47" s="158">
        <f>IFERROR('[1]SF previsio LLS-LLTS'!BB77,0)</f>
        <v>12532.359878712399</v>
      </c>
      <c r="J47" s="159">
        <f>IFERROR('[1]SF previsio LLS-LLTS'!BC77,0)</f>
        <v>11519.353157025518</v>
      </c>
      <c r="K47" s="154">
        <f>IFERROR('[1]SF previsio LLS-LLTS'!BF77,0)</f>
        <v>22616.245815494647</v>
      </c>
      <c r="L47" s="160">
        <f>IFERROR('[1]SF previsio LLS-LLTS'!BG77,0)</f>
        <v>4523.2491630989307</v>
      </c>
      <c r="M47" s="160">
        <f>IFERROR('[1]SF previsio LLS-LLTS'!BH77,0)</f>
        <v>0</v>
      </c>
      <c r="N47" s="159">
        <f>IFERROR('[1]SF previsio LLS-LLTS'!BI77,0)</f>
        <v>11519.353157025518</v>
      </c>
      <c r="O47" s="161">
        <f>IFERROR('[1]SF previsio LLS-LLTS'!BN77,0)</f>
        <v>1788.8092704753728</v>
      </c>
      <c r="P47" s="162">
        <f>IFERROR('[1]SF previsio LLS-LLTS'!BO77,0)</f>
        <v>1278.0392238587401</v>
      </c>
      <c r="Q47" s="163">
        <f>IFERROR('[1]SF previsio LLS-LLTS'!BP77,0)</f>
        <v>-1163.9211354867739</v>
      </c>
      <c r="R47" s="2">
        <f>'[1]SF previsio LLS-LLTS'!$BP$2</f>
        <v>1300</v>
      </c>
      <c r="S47" s="164">
        <f t="shared" si="3"/>
        <v>-1163.9211354867739</v>
      </c>
      <c r="T47" s="164">
        <f t="shared" si="4"/>
        <v>47970.360734375485</v>
      </c>
      <c r="U47" s="164">
        <f t="shared" si="5"/>
        <v>30805.101145931614</v>
      </c>
    </row>
    <row r="48" spans="1:21" ht="12" customHeight="1">
      <c r="A48" s="150">
        <f>'[1]SF previsio LLS-LLTS'!B78</f>
        <v>29</v>
      </c>
      <c r="B48" s="151">
        <f>'[1]SF previsio LLS-LLTS'!A78</f>
        <v>2051</v>
      </c>
      <c r="C48" s="152">
        <f>IFERROR('[1]SF previsio LLS-LLTS'!AP78,0)</f>
        <v>267058.62389063527</v>
      </c>
      <c r="D48" s="153">
        <f>IFERROR('[1]SF previsio LLS-LLTS'!AS78,0)</f>
        <v>261717.45141282256</v>
      </c>
      <c r="E48" s="154">
        <f>IFERROR('[1]SF previsio LLS-LLTS'!W78,0)</f>
        <v>120906.05450691671</v>
      </c>
      <c r="F48" s="155">
        <f>IFERROR('[1]SF previsio LLS-LLTS'!AC78,0)</f>
        <v>22693.254944058983</v>
      </c>
      <c r="G48" s="156">
        <f>IFERROR('[1]SF previsio LLS-LLTS'!AD78,0)</f>
        <v>106330.22095447482</v>
      </c>
      <c r="H48" s="157">
        <f>IFERROR('[1]SF previsio LLS-LLTS'!AX78,0)</f>
        <v>32095.928439605883</v>
      </c>
      <c r="I48" s="158">
        <f>IFERROR('[1]SF previsio LLS-LLTS'!BB78,0)</f>
        <v>12745.409996650509</v>
      </c>
      <c r="J48" s="159">
        <f>IFERROR('[1]SF previsio LLS-LLTS'!BC78,0)</f>
        <v>11715.182160694951</v>
      </c>
      <c r="K48" s="154">
        <f>IFERROR('[1]SF previsio LLS-LLTS'!BF78,0)</f>
        <v>23068.570731804539</v>
      </c>
      <c r="L48" s="160">
        <f>IFERROR('[1]SF previsio LLS-LLTS'!BG78,0)</f>
        <v>4613.7141463609096</v>
      </c>
      <c r="M48" s="160">
        <f>IFERROR('[1]SF previsio LLS-LLTS'!BH78,0)</f>
        <v>0</v>
      </c>
      <c r="N48" s="159">
        <f>IFERROR('[1]SF previsio LLS-LLTS'!BI78,0)</f>
        <v>11715.182160694951</v>
      </c>
      <c r="O48" s="161">
        <f>IFERROR('[1]SF previsio LLS-LLTS'!BN78,0)</f>
        <v>1845.7172352273076</v>
      </c>
      <c r="P48" s="162">
        <f>IFERROR('[1]SF previsio LLS-LLTS'!BO78,0)</f>
        <v>1307.8868193856526</v>
      </c>
      <c r="Q48" s="163">
        <f>IFERROR('[1]SF previsio LLS-LLTS'!BP78,0)</f>
        <v>0</v>
      </c>
      <c r="R48" s="2">
        <f>'[1]SF previsio LLS-LLTS'!$BP$2</f>
        <v>1300</v>
      </c>
      <c r="S48" s="164">
        <f t="shared" si="3"/>
        <v>418.00142743959009</v>
      </c>
      <c r="T48" s="164">
        <f t="shared" si="4"/>
        <v>48388.362161815072</v>
      </c>
      <c r="U48" s="164">
        <f t="shared" si="5"/>
        <v>32112.987965317268</v>
      </c>
    </row>
    <row r="49" spans="1:21" ht="12" customHeight="1">
      <c r="A49" s="150">
        <f>'[1]SF previsio LLS-LLTS'!B79</f>
        <v>30</v>
      </c>
      <c r="B49" s="151">
        <f>'[1]SF previsio LLS-LLTS'!A79</f>
        <v>2052</v>
      </c>
      <c r="C49" s="152">
        <f>IFERROR('[1]SF previsio LLS-LLTS'!AP79,0)</f>
        <v>270263.32737732289</v>
      </c>
      <c r="D49" s="153">
        <f>IFERROR('[1]SF previsio LLS-LLTS'!AS79,0)</f>
        <v>264858.06082977646</v>
      </c>
      <c r="E49" s="154">
        <f>IFERROR('[1]SF previsio LLS-LLTS'!W79,0)</f>
        <v>120906.05450691668</v>
      </c>
      <c r="F49" s="155">
        <f>IFERROR('[1]SF previsio LLS-LLTS'!AC79,0)</f>
        <v>21220.062950616124</v>
      </c>
      <c r="G49" s="156">
        <f>IFERROR('[1]SF previsio LLS-LLTS'!AD79,0)</f>
        <v>106330.22095447482</v>
      </c>
      <c r="H49" s="157">
        <f>IFERROR('[1]SF previsio LLS-LLTS'!AX79,0)</f>
        <v>32898.326650596027</v>
      </c>
      <c r="I49" s="158">
        <f>IFERROR('[1]SF previsio LLS-LLTS'!BB79,0)</f>
        <v>12962.081966593567</v>
      </c>
      <c r="J49" s="159">
        <f>IFERROR('[1]SF previsio LLS-LLTS'!BC79,0)</f>
        <v>11914.340257426764</v>
      </c>
      <c r="K49" s="154">
        <f>IFERROR('[1]SF previsio LLS-LLTS'!BF79,0)</f>
        <v>23529.94214644063</v>
      </c>
      <c r="L49" s="160">
        <f>IFERROR('[1]SF previsio LLS-LLTS'!BG79,0)</f>
        <v>4705.9884292881279</v>
      </c>
      <c r="M49" s="160">
        <f>IFERROR('[1]SF previsio LLS-LLTS'!BH79,0)</f>
        <v>0</v>
      </c>
      <c r="N49" s="159">
        <f>IFERROR('[1]SF previsio LLS-LLTS'!BI79,0)</f>
        <v>11914.340257426764</v>
      </c>
      <c r="O49" s="161">
        <f>IFERROR('[1]SF previsio LLS-LLTS'!BN79,0)</f>
        <v>1903.096207527313</v>
      </c>
      <c r="P49" s="162">
        <f>IFERROR('[1]SF previsio LLS-LLTS'!BO79,0)</f>
        <v>1337.8001667756273</v>
      </c>
      <c r="Q49" s="163">
        <f>IFERROR('[1]SF previsio LLS-LLTS'!BP79,0)</f>
        <v>0</v>
      </c>
      <c r="R49" s="2">
        <f>'[1]SF previsio LLS-LLTS'!$BP$2</f>
        <v>1300</v>
      </c>
      <c r="S49" s="164">
        <f t="shared" si="3"/>
        <v>2003.4088391082471</v>
      </c>
      <c r="T49" s="164">
        <f t="shared" si="4"/>
        <v>50391.77100092332</v>
      </c>
      <c r="U49" s="164">
        <f t="shared" si="5"/>
        <v>33450.788132092894</v>
      </c>
    </row>
    <row r="50" spans="1:21">
      <c r="A50" s="150">
        <f>'[1]SF previsio LLS-LLTS'!B80</f>
        <v>31</v>
      </c>
      <c r="B50" s="151">
        <f>'[1]SF previsio LLS-LLTS'!A80</f>
        <v>2053</v>
      </c>
      <c r="C50" s="152">
        <f>IFERROR('[1]SF previsio LLS-LLTS'!AP80,0)</f>
        <v>273506.48730585078</v>
      </c>
      <c r="D50" s="153">
        <f>IFERROR('[1]SF previsio LLS-LLTS'!AS80,0)</f>
        <v>268036.35755973379</v>
      </c>
      <c r="E50" s="154">
        <f>IFERROR('[1]SF previsio LLS-LLTS'!W80,0)</f>
        <v>120906.05450691657</v>
      </c>
      <c r="F50" s="155">
        <f>IFERROR('[1]SF previsio LLS-LLTS'!AC80,0)</f>
        <v>19724.773077271613</v>
      </c>
      <c r="G50" s="156">
        <f>IFERROR('[1]SF previsio LLS-LLTS'!AD80,0)</f>
        <v>106330.22095447482</v>
      </c>
      <c r="H50" s="157">
        <f>IFERROR('[1]SF previsio LLS-LLTS'!AX80,0)</f>
        <v>33720.784816860927</v>
      </c>
      <c r="I50" s="158">
        <f>IFERROR('[1]SF previsio LLS-LLTS'!BB80,0)</f>
        <v>13182.437360025657</v>
      </c>
      <c r="J50" s="159">
        <f>IFERROR('[1]SF previsio LLS-LLTS'!BC80,0)</f>
        <v>12116.884041803018</v>
      </c>
      <c r="K50" s="154">
        <f>IFERROR('[1]SF previsio LLS-LLTS'!BF80,0)</f>
        <v>24000.540989369441</v>
      </c>
      <c r="L50" s="160">
        <f>IFERROR('[1]SF previsio LLS-LLTS'!BG80,0)</f>
        <v>4800.1081978738903</v>
      </c>
      <c r="M50" s="160">
        <f>IFERROR('[1]SF previsio LLS-LLTS'!BH80,0)</f>
        <v>0</v>
      </c>
      <c r="N50" s="159">
        <f>IFERROR('[1]SF previsio LLS-LLTS'!BI80,0)</f>
        <v>12116.884041803018</v>
      </c>
      <c r="O50" s="161">
        <f>IFERROR('[1]SF previsio LLS-LLTS'!BN80,0)</f>
        <v>1960.9462911516575</v>
      </c>
      <c r="P50" s="162">
        <f>IFERROR('[1]SF previsio LLS-LLTS'!BO80,0)</f>
        <v>1367.7733020171686</v>
      </c>
      <c r="Q50" s="163">
        <f>IFERROR('[1]SF previsio LLS-LLTS'!BP80,0)</f>
        <v>0</v>
      </c>
      <c r="R50" s="2">
        <f>'[1]SF previsio LLS-LLTS'!$BP$2</f>
        <v>1300</v>
      </c>
      <c r="S50" s="164">
        <f t="shared" si="3"/>
        <v>3591.9850069099352</v>
      </c>
      <c r="T50" s="164">
        <f t="shared" si="4"/>
        <v>53983.756007833254</v>
      </c>
      <c r="U50" s="164">
        <f t="shared" si="5"/>
        <v>34818.561434110059</v>
      </c>
    </row>
    <row r="51" spans="1:21">
      <c r="A51" s="150">
        <f>'[1]SF previsio LLS-LLTS'!B81</f>
        <v>32</v>
      </c>
      <c r="B51" s="151">
        <f>'[1]SF previsio LLS-LLTS'!A81</f>
        <v>2054</v>
      </c>
      <c r="C51" s="152">
        <f>IFERROR('[1]SF previsio LLS-LLTS'!AP81,0)</f>
        <v>276788.56515352096</v>
      </c>
      <c r="D51" s="153">
        <f>IFERROR('[1]SF previsio LLS-LLTS'!AS81,0)</f>
        <v>271252.79385045054</v>
      </c>
      <c r="E51" s="154">
        <f>IFERROR('[1]SF previsio LLS-LLTS'!W81,0)</f>
        <v>120906.05450691652</v>
      </c>
      <c r="F51" s="155">
        <f>IFERROR('[1]SF previsio LLS-LLTS'!AC81,0)</f>
        <v>18207.053855826933</v>
      </c>
      <c r="G51" s="156">
        <f>IFERROR('[1]SF previsio LLS-LLTS'!AD81,0)</f>
        <v>106330.22095447482</v>
      </c>
      <c r="H51" s="157">
        <f>IFERROR('[1]SF previsio LLS-LLTS'!AX81,0)</f>
        <v>34563.804437282452</v>
      </c>
      <c r="I51" s="158">
        <f>IFERROR('[1]SF previsio LLS-LLTS'!BB81,0)</f>
        <v>13406.538795146093</v>
      </c>
      <c r="J51" s="159">
        <f>IFERROR('[1]SF previsio LLS-LLTS'!BC81,0)</f>
        <v>12322.871070513667</v>
      </c>
      <c r="K51" s="154">
        <f>IFERROR('[1]SF previsio LLS-LLTS'!BF81,0)</f>
        <v>24480.55180915683</v>
      </c>
      <c r="L51" s="160">
        <f>IFERROR('[1]SF previsio LLS-LLTS'!BG81,0)</f>
        <v>4896.1103618313682</v>
      </c>
      <c r="M51" s="160">
        <f>IFERROR('[1]SF previsio LLS-LLTS'!BH81,0)</f>
        <v>0</v>
      </c>
      <c r="N51" s="159">
        <f>IFERROR('[1]SF previsio LLS-LLTS'!BI81,0)</f>
        <v>12322.871070513667</v>
      </c>
      <c r="O51" s="161">
        <f>IFERROR('[1]SF previsio LLS-LLTS'!BN81,0)</f>
        <v>2019.2674510172153</v>
      </c>
      <c r="P51" s="162">
        <f>IFERROR('[1]SF previsio LLS-LLTS'!BO81,0)</f>
        <v>1397.800031410371</v>
      </c>
      <c r="Q51" s="163">
        <f>IFERROR('[1]SF previsio LLS-LLTS'!BP81,0)</f>
        <v>0</v>
      </c>
      <c r="R51" s="2">
        <f>'[1]SF previsio LLS-LLTS'!$BP$2</f>
        <v>1300</v>
      </c>
      <c r="S51" s="164">
        <f t="shared" si="3"/>
        <v>5183.4016647496655</v>
      </c>
      <c r="T51" s="164">
        <f t="shared" si="4"/>
        <v>59167.157672582922</v>
      </c>
      <c r="U51" s="164">
        <f t="shared" si="5"/>
        <v>36216.361465520429</v>
      </c>
    </row>
    <row r="52" spans="1:21">
      <c r="A52" s="150">
        <f>'[1]SF previsio LLS-LLTS'!B82</f>
        <v>33</v>
      </c>
      <c r="B52" s="151">
        <f>'[1]SF previsio LLS-LLTS'!A82</f>
        <v>2055</v>
      </c>
      <c r="C52" s="152">
        <f>IFERROR('[1]SF previsio LLS-LLTS'!AP82,0)</f>
        <v>280110.02793536324</v>
      </c>
      <c r="D52" s="153">
        <f>IFERROR('[1]SF previsio LLS-LLTS'!AS82,0)</f>
        <v>274507.82737665594</v>
      </c>
      <c r="E52" s="154">
        <f>IFERROR('[1]SF previsio LLS-LLTS'!W82,0)</f>
        <v>120906.05450691644</v>
      </c>
      <c r="F52" s="155">
        <f>IFERROR('[1]SF previsio LLS-LLTS'!AC82,0)</f>
        <v>16666.568846060592</v>
      </c>
      <c r="G52" s="156">
        <f>IFERROR('[1]SF previsio LLS-LLTS'!AD82,0)</f>
        <v>106330.22095447482</v>
      </c>
      <c r="H52" s="157">
        <f>IFERROR('[1]SF previsio LLS-LLTS'!AX82,0)</f>
        <v>35427.899548214511</v>
      </c>
      <c r="I52" s="158">
        <f>IFERROR('[1]SF previsio LLS-LLTS'!BB82,0)</f>
        <v>13634.449954663574</v>
      </c>
      <c r="J52" s="159">
        <f>IFERROR('[1]SF previsio LLS-LLTS'!BC82,0)</f>
        <v>12532.359878712399</v>
      </c>
      <c r="K52" s="154">
        <f>IFERROR('[1]SF previsio LLS-LLTS'!BF82,0)</f>
        <v>24970.162845339968</v>
      </c>
      <c r="L52" s="160">
        <f>IFERROR('[1]SF previsio LLS-LLTS'!BG82,0)</f>
        <v>4994.0325690679956</v>
      </c>
      <c r="M52" s="160">
        <f>IFERROR('[1]SF previsio LLS-LLTS'!BH82,0)</f>
        <v>0</v>
      </c>
      <c r="N52" s="159">
        <f>IFERROR('[1]SF previsio LLS-LLTS'!BI82,0)</f>
        <v>12532.359878712399</v>
      </c>
      <c r="O52" s="161">
        <f>IFERROR('[1]SF previsio LLS-LLTS'!BN82,0)</f>
        <v>2078.0595080380158</v>
      </c>
      <c r="P52" s="162">
        <f>IFERROR('[1]SF previsio LLS-LLTS'!BO82,0)</f>
        <v>1427.8739250642384</v>
      </c>
      <c r="Q52" s="163">
        <f>IFERROR('[1]SF previsio LLS-LLTS'!BP82,0)</f>
        <v>0</v>
      </c>
      <c r="R52" s="2">
        <f>'[1]SF previsio LLS-LLTS'!$BP$2</f>
        <v>1300</v>
      </c>
      <c r="S52" s="164">
        <f t="shared" si="3"/>
        <v>6777.3180284046348</v>
      </c>
      <c r="T52" s="164">
        <f t="shared" si="4"/>
        <v>65944.475700987561</v>
      </c>
      <c r="U52" s="164">
        <f t="shared" si="5"/>
        <v>37644.235390584668</v>
      </c>
    </row>
    <row r="53" spans="1:21">
      <c r="A53" s="150">
        <f>'[1]SF previsio LLS-LLTS'!B83</f>
        <v>34</v>
      </c>
      <c r="B53" s="151">
        <f>'[1]SF previsio LLS-LLTS'!A83</f>
        <v>2056</v>
      </c>
      <c r="C53" s="152">
        <f>IFERROR('[1]SF previsio LLS-LLTS'!AP83,0)</f>
        <v>283471.34827058762</v>
      </c>
      <c r="D53" s="153">
        <f>IFERROR('[1]SF previsio LLS-LLTS'!AS83,0)</f>
        <v>277801.92130517587</v>
      </c>
      <c r="E53" s="154">
        <f>IFERROR('[1]SF previsio LLS-LLTS'!W83,0)</f>
        <v>120906.05450691633</v>
      </c>
      <c r="F53" s="155">
        <f>IFERROR('[1]SF previsio LLS-LLTS'!AC83,0)</f>
        <v>15102.976561147756</v>
      </c>
      <c r="G53" s="156">
        <f>IFERROR('[1]SF previsio LLS-LLTS'!AD83,0)</f>
        <v>106330.22095447482</v>
      </c>
      <c r="H53" s="157">
        <f>IFERROR('[1]SF previsio LLS-LLTS'!AX83,0)</f>
        <v>36313.597036919869</v>
      </c>
      <c r="I53" s="158">
        <f>IFERROR('[1]SF previsio LLS-LLTS'!BB83,0)</f>
        <v>13866.235603892854</v>
      </c>
      <c r="J53" s="159">
        <f>IFERROR('[1]SF previsio LLS-LLTS'!BC83,0)</f>
        <v>12745.409996650509</v>
      </c>
      <c r="K53" s="154">
        <f>IFERROR('[1]SF previsio LLS-LLTS'!BF83,0)</f>
        <v>25469.566102246768</v>
      </c>
      <c r="L53" s="160">
        <f>IFERROR('[1]SF previsio LLS-LLTS'!BG83,0)</f>
        <v>5093.9132204493553</v>
      </c>
      <c r="M53" s="160">
        <f>IFERROR('[1]SF previsio LLS-LLTS'!BH83,0)</f>
        <v>0</v>
      </c>
      <c r="N53" s="159">
        <f>IFERROR('[1]SF previsio LLS-LLTS'!BI83,0)</f>
        <v>12745.409996650509</v>
      </c>
      <c r="O53" s="161">
        <f>IFERROR('[1]SF previsio LLS-LLTS'!BN83,0)</f>
        <v>2137.322133834431</v>
      </c>
      <c r="P53" s="162">
        <f>IFERROR('[1]SF previsio LLS-LLTS'!BO83,0)</f>
        <v>1457.9883102262838</v>
      </c>
      <c r="Q53" s="163">
        <f>IFERROR('[1]SF previsio LLS-LLTS'!BP83,0)</f>
        <v>0</v>
      </c>
      <c r="R53" s="2">
        <f>'[1]SF previsio LLS-LLTS'!$BP$2</f>
        <v>1300</v>
      </c>
      <c r="S53" s="164">
        <f t="shared" si="3"/>
        <v>8373.380441993042</v>
      </c>
      <c r="T53" s="164">
        <f t="shared" si="4"/>
        <v>74317.8561429806</v>
      </c>
      <c r="U53" s="164">
        <f t="shared" si="5"/>
        <v>39102.223700810951</v>
      </c>
    </row>
    <row r="54" spans="1:21">
      <c r="A54" s="150">
        <f>'[1]SF previsio LLS-LLTS'!B84</f>
        <v>35</v>
      </c>
      <c r="B54" s="151">
        <f>'[1]SF previsio LLS-LLTS'!A84</f>
        <v>2057</v>
      </c>
      <c r="C54" s="152">
        <f>IFERROR('[1]SF previsio LLS-LLTS'!AP84,0)</f>
        <v>286873.00444983464</v>
      </c>
      <c r="D54" s="153">
        <f>IFERROR('[1]SF previsio LLS-LLTS'!AS84,0)</f>
        <v>281135.54436083796</v>
      </c>
      <c r="E54" s="154">
        <f>IFERROR('[1]SF previsio LLS-LLTS'!W84,0)</f>
        <v>120906.0545069162</v>
      </c>
      <c r="F54" s="155">
        <f>IFERROR('[1]SF previsio LLS-LLTS'!AC84,0)</f>
        <v>13515.930391961227</v>
      </c>
      <c r="G54" s="156">
        <f>IFERROR('[1]SF previsio LLS-LLTS'!AD84,0)</f>
        <v>106330.22095447482</v>
      </c>
      <c r="H54" s="157">
        <f>IFERROR('[1]SF previsio LLS-LLTS'!AX84,0)</f>
        <v>37221.436962842861</v>
      </c>
      <c r="I54" s="158">
        <f>IFERROR('[1]SF previsio LLS-LLTS'!BB84,0)</f>
        <v>14101.961609159031</v>
      </c>
      <c r="J54" s="159">
        <f>IFERROR('[1]SF previsio LLS-LLTS'!BC84,0)</f>
        <v>12962.081966593567</v>
      </c>
      <c r="K54" s="154">
        <f>IFERROR('[1]SF previsio LLS-LLTS'!BF84,0)</f>
        <v>25978.957424291704</v>
      </c>
      <c r="L54" s="160">
        <f>IFERROR('[1]SF previsio LLS-LLTS'!BG84,0)</f>
        <v>5195.7914848583423</v>
      </c>
      <c r="M54" s="160">
        <f>IFERROR('[1]SF previsio LLS-LLTS'!BH84,0)</f>
        <v>0</v>
      </c>
      <c r="N54" s="159">
        <f>IFERROR('[1]SF previsio LLS-LLTS'!BI84,0)</f>
        <v>12962.081966593567</v>
      </c>
      <c r="O54" s="161">
        <f>IFERROR('[1]SF previsio LLS-LLTS'!BN84,0)</f>
        <v>2197.0548452911394</v>
      </c>
      <c r="P54" s="162">
        <f>IFERROR('[1]SF previsio LLS-LLTS'!BO84,0)</f>
        <v>1488.1362644402884</v>
      </c>
      <c r="Q54" s="163">
        <f>IFERROR('[1]SF previsio LLS-LLTS'!BP84,0)</f>
        <v>0</v>
      </c>
      <c r="R54" s="2">
        <f>'[1]SF previsio LLS-LLTS'!$BP$2</f>
        <v>1300</v>
      </c>
      <c r="S54" s="164">
        <f t="shared" si="3"/>
        <v>9971.2220153352864</v>
      </c>
      <c r="T54" s="164">
        <f t="shared" si="4"/>
        <v>84289.078158315882</v>
      </c>
      <c r="U54" s="164">
        <f t="shared" si="5"/>
        <v>40590.359965251242</v>
      </c>
    </row>
    <row r="55" spans="1:21">
      <c r="A55" s="150">
        <f>'[1]SF previsio LLS-LLTS'!B85</f>
        <v>36</v>
      </c>
      <c r="B55" s="151">
        <f>'[1]SF previsio LLS-LLTS'!A85</f>
        <v>2058</v>
      </c>
      <c r="C55" s="152">
        <f>IFERROR('[1]SF previsio LLS-LLTS'!AP85,0)</f>
        <v>290315.48050323268</v>
      </c>
      <c r="D55" s="153">
        <f>IFERROR('[1]SF previsio LLS-LLTS'!AS85,0)</f>
        <v>284509.17089316802</v>
      </c>
      <c r="E55" s="154">
        <f>IFERROR('[1]SF previsio LLS-LLTS'!W85,0)</f>
        <v>120906.054506916</v>
      </c>
      <c r="F55" s="155">
        <f>IFERROR('[1]SF previsio LLS-LLTS'!AC85,0)</f>
        <v>11905.0785302369</v>
      </c>
      <c r="G55" s="156">
        <f>IFERROR('[1]SF previsio LLS-LLTS'!AD85,0)</f>
        <v>106330.22095447482</v>
      </c>
      <c r="H55" s="157">
        <f>IFERROR('[1]SF previsio LLS-LLTS'!AX85,0)</f>
        <v>38151.972886913929</v>
      </c>
      <c r="I55" s="158">
        <f>IFERROR('[1]SF previsio LLS-LLTS'!BB85,0)</f>
        <v>14341.694956514733</v>
      </c>
      <c r="J55" s="159">
        <f>IFERROR('[1]SF previsio LLS-LLTS'!BC85,0)</f>
        <v>13182.437360025657</v>
      </c>
      <c r="K55" s="154">
        <f>IFERROR('[1]SF previsio LLS-LLTS'!BF85,0)</f>
        <v>26498.536572777539</v>
      </c>
      <c r="L55" s="160">
        <f>IFERROR('[1]SF previsio LLS-LLTS'!BG85,0)</f>
        <v>5299.7073145555096</v>
      </c>
      <c r="M55" s="160">
        <f>IFERROR('[1]SF previsio LLS-LLTS'!BH85,0)</f>
        <v>0</v>
      </c>
      <c r="N55" s="159">
        <f>IFERROR('[1]SF previsio LLS-LLTS'!BI85,0)</f>
        <v>13182.437360025657</v>
      </c>
      <c r="O55" s="161">
        <f>IFERROR('[1]SF previsio LLS-LLTS'!BN85,0)</f>
        <v>2257.2569989599056</v>
      </c>
      <c r="P55" s="162">
        <f>IFERROR('[1]SF previsio LLS-LLTS'!BO85,0)</f>
        <v>1518.310608527913</v>
      </c>
      <c r="Q55" s="163">
        <f>IFERROR('[1]SF previsio LLS-LLTS'!BP85,0)</f>
        <v>0</v>
      </c>
      <c r="R55" s="2">
        <f>'[1]SF previsio LLS-LLTS'!$BP$2</f>
        <v>1300</v>
      </c>
      <c r="S55" s="164">
        <f t="shared" si="3"/>
        <v>11570.46225197939</v>
      </c>
      <c r="T55" s="164">
        <f t="shared" si="4"/>
        <v>95859.540410295274</v>
      </c>
      <c r="U55" s="164">
        <f t="shared" si="5"/>
        <v>42108.670573779156</v>
      </c>
    </row>
    <row r="56" spans="1:21">
      <c r="A56" s="150">
        <f>'[1]SF previsio LLS-LLTS'!B86</f>
        <v>37</v>
      </c>
      <c r="B56" s="151">
        <f>'[1]SF previsio LLS-LLTS'!A86</f>
        <v>2059</v>
      </c>
      <c r="C56" s="152">
        <f>IFERROR('[1]SF previsio LLS-LLTS'!AP86,0)</f>
        <v>293799.26626927149</v>
      </c>
      <c r="D56" s="153">
        <f>IFERROR('[1]SF previsio LLS-LLTS'!AS86,0)</f>
        <v>287923.28094388609</v>
      </c>
      <c r="E56" s="154">
        <f>IFERROR('[1]SF previsio LLS-LLTS'!W86,0)</f>
        <v>120906.0545069158</v>
      </c>
      <c r="F56" s="155">
        <f>IFERROR('[1]SF previsio LLS-LLTS'!AC86,0)</f>
        <v>10270.063890586714</v>
      </c>
      <c r="G56" s="156">
        <f>IFERROR('[1]SF previsio LLS-LLTS'!AD86,0)</f>
        <v>106330.22095447482</v>
      </c>
      <c r="H56" s="157">
        <f>IFERROR('[1]SF previsio LLS-LLTS'!AX86,0)</f>
        <v>39105.772209086776</v>
      </c>
      <c r="I56" s="158">
        <f>IFERROR('[1]SF previsio LLS-LLTS'!BB86,0)</f>
        <v>14585.503770775482</v>
      </c>
      <c r="J56" s="159">
        <f>IFERROR('[1]SF previsio LLS-LLTS'!BC86,0)</f>
        <v>13406.538795146093</v>
      </c>
      <c r="K56" s="154">
        <f>IFERROR('[1]SF previsio LLS-LLTS'!BF86,0)</f>
        <v>27028.507304233091</v>
      </c>
      <c r="L56" s="160">
        <f>IFERROR('[1]SF previsio LLS-LLTS'!BG86,0)</f>
        <v>5405.7014608466197</v>
      </c>
      <c r="M56" s="160">
        <f>IFERROR('[1]SF previsio LLS-LLTS'!BH86,0)</f>
        <v>0</v>
      </c>
      <c r="N56" s="159">
        <f>IFERROR('[1]SF previsio LLS-LLTS'!BI86,0)</f>
        <v>13406.538795146093</v>
      </c>
      <c r="O56" s="161">
        <f>IFERROR('[1]SF previsio LLS-LLTS'!BN86,0)</f>
        <v>2317.9277853030758</v>
      </c>
      <c r="P56" s="162">
        <f>IFERROR('[1]SF previsio LLS-LLTS'!BO86,0)</f>
        <v>1548.5038993897681</v>
      </c>
      <c r="Q56" s="163">
        <f>IFERROR('[1]SF previsio LLS-LLTS'!BP86,0)</f>
        <v>0</v>
      </c>
      <c r="R56" s="2">
        <f>'[1]SF previsio LLS-LLTS'!$BP$2</f>
        <v>1300</v>
      </c>
      <c r="S56" s="164">
        <f t="shared" si="3"/>
        <v>13170.706667657709</v>
      </c>
      <c r="T56" s="164">
        <f t="shared" si="4"/>
        <v>109030.24707795298</v>
      </c>
      <c r="U56" s="164">
        <f t="shared" si="5"/>
        <v>43657.174473168925</v>
      </c>
    </row>
    <row r="57" spans="1:21">
      <c r="A57" s="150">
        <f>'[1]SF previsio LLS-LLTS'!B87</f>
        <v>38</v>
      </c>
      <c r="B57" s="151">
        <f>'[1]SF previsio LLS-LLTS'!A87</f>
        <v>2060</v>
      </c>
      <c r="C57" s="152">
        <f>IFERROR('[1]SF previsio LLS-LLTS'!AP87,0)</f>
        <v>297324.85746450274</v>
      </c>
      <c r="D57" s="153">
        <f>IFERROR('[1]SF previsio LLS-LLTS'!AS87,0)</f>
        <v>291378.36031521269</v>
      </c>
      <c r="E57" s="154">
        <f>IFERROR('[1]SF previsio LLS-LLTS'!W87,0)</f>
        <v>120906.05450691567</v>
      </c>
      <c r="F57" s="155">
        <f>IFERROR('[1]SF previsio LLS-LLTS'!AC87,0)</f>
        <v>8610.5240313417798</v>
      </c>
      <c r="G57" s="156">
        <f>IFERROR('[1]SF previsio LLS-LLTS'!AD87,0)</f>
        <v>106330.22095447482</v>
      </c>
      <c r="H57" s="157">
        <f>IFERROR('[1]SF previsio LLS-LLTS'!AX87,0)</f>
        <v>40083.416514313947</v>
      </c>
      <c r="I57" s="158">
        <f>IFERROR('[1]SF previsio LLS-LLTS'!BB87,0)</f>
        <v>14833.457334878663</v>
      </c>
      <c r="J57" s="159">
        <f>IFERROR('[1]SF previsio LLS-LLTS'!BC87,0)</f>
        <v>13634.449954663574</v>
      </c>
      <c r="K57" s="154">
        <f>IFERROR('[1]SF previsio LLS-LLTS'!BF87,0)</f>
        <v>27569.077450317753</v>
      </c>
      <c r="L57" s="160">
        <f>IFERROR('[1]SF previsio LLS-LLTS'!BG87,0)</f>
        <v>5513.8154900635518</v>
      </c>
      <c r="M57" s="160">
        <f>IFERROR('[1]SF previsio LLS-LLTS'!BH87,0)</f>
        <v>0</v>
      </c>
      <c r="N57" s="159">
        <f>IFERROR('[1]SF previsio LLS-LLTS'!BI87,0)</f>
        <v>13634.449954663574</v>
      </c>
      <c r="O57" s="161">
        <f>IFERROR('[1]SF previsio LLS-LLTS'!BN87,0)</f>
        <v>2379.0662227736343</v>
      </c>
      <c r="P57" s="162">
        <f>IFERROR('[1]SF previsio LLS-LLTS'!BO87,0)</f>
        <v>1578.7084226214754</v>
      </c>
      <c r="Q57" s="163">
        <f>IFERROR('[1]SF previsio LLS-LLTS'!BP87,0)</f>
        <v>0</v>
      </c>
      <c r="R57" s="2">
        <f>'[1]SF previsio LLS-LLTS'!$BP$2</f>
        <v>1300</v>
      </c>
      <c r="S57" s="164">
        <f t="shared" si="3"/>
        <v>14771.546398938195</v>
      </c>
      <c r="T57" s="164">
        <f t="shared" si="4"/>
        <v>123801.79347689118</v>
      </c>
      <c r="U57" s="164">
        <f t="shared" si="5"/>
        <v>45235.882895790397</v>
      </c>
    </row>
    <row r="58" spans="1:21">
      <c r="A58" s="150">
        <f>'[1]SF previsio LLS-LLTS'!B88</f>
        <v>39</v>
      </c>
      <c r="B58" s="151">
        <f>'[1]SF previsio LLS-LLTS'!A88</f>
        <v>2061</v>
      </c>
      <c r="C58" s="152">
        <f>IFERROR('[1]SF previsio LLS-LLTS'!AP88,0)</f>
        <v>300892.75575407676</v>
      </c>
      <c r="D58" s="153">
        <f>IFERROR('[1]SF previsio LLS-LLTS'!AS88,0)</f>
        <v>294874.90063899523</v>
      </c>
      <c r="E58" s="154">
        <f>IFERROR('[1]SF previsio LLS-LLTS'!W88,0)</f>
        <v>120906.0545069152</v>
      </c>
      <c r="F58" s="155">
        <f>IFERROR('[1]SF previsio LLS-LLTS'!AC88,0)</f>
        <v>6926.0910742081705</v>
      </c>
      <c r="G58" s="156">
        <f>IFERROR('[1]SF previsio LLS-LLTS'!AD88,0)</f>
        <v>106330.22095447482</v>
      </c>
      <c r="H58" s="157">
        <f>IFERROR('[1]SF previsio LLS-LLTS'!AX88,0)</f>
        <v>41085.50192717179</v>
      </c>
      <c r="I58" s="158">
        <f>IFERROR('[1]SF previsio LLS-LLTS'!BB88,0)</f>
        <v>15085.6261095716</v>
      </c>
      <c r="J58" s="159">
        <f>IFERROR('[1]SF previsio LLS-LLTS'!BC88,0)</f>
        <v>13866.235603892854</v>
      </c>
      <c r="K58" s="154">
        <f>IFERROR('[1]SF previsio LLS-LLTS'!BF88,0)</f>
        <v>28120.45899932411</v>
      </c>
      <c r="L58" s="160">
        <f>IFERROR('[1]SF previsio LLS-LLTS'!BG88,0)</f>
        <v>5624.0917998648229</v>
      </c>
      <c r="M58" s="160">
        <f>IFERROR('[1]SF previsio LLS-LLTS'!BH88,0)</f>
        <v>0</v>
      </c>
      <c r="N58" s="159">
        <f>IFERROR('[1]SF previsio LLS-LLTS'!BI88,0)</f>
        <v>13866.235603892854</v>
      </c>
      <c r="O58" s="161">
        <f>IFERROR('[1]SF previsio LLS-LLTS'!BN88,0)</f>
        <v>2440.6711517275535</v>
      </c>
      <c r="P58" s="162">
        <f>IFERROR('[1]SF previsio LLS-LLTS'!BO88,0)</f>
        <v>1608.9161849401212</v>
      </c>
      <c r="Q58" s="163">
        <f>IFERROR('[1]SF previsio LLS-LLTS'!BP88,0)</f>
        <v>0</v>
      </c>
      <c r="R58" s="2">
        <f>'[1]SF previsio LLS-LLTS'!$BP$2</f>
        <v>1300</v>
      </c>
      <c r="S58" s="164">
        <f t="shared" si="3"/>
        <v>16372.557801826422</v>
      </c>
      <c r="T58" s="164">
        <f t="shared" si="4"/>
        <v>140174.3512787176</v>
      </c>
      <c r="U58" s="164">
        <f t="shared" si="5"/>
        <v>46844.799080730518</v>
      </c>
    </row>
    <row r="59" spans="1:21">
      <c r="A59" s="150">
        <f>'[1]SF previsio LLS-LLTS'!B89</f>
        <v>40</v>
      </c>
      <c r="B59" s="151">
        <f>'[1]SF previsio LLS-LLTS'!A89</f>
        <v>2062</v>
      </c>
      <c r="C59" s="152">
        <f>IFERROR('[1]SF previsio LLS-LLTS'!AP89,0)</f>
        <v>304503.4688231257</v>
      </c>
      <c r="D59" s="153">
        <f>IFERROR('[1]SF previsio LLS-LLTS'!AS89,0)</f>
        <v>298413.39944666321</v>
      </c>
      <c r="E59" s="154">
        <f>IFERROR('[1]SF previsio LLS-LLTS'!W89,0)</f>
        <v>120906.05450691459</v>
      </c>
      <c r="F59" s="155">
        <f>IFERROR('[1]SF previsio LLS-LLTS'!AC89,0)</f>
        <v>5216.391622717566</v>
      </c>
      <c r="G59" s="156">
        <f>IFERROR('[1]SF previsio LLS-LLTS'!AD89,0)</f>
        <v>106330.22095447482</v>
      </c>
      <c r="H59" s="157">
        <f>IFERROR('[1]SF previsio LLS-LLTS'!AX89,0)</f>
        <v>42112.639475351083</v>
      </c>
      <c r="I59" s="158">
        <f>IFERROR('[1]SF previsio LLS-LLTS'!BB89,0)</f>
        <v>15342.081753434315</v>
      </c>
      <c r="J59" s="159">
        <f>IFERROR('[1]SF previsio LLS-LLTS'!BC89,0)</f>
        <v>14101.961609159031</v>
      </c>
      <c r="K59" s="154">
        <f>IFERROR('[1]SF previsio LLS-LLTS'!BF89,0)</f>
        <v>28682.868179310593</v>
      </c>
      <c r="L59" s="160">
        <f>IFERROR('[1]SF previsio LLS-LLTS'!BG89,0)</f>
        <v>5736.5736358621198</v>
      </c>
      <c r="M59" s="160">
        <f>IFERROR('[1]SF previsio LLS-LLTS'!BH89,0)</f>
        <v>0</v>
      </c>
      <c r="N59" s="159">
        <f>IFERROR('[1]SF previsio LLS-LLTS'!BI89,0)</f>
        <v>14101.961609159031</v>
      </c>
      <c r="O59" s="161">
        <f>IFERROR('[1]SF previsio LLS-LLTS'!BN89,0)</f>
        <v>2502.7412281640209</v>
      </c>
      <c r="P59" s="162">
        <f>IFERROR('[1]SF previsio LLS-LLTS'!BO89,0)</f>
        <v>1639.1189064163361</v>
      </c>
      <c r="Q59" s="163">
        <f>IFERROR('[1]SF previsio LLS-LLTS'!BP89,0)</f>
        <v>0</v>
      </c>
      <c r="R59" s="2">
        <f>'[1]SF previsio LLS-LLTS'!$BP$2</f>
        <v>1300</v>
      </c>
      <c r="S59" s="164">
        <f t="shared" si="3"/>
        <v>17973.302040065813</v>
      </c>
      <c r="T59" s="164">
        <f t="shared" si="4"/>
        <v>158147.65331878341</v>
      </c>
      <c r="U59" s="164">
        <f t="shared" si="5"/>
        <v>48483.917987146851</v>
      </c>
    </row>
    <row r="60" spans="1:21">
      <c r="A60" s="150">
        <f>'[1]SF previsio LLS-LLTS'!B90</f>
        <v>41</v>
      </c>
      <c r="B60" s="151">
        <f>'[1]SF previsio LLS-LLTS'!A90</f>
        <v>2063</v>
      </c>
      <c r="C60" s="152">
        <f>IFERROR('[1]SF previsio LLS-LLTS'!AP90,0)</f>
        <v>308157.51044900325</v>
      </c>
      <c r="D60" s="153">
        <f>IFERROR('[1]SF previsio LLS-LLTS'!AS90,0)</f>
        <v>301994.36024002318</v>
      </c>
      <c r="E60" s="154">
        <f>IFERROR('[1]SF previsio LLS-LLTS'!W90,0)</f>
        <v>55729.705426918787</v>
      </c>
      <c r="F60" s="155">
        <f>IFERROR('[1]SF previsio LLS-LLTS'!AC90,0)</f>
        <v>3481.0466794546192</v>
      </c>
      <c r="G60" s="156">
        <f>IFERROR('[1]SF previsio LLS-LLTS'!AD90,0)</f>
        <v>-1181.4468994920414</v>
      </c>
      <c r="H60" s="157">
        <f>IFERROR('[1]SF previsio LLS-LLTS'!AX90,0)</f>
        <v>43165.455462234859</v>
      </c>
      <c r="I60" s="158">
        <f>IFERROR('[1]SF previsio LLS-LLTS'!BB90,0)</f>
        <v>15602.897143242697</v>
      </c>
      <c r="J60" s="159">
        <f>IFERROR('[1]SF previsio LLS-LLTS'!BC90,0)</f>
        <v>14341.694956514733</v>
      </c>
      <c r="K60" s="154">
        <f>IFERROR('[1]SF previsio LLS-LLTS'!BF90,0)</f>
        <v>29256.525542896805</v>
      </c>
      <c r="L60" s="160">
        <f>IFERROR('[1]SF previsio LLS-LLTS'!BG90,0)</f>
        <v>5851.3051085793622</v>
      </c>
      <c r="M60" s="160">
        <f>IFERROR('[1]SF previsio LLS-LLTS'!BH90,0)</f>
        <v>0</v>
      </c>
      <c r="N60" s="159">
        <f>IFERROR('[1]SF previsio LLS-LLTS'!BI90,0)</f>
        <v>14341.694956514733</v>
      </c>
      <c r="O60" s="161">
        <f>IFERROR('[1]SF previsio LLS-LLTS'!BN90,0)</f>
        <v>3875.4757415120553</v>
      </c>
      <c r="P60" s="162">
        <f>IFERROR('[1]SF previsio LLS-LLTS'!BO90,0)</f>
        <v>2899.0504479788419</v>
      </c>
      <c r="Q60" s="163">
        <f>IFERROR('[1]SF previsio LLS-LLTS'!BP90,0)</f>
        <v>0</v>
      </c>
      <c r="R60" s="2">
        <f>'[1]SF previsio LLS-LLTS'!$BP$2</f>
        <v>1300</v>
      </c>
      <c r="S60" s="164">
        <f t="shared" si="3"/>
        <v>84749.673742878629</v>
      </c>
      <c r="T60" s="164">
        <f t="shared" si="4"/>
        <v>242897.32706166204</v>
      </c>
      <c r="U60" s="164">
        <f t="shared" si="5"/>
        <v>51382.968435125695</v>
      </c>
    </row>
    <row r="61" spans="1:21">
      <c r="A61" s="150">
        <f>'[1]SF previsio LLS-LLTS'!B91</f>
        <v>42</v>
      </c>
      <c r="B61" s="151">
        <f>'[1]SF previsio LLS-LLTS'!A91</f>
        <v>2064</v>
      </c>
      <c r="C61" s="152">
        <f>IFERROR('[1]SF previsio LLS-LLTS'!AP91,0)</f>
        <v>311855.40057439124</v>
      </c>
      <c r="D61" s="153">
        <f>IFERROR('[1]SF previsio LLS-LLTS'!AS91,0)</f>
        <v>305618.29256290343</v>
      </c>
      <c r="E61" s="154">
        <f>IFERROR('[1]SF previsio LLS-LLTS'!W91,0)</f>
        <v>10748.844794245771</v>
      </c>
      <c r="F61" s="155">
        <f>IFERROR('[1]SF previsio LLS-LLTS'!AC91,0)</f>
        <v>2697.3167982426621</v>
      </c>
      <c r="G61" s="156">
        <f>IFERROR('[1]SF previsio LLS-LLTS'!AD91,0)</f>
        <v>0</v>
      </c>
      <c r="H61" s="157">
        <f>IFERROR('[1]SF previsio LLS-LLTS'!AX91,0)</f>
        <v>44244.591848790726</v>
      </c>
      <c r="I61" s="158">
        <f>IFERROR('[1]SF previsio LLS-LLTS'!BB91,0)</f>
        <v>15868.146394677822</v>
      </c>
      <c r="J61" s="159">
        <f>IFERROR('[1]SF previsio LLS-LLTS'!BC91,0)</f>
        <v>14585.503770775482</v>
      </c>
      <c r="K61" s="154">
        <f>IFERROR('[1]SF previsio LLS-LLTS'!BF91,0)</f>
        <v>29841.656053754741</v>
      </c>
      <c r="L61" s="160">
        <f>IFERROR('[1]SF previsio LLS-LLTS'!BG91,0)</f>
        <v>5968.3312107509491</v>
      </c>
      <c r="M61" s="160">
        <f>IFERROR('[1]SF previsio LLS-LLTS'!BH91,0)</f>
        <v>0</v>
      </c>
      <c r="N61" s="159">
        <f>IFERROR('[1]SF previsio LLS-LLTS'!BI91,0)</f>
        <v>14585.503770775482</v>
      </c>
      <c r="O61" s="161">
        <f>IFERROR('[1]SF previsio LLS-LLTS'!BN91,0)</f>
        <v>3905.6273633337082</v>
      </c>
      <c r="P61" s="162">
        <f>IFERROR('[1]SF previsio LLS-LLTS'!BO91,0)</f>
        <v>3777.9125449921839</v>
      </c>
      <c r="Q61" s="163">
        <f>IFERROR('[1]SF previsio LLS-LLTS'!BP91,0)</f>
        <v>0</v>
      </c>
      <c r="R61" s="2">
        <f>'[1]SF previsio LLS-LLTS'!$BP$2</f>
        <v>1300</v>
      </c>
      <c r="S61" s="164">
        <f t="shared" si="3"/>
        <v>131329.36488458575</v>
      </c>
      <c r="T61" s="164">
        <f t="shared" si="4"/>
        <v>374226.69194624783</v>
      </c>
      <c r="U61" s="164">
        <f t="shared" si="5"/>
        <v>55160.88098011788</v>
      </c>
    </row>
    <row r="62" spans="1:21">
      <c r="A62" s="150">
        <f>'[1]SF previsio LLS-LLTS'!B92</f>
        <v>43</v>
      </c>
      <c r="B62" s="151">
        <f>'[1]SF previsio LLS-LLTS'!A92</f>
        <v>2065</v>
      </c>
      <c r="C62" s="152">
        <f>IFERROR('[1]SF previsio LLS-LLTS'!AP92,0)</f>
        <v>315597.66538128396</v>
      </c>
      <c r="D62" s="153">
        <f>IFERROR('[1]SF previsio LLS-LLTS'!AS92,0)</f>
        <v>309285.7120736583</v>
      </c>
      <c r="E62" s="154">
        <f>IFERROR('[1]SF previsio LLS-LLTS'!W92,0)</f>
        <v>10748.844794245766</v>
      </c>
      <c r="F62" s="155">
        <f>IFERROR('[1]SF previsio LLS-LLTS'!AC92,0)</f>
        <v>2576.5438783026157</v>
      </c>
      <c r="G62" s="156">
        <f>IFERROR('[1]SF previsio LLS-LLTS'!AD92,0)</f>
        <v>0</v>
      </c>
      <c r="H62" s="157">
        <f>IFERROR('[1]SF previsio LLS-LLTS'!AX92,0)</f>
        <v>45350.706645010483</v>
      </c>
      <c r="I62" s="158">
        <f>IFERROR('[1]SF previsio LLS-LLTS'!BB92,0)</f>
        <v>16137.904883387344</v>
      </c>
      <c r="J62" s="159">
        <f>IFERROR('[1]SF previsio LLS-LLTS'!BC92,0)</f>
        <v>14833.457334878663</v>
      </c>
      <c r="K62" s="154">
        <f>IFERROR('[1]SF previsio LLS-LLTS'!BF92,0)</f>
        <v>30438.489174829836</v>
      </c>
      <c r="L62" s="160">
        <f>IFERROR('[1]SF previsio LLS-LLTS'!BG92,0)</f>
        <v>6087.6978349659685</v>
      </c>
      <c r="M62" s="160">
        <f>IFERROR('[1]SF previsio LLS-LLTS'!BH92,0)</f>
        <v>0</v>
      </c>
      <c r="N62" s="159">
        <f>IFERROR('[1]SF previsio LLS-LLTS'!BI92,0)</f>
        <v>14833.457334878663</v>
      </c>
      <c r="O62" s="161">
        <f>IFERROR('[1]SF previsio LLS-LLTS'!BN92,0)</f>
        <v>3937.6296161728687</v>
      </c>
      <c r="P62" s="162">
        <f>IFERROR('[1]SF previsio LLS-LLTS'!BO92,0)</f>
        <v>3808.0474771646714</v>
      </c>
      <c r="Q62" s="163">
        <f>IFERROR('[1]SF previsio LLS-LLTS'!BP92,0)</f>
        <v>0</v>
      </c>
      <c r="R62" s="2">
        <f>'[1]SF previsio LLS-LLTS'!$BP$2</f>
        <v>1300</v>
      </c>
      <c r="S62" s="164">
        <f t="shared" si="3"/>
        <v>132926.51628972759</v>
      </c>
      <c r="T62" s="164">
        <f t="shared" si="4"/>
        <v>507153.20823597541</v>
      </c>
      <c r="U62" s="164">
        <f t="shared" si="5"/>
        <v>58968.928457282549</v>
      </c>
    </row>
    <row r="63" spans="1:21">
      <c r="A63" s="150">
        <f>'[1]SF previsio LLS-LLTS'!B93</f>
        <v>44</v>
      </c>
      <c r="B63" s="151">
        <f>'[1]SF previsio LLS-LLTS'!A93</f>
        <v>2066</v>
      </c>
      <c r="C63" s="152">
        <f>IFERROR('[1]SF previsio LLS-LLTS'!AP93,0)</f>
        <v>319384.83736585936</v>
      </c>
      <c r="D63" s="153">
        <f>IFERROR('[1]SF previsio LLS-LLTS'!AS93,0)</f>
        <v>312997.14061854215</v>
      </c>
      <c r="E63" s="154">
        <f>IFERROR('[1]SF previsio LLS-LLTS'!W93,0)</f>
        <v>10748.844794245759</v>
      </c>
      <c r="F63" s="155">
        <f>IFERROR('[1]SF previsio LLS-LLTS'!AC93,0)</f>
        <v>2453.9593645634686</v>
      </c>
      <c r="G63" s="156">
        <f>IFERROR('[1]SF previsio LLS-LLTS'!AD93,0)</f>
        <v>0</v>
      </c>
      <c r="H63" s="157">
        <f>IFERROR('[1]SF previsio LLS-LLTS'!AX93,0)</f>
        <v>46484.474311135738</v>
      </c>
      <c r="I63" s="158">
        <f>IFERROR('[1]SF previsio LLS-LLTS'!BB93,0)</f>
        <v>16412.249266404928</v>
      </c>
      <c r="J63" s="159">
        <f>IFERROR('[1]SF previsio LLS-LLTS'!BC93,0)</f>
        <v>15085.6261095716</v>
      </c>
      <c r="K63" s="154">
        <f>IFERROR('[1]SF previsio LLS-LLTS'!BF93,0)</f>
        <v>31047.258958326434</v>
      </c>
      <c r="L63" s="160">
        <f>IFERROR('[1]SF previsio LLS-LLTS'!BG93,0)</f>
        <v>6209.4517916652876</v>
      </c>
      <c r="M63" s="160">
        <f>IFERROR('[1]SF previsio LLS-LLTS'!BH93,0)</f>
        <v>0</v>
      </c>
      <c r="N63" s="159">
        <f>IFERROR('[1]SF previsio LLS-LLTS'!BI93,0)</f>
        <v>15085.6261095716</v>
      </c>
      <c r="O63" s="161">
        <f>IFERROR('[1]SF previsio LLS-LLTS'!BN93,0)</f>
        <v>3969.6178665367224</v>
      </c>
      <c r="P63" s="162">
        <f>IFERROR('[1]SF previsio LLS-LLTS'!BO93,0)</f>
        <v>3838.1412198791954</v>
      </c>
      <c r="Q63" s="163">
        <f>IFERROR('[1]SF previsio LLS-LLTS'!BP93,0)</f>
        <v>0</v>
      </c>
      <c r="R63" s="2">
        <f>'[1]SF previsio LLS-LLTS'!$BP$2</f>
        <v>1300</v>
      </c>
      <c r="S63" s="164">
        <f t="shared" si="3"/>
        <v>134521.48465359735</v>
      </c>
      <c r="T63" s="164">
        <f t="shared" si="4"/>
        <v>641674.69288957282</v>
      </c>
      <c r="U63" s="164">
        <f t="shared" si="5"/>
        <v>62807.069677161744</v>
      </c>
    </row>
    <row r="64" spans="1:21">
      <c r="A64" s="150">
        <f>'[1]SF previsio LLS-LLTS'!B94</f>
        <v>45</v>
      </c>
      <c r="B64" s="151">
        <f>'[1]SF previsio LLS-LLTS'!A94</f>
        <v>2067</v>
      </c>
      <c r="C64" s="152">
        <f>IFERROR('[1]SF previsio LLS-LLTS'!AP94,0)</f>
        <v>323217.45541424968</v>
      </c>
      <c r="D64" s="153">
        <f>IFERROR('[1]SF previsio LLS-LLTS'!AS94,0)</f>
        <v>316753.1063059647</v>
      </c>
      <c r="E64" s="154">
        <f>IFERROR('[1]SF previsio LLS-LLTS'!W94,0)</f>
        <v>10748.844794245755</v>
      </c>
      <c r="F64" s="155">
        <f>IFERROR('[1]SF previsio LLS-LLTS'!AC94,0)</f>
        <v>2329.5360831182343</v>
      </c>
      <c r="G64" s="156">
        <f>IFERROR('[1]SF previsio LLS-LLTS'!AD94,0)</f>
        <v>0</v>
      </c>
      <c r="H64" s="157">
        <f>IFERROR('[1]SF previsio LLS-LLTS'!AX94,0)</f>
        <v>47646.586168914131</v>
      </c>
      <c r="I64" s="158">
        <f>IFERROR('[1]SF previsio LLS-LLTS'!BB94,0)</f>
        <v>16691.257503933812</v>
      </c>
      <c r="J64" s="159">
        <f>IFERROR('[1]SF previsio LLS-LLTS'!BC94,0)</f>
        <v>15342.081753434315</v>
      </c>
      <c r="K64" s="154">
        <f>IFERROR('[1]SF previsio LLS-LLTS'!BF94,0)</f>
        <v>31668.204137492965</v>
      </c>
      <c r="L64" s="160">
        <f>IFERROR('[1]SF previsio LLS-LLTS'!BG94,0)</f>
        <v>6333.6408274985934</v>
      </c>
      <c r="M64" s="160">
        <f>IFERROR('[1]SF previsio LLS-LLTS'!BH94,0)</f>
        <v>0</v>
      </c>
      <c r="N64" s="159">
        <f>IFERROR('[1]SF previsio LLS-LLTS'!BI94,0)</f>
        <v>15342.081753434315</v>
      </c>
      <c r="O64" s="161">
        <f>IFERROR('[1]SF previsio LLS-LLTS'!BN94,0)</f>
        <v>4001.5826714152258</v>
      </c>
      <c r="P64" s="162">
        <f>IFERROR('[1]SF previsio LLS-LLTS'!BO94,0)</f>
        <v>3868.1839363090367</v>
      </c>
      <c r="Q64" s="163">
        <f>IFERROR('[1]SF previsio LLS-LLTS'!BP94,0)</f>
        <v>0</v>
      </c>
      <c r="R64" s="2">
        <f>'[1]SF previsio LLS-LLTS'!$BP$2</f>
        <v>1300</v>
      </c>
      <c r="S64" s="164">
        <f t="shared" si="3"/>
        <v>136113.74862437893</v>
      </c>
      <c r="T64" s="164">
        <f t="shared" si="4"/>
        <v>777788.44151395175</v>
      </c>
      <c r="U64" s="164">
        <f t="shared" si="5"/>
        <v>66675.253613470777</v>
      </c>
    </row>
    <row r="65" spans="1:21">
      <c r="A65" s="150">
        <f>'[1]SF previsio LLS-LLTS'!B95</f>
        <v>46</v>
      </c>
      <c r="B65" s="151">
        <f>'[1]SF previsio LLS-LLTS'!A95</f>
        <v>2068</v>
      </c>
      <c r="C65" s="152">
        <f>IFERROR('[1]SF previsio LLS-LLTS'!AP95,0)</f>
        <v>327096.06487922068</v>
      </c>
      <c r="D65" s="153">
        <f>IFERROR('[1]SF previsio LLS-LLTS'!AS95,0)</f>
        <v>320554.14358163625</v>
      </c>
      <c r="E65" s="154">
        <f>IFERROR('[1]SF previsio LLS-LLTS'!W95,0)</f>
        <v>10748.844794245755</v>
      </c>
      <c r="F65" s="155">
        <f>IFERROR('[1]SF previsio LLS-LLTS'!AC95,0)</f>
        <v>2203.2464524513211</v>
      </c>
      <c r="G65" s="156">
        <f>IFERROR('[1]SF previsio LLS-LLTS'!AD95,0)</f>
        <v>0</v>
      </c>
      <c r="H65" s="157">
        <f>IFERROR('[1]SF previsio LLS-LLTS'!AX95,0)</f>
        <v>48837.750823136979</v>
      </c>
      <c r="I65" s="158">
        <f>IFERROR('[1]SF previsio LLS-LLTS'!BB95,0)</f>
        <v>16975.008881500686</v>
      </c>
      <c r="J65" s="159">
        <f>IFERROR('[1]SF previsio LLS-LLTS'!BC95,0)</f>
        <v>15602.897143242697</v>
      </c>
      <c r="K65" s="154">
        <f>IFERROR('[1]SF previsio LLS-LLTS'!BF95,0)</f>
        <v>32301.568220242825</v>
      </c>
      <c r="L65" s="160">
        <f>IFERROR('[1]SF previsio LLS-LLTS'!BG95,0)</f>
        <v>6460.313644048565</v>
      </c>
      <c r="M65" s="160">
        <f>IFERROR('[1]SF previsio LLS-LLTS'!BH95,0)</f>
        <v>0</v>
      </c>
      <c r="N65" s="159">
        <f>IFERROR('[1]SF previsio LLS-LLTS'!BI95,0)</f>
        <v>15602.897143242697</v>
      </c>
      <c r="O65" s="161">
        <f>IFERROR('[1]SF previsio LLS-LLTS'!BN95,0)</f>
        <v>4033.5142558538842</v>
      </c>
      <c r="P65" s="162">
        <f>IFERROR('[1]SF previsio LLS-LLTS'!BO95,0)</f>
        <v>3898.1654520135744</v>
      </c>
      <c r="Q65" s="163">
        <f>IFERROR('[1]SF previsio LLS-LLTS'!BP95,0)</f>
        <v>0</v>
      </c>
      <c r="R65" s="2">
        <f>'[1]SF previsio LLS-LLTS'!$BP$2</f>
        <v>1300</v>
      </c>
      <c r="S65" s="164">
        <f t="shared" si="3"/>
        <v>137702.76895671943</v>
      </c>
      <c r="T65" s="164">
        <f t="shared" si="4"/>
        <v>915491.21047067118</v>
      </c>
      <c r="U65" s="164">
        <f t="shared" si="5"/>
        <v>70573.419065484355</v>
      </c>
    </row>
    <row r="66" spans="1:21">
      <c r="A66" s="150">
        <f>'[1]SF previsio LLS-LLTS'!B96</f>
        <v>47</v>
      </c>
      <c r="B66" s="151">
        <f>'[1]SF previsio LLS-LLTS'!A96</f>
        <v>2069</v>
      </c>
      <c r="C66" s="152">
        <f>IFERROR('[1]SF previsio LLS-LLTS'!AP96,0)</f>
        <v>331021.21765777131</v>
      </c>
      <c r="D66" s="153">
        <f>IFERROR('[1]SF previsio LLS-LLTS'!AS96,0)</f>
        <v>324400.79330461589</v>
      </c>
      <c r="E66" s="154">
        <f>IFERROR('[1]SF previsio LLS-LLTS'!W96,0)</f>
        <v>10748.844794245748</v>
      </c>
      <c r="F66" s="155">
        <f>IFERROR('[1]SF previsio LLS-LLTS'!AC96,0)</f>
        <v>2075.0624773244044</v>
      </c>
      <c r="G66" s="156">
        <f>IFERROR('[1]SF previsio LLS-LLTS'!AD96,0)</f>
        <v>0</v>
      </c>
      <c r="H66" s="157">
        <f>IFERROR('[1]SF previsio LLS-LLTS'!AX96,0)</f>
        <v>50058.694593715394</v>
      </c>
      <c r="I66" s="158">
        <f>IFERROR('[1]SF previsio LLS-LLTS'!BB96,0)</f>
        <v>17263.584032486197</v>
      </c>
      <c r="J66" s="159">
        <f>IFERROR('[1]SF previsio LLS-LLTS'!BC96,0)</f>
        <v>15868.146394677822</v>
      </c>
      <c r="K66" s="154">
        <f>IFERROR('[1]SF previsio LLS-LLTS'!BF96,0)</f>
        <v>32947.59958464768</v>
      </c>
      <c r="L66" s="160">
        <f>IFERROR('[1]SF previsio LLS-LLTS'!BG96,0)</f>
        <v>6589.5199169295365</v>
      </c>
      <c r="M66" s="160">
        <f>IFERROR('[1]SF previsio LLS-LLTS'!BH96,0)</f>
        <v>0</v>
      </c>
      <c r="N66" s="159">
        <f>IFERROR('[1]SF previsio LLS-LLTS'!BI96,0)</f>
        <v>15868.146394677822</v>
      </c>
      <c r="O66" s="161">
        <f>IFERROR('[1]SF previsio LLS-LLTS'!BN96,0)</f>
        <v>4065.4025037643896</v>
      </c>
      <c r="P66" s="162">
        <f>IFERROR('[1]SF previsio LLS-LLTS'!BO96,0)</f>
        <v>3928.0752456679188</v>
      </c>
      <c r="Q66" s="163">
        <f>IFERROR('[1]SF previsio LLS-LLTS'!BP96,0)</f>
        <v>0</v>
      </c>
      <c r="R66" s="2">
        <f>'[1]SF previsio LLS-LLTS'!$BP$2</f>
        <v>1300</v>
      </c>
      <c r="S66" s="164">
        <f t="shared" si="3"/>
        <v>139287.9880203997</v>
      </c>
      <c r="T66" s="164">
        <f t="shared" si="4"/>
        <v>1054779.1984910709</v>
      </c>
      <c r="U66" s="164">
        <f t="shared" si="5"/>
        <v>74501.494311152273</v>
      </c>
    </row>
    <row r="67" spans="1:21">
      <c r="A67" s="150">
        <f>'[1]SF previsio LLS-LLTS'!B97</f>
        <v>48</v>
      </c>
      <c r="B67" s="151">
        <f>'[1]SF previsio LLS-LLTS'!A97</f>
        <v>2070</v>
      </c>
      <c r="C67" s="152">
        <f>IFERROR('[1]SF previsio LLS-LLTS'!AP97,0)</f>
        <v>334993.47226966458</v>
      </c>
      <c r="D67" s="153">
        <f>IFERROR('[1]SF previsio LLS-LLTS'!AS97,0)</f>
        <v>328293.60282427131</v>
      </c>
      <c r="E67" s="154">
        <f>IFERROR('[1]SF previsio LLS-LLTS'!W97,0)</f>
        <v>10748.844794245739</v>
      </c>
      <c r="F67" s="155">
        <f>IFERROR('[1]SF previsio LLS-LLTS'!AC97,0)</f>
        <v>1944.9557425705843</v>
      </c>
      <c r="G67" s="156">
        <f>IFERROR('[1]SF previsio LLS-LLTS'!AD97,0)</f>
        <v>0</v>
      </c>
      <c r="H67" s="157">
        <f>IFERROR('[1]SF previsio LLS-LLTS'!AX97,0)</f>
        <v>51310.161958558274</v>
      </c>
      <c r="I67" s="158">
        <f>IFERROR('[1]SF previsio LLS-LLTS'!BB97,0)</f>
        <v>17557.064961038461</v>
      </c>
      <c r="J67" s="159">
        <f>IFERROR('[1]SF previsio LLS-LLTS'!BC97,0)</f>
        <v>16137.904883387344</v>
      </c>
      <c r="K67" s="154">
        <f>IFERROR('[1]SF previsio LLS-LLTS'!BF97,0)</f>
        <v>33606.551576340637</v>
      </c>
      <c r="L67" s="160">
        <f>IFERROR('[1]SF previsio LLS-LLTS'!BG97,0)</f>
        <v>6721.3103152681269</v>
      </c>
      <c r="M67" s="160">
        <f>IFERROR('[1]SF previsio LLS-LLTS'!BH97,0)</f>
        <v>0</v>
      </c>
      <c r="N67" s="159">
        <f>IFERROR('[1]SF previsio LLS-LLTS'!BI97,0)</f>
        <v>16137.904883387344</v>
      </c>
      <c r="O67" s="161">
        <f>IFERROR('[1]SF previsio LLS-LLTS'!BN97,0)</f>
        <v>4097.2369484999099</v>
      </c>
      <c r="P67" s="162">
        <f>IFERROR('[1]SF previsio LLS-LLTS'!BO97,0)</f>
        <v>3957.9024395560605</v>
      </c>
      <c r="Q67" s="163">
        <f>IFERROR('[1]SF previsio LLS-LLTS'!BP97,0)</f>
        <v>0</v>
      </c>
      <c r="R67" s="2">
        <f>'[1]SF previsio LLS-LLTS'!$BP$2</f>
        <v>1300</v>
      </c>
      <c r="S67" s="164">
        <f t="shared" si="3"/>
        <v>140868.8292964712</v>
      </c>
      <c r="T67" s="164">
        <f t="shared" si="4"/>
        <v>1195648.027787542</v>
      </c>
      <c r="U67" s="164">
        <f t="shared" si="5"/>
        <v>78459.396750708329</v>
      </c>
    </row>
    <row r="68" spans="1:21" ht="16.5" customHeight="1" thickBot="1">
      <c r="A68" s="150">
        <f>'[1]SF previsio LLS-LLTS'!B98</f>
        <v>49</v>
      </c>
      <c r="B68" s="151">
        <f>'[1]SF previsio LLS-LLTS'!A98</f>
        <v>2071</v>
      </c>
      <c r="C68" s="152">
        <f>IFERROR('[1]SF previsio LLS-LLTS'!AP98,0)</f>
        <v>339013.3939369006</v>
      </c>
      <c r="D68" s="153">
        <f>IFERROR('[1]SF previsio LLS-LLTS'!AS98,0)</f>
        <v>332233.1260581626</v>
      </c>
      <c r="E68" s="154">
        <f>IFERROR('[1]SF previsio LLS-LLTS'!W98,0)</f>
        <v>10748.844794245733</v>
      </c>
      <c r="F68" s="155">
        <f>IFERROR('[1]SF previsio LLS-LLTS'!AC98,0)</f>
        <v>1812.8974067954575</v>
      </c>
      <c r="G68" s="156">
        <f>IFERROR('[1]SF previsio LLS-LLTS'!AD98,0)</f>
        <v>0</v>
      </c>
      <c r="H68" s="157">
        <f>IFERROR('[1]SF previsio LLS-LLTS'!AX98,0)</f>
        <v>52592.916007522224</v>
      </c>
      <c r="I68" s="158">
        <f>IFERROR('[1]SF previsio LLS-LLTS'!BB98,0)</f>
        <v>17855.535065376112</v>
      </c>
      <c r="J68" s="159">
        <f>IFERROR('[1]SF previsio LLS-LLTS'!BC98,0)</f>
        <v>16412.249266404928</v>
      </c>
      <c r="K68" s="154">
        <f>IFERROR('[1]SF previsio LLS-LLTS'!BF98,0)</f>
        <v>34278.682607867449</v>
      </c>
      <c r="L68" s="160">
        <f>IFERROR('[1]SF previsio LLS-LLTS'!BG98,0)</f>
        <v>6855.7365215734899</v>
      </c>
      <c r="M68" s="160">
        <f>IFERROR('[1]SF previsio LLS-LLTS'!BH98,0)</f>
        <v>0</v>
      </c>
      <c r="N68" s="159">
        <f>IFERROR('[1]SF previsio LLS-LLTS'!BI98,0)</f>
        <v>16412.249266404928</v>
      </c>
      <c r="O68" s="161">
        <f>IFERROR('[1]SF previsio LLS-LLTS'!BN98,0)</f>
        <v>4129.0067631892052</v>
      </c>
      <c r="P68" s="162">
        <f>IFERROR('[1]SF previsio LLS-LLTS'!BO98,0)</f>
        <v>3987.6357898216752</v>
      </c>
      <c r="Q68" s="163">
        <f>IFERROR('[1]SF previsio LLS-LLTS'!BP98,0)</f>
        <v>0</v>
      </c>
      <c r="R68" s="2">
        <f>'[1]SF previsio LLS-LLTS'!$BP$2</f>
        <v>1300</v>
      </c>
      <c r="S68" s="164">
        <f t="shared" si="3"/>
        <v>142444.69686054878</v>
      </c>
      <c r="T68" s="164">
        <f t="shared" si="4"/>
        <v>1338092.7246480908</v>
      </c>
      <c r="U68" s="164">
        <f t="shared" si="5"/>
        <v>82447.03254053001</v>
      </c>
    </row>
    <row r="69" spans="1:21" ht="14.4" thickBot="1">
      <c r="A69" s="165"/>
      <c r="B69" s="166"/>
      <c r="C69" s="167"/>
      <c r="D69" s="168"/>
      <c r="E69" s="169">
        <f>IFERROR('[1]SF previsio LLS-LLTS'!U117,0)</f>
        <v>4930313.0216546664</v>
      </c>
      <c r="F69" s="170">
        <f>IFERROR('[1]SF previsio LLS-LLTS'!AC117,0)</f>
        <v>1280227.3138165169</v>
      </c>
      <c r="G69" s="171">
        <f>IFERROR('[1]SF previsio LLS-LLTS'!AD117,0)</f>
        <v>4253208.8381789969</v>
      </c>
      <c r="H69" s="172"/>
      <c r="I69" s="173"/>
      <c r="J69" s="174"/>
      <c r="K69" s="173"/>
      <c r="L69" s="175"/>
      <c r="M69" s="176"/>
      <c r="N69" s="177"/>
      <c r="O69" s="178">
        <f>IFERROR('[1]SF previsio LLS-LLTS'!BN117,0)</f>
        <v>2676.5336911765899</v>
      </c>
      <c r="P69" s="179">
        <f>IFERROR('[1]SF previsio LLS-LLTS'!BO117,0)</f>
        <v>2449.4699105028876</v>
      </c>
      <c r="Q69" s="179">
        <f>IFERROR('[1]SF previsio LLS-LLTS'!BP117,0)</f>
        <v>-134434.7076754671</v>
      </c>
    </row>
    <row r="70" spans="1:21" ht="14.4" thickTop="1"/>
    <row r="85" spans="1:17" ht="6.75" customHeight="1" thickBot="1"/>
    <row r="86" spans="1:17" ht="15" customHeight="1">
      <c r="A86" s="180"/>
      <c r="B86" s="181"/>
      <c r="C86" s="182"/>
      <c r="D86" s="182"/>
      <c r="E86" s="182"/>
      <c r="F86" s="182"/>
      <c r="G86" s="182"/>
      <c r="H86" s="182"/>
      <c r="I86" s="182"/>
      <c r="J86" s="182"/>
      <c r="K86" s="183"/>
      <c r="L86" s="183"/>
      <c r="M86" s="184"/>
      <c r="N86" s="185"/>
      <c r="O86" s="182"/>
      <c r="P86" s="182"/>
      <c r="Q86" s="186"/>
    </row>
    <row r="87" spans="1:17" ht="7.5" customHeight="1">
      <c r="A87" s="187"/>
      <c r="B87" s="188"/>
      <c r="Q87" s="189"/>
    </row>
    <row r="88" spans="1:17" ht="7.5" customHeight="1">
      <c r="A88" s="190"/>
      <c r="B88" s="191" t="str">
        <f>CONCATENATE("Avec un autofi moyen de ",ROUND(P69,0)," € sur les 50 années d'exploitation, on peut considérer que l'opération est équilibrée.")</f>
        <v>Avec un autofi moyen de 2449 € sur les 50 années d'exploitation, on peut considérer que l'opération est équilibrée.</v>
      </c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2"/>
    </row>
    <row r="89" spans="1:17" ht="15" hidden="1" customHeight="1">
      <c r="A89" s="190"/>
      <c r="B89" s="191"/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91"/>
      <c r="Q89" s="192"/>
    </row>
    <row r="90" spans="1:17" ht="15" hidden="1" customHeight="1">
      <c r="A90" s="190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  <c r="O90" s="191"/>
      <c r="P90" s="191"/>
      <c r="Q90" s="192"/>
    </row>
    <row r="91" spans="1:17" ht="15" hidden="1" customHeight="1">
      <c r="A91" s="187"/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  <c r="P91" s="191"/>
      <c r="Q91" s="192"/>
    </row>
    <row r="92" spans="1:17" ht="19.05" customHeight="1">
      <c r="A92" s="187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  <c r="Q92" s="192"/>
    </row>
    <row r="93" spans="1:17" ht="8.25" customHeight="1">
      <c r="A93" s="190"/>
      <c r="B93" s="193"/>
      <c r="C93" s="194"/>
      <c r="D93" s="194"/>
      <c r="E93" s="194"/>
      <c r="F93" s="194"/>
      <c r="G93" s="194"/>
      <c r="H93" s="194"/>
      <c r="I93" s="194"/>
      <c r="J93" s="194"/>
      <c r="K93" s="2"/>
      <c r="L93" s="2"/>
      <c r="M93" s="2"/>
      <c r="N93" s="2"/>
      <c r="Q93" s="189"/>
    </row>
    <row r="94" spans="1:17" ht="15" customHeight="1" thickBot="1">
      <c r="A94" s="195"/>
      <c r="B94" s="196" t="s">
        <v>55</v>
      </c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7"/>
      <c r="Q94" s="198"/>
    </row>
    <row r="95" spans="1:17" ht="7.5" customHeight="1">
      <c r="B95" s="193"/>
    </row>
    <row r="96" spans="1:17" ht="15" customHeight="1">
      <c r="A96" s="2"/>
      <c r="B96" s="193"/>
      <c r="D96" s="199" t="s">
        <v>56</v>
      </c>
      <c r="E96" s="199"/>
      <c r="H96" s="200"/>
      <c r="I96" s="201"/>
      <c r="K96" s="202"/>
      <c r="L96" s="2"/>
      <c r="N96" s="200"/>
      <c r="O96" s="200"/>
    </row>
    <row r="97" spans="1:16" ht="15">
      <c r="A97" s="2"/>
      <c r="B97" s="188"/>
      <c r="D97" s="199" t="s">
        <v>57</v>
      </c>
      <c r="E97" s="203"/>
      <c r="H97" s="200"/>
      <c r="J97" s="201"/>
      <c r="K97" s="199"/>
      <c r="M97" s="203"/>
      <c r="N97" s="2"/>
      <c r="O97" s="200"/>
      <c r="P97" s="201"/>
    </row>
    <row r="98" spans="1:16" ht="15">
      <c r="B98" s="188"/>
      <c r="C98" s="200"/>
      <c r="D98" s="200"/>
      <c r="E98" s="200"/>
      <c r="F98" s="200"/>
      <c r="G98" s="200"/>
      <c r="H98" s="200"/>
      <c r="I98" s="204"/>
    </row>
  </sheetData>
  <sheetProtection formatCells="0" formatColumns="0" formatRows="0" selectLockedCells="1" selectUnlockedCells="1"/>
  <mergeCells count="28">
    <mergeCell ref="B88:Q92"/>
    <mergeCell ref="M16:N16"/>
    <mergeCell ref="O16:O19"/>
    <mergeCell ref="P16:P19"/>
    <mergeCell ref="Q16:Q19"/>
    <mergeCell ref="M17:M19"/>
    <mergeCell ref="N17:N19"/>
    <mergeCell ref="G16:G19"/>
    <mergeCell ref="H16:H19"/>
    <mergeCell ref="I16:I19"/>
    <mergeCell ref="J16:J19"/>
    <mergeCell ref="K16:K19"/>
    <mergeCell ref="L16:L19"/>
    <mergeCell ref="A16:A19"/>
    <mergeCell ref="B16:B19"/>
    <mergeCell ref="C16:C19"/>
    <mergeCell ref="D16:D19"/>
    <mergeCell ref="E16:E19"/>
    <mergeCell ref="F16:F19"/>
    <mergeCell ref="C7:D7"/>
    <mergeCell ref="E7:G7"/>
    <mergeCell ref="I7:J7"/>
    <mergeCell ref="K7:N7"/>
    <mergeCell ref="O7:P7"/>
    <mergeCell ref="O8:P15"/>
    <mergeCell ref="I9:J9"/>
    <mergeCell ref="I10:J10"/>
    <mergeCell ref="C11:D11"/>
  </mergeCells>
  <conditionalFormatting sqref="P20:P68">
    <cfRule type="cellIs" dxfId="1" priority="2" operator="lessThan">
      <formula>1250</formula>
    </cfRule>
  </conditionalFormatting>
  <conditionalFormatting sqref="T20:T68">
    <cfRule type="cellIs" dxfId="0" priority="1" operator="lessThan">
      <formula>0</formula>
    </cfRule>
  </conditionalFormatting>
  <printOptions horizontalCentered="1"/>
  <pageMargins left="0.23622047244094491" right="0.23622047244094491" top="0.74803149606299213" bottom="0.55118110236220474" header="0.31496062992125984" footer="0.31496062992125984"/>
  <pageSetup paperSize="9" scale="53" orientation="portrait" r:id="rId1"/>
  <headerFooter>
    <oddHeader>&amp;L&amp;G&amp;C&amp;"ScalaSansPro-CondRegular,Gras"&amp;12&amp;F&amp;RSF previsio LLS/LLTS</oddHeader>
    <oddFooter>&amp;R&amp;D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Synthèse LLS-LLTS</vt:lpstr>
      <vt:lpstr>'Synthèse LLS-LLTS'!Zone_d_impression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2021-12-15T06:24:52Z</dcterms:created>
  <dcterms:modified xsi:type="dcterms:W3CDTF">2021-12-15T06:25:31Z</dcterms:modified>
</cp:coreProperties>
</file>