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bl\Downloads\"/>
    </mc:Choice>
  </mc:AlternateContent>
  <xr:revisionPtr revIDLastSave="0" documentId="13_ncr:1_{9DB503D1-EAB6-4A7B-B416-0AFFAD6ABAD4}" xr6:coauthVersionLast="44" xr6:coauthVersionMax="44" xr10:uidLastSave="{00000000-0000-0000-0000-000000000000}"/>
  <bookViews>
    <workbookView xWindow="30612" yWindow="1692" windowWidth="23256" windowHeight="12576" xr2:uid="{039A21BB-7EE5-4074-8D6C-7D3BC8BA43A2}"/>
  </bookViews>
  <sheets>
    <sheet name="Données" sheetId="1" r:id="rId1"/>
    <sheet name="Listes" sheetId="2" r:id="rId2"/>
  </sheets>
  <definedNames>
    <definedName name="BASELOYERMAX">Listes!$A$20:$D$25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2" i="1" l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I78" i="1" l="1"/>
  <c r="I77" i="1"/>
  <c r="I76" i="1"/>
  <c r="I75" i="1"/>
  <c r="I74" i="1"/>
  <c r="I73" i="1"/>
  <c r="I72" i="1"/>
  <c r="I71" i="1"/>
  <c r="I70" i="1"/>
  <c r="I69" i="1"/>
</calcChain>
</file>

<file path=xl/sharedStrings.xml><?xml version="1.0" encoding="utf-8"?>
<sst xmlns="http://schemas.openxmlformats.org/spreadsheetml/2006/main" count="557" uniqueCount="55">
  <si>
    <t>OPERATION</t>
  </si>
  <si>
    <t>ALTITUDE</t>
  </si>
  <si>
    <t>PKGS COUVERTS</t>
  </si>
  <si>
    <t>PRODUIT</t>
  </si>
  <si>
    <t>TYPOLOGIE</t>
  </si>
  <si>
    <t>LOYER PLAFOND TTC</t>
  </si>
  <si>
    <t>LOYER PRATIQUE TTC</t>
  </si>
  <si>
    <t>ANNE CAZE</t>
  </si>
  <si>
    <t>N lgts</t>
  </si>
  <si>
    <t>LLTS</t>
  </si>
  <si>
    <t>oui</t>
  </si>
  <si>
    <t>T3+V</t>
  </si>
  <si>
    <t>Avirons</t>
  </si>
  <si>
    <t>Cilaos</t>
  </si>
  <si>
    <t>Entre-Deux</t>
  </si>
  <si>
    <t>Etang-Salé</t>
  </si>
  <si>
    <t>La Possession</t>
  </si>
  <si>
    <t>Petite-Ile</t>
  </si>
  <si>
    <t>St Joseph</t>
  </si>
  <si>
    <t>St Leu</t>
  </si>
  <si>
    <t>St Louis</t>
  </si>
  <si>
    <t>St Paul</t>
  </si>
  <si>
    <t>St Philippe</t>
  </si>
  <si>
    <t>St Pierre</t>
  </si>
  <si>
    <t>Tampon</t>
  </si>
  <si>
    <t>Trois Bassins</t>
  </si>
  <si>
    <t>T1bis+V</t>
  </si>
  <si>
    <t>T2+V</t>
  </si>
  <si>
    <t>T4+V</t>
  </si>
  <si>
    <t>T5+V</t>
  </si>
  <si>
    <t>LOYER CIBLE</t>
  </si>
  <si>
    <t>ASCENSEUR</t>
  </si>
  <si>
    <t>ANC</t>
  </si>
  <si>
    <t>non</t>
  </si>
  <si>
    <t>PAULE ET GASTON</t>
  </si>
  <si>
    <t>FANJAN</t>
  </si>
  <si>
    <t>CHRISTIANE</t>
  </si>
  <si>
    <t>LLS</t>
  </si>
  <si>
    <t>MAURICE LEBON</t>
  </si>
  <si>
    <t>LACAUSSADE 3</t>
  </si>
  <si>
    <t>LACAUSSADE 4</t>
  </si>
  <si>
    <t>KAKIS</t>
  </si>
  <si>
    <t>LES PLATANES</t>
  </si>
  <si>
    <t>FAHAM</t>
  </si>
  <si>
    <t>HELENE TONRU</t>
  </si>
  <si>
    <t>MANAPANY</t>
  </si>
  <si>
    <t>Z'AMBAVILLE</t>
  </si>
  <si>
    <t>VERVEINE DES INDES</t>
  </si>
  <si>
    <t>FLEURS JAUNES</t>
  </si>
  <si>
    <t>LOULOU PITOU</t>
  </si>
  <si>
    <t>PETUNIAS</t>
  </si>
  <si>
    <t>GRILLES LOYERS</t>
  </si>
  <si>
    <t>PLS</t>
  </si>
  <si>
    <t>T1bis+T</t>
  </si>
  <si>
    <t>SI.CONDITIONS((Tableau1[@PRODUIT]="LLS";RECHERCHEV(Tableau1[@TYPOLOGIE];BASELOYERMAX;2);"");(Tableau1[@PRODUIT]="LLTS";RECHERCHEV(Tableau1[@TYPOLOGIE];BASELOYERMAX;3);"")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</si>
</sst>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Geneva"/>
    </font>
    <font>
      <b/>
      <sz val="9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2" fontId="0" fillId="0" borderId="0" xfId="0" applyNumberFormat="1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2" borderId="0" xfId="1" applyFont="1" applyFill="1" applyAlignment="1">
      <alignment horizontal="center"/>
    </xf>
    <xf numFmtId="0" fontId="3" fillId="0" borderId="0" xfId="1" applyFont="1" applyAlignment="1">
      <alignment horizontal="center"/>
    </xf>
  </cellXfs>
  <cellStyles count="2">
    <cellStyle name="Normal" xfId="0" builtinId="0"/>
    <cellStyle name="Normal_58 Fiche programme_Pgr PRLC 0110 APD" xfId="1" xr:uid="{F6EA1920-DDF5-47DD-8D45-483BC582A84A}"/>
  </cellStyles>
  <dxfs count="3">
    <dxf>
      <numFmt numFmtId="0" formatCode="General"/>
    </dxf>
    <dxf>
      <numFmt numFmtId="2" formatCode="0.00"/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1EFCCBB-D180-4929-BD82-C87DDAB460D4}" name="Tableau1" displayName="Tableau1" ref="A1:K87" totalsRowShown="0">
  <autoFilter ref="A1:K87" xr:uid="{B11CC90F-9458-496A-BD3F-C904AD1C969F}"/>
  <tableColumns count="11">
    <tableColumn id="1" xr3:uid="{4C39D965-59EC-401C-8E57-8A8040E4C479}" name="OPERATION"/>
    <tableColumn id="3" xr3:uid="{39C0349D-56C2-4B90-9F66-524C243216DE}" name="N lgts"/>
    <tableColumn id="4" xr3:uid="{8BDD5F94-6C1B-45BC-A4F1-87D056BA1CDA}" name="ALTITUDE"/>
    <tableColumn id="5" xr3:uid="{92A0B58C-6FF9-4EC8-B65B-84C4684B245E}" name="PKGS COUVERTS"/>
    <tableColumn id="11" xr3:uid="{95FC3468-BB16-4630-A26D-F1C5168D1F8D}" name="ASCENSEUR"/>
    <tableColumn id="12" xr3:uid="{89DE230D-B3EC-4069-B566-1866234D15AF}" name="ANC"/>
    <tableColumn id="6" xr3:uid="{D1170312-88E0-4A0D-B0D7-57B33E322526}" name="PRODUIT"/>
    <tableColumn id="7" xr3:uid="{71DB9C15-A3A3-42EA-9A4F-2A7912D719E5}" name="TYPOLOGIE"/>
    <tableColumn id="8" xr3:uid="{32F22B4C-EE8A-43F7-BA83-06D4E09F51C7}" name="LOYER PLAFOND TTC" dataDxfId="2"/>
    <tableColumn id="9" xr3:uid="{981D97AE-86E3-4672-81CE-88958EECED56}" name="LOYER PRATIQUE TTC" dataDxfId="1"/>
    <tableColumn id="10" xr3:uid="{15B93723-3CA7-41F4-90A8-71C173755C41}" name="LOYER CIBLE" dataDxfId="0">
      <calculatedColumnFormula>IF(IF(Tableau1[[#This Row],[PRODUIT]]="LLS",VLOOKUP(Tableau1[[#This Row],[TYPOLOGIE]],BASELOYERMAX,2),""), (IF(Tableau1[[#This Row],[PRODUIT]]="LLTS",VLOOKUP(Tableau1[[#This Row],[TYPOLOGIE]],BASELOYERMAX,3),"")))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815EA-D8B8-4F01-B820-C06BAAAE8E72}">
  <dimension ref="A1:N87"/>
  <sheetViews>
    <sheetView tabSelected="1" workbookViewId="0">
      <selection activeCell="B1" sqref="B1:B1048576"/>
    </sheetView>
  </sheetViews>
  <sheetFormatPr baseColWidth="10" defaultRowHeight="14.5"/>
  <cols>
    <col min="1" max="1" width="16.08984375" bestFit="1" customWidth="1"/>
    <col min="4" max="6" width="16.1796875" customWidth="1"/>
    <col min="8" max="8" width="12.1796875" customWidth="1"/>
    <col min="9" max="9" width="19.90625" customWidth="1"/>
    <col min="10" max="10" width="20.54296875" customWidth="1"/>
  </cols>
  <sheetData>
    <row r="1" spans="1:14">
      <c r="A1" t="s">
        <v>0</v>
      </c>
      <c r="B1" t="s">
        <v>8</v>
      </c>
      <c r="C1" t="s">
        <v>1</v>
      </c>
      <c r="D1" t="s">
        <v>2</v>
      </c>
      <c r="E1" t="s">
        <v>31</v>
      </c>
      <c r="F1" t="s">
        <v>32</v>
      </c>
      <c r="G1" t="s">
        <v>3</v>
      </c>
      <c r="H1" t="s">
        <v>4</v>
      </c>
      <c r="I1" t="s">
        <v>5</v>
      </c>
      <c r="J1" t="s">
        <v>6</v>
      </c>
      <c r="K1" t="s">
        <v>30</v>
      </c>
    </row>
    <row r="2" spans="1:14">
      <c r="A2" t="s">
        <v>7</v>
      </c>
      <c r="B2">
        <v>18</v>
      </c>
      <c r="C2">
        <v>200</v>
      </c>
      <c r="D2" t="s">
        <v>10</v>
      </c>
      <c r="E2" t="s">
        <v>33</v>
      </c>
      <c r="F2" t="s">
        <v>33</v>
      </c>
      <c r="G2" t="s">
        <v>9</v>
      </c>
      <c r="H2" t="s">
        <v>11</v>
      </c>
      <c r="I2" s="1">
        <v>509.32</v>
      </c>
      <c r="J2" s="1">
        <v>509.32</v>
      </c>
      <c r="K2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3" spans="1:14">
      <c r="A3" t="s">
        <v>7</v>
      </c>
      <c r="B3">
        <v>18</v>
      </c>
      <c r="C3">
        <v>200</v>
      </c>
      <c r="D3" t="s">
        <v>10</v>
      </c>
      <c r="E3" t="s">
        <v>33</v>
      </c>
      <c r="F3" t="s">
        <v>33</v>
      </c>
      <c r="G3" t="s">
        <v>9</v>
      </c>
      <c r="H3" t="s">
        <v>11</v>
      </c>
      <c r="I3" s="1">
        <v>535.44000000000005</v>
      </c>
      <c r="J3" s="1">
        <v>535.44000000000005</v>
      </c>
      <c r="K3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4" spans="1:14">
      <c r="A4" t="s">
        <v>7</v>
      </c>
      <c r="B4">
        <v>18</v>
      </c>
      <c r="C4">
        <v>200</v>
      </c>
      <c r="D4" t="s">
        <v>10</v>
      </c>
      <c r="E4" t="s">
        <v>33</v>
      </c>
      <c r="F4" t="s">
        <v>33</v>
      </c>
      <c r="G4" t="s">
        <v>9</v>
      </c>
      <c r="H4" t="s">
        <v>28</v>
      </c>
      <c r="I4" s="1">
        <v>598.13</v>
      </c>
      <c r="J4" s="1">
        <v>598.13</v>
      </c>
      <c r="K4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5" spans="1:14">
      <c r="A5" t="s">
        <v>7</v>
      </c>
      <c r="B5">
        <v>18</v>
      </c>
      <c r="C5">
        <v>200</v>
      </c>
      <c r="D5" t="s">
        <v>10</v>
      </c>
      <c r="E5" t="s">
        <v>33</v>
      </c>
      <c r="F5" t="s">
        <v>33</v>
      </c>
      <c r="G5" t="s">
        <v>9</v>
      </c>
      <c r="H5" t="s">
        <v>29</v>
      </c>
      <c r="I5" s="1">
        <v>663.52</v>
      </c>
      <c r="J5" s="1">
        <v>663.52</v>
      </c>
      <c r="K5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6" spans="1:14">
      <c r="A6" t="s">
        <v>34</v>
      </c>
      <c r="B6">
        <v>23</v>
      </c>
      <c r="C6">
        <v>270</v>
      </c>
      <c r="D6" t="s">
        <v>10</v>
      </c>
      <c r="E6" t="s">
        <v>10</v>
      </c>
      <c r="F6" t="s">
        <v>33</v>
      </c>
      <c r="G6" t="s">
        <v>9</v>
      </c>
      <c r="H6" t="s">
        <v>27</v>
      </c>
      <c r="I6" s="1">
        <v>405.07</v>
      </c>
      <c r="J6" s="1">
        <v>371.59</v>
      </c>
      <c r="K6" t="e">
        <f>IF(IF(Tableau1[[#This Row],[PRODUIT]]="LLS",VLOOKUP(Tableau1[[#This Row],[TYPOLOGIE]],BASELOYERMAX,2),""), (IF(Tableau1[[#This Row],[PRODUIT]]="LLTS",VLOOKUP(Tableau1[[#This Row],[TYPOLOGIE]],BASELOYERMAX,3),"")))</f>
        <v>#VALUE!</v>
      </c>
      <c r="N6" t="s">
        <v>54</v>
      </c>
    </row>
    <row r="7" spans="1:14">
      <c r="A7" t="s">
        <v>34</v>
      </c>
      <c r="B7">
        <v>23</v>
      </c>
      <c r="C7">
        <v>270</v>
      </c>
      <c r="D7" t="s">
        <v>10</v>
      </c>
      <c r="E7" t="s">
        <v>10</v>
      </c>
      <c r="F7" t="s">
        <v>33</v>
      </c>
      <c r="G7" t="s">
        <v>9</v>
      </c>
      <c r="H7" t="s">
        <v>27</v>
      </c>
      <c r="I7" s="1">
        <v>478.11</v>
      </c>
      <c r="J7" s="1">
        <v>437.92</v>
      </c>
      <c r="K7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8" spans="1:14">
      <c r="A8" t="s">
        <v>35</v>
      </c>
      <c r="B8">
        <v>18</v>
      </c>
      <c r="C8">
        <v>105</v>
      </c>
      <c r="D8" t="s">
        <v>33</v>
      </c>
      <c r="E8" t="s">
        <v>33</v>
      </c>
      <c r="F8" t="s">
        <v>33</v>
      </c>
      <c r="G8" t="s">
        <v>9</v>
      </c>
      <c r="H8" t="s">
        <v>27</v>
      </c>
      <c r="I8" s="1">
        <v>427.46</v>
      </c>
      <c r="J8" s="1">
        <v>427.46</v>
      </c>
      <c r="K8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9" spans="1:14">
      <c r="A9" t="s">
        <v>35</v>
      </c>
      <c r="B9">
        <v>18</v>
      </c>
      <c r="C9">
        <v>105</v>
      </c>
      <c r="D9" t="s">
        <v>10</v>
      </c>
      <c r="E9" t="s">
        <v>33</v>
      </c>
      <c r="F9" t="s">
        <v>33</v>
      </c>
      <c r="G9" t="s">
        <v>9</v>
      </c>
      <c r="H9" t="s">
        <v>11</v>
      </c>
      <c r="I9" s="1">
        <v>521.19000000000005</v>
      </c>
      <c r="J9" s="1">
        <v>521.19000000000005</v>
      </c>
      <c r="K9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10" spans="1:14">
      <c r="A10" t="s">
        <v>35</v>
      </c>
      <c r="B10">
        <v>18</v>
      </c>
      <c r="C10">
        <v>105</v>
      </c>
      <c r="D10" t="s">
        <v>10</v>
      </c>
      <c r="E10" t="s">
        <v>33</v>
      </c>
      <c r="F10" t="s">
        <v>33</v>
      </c>
      <c r="G10" t="s">
        <v>9</v>
      </c>
      <c r="H10" t="s">
        <v>11</v>
      </c>
      <c r="I10" s="1">
        <v>527.07000000000005</v>
      </c>
      <c r="J10" s="1">
        <v>527.07000000000005</v>
      </c>
      <c r="K10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11" spans="1:14">
      <c r="A11" t="s">
        <v>35</v>
      </c>
      <c r="B11">
        <v>18</v>
      </c>
      <c r="C11">
        <v>105</v>
      </c>
      <c r="D11" t="s">
        <v>10</v>
      </c>
      <c r="E11" t="s">
        <v>33</v>
      </c>
      <c r="F11" t="s">
        <v>33</v>
      </c>
      <c r="G11" t="s">
        <v>9</v>
      </c>
      <c r="H11" t="s">
        <v>28</v>
      </c>
      <c r="I11" s="1">
        <v>580.9</v>
      </c>
      <c r="J11" s="1">
        <v>580.9</v>
      </c>
      <c r="K11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12" spans="1:14">
      <c r="A12" t="s">
        <v>36</v>
      </c>
      <c r="B12">
        <v>58</v>
      </c>
      <c r="C12">
        <v>280</v>
      </c>
      <c r="D12" t="s">
        <v>33</v>
      </c>
      <c r="E12" t="s">
        <v>33</v>
      </c>
      <c r="F12" t="s">
        <v>33</v>
      </c>
      <c r="G12" t="s">
        <v>9</v>
      </c>
      <c r="H12" t="s">
        <v>27</v>
      </c>
      <c r="I12" s="1">
        <v>393.26</v>
      </c>
      <c r="J12" s="1">
        <v>337.22</v>
      </c>
      <c r="K12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13" spans="1:14">
      <c r="A13" t="s">
        <v>36</v>
      </c>
      <c r="B13">
        <v>58</v>
      </c>
      <c r="C13">
        <v>280</v>
      </c>
      <c r="D13" t="s">
        <v>33</v>
      </c>
      <c r="E13" t="s">
        <v>33</v>
      </c>
      <c r="F13" t="s">
        <v>33</v>
      </c>
      <c r="G13" t="s">
        <v>9</v>
      </c>
      <c r="H13" t="s">
        <v>27</v>
      </c>
      <c r="I13" s="1">
        <v>397.5</v>
      </c>
      <c r="J13" s="1">
        <v>340.59</v>
      </c>
      <c r="K13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14" spans="1:14">
      <c r="A14" t="s">
        <v>36</v>
      </c>
      <c r="B14">
        <v>58</v>
      </c>
      <c r="C14">
        <v>280</v>
      </c>
      <c r="D14" t="s">
        <v>10</v>
      </c>
      <c r="E14" t="s">
        <v>33</v>
      </c>
      <c r="F14" t="s">
        <v>33</v>
      </c>
      <c r="G14" t="s">
        <v>37</v>
      </c>
      <c r="H14" t="s">
        <v>11</v>
      </c>
      <c r="I14" s="1">
        <v>581.41</v>
      </c>
      <c r="J14" s="1">
        <v>507.41</v>
      </c>
      <c r="K14" t="str">
        <f>IF(IF(Tableau1[[#This Row],[PRODUIT]]="LLS",VLOOKUP(Tableau1[[#This Row],[TYPOLOGIE]],BASELOYERMAX,2),""), (IF(Tableau1[[#This Row],[PRODUIT]]="LLTS",VLOOKUP(Tableau1[[#This Row],[TYPOLOGIE]],BASELOYERMAX,3),"")))</f>
        <v/>
      </c>
    </row>
    <row r="15" spans="1:14">
      <c r="A15" t="s">
        <v>36</v>
      </c>
      <c r="B15">
        <v>58</v>
      </c>
      <c r="C15">
        <v>280</v>
      </c>
      <c r="D15" t="s">
        <v>10</v>
      </c>
      <c r="E15" t="s">
        <v>33</v>
      </c>
      <c r="F15" t="s">
        <v>33</v>
      </c>
      <c r="G15" t="s">
        <v>37</v>
      </c>
      <c r="H15" t="s">
        <v>11</v>
      </c>
      <c r="I15" s="1">
        <v>647.97</v>
      </c>
      <c r="J15" s="1">
        <v>556.72</v>
      </c>
      <c r="K15" t="str">
        <f>IF(IF(Tableau1[[#This Row],[PRODUIT]]="LLS",VLOOKUP(Tableau1[[#This Row],[TYPOLOGIE]],BASELOYERMAX,2),""), (IF(Tableau1[[#This Row],[PRODUIT]]="LLTS",VLOOKUP(Tableau1[[#This Row],[TYPOLOGIE]],BASELOYERMAX,3),"")))</f>
        <v/>
      </c>
    </row>
    <row r="16" spans="1:14">
      <c r="A16" t="s">
        <v>36</v>
      </c>
      <c r="B16">
        <v>58</v>
      </c>
      <c r="C16">
        <v>280</v>
      </c>
      <c r="D16" t="s">
        <v>10</v>
      </c>
      <c r="E16" t="s">
        <v>33</v>
      </c>
      <c r="F16" t="s">
        <v>33</v>
      </c>
      <c r="G16" t="s">
        <v>37</v>
      </c>
      <c r="H16" t="s">
        <v>28</v>
      </c>
      <c r="I16" s="1">
        <v>673.33</v>
      </c>
      <c r="J16" s="1">
        <v>673.33</v>
      </c>
      <c r="K16" t="str">
        <f>IF(IF(Tableau1[[#This Row],[PRODUIT]]="LLS",VLOOKUP(Tableau1[[#This Row],[TYPOLOGIE]],BASELOYERMAX,2),""), (IF(Tableau1[[#This Row],[PRODUIT]]="LLTS",VLOOKUP(Tableau1[[#This Row],[TYPOLOGIE]],BASELOYERMAX,3),"")))</f>
        <v/>
      </c>
    </row>
    <row r="17" spans="1:11">
      <c r="A17" t="s">
        <v>36</v>
      </c>
      <c r="B17">
        <v>58</v>
      </c>
      <c r="C17">
        <v>280</v>
      </c>
      <c r="D17" t="s">
        <v>10</v>
      </c>
      <c r="E17" t="s">
        <v>33</v>
      </c>
      <c r="F17" t="s">
        <v>33</v>
      </c>
      <c r="G17" t="s">
        <v>37</v>
      </c>
      <c r="H17" t="s">
        <v>28</v>
      </c>
      <c r="I17" s="1">
        <v>732.06</v>
      </c>
      <c r="J17" s="1">
        <v>635.92999999999995</v>
      </c>
      <c r="K17" t="str">
        <f>IF(IF(Tableau1[[#This Row],[PRODUIT]]="LLS",VLOOKUP(Tableau1[[#This Row],[TYPOLOGIE]],BASELOYERMAX,2),""), (IF(Tableau1[[#This Row],[PRODUIT]]="LLTS",VLOOKUP(Tableau1[[#This Row],[TYPOLOGIE]],BASELOYERMAX,3),"")))</f>
        <v/>
      </c>
    </row>
    <row r="18" spans="1:11">
      <c r="A18" t="s">
        <v>38</v>
      </c>
      <c r="B18">
        <v>55</v>
      </c>
      <c r="C18">
        <v>20</v>
      </c>
      <c r="D18" t="s">
        <v>33</v>
      </c>
      <c r="E18" t="s">
        <v>10</v>
      </c>
      <c r="F18" t="s">
        <v>33</v>
      </c>
      <c r="G18" t="s">
        <v>9</v>
      </c>
      <c r="H18" t="s">
        <v>27</v>
      </c>
      <c r="I18" s="1">
        <v>385.24</v>
      </c>
      <c r="J18" s="1">
        <v>385.24</v>
      </c>
      <c r="K18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19" spans="1:11">
      <c r="A19" t="s">
        <v>38</v>
      </c>
      <c r="B19">
        <v>55</v>
      </c>
      <c r="C19">
        <v>20</v>
      </c>
      <c r="D19" t="s">
        <v>33</v>
      </c>
      <c r="E19" t="s">
        <v>10</v>
      </c>
      <c r="F19" t="s">
        <v>33</v>
      </c>
      <c r="G19" t="s">
        <v>9</v>
      </c>
      <c r="H19" t="s">
        <v>27</v>
      </c>
      <c r="I19" s="1">
        <v>413.5</v>
      </c>
      <c r="J19" s="1">
        <v>413.5</v>
      </c>
      <c r="K19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20" spans="1:11">
      <c r="A20" t="s">
        <v>39</v>
      </c>
      <c r="B20">
        <v>20</v>
      </c>
      <c r="C20">
        <v>35</v>
      </c>
      <c r="D20" t="s">
        <v>33</v>
      </c>
      <c r="E20" t="s">
        <v>33</v>
      </c>
      <c r="F20" t="s">
        <v>33</v>
      </c>
      <c r="G20" t="s">
        <v>9</v>
      </c>
      <c r="H20" t="s">
        <v>26</v>
      </c>
      <c r="I20" s="1">
        <v>306.51</v>
      </c>
      <c r="J20" s="1">
        <v>306.51</v>
      </c>
      <c r="K20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21" spans="1:11">
      <c r="A21" t="s">
        <v>39</v>
      </c>
      <c r="B21">
        <v>20</v>
      </c>
      <c r="C21">
        <v>35</v>
      </c>
      <c r="D21" t="s">
        <v>33</v>
      </c>
      <c r="E21" t="s">
        <v>33</v>
      </c>
      <c r="F21" t="s">
        <v>33</v>
      </c>
      <c r="G21" t="s">
        <v>9</v>
      </c>
      <c r="H21" t="s">
        <v>27</v>
      </c>
      <c r="I21" s="1">
        <v>399.57</v>
      </c>
      <c r="J21" s="1">
        <v>399.57</v>
      </c>
      <c r="K21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22" spans="1:11">
      <c r="A22" t="s">
        <v>40</v>
      </c>
      <c r="B22">
        <v>20</v>
      </c>
      <c r="C22">
        <v>35</v>
      </c>
      <c r="D22" t="s">
        <v>33</v>
      </c>
      <c r="E22" t="s">
        <v>33</v>
      </c>
      <c r="F22" t="s">
        <v>33</v>
      </c>
      <c r="G22" t="s">
        <v>9</v>
      </c>
      <c r="H22" t="s">
        <v>27</v>
      </c>
      <c r="I22" s="1">
        <v>409.12</v>
      </c>
      <c r="J22" s="1">
        <v>409.12</v>
      </c>
      <c r="K22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23" spans="1:11">
      <c r="A23" t="s">
        <v>39</v>
      </c>
      <c r="B23">
        <v>20</v>
      </c>
      <c r="C23">
        <v>35</v>
      </c>
      <c r="D23" t="s">
        <v>33</v>
      </c>
      <c r="E23" t="s">
        <v>33</v>
      </c>
      <c r="F23" t="s">
        <v>33</v>
      </c>
      <c r="G23" t="s">
        <v>9</v>
      </c>
      <c r="H23" t="s">
        <v>11</v>
      </c>
      <c r="I23" s="1">
        <v>478.33</v>
      </c>
      <c r="J23" s="1">
        <v>478.33</v>
      </c>
      <c r="K23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24" spans="1:11">
      <c r="A24" t="s">
        <v>39</v>
      </c>
      <c r="B24">
        <v>20</v>
      </c>
      <c r="C24">
        <v>35</v>
      </c>
      <c r="D24" t="s">
        <v>33</v>
      </c>
      <c r="E24" t="s">
        <v>33</v>
      </c>
      <c r="F24" t="s">
        <v>33</v>
      </c>
      <c r="G24" t="s">
        <v>9</v>
      </c>
      <c r="H24" t="s">
        <v>28</v>
      </c>
      <c r="I24" s="1">
        <v>569.07000000000005</v>
      </c>
      <c r="J24" s="1">
        <v>569.07000000000005</v>
      </c>
      <c r="K24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25" spans="1:11">
      <c r="A25" t="s">
        <v>41</v>
      </c>
      <c r="B25">
        <v>35</v>
      </c>
      <c r="C25">
        <v>450</v>
      </c>
      <c r="D25" t="s">
        <v>33</v>
      </c>
      <c r="E25" t="s">
        <v>33</v>
      </c>
      <c r="F25" t="s">
        <v>10</v>
      </c>
      <c r="G25" t="s">
        <v>9</v>
      </c>
      <c r="H25" t="s">
        <v>26</v>
      </c>
      <c r="I25" s="1">
        <v>311.24</v>
      </c>
      <c r="J25" s="1">
        <v>311.24</v>
      </c>
      <c r="K25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26" spans="1:11">
      <c r="A26" t="s">
        <v>41</v>
      </c>
      <c r="B26">
        <v>35</v>
      </c>
      <c r="C26">
        <v>450</v>
      </c>
      <c r="D26" t="s">
        <v>33</v>
      </c>
      <c r="E26" t="s">
        <v>33</v>
      </c>
      <c r="F26" t="s">
        <v>10</v>
      </c>
      <c r="G26" t="s">
        <v>9</v>
      </c>
      <c r="H26" t="s">
        <v>26</v>
      </c>
      <c r="I26" s="1">
        <v>319.42</v>
      </c>
      <c r="J26" s="1">
        <v>319.42</v>
      </c>
      <c r="K26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27" spans="1:11">
      <c r="A27" t="s">
        <v>41</v>
      </c>
      <c r="B27">
        <v>35</v>
      </c>
      <c r="C27">
        <v>450</v>
      </c>
      <c r="D27" t="s">
        <v>33</v>
      </c>
      <c r="E27" t="s">
        <v>33</v>
      </c>
      <c r="F27" t="s">
        <v>10</v>
      </c>
      <c r="G27" t="s">
        <v>9</v>
      </c>
      <c r="H27" t="s">
        <v>27</v>
      </c>
      <c r="I27" s="1">
        <v>413.21</v>
      </c>
      <c r="J27" s="1">
        <v>413.21</v>
      </c>
      <c r="K27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28" spans="1:11">
      <c r="A28" t="s">
        <v>41</v>
      </c>
      <c r="B28">
        <v>35</v>
      </c>
      <c r="C28">
        <v>450</v>
      </c>
      <c r="D28" t="s">
        <v>33</v>
      </c>
      <c r="E28" t="s">
        <v>33</v>
      </c>
      <c r="F28" t="s">
        <v>10</v>
      </c>
      <c r="G28" t="s">
        <v>9</v>
      </c>
      <c r="H28" t="s">
        <v>11</v>
      </c>
      <c r="I28" s="1">
        <v>474.15</v>
      </c>
      <c r="J28" s="1">
        <v>474.15</v>
      </c>
      <c r="K28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29" spans="1:11">
      <c r="A29" t="s">
        <v>41</v>
      </c>
      <c r="B29">
        <v>35</v>
      </c>
      <c r="C29">
        <v>450</v>
      </c>
      <c r="D29" t="s">
        <v>33</v>
      </c>
      <c r="E29" t="s">
        <v>33</v>
      </c>
      <c r="F29" t="s">
        <v>10</v>
      </c>
      <c r="G29" t="s">
        <v>9</v>
      </c>
      <c r="H29" t="s">
        <v>28</v>
      </c>
      <c r="I29" s="1">
        <v>532.94000000000005</v>
      </c>
      <c r="J29" s="1">
        <v>532.94000000000005</v>
      </c>
      <c r="K29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30" spans="1:11">
      <c r="A30" t="s">
        <v>42</v>
      </c>
      <c r="B30">
        <v>28</v>
      </c>
      <c r="C30">
        <v>675</v>
      </c>
      <c r="D30" t="s">
        <v>33</v>
      </c>
      <c r="E30" t="s">
        <v>33</v>
      </c>
      <c r="F30" t="s">
        <v>10</v>
      </c>
      <c r="G30" t="s">
        <v>9</v>
      </c>
      <c r="H30" t="s">
        <v>26</v>
      </c>
      <c r="I30" s="1">
        <v>340.98</v>
      </c>
      <c r="J30" s="1">
        <v>340.98</v>
      </c>
      <c r="K30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31" spans="1:11">
      <c r="A31" t="s">
        <v>42</v>
      </c>
      <c r="B31">
        <v>28</v>
      </c>
      <c r="C31">
        <v>675</v>
      </c>
      <c r="D31" t="s">
        <v>33</v>
      </c>
      <c r="E31" t="s">
        <v>33</v>
      </c>
      <c r="F31" t="s">
        <v>10</v>
      </c>
      <c r="G31" t="s">
        <v>9</v>
      </c>
      <c r="H31" t="s">
        <v>27</v>
      </c>
      <c r="I31" s="1">
        <v>417.7</v>
      </c>
      <c r="J31" s="1">
        <v>417.7</v>
      </c>
      <c r="K31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32" spans="1:11">
      <c r="A32" t="s">
        <v>42</v>
      </c>
      <c r="B32">
        <v>28</v>
      </c>
      <c r="C32">
        <v>675</v>
      </c>
      <c r="D32" t="s">
        <v>33</v>
      </c>
      <c r="E32" t="s">
        <v>33</v>
      </c>
      <c r="F32" t="s">
        <v>10</v>
      </c>
      <c r="G32" t="s">
        <v>9</v>
      </c>
      <c r="H32" t="s">
        <v>11</v>
      </c>
      <c r="I32" s="1">
        <v>474.71</v>
      </c>
      <c r="J32" s="1">
        <v>474.71</v>
      </c>
      <c r="K32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33" spans="1:11">
      <c r="A33" t="s">
        <v>42</v>
      </c>
      <c r="B33">
        <v>28</v>
      </c>
      <c r="C33">
        <v>675</v>
      </c>
      <c r="D33" t="s">
        <v>33</v>
      </c>
      <c r="E33" t="s">
        <v>33</v>
      </c>
      <c r="F33" t="s">
        <v>10</v>
      </c>
      <c r="G33" t="s">
        <v>9</v>
      </c>
      <c r="H33" t="s">
        <v>28</v>
      </c>
      <c r="I33" s="1">
        <v>520.58000000000004</v>
      </c>
      <c r="J33" s="1">
        <v>520.58000000000004</v>
      </c>
      <c r="K33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34" spans="1:11">
      <c r="A34" t="s">
        <v>42</v>
      </c>
      <c r="B34">
        <v>28</v>
      </c>
      <c r="C34">
        <v>675</v>
      </c>
      <c r="D34" t="s">
        <v>33</v>
      </c>
      <c r="E34" t="s">
        <v>33</v>
      </c>
      <c r="F34" t="s">
        <v>10</v>
      </c>
      <c r="G34" t="s">
        <v>9</v>
      </c>
      <c r="H34" t="s">
        <v>28</v>
      </c>
      <c r="I34" s="1">
        <v>528.91</v>
      </c>
      <c r="J34" s="1">
        <v>528.91</v>
      </c>
      <c r="K34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35" spans="1:11">
      <c r="A35" t="s">
        <v>43</v>
      </c>
      <c r="B35">
        <v>30</v>
      </c>
      <c r="C35">
        <v>100</v>
      </c>
      <c r="D35" t="s">
        <v>10</v>
      </c>
      <c r="E35" t="s">
        <v>33</v>
      </c>
      <c r="F35" t="s">
        <v>33</v>
      </c>
      <c r="G35" t="s">
        <v>37</v>
      </c>
      <c r="H35" t="s">
        <v>11</v>
      </c>
      <c r="I35" s="1">
        <v>601.48</v>
      </c>
      <c r="J35" s="1">
        <v>601.48</v>
      </c>
      <c r="K35" t="str">
        <f>IF(IF(Tableau1[[#This Row],[PRODUIT]]="LLS",VLOOKUP(Tableau1[[#This Row],[TYPOLOGIE]],BASELOYERMAX,2),""), (IF(Tableau1[[#This Row],[PRODUIT]]="LLTS",VLOOKUP(Tableau1[[#This Row],[TYPOLOGIE]],BASELOYERMAX,3),"")))</f>
        <v/>
      </c>
    </row>
    <row r="36" spans="1:11">
      <c r="A36" t="s">
        <v>43</v>
      </c>
      <c r="B36">
        <v>30</v>
      </c>
      <c r="C36">
        <v>100</v>
      </c>
      <c r="D36" t="s">
        <v>10</v>
      </c>
      <c r="E36" t="s">
        <v>33</v>
      </c>
      <c r="F36" t="s">
        <v>33</v>
      </c>
      <c r="G36" t="s">
        <v>37</v>
      </c>
      <c r="H36" t="s">
        <v>28</v>
      </c>
      <c r="I36" s="1">
        <v>661.26</v>
      </c>
      <c r="J36" s="1">
        <v>661.26</v>
      </c>
      <c r="K36" t="str">
        <f>IF(IF(Tableau1[[#This Row],[PRODUIT]]="LLS",VLOOKUP(Tableau1[[#This Row],[TYPOLOGIE]],BASELOYERMAX,2),""), (IF(Tableau1[[#This Row],[PRODUIT]]="LLTS",VLOOKUP(Tableau1[[#This Row],[TYPOLOGIE]],BASELOYERMAX,3),"")))</f>
        <v/>
      </c>
    </row>
    <row r="37" spans="1:11">
      <c r="A37" t="s">
        <v>43</v>
      </c>
      <c r="B37">
        <v>30</v>
      </c>
      <c r="C37">
        <v>100</v>
      </c>
      <c r="D37" t="s">
        <v>10</v>
      </c>
      <c r="E37" t="s">
        <v>33</v>
      </c>
      <c r="F37" t="s">
        <v>33</v>
      </c>
      <c r="G37" t="s">
        <v>37</v>
      </c>
      <c r="H37" t="s">
        <v>28</v>
      </c>
      <c r="I37" s="1">
        <v>714.7</v>
      </c>
      <c r="J37" s="1">
        <v>714.7</v>
      </c>
      <c r="K37" t="str">
        <f>IF(IF(Tableau1[[#This Row],[PRODUIT]]="LLS",VLOOKUP(Tableau1[[#This Row],[TYPOLOGIE]],BASELOYERMAX,2),""), (IF(Tableau1[[#This Row],[PRODUIT]]="LLTS",VLOOKUP(Tableau1[[#This Row],[TYPOLOGIE]],BASELOYERMAX,3),"")))</f>
        <v/>
      </c>
    </row>
    <row r="38" spans="1:11">
      <c r="A38" t="s">
        <v>43</v>
      </c>
      <c r="B38">
        <v>30</v>
      </c>
      <c r="C38">
        <v>100</v>
      </c>
      <c r="D38" t="s">
        <v>10</v>
      </c>
      <c r="E38" t="s">
        <v>33</v>
      </c>
      <c r="F38" t="s">
        <v>33</v>
      </c>
      <c r="G38" t="s">
        <v>37</v>
      </c>
      <c r="H38" t="s">
        <v>29</v>
      </c>
      <c r="I38" s="1">
        <v>789.13</v>
      </c>
      <c r="J38" s="1">
        <v>789.13</v>
      </c>
      <c r="K38" t="str">
        <f>IF(IF(Tableau1[[#This Row],[PRODUIT]]="LLS",VLOOKUP(Tableau1[[#This Row],[TYPOLOGIE]],BASELOYERMAX,2),""), (IF(Tableau1[[#This Row],[PRODUIT]]="LLTS",VLOOKUP(Tableau1[[#This Row],[TYPOLOGIE]],BASELOYERMAX,3),"")))</f>
        <v/>
      </c>
    </row>
    <row r="39" spans="1:11">
      <c r="A39" t="s">
        <v>44</v>
      </c>
      <c r="B39">
        <v>19</v>
      </c>
      <c r="C39">
        <v>30</v>
      </c>
      <c r="D39" t="s">
        <v>33</v>
      </c>
      <c r="E39" t="s">
        <v>33</v>
      </c>
      <c r="F39" t="s">
        <v>10</v>
      </c>
      <c r="G39" t="s">
        <v>9</v>
      </c>
      <c r="H39" t="s">
        <v>27</v>
      </c>
      <c r="I39" s="1">
        <v>394.92033330195761</v>
      </c>
      <c r="J39" s="1">
        <v>394.92033330195761</v>
      </c>
      <c r="K39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40" spans="1:11">
      <c r="A40" t="s">
        <v>44</v>
      </c>
      <c r="B40">
        <v>19</v>
      </c>
      <c r="C40">
        <v>30</v>
      </c>
      <c r="D40" t="s">
        <v>33</v>
      </c>
      <c r="E40" t="s">
        <v>33</v>
      </c>
      <c r="F40" t="s">
        <v>10</v>
      </c>
      <c r="G40" t="s">
        <v>9</v>
      </c>
      <c r="H40" t="s">
        <v>27</v>
      </c>
      <c r="I40" s="1">
        <v>420.02321401270478</v>
      </c>
      <c r="J40" s="1">
        <v>420.02321401270478</v>
      </c>
      <c r="K40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41" spans="1:11">
      <c r="A41" t="s">
        <v>44</v>
      </c>
      <c r="B41">
        <v>19</v>
      </c>
      <c r="C41">
        <v>30</v>
      </c>
      <c r="D41" t="s">
        <v>33</v>
      </c>
      <c r="E41" t="s">
        <v>33</v>
      </c>
      <c r="F41" t="s">
        <v>10</v>
      </c>
      <c r="G41" t="s">
        <v>9</v>
      </c>
      <c r="H41" t="s">
        <v>11</v>
      </c>
      <c r="I41" s="1">
        <v>457.6</v>
      </c>
      <c r="J41" s="1">
        <v>457.6</v>
      </c>
      <c r="K41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42" spans="1:11">
      <c r="A42" t="s">
        <v>44</v>
      </c>
      <c r="B42">
        <v>19</v>
      </c>
      <c r="C42">
        <v>30</v>
      </c>
      <c r="D42" t="s">
        <v>33</v>
      </c>
      <c r="E42" t="s">
        <v>33</v>
      </c>
      <c r="F42" t="s">
        <v>10</v>
      </c>
      <c r="G42" t="s">
        <v>9</v>
      </c>
      <c r="H42" t="s">
        <v>11</v>
      </c>
      <c r="I42" s="1">
        <v>482.2</v>
      </c>
      <c r="J42" s="1">
        <v>482.2</v>
      </c>
      <c r="K42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43" spans="1:11">
      <c r="A43" t="s">
        <v>44</v>
      </c>
      <c r="B43">
        <v>19</v>
      </c>
      <c r="C43">
        <v>30</v>
      </c>
      <c r="D43" t="s">
        <v>33</v>
      </c>
      <c r="E43" t="s">
        <v>33</v>
      </c>
      <c r="F43" t="s">
        <v>10</v>
      </c>
      <c r="G43" t="s">
        <v>9</v>
      </c>
      <c r="H43" t="s">
        <v>28</v>
      </c>
      <c r="I43" s="1">
        <v>508.79</v>
      </c>
      <c r="J43" s="1">
        <v>508.79</v>
      </c>
      <c r="K43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44" spans="1:11">
      <c r="A44" t="s">
        <v>44</v>
      </c>
      <c r="B44">
        <v>19</v>
      </c>
      <c r="C44">
        <v>30</v>
      </c>
      <c r="D44" t="s">
        <v>33</v>
      </c>
      <c r="E44" t="s">
        <v>33</v>
      </c>
      <c r="F44" t="s">
        <v>10</v>
      </c>
      <c r="G44" t="s">
        <v>9</v>
      </c>
      <c r="H44" t="s">
        <v>28</v>
      </c>
      <c r="I44" s="1">
        <v>524.24</v>
      </c>
      <c r="J44" s="1">
        <v>524.24</v>
      </c>
      <c r="K44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45" spans="1:11">
      <c r="A45" t="s">
        <v>45</v>
      </c>
      <c r="B45">
        <v>21</v>
      </c>
      <c r="C45">
        <v>40</v>
      </c>
      <c r="D45" t="s">
        <v>33</v>
      </c>
      <c r="E45" t="s">
        <v>33</v>
      </c>
      <c r="F45" t="s">
        <v>10</v>
      </c>
      <c r="G45" t="s">
        <v>9</v>
      </c>
      <c r="H45" t="s">
        <v>27</v>
      </c>
      <c r="I45" s="1">
        <v>404.97</v>
      </c>
      <c r="J45" s="1">
        <v>404.97</v>
      </c>
      <c r="K45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46" spans="1:11">
      <c r="A46" t="s">
        <v>45</v>
      </c>
      <c r="B46">
        <v>21</v>
      </c>
      <c r="C46">
        <v>40</v>
      </c>
      <c r="D46" t="s">
        <v>33</v>
      </c>
      <c r="E46" t="s">
        <v>33</v>
      </c>
      <c r="F46" t="s">
        <v>10</v>
      </c>
      <c r="G46" t="s">
        <v>9</v>
      </c>
      <c r="H46" t="s">
        <v>11</v>
      </c>
      <c r="I46" s="1">
        <v>457.89</v>
      </c>
      <c r="J46" s="1">
        <v>457.89</v>
      </c>
      <c r="K46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47" spans="1:11">
      <c r="A47" t="s">
        <v>45</v>
      </c>
      <c r="B47">
        <v>21</v>
      </c>
      <c r="C47">
        <v>40</v>
      </c>
      <c r="D47" t="s">
        <v>33</v>
      </c>
      <c r="E47" t="s">
        <v>33</v>
      </c>
      <c r="F47" t="s">
        <v>10</v>
      </c>
      <c r="G47" t="s">
        <v>9</v>
      </c>
      <c r="H47" t="s">
        <v>28</v>
      </c>
      <c r="I47" s="1">
        <v>563.54</v>
      </c>
      <c r="J47" s="1">
        <v>563.54</v>
      </c>
      <c r="K47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48" spans="1:11">
      <c r="A48" t="s">
        <v>45</v>
      </c>
      <c r="B48">
        <v>21</v>
      </c>
      <c r="C48">
        <v>40</v>
      </c>
      <c r="D48" t="s">
        <v>33</v>
      </c>
      <c r="E48" t="s">
        <v>33</v>
      </c>
      <c r="F48" t="s">
        <v>10</v>
      </c>
      <c r="G48" t="s">
        <v>9</v>
      </c>
      <c r="H48" t="s">
        <v>29</v>
      </c>
      <c r="I48" s="1">
        <v>612.95000000000005</v>
      </c>
      <c r="J48" s="1">
        <v>612.95000000000005</v>
      </c>
      <c r="K48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49" spans="1:11">
      <c r="A49" t="s">
        <v>46</v>
      </c>
      <c r="B49">
        <v>9</v>
      </c>
      <c r="C49">
        <v>30</v>
      </c>
      <c r="D49" t="s">
        <v>33</v>
      </c>
      <c r="E49" t="s">
        <v>33</v>
      </c>
      <c r="F49" t="s">
        <v>33</v>
      </c>
      <c r="G49" t="s">
        <v>37</v>
      </c>
      <c r="H49" t="s">
        <v>28</v>
      </c>
      <c r="I49" s="1">
        <v>574.29999999999995</v>
      </c>
      <c r="J49" s="1">
        <v>574.29999999999995</v>
      </c>
      <c r="K49" t="str">
        <f>IF(IF(Tableau1[[#This Row],[PRODUIT]]="LLS",VLOOKUP(Tableau1[[#This Row],[TYPOLOGIE]],BASELOYERMAX,2),""), (IF(Tableau1[[#This Row],[PRODUIT]]="LLTS",VLOOKUP(Tableau1[[#This Row],[TYPOLOGIE]],BASELOYERMAX,3),"")))</f>
        <v/>
      </c>
    </row>
    <row r="50" spans="1:11">
      <c r="A50" t="s">
        <v>46</v>
      </c>
      <c r="B50">
        <v>9</v>
      </c>
      <c r="C50">
        <v>30</v>
      </c>
      <c r="D50" t="s">
        <v>33</v>
      </c>
      <c r="E50" t="s">
        <v>33</v>
      </c>
      <c r="F50" t="s">
        <v>33</v>
      </c>
      <c r="G50" t="s">
        <v>37</v>
      </c>
      <c r="H50" t="s">
        <v>28</v>
      </c>
      <c r="I50" s="1">
        <v>595.32000000000005</v>
      </c>
      <c r="J50" s="1">
        <v>595.32000000000005</v>
      </c>
      <c r="K50" t="str">
        <f>IF(IF(Tableau1[[#This Row],[PRODUIT]]="LLS",VLOOKUP(Tableau1[[#This Row],[TYPOLOGIE]],BASELOYERMAX,2),""), (IF(Tableau1[[#This Row],[PRODUIT]]="LLTS",VLOOKUP(Tableau1[[#This Row],[TYPOLOGIE]],BASELOYERMAX,3),"")))</f>
        <v/>
      </c>
    </row>
    <row r="51" spans="1:11">
      <c r="A51" t="s">
        <v>46</v>
      </c>
      <c r="B51">
        <v>9</v>
      </c>
      <c r="C51">
        <v>30</v>
      </c>
      <c r="D51" t="s">
        <v>33</v>
      </c>
      <c r="E51" t="s">
        <v>33</v>
      </c>
      <c r="F51" t="s">
        <v>33</v>
      </c>
      <c r="G51" t="s">
        <v>37</v>
      </c>
      <c r="H51" t="s">
        <v>29</v>
      </c>
      <c r="I51" s="1">
        <v>636.20000000000005</v>
      </c>
      <c r="J51" s="1">
        <v>636.20000000000005</v>
      </c>
      <c r="K51" t="str">
        <f>IF(IF(Tableau1[[#This Row],[PRODUIT]]="LLS",VLOOKUP(Tableau1[[#This Row],[TYPOLOGIE]],BASELOYERMAX,2),""), (IF(Tableau1[[#This Row],[PRODUIT]]="LLTS",VLOOKUP(Tableau1[[#This Row],[TYPOLOGIE]],BASELOYERMAX,3),"")))</f>
        <v/>
      </c>
    </row>
    <row r="52" spans="1:11">
      <c r="A52" t="s">
        <v>47</v>
      </c>
      <c r="B52">
        <v>16</v>
      </c>
      <c r="C52">
        <v>90</v>
      </c>
      <c r="D52" t="s">
        <v>10</v>
      </c>
      <c r="E52" t="s">
        <v>33</v>
      </c>
      <c r="F52" t="s">
        <v>33</v>
      </c>
      <c r="G52" t="s">
        <v>9</v>
      </c>
      <c r="H52" t="s">
        <v>26</v>
      </c>
      <c r="I52" s="1">
        <v>378.17</v>
      </c>
      <c r="J52" s="1">
        <v>328.12099216692621</v>
      </c>
      <c r="K52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53" spans="1:11">
      <c r="A53" t="s">
        <v>47</v>
      </c>
      <c r="B53">
        <v>16</v>
      </c>
      <c r="C53">
        <v>90</v>
      </c>
      <c r="D53" t="s">
        <v>10</v>
      </c>
      <c r="E53" t="s">
        <v>33</v>
      </c>
      <c r="F53" t="s">
        <v>33</v>
      </c>
      <c r="G53" t="s">
        <v>9</v>
      </c>
      <c r="H53" t="s">
        <v>27</v>
      </c>
      <c r="I53" s="1">
        <v>464.79</v>
      </c>
      <c r="J53" s="1">
        <v>404.4469597756148</v>
      </c>
      <c r="K53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54" spans="1:11">
      <c r="A54" t="s">
        <v>47</v>
      </c>
      <c r="B54">
        <v>16</v>
      </c>
      <c r="C54">
        <v>90</v>
      </c>
      <c r="D54" t="s">
        <v>10</v>
      </c>
      <c r="E54" t="s">
        <v>33</v>
      </c>
      <c r="F54" t="s">
        <v>33</v>
      </c>
      <c r="G54" t="s">
        <v>9</v>
      </c>
      <c r="H54" t="s">
        <v>27</v>
      </c>
      <c r="I54" s="1">
        <v>478.42</v>
      </c>
      <c r="J54" s="1">
        <v>416.4604463347132</v>
      </c>
      <c r="K54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55" spans="1:11">
      <c r="A55" t="s">
        <v>47</v>
      </c>
      <c r="B55">
        <v>16</v>
      </c>
      <c r="C55">
        <v>90</v>
      </c>
      <c r="D55" t="s">
        <v>10</v>
      </c>
      <c r="E55" t="s">
        <v>33</v>
      </c>
      <c r="F55" t="s">
        <v>33</v>
      </c>
      <c r="G55" t="s">
        <v>9</v>
      </c>
      <c r="H55" t="s">
        <v>11</v>
      </c>
      <c r="I55" s="1">
        <v>481.94</v>
      </c>
      <c r="J55" s="1">
        <v>419.55933156020501</v>
      </c>
      <c r="K55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56" spans="1:11">
      <c r="A56" t="s">
        <v>47</v>
      </c>
      <c r="B56">
        <v>16</v>
      </c>
      <c r="C56">
        <v>90</v>
      </c>
      <c r="D56" t="s">
        <v>10</v>
      </c>
      <c r="E56" t="s">
        <v>33</v>
      </c>
      <c r="F56" t="s">
        <v>33</v>
      </c>
      <c r="G56" t="s">
        <v>9</v>
      </c>
      <c r="H56" t="s">
        <v>11</v>
      </c>
      <c r="I56" s="1">
        <v>543.61</v>
      </c>
      <c r="J56" s="1">
        <v>473.89594921266394</v>
      </c>
      <c r="K56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57" spans="1:11">
      <c r="A57" t="s">
        <v>47</v>
      </c>
      <c r="B57">
        <v>16</v>
      </c>
      <c r="C57">
        <v>90</v>
      </c>
      <c r="D57" t="s">
        <v>10</v>
      </c>
      <c r="E57" t="s">
        <v>33</v>
      </c>
      <c r="F57" t="s">
        <v>33</v>
      </c>
      <c r="G57" t="s">
        <v>9</v>
      </c>
      <c r="H57" t="s">
        <v>28</v>
      </c>
      <c r="I57" s="1">
        <v>557.82000000000005</v>
      </c>
      <c r="J57" s="1">
        <v>486.41884156225416</v>
      </c>
      <c r="K57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58" spans="1:11">
      <c r="A58" t="s">
        <v>47</v>
      </c>
      <c r="B58">
        <v>16</v>
      </c>
      <c r="C58">
        <v>90</v>
      </c>
      <c r="D58" t="s">
        <v>10</v>
      </c>
      <c r="E58" t="s">
        <v>33</v>
      </c>
      <c r="F58" t="s">
        <v>33</v>
      </c>
      <c r="G58" t="s">
        <v>9</v>
      </c>
      <c r="H58" t="s">
        <v>28</v>
      </c>
      <c r="I58" s="1">
        <v>633.12</v>
      </c>
      <c r="J58" s="1">
        <v>552.587361215123</v>
      </c>
      <c r="K58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59" spans="1:11">
      <c r="A59" t="s">
        <v>47</v>
      </c>
      <c r="B59">
        <v>16</v>
      </c>
      <c r="C59">
        <v>90</v>
      </c>
      <c r="D59" t="s">
        <v>10</v>
      </c>
      <c r="E59" t="s">
        <v>33</v>
      </c>
      <c r="F59" t="s">
        <v>33</v>
      </c>
      <c r="G59" t="s">
        <v>9</v>
      </c>
      <c r="H59" t="s">
        <v>29</v>
      </c>
      <c r="I59" s="1">
        <v>684.57</v>
      </c>
      <c r="J59" s="1">
        <v>598.11</v>
      </c>
      <c r="K59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60" spans="1:11">
      <c r="A60" t="s">
        <v>48</v>
      </c>
      <c r="B60">
        <v>30</v>
      </c>
      <c r="C60">
        <v>105</v>
      </c>
      <c r="D60" t="s">
        <v>10</v>
      </c>
      <c r="E60" t="s">
        <v>33</v>
      </c>
      <c r="F60" t="s">
        <v>33</v>
      </c>
      <c r="G60" t="s">
        <v>9</v>
      </c>
      <c r="H60" t="s">
        <v>26</v>
      </c>
      <c r="I60" s="1">
        <v>368.37</v>
      </c>
      <c r="J60" s="1">
        <v>368.37</v>
      </c>
      <c r="K60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61" spans="1:11">
      <c r="A61" t="s">
        <v>48</v>
      </c>
      <c r="B61">
        <v>30</v>
      </c>
      <c r="C61">
        <v>105</v>
      </c>
      <c r="D61" t="s">
        <v>10</v>
      </c>
      <c r="E61" t="s">
        <v>33</v>
      </c>
      <c r="F61" t="s">
        <v>33</v>
      </c>
      <c r="G61" t="s">
        <v>9</v>
      </c>
      <c r="H61" t="s">
        <v>27</v>
      </c>
      <c r="I61" s="1">
        <v>496.71</v>
      </c>
      <c r="J61" s="1">
        <v>432.15</v>
      </c>
      <c r="K61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62" spans="1:11">
      <c r="A62" t="s">
        <v>48</v>
      </c>
      <c r="B62">
        <v>30</v>
      </c>
      <c r="C62">
        <v>105</v>
      </c>
      <c r="D62" t="s">
        <v>33</v>
      </c>
      <c r="E62" t="s">
        <v>33</v>
      </c>
      <c r="F62" t="s">
        <v>33</v>
      </c>
      <c r="G62" t="s">
        <v>9</v>
      </c>
      <c r="H62" t="s">
        <v>27</v>
      </c>
      <c r="I62" s="1">
        <v>439.19</v>
      </c>
      <c r="J62" s="1">
        <v>439.19</v>
      </c>
      <c r="K62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63" spans="1:11">
      <c r="A63" t="s">
        <v>48</v>
      </c>
      <c r="B63">
        <v>30</v>
      </c>
      <c r="C63">
        <v>105</v>
      </c>
      <c r="D63" t="s">
        <v>33</v>
      </c>
      <c r="E63" t="s">
        <v>33</v>
      </c>
      <c r="F63" t="s">
        <v>33</v>
      </c>
      <c r="G63" t="s">
        <v>9</v>
      </c>
      <c r="H63" t="s">
        <v>27</v>
      </c>
      <c r="I63" s="1">
        <v>446.42</v>
      </c>
      <c r="J63" s="1">
        <v>446.42</v>
      </c>
      <c r="K63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64" spans="1:11">
      <c r="A64" t="s">
        <v>48</v>
      </c>
      <c r="B64">
        <v>30</v>
      </c>
      <c r="C64">
        <v>105</v>
      </c>
      <c r="D64" t="s">
        <v>10</v>
      </c>
      <c r="E64" t="s">
        <v>33</v>
      </c>
      <c r="F64" t="s">
        <v>33</v>
      </c>
      <c r="G64" t="s">
        <v>9</v>
      </c>
      <c r="H64" t="s">
        <v>11</v>
      </c>
      <c r="I64" s="1">
        <v>531.88</v>
      </c>
      <c r="J64" s="1">
        <v>531.88</v>
      </c>
      <c r="K64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65" spans="1:11">
      <c r="A65" t="s">
        <v>48</v>
      </c>
      <c r="B65">
        <v>30</v>
      </c>
      <c r="C65">
        <v>105</v>
      </c>
      <c r="D65" t="s">
        <v>10</v>
      </c>
      <c r="E65" t="s">
        <v>33</v>
      </c>
      <c r="F65" t="s">
        <v>33</v>
      </c>
      <c r="G65" t="s">
        <v>9</v>
      </c>
      <c r="H65" t="s">
        <v>11</v>
      </c>
      <c r="I65" s="1">
        <v>557.89</v>
      </c>
      <c r="J65" s="1">
        <v>557.89</v>
      </c>
      <c r="K65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66" spans="1:11">
      <c r="A66" t="s">
        <v>48</v>
      </c>
      <c r="B66">
        <v>30</v>
      </c>
      <c r="C66">
        <v>105</v>
      </c>
      <c r="D66" t="s">
        <v>10</v>
      </c>
      <c r="E66" t="s">
        <v>33</v>
      </c>
      <c r="F66" t="s">
        <v>33</v>
      </c>
      <c r="G66" t="s">
        <v>9</v>
      </c>
      <c r="H66" t="s">
        <v>28</v>
      </c>
      <c r="I66" s="1">
        <v>592.58000000000004</v>
      </c>
      <c r="J66" s="1">
        <v>592.58000000000004</v>
      </c>
      <c r="K66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67" spans="1:11">
      <c r="A67" t="s">
        <v>48</v>
      </c>
      <c r="B67">
        <v>30</v>
      </c>
      <c r="C67">
        <v>105</v>
      </c>
      <c r="D67" t="s">
        <v>10</v>
      </c>
      <c r="E67" t="s">
        <v>33</v>
      </c>
      <c r="F67" t="s">
        <v>33</v>
      </c>
      <c r="G67" t="s">
        <v>9</v>
      </c>
      <c r="H67" t="s">
        <v>28</v>
      </c>
      <c r="I67" s="1">
        <v>665.81</v>
      </c>
      <c r="J67" s="1">
        <v>665.81</v>
      </c>
      <c r="K67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68" spans="1:11">
      <c r="A68" t="s">
        <v>48</v>
      </c>
      <c r="B68">
        <v>30</v>
      </c>
      <c r="C68">
        <v>105</v>
      </c>
      <c r="D68" t="s">
        <v>10</v>
      </c>
      <c r="E68" t="s">
        <v>33</v>
      </c>
      <c r="F68" t="s">
        <v>33</v>
      </c>
      <c r="G68" t="s">
        <v>9</v>
      </c>
      <c r="H68" t="s">
        <v>29</v>
      </c>
      <c r="I68" s="1">
        <v>725.99</v>
      </c>
      <c r="J68" s="1">
        <v>725.99</v>
      </c>
      <c r="K68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69" spans="1:11">
      <c r="A69" t="s">
        <v>49</v>
      </c>
      <c r="B69">
        <v>47</v>
      </c>
      <c r="C69">
        <v>512</v>
      </c>
      <c r="D69" t="s">
        <v>10</v>
      </c>
      <c r="E69" t="s">
        <v>33</v>
      </c>
      <c r="F69" t="s">
        <v>33</v>
      </c>
      <c r="G69" t="s">
        <v>9</v>
      </c>
      <c r="H69" t="s">
        <v>26</v>
      </c>
      <c r="I69" s="1">
        <f>284.38+33.25</f>
        <v>317.63</v>
      </c>
      <c r="J69" s="1">
        <v>275.25</v>
      </c>
      <c r="K69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70" spans="1:11">
      <c r="A70" t="s">
        <v>49</v>
      </c>
      <c r="B70">
        <v>47</v>
      </c>
      <c r="C70">
        <v>512</v>
      </c>
      <c r="D70" t="s">
        <v>10</v>
      </c>
      <c r="E70" t="s">
        <v>33</v>
      </c>
      <c r="F70" t="s">
        <v>33</v>
      </c>
      <c r="G70" t="s">
        <v>9</v>
      </c>
      <c r="H70" t="s">
        <v>26</v>
      </c>
      <c r="I70" s="1">
        <f>295.74+36.25</f>
        <v>331.99</v>
      </c>
      <c r="J70" s="1">
        <v>287.92</v>
      </c>
      <c r="K70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71" spans="1:11">
      <c r="A71" t="s">
        <v>49</v>
      </c>
      <c r="B71">
        <v>47</v>
      </c>
      <c r="C71">
        <v>512</v>
      </c>
      <c r="D71" t="s">
        <v>10</v>
      </c>
      <c r="E71" t="s">
        <v>33</v>
      </c>
      <c r="F71" t="s">
        <v>33</v>
      </c>
      <c r="G71" t="s">
        <v>9</v>
      </c>
      <c r="H71" t="s">
        <v>27</v>
      </c>
      <c r="I71" s="1">
        <f>381.95+59</f>
        <v>440.95</v>
      </c>
      <c r="J71" s="1">
        <v>384.03</v>
      </c>
      <c r="K71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72" spans="1:11">
      <c r="A72" t="s">
        <v>49</v>
      </c>
      <c r="B72">
        <v>47</v>
      </c>
      <c r="C72">
        <v>512</v>
      </c>
      <c r="D72" t="s">
        <v>10</v>
      </c>
      <c r="E72" t="s">
        <v>33</v>
      </c>
      <c r="F72" t="s">
        <v>33</v>
      </c>
      <c r="G72" t="s">
        <v>9</v>
      </c>
      <c r="H72" t="s">
        <v>27</v>
      </c>
      <c r="I72" s="1">
        <f>401.84+64.25</f>
        <v>466.09</v>
      </c>
      <c r="J72" s="1">
        <v>406.21</v>
      </c>
      <c r="K72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73" spans="1:11">
      <c r="A73" t="s">
        <v>49</v>
      </c>
      <c r="B73">
        <v>47</v>
      </c>
      <c r="C73">
        <v>512</v>
      </c>
      <c r="D73" t="s">
        <v>10</v>
      </c>
      <c r="E73" t="s">
        <v>33</v>
      </c>
      <c r="F73" t="s">
        <v>33</v>
      </c>
      <c r="G73" t="s">
        <v>9</v>
      </c>
      <c r="H73" t="s">
        <v>11</v>
      </c>
      <c r="I73" s="1">
        <f>417.47+67</f>
        <v>484.47</v>
      </c>
      <c r="J73" s="1">
        <v>422.26</v>
      </c>
      <c r="K73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74" spans="1:11">
      <c r="A74" t="s">
        <v>49</v>
      </c>
      <c r="B74">
        <v>47</v>
      </c>
      <c r="C74">
        <v>512</v>
      </c>
      <c r="D74" t="s">
        <v>10</v>
      </c>
      <c r="E74" t="s">
        <v>33</v>
      </c>
      <c r="F74" t="s">
        <v>33</v>
      </c>
      <c r="G74" t="s">
        <v>9</v>
      </c>
      <c r="H74" t="s">
        <v>11</v>
      </c>
      <c r="I74" s="1">
        <f>435.95+73.25</f>
        <v>509.2</v>
      </c>
      <c r="J74" s="1">
        <v>444.23</v>
      </c>
      <c r="K74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75" spans="1:11">
      <c r="A75" t="s">
        <v>49</v>
      </c>
      <c r="B75">
        <v>47</v>
      </c>
      <c r="C75">
        <v>512</v>
      </c>
      <c r="D75" t="s">
        <v>10</v>
      </c>
      <c r="E75" t="s">
        <v>33</v>
      </c>
      <c r="F75" t="s">
        <v>33</v>
      </c>
      <c r="G75" t="s">
        <v>9</v>
      </c>
      <c r="H75" t="s">
        <v>28</v>
      </c>
      <c r="I75" s="1">
        <f>455.84+78.5</f>
        <v>534.33999999999992</v>
      </c>
      <c r="J75" s="1">
        <v>466.41</v>
      </c>
      <c r="K75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76" spans="1:11">
      <c r="A76" t="s">
        <v>49</v>
      </c>
      <c r="B76">
        <v>47</v>
      </c>
      <c r="C76">
        <v>512</v>
      </c>
      <c r="D76" t="s">
        <v>10</v>
      </c>
      <c r="E76" t="s">
        <v>33</v>
      </c>
      <c r="F76" t="s">
        <v>33</v>
      </c>
      <c r="G76" t="s">
        <v>9</v>
      </c>
      <c r="H76" t="s">
        <v>28</v>
      </c>
      <c r="I76" s="1">
        <f>514.1+92.5</f>
        <v>606.6</v>
      </c>
      <c r="J76" s="1">
        <v>529.98</v>
      </c>
      <c r="K76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77" spans="1:11">
      <c r="A77" t="s">
        <v>49</v>
      </c>
      <c r="B77">
        <v>47</v>
      </c>
      <c r="C77">
        <v>512</v>
      </c>
      <c r="D77" t="s">
        <v>10</v>
      </c>
      <c r="E77" t="s">
        <v>33</v>
      </c>
      <c r="F77" t="s">
        <v>33</v>
      </c>
      <c r="G77" t="s">
        <v>9</v>
      </c>
      <c r="H77" t="s">
        <v>29</v>
      </c>
      <c r="I77" s="1">
        <f>542.05+101.25</f>
        <v>643.29999999999995</v>
      </c>
      <c r="J77" s="1">
        <v>562.52</v>
      </c>
      <c r="K77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78" spans="1:11">
      <c r="A78" t="s">
        <v>49</v>
      </c>
      <c r="B78">
        <v>47</v>
      </c>
      <c r="C78">
        <v>512</v>
      </c>
      <c r="D78" t="s">
        <v>10</v>
      </c>
      <c r="E78" t="s">
        <v>33</v>
      </c>
      <c r="F78" t="s">
        <v>33</v>
      </c>
      <c r="G78" t="s">
        <v>9</v>
      </c>
      <c r="H78" t="s">
        <v>29</v>
      </c>
      <c r="I78" s="1">
        <f>559.1+105.75</f>
        <v>664.85</v>
      </c>
      <c r="J78" s="1">
        <v>581.53</v>
      </c>
      <c r="K78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79" spans="1:11">
      <c r="A79" t="s">
        <v>50</v>
      </c>
      <c r="B79">
        <v>50</v>
      </c>
      <c r="C79">
        <v>500</v>
      </c>
      <c r="D79" t="s">
        <v>10</v>
      </c>
      <c r="E79" t="s">
        <v>10</v>
      </c>
      <c r="F79" t="s">
        <v>33</v>
      </c>
      <c r="G79" t="s">
        <v>9</v>
      </c>
      <c r="H79" t="s">
        <v>26</v>
      </c>
      <c r="I79" s="1">
        <v>350.08</v>
      </c>
      <c r="J79" s="1">
        <v>303.32</v>
      </c>
      <c r="K79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80" spans="1:11">
      <c r="A80" t="s">
        <v>50</v>
      </c>
      <c r="B80">
        <v>50</v>
      </c>
      <c r="C80">
        <v>500</v>
      </c>
      <c r="D80" t="s">
        <v>10</v>
      </c>
      <c r="E80" t="s">
        <v>10</v>
      </c>
      <c r="F80" t="s">
        <v>33</v>
      </c>
      <c r="G80" t="s">
        <v>9</v>
      </c>
      <c r="H80" t="s">
        <v>27</v>
      </c>
      <c r="I80" s="1">
        <v>455.28</v>
      </c>
      <c r="J80" s="1">
        <v>396</v>
      </c>
      <c r="K80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81" spans="1:11">
      <c r="A81" t="s">
        <v>50</v>
      </c>
      <c r="B81">
        <v>50</v>
      </c>
      <c r="C81">
        <v>500</v>
      </c>
      <c r="D81" t="s">
        <v>10</v>
      </c>
      <c r="E81" t="s">
        <v>10</v>
      </c>
      <c r="F81" t="s">
        <v>33</v>
      </c>
      <c r="G81" t="s">
        <v>9</v>
      </c>
      <c r="H81" t="s">
        <v>27</v>
      </c>
      <c r="I81" s="1">
        <v>500.13</v>
      </c>
      <c r="J81" s="1">
        <v>435.51</v>
      </c>
      <c r="K81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82" spans="1:11">
      <c r="A82" t="s">
        <v>50</v>
      </c>
      <c r="B82">
        <v>50</v>
      </c>
      <c r="C82">
        <v>500</v>
      </c>
      <c r="D82" t="s">
        <v>33</v>
      </c>
      <c r="E82" t="s">
        <v>10</v>
      </c>
      <c r="F82" t="s">
        <v>33</v>
      </c>
      <c r="G82" t="s">
        <v>9</v>
      </c>
      <c r="H82" t="s">
        <v>11</v>
      </c>
      <c r="I82" s="1">
        <v>488.01</v>
      </c>
      <c r="J82" s="1">
        <v>488.01</v>
      </c>
      <c r="K82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83" spans="1:11">
      <c r="A83" t="s">
        <v>50</v>
      </c>
      <c r="B83">
        <v>50</v>
      </c>
      <c r="C83">
        <v>500</v>
      </c>
      <c r="D83" t="s">
        <v>10</v>
      </c>
      <c r="E83" t="s">
        <v>10</v>
      </c>
      <c r="F83" t="s">
        <v>33</v>
      </c>
      <c r="G83" t="s">
        <v>9</v>
      </c>
      <c r="H83" t="s">
        <v>11</v>
      </c>
      <c r="I83" s="1">
        <v>532.37092331370502</v>
      </c>
      <c r="J83" s="1">
        <v>463.90778481664927</v>
      </c>
      <c r="K83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84" spans="1:11">
      <c r="A84" t="s">
        <v>50</v>
      </c>
      <c r="B84">
        <v>50</v>
      </c>
      <c r="C84">
        <v>500</v>
      </c>
      <c r="D84" t="s">
        <v>10</v>
      </c>
      <c r="E84" t="s">
        <v>10</v>
      </c>
      <c r="F84" t="s">
        <v>33</v>
      </c>
      <c r="G84" t="s">
        <v>9</v>
      </c>
      <c r="H84" t="s">
        <v>11</v>
      </c>
      <c r="I84" s="1">
        <v>580.04999999999995</v>
      </c>
      <c r="J84" s="1">
        <v>505.43</v>
      </c>
      <c r="K84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85" spans="1:11">
      <c r="A85" t="s">
        <v>50</v>
      </c>
      <c r="B85">
        <v>50</v>
      </c>
      <c r="C85">
        <v>500</v>
      </c>
      <c r="D85" t="s">
        <v>10</v>
      </c>
      <c r="E85" t="s">
        <v>10</v>
      </c>
      <c r="F85" t="s">
        <v>33</v>
      </c>
      <c r="G85" t="s">
        <v>9</v>
      </c>
      <c r="H85" t="s">
        <v>28</v>
      </c>
      <c r="I85" s="1">
        <v>571.4</v>
      </c>
      <c r="J85" s="1">
        <v>571.4</v>
      </c>
      <c r="K85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86" spans="1:11">
      <c r="A86" t="s">
        <v>50</v>
      </c>
      <c r="B86">
        <v>50</v>
      </c>
      <c r="C86">
        <v>500</v>
      </c>
      <c r="D86" t="s">
        <v>10</v>
      </c>
      <c r="E86" t="s">
        <v>10</v>
      </c>
      <c r="F86" t="s">
        <v>33</v>
      </c>
      <c r="G86" t="s">
        <v>9</v>
      </c>
      <c r="H86" t="s">
        <v>28</v>
      </c>
      <c r="I86" s="1">
        <v>629.84144436300573</v>
      </c>
      <c r="J86" s="1">
        <v>629.84</v>
      </c>
      <c r="K86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  <row r="87" spans="1:11">
      <c r="A87" t="s">
        <v>50</v>
      </c>
      <c r="B87">
        <v>50</v>
      </c>
      <c r="C87">
        <v>500</v>
      </c>
      <c r="D87" t="s">
        <v>10</v>
      </c>
      <c r="E87" t="s">
        <v>10</v>
      </c>
      <c r="F87" t="s">
        <v>33</v>
      </c>
      <c r="G87" t="s">
        <v>9</v>
      </c>
      <c r="H87" t="s">
        <v>28</v>
      </c>
      <c r="I87" s="1">
        <v>617.22</v>
      </c>
      <c r="J87" s="1">
        <v>617.22</v>
      </c>
      <c r="K87" t="e">
        <f>IF(IF(Tableau1[[#This Row],[PRODUIT]]="LLS",VLOOKUP(Tableau1[[#This Row],[TYPOLOGIE]],BASELOYERMAX,2),""), (IF(Tableau1[[#This Row],[PRODUIT]]="LLTS",VLOOKUP(Tableau1[[#This Row],[TYPOLOGIE]],BASELOYERMAX,3),"")))</f>
        <v>#VALUE!</v>
      </c>
    </row>
  </sheetData>
  <phoneticPr fontId="1" type="noConversion"/>
  <dataValidations count="1">
    <dataValidation type="list" allowBlank="1" showInputMessage="1" showErrorMessage="1" sqref="D2:F87" xr:uid="{B2D642E1-81A6-4083-8C03-F1A997031A73}">
      <formula1>"oui,non"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2B33D0F-E3E9-4A6F-B98B-48F6E7ED1353}">
          <x14:formula1>
            <xm:f>Listes!$C$1:$C$5</xm:f>
          </x14:formula1>
          <xm:sqref>H2:H87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E2366-7DDE-48E6-A13D-BB4C66D0377F}">
  <dimension ref="A1:D25"/>
  <sheetViews>
    <sheetView workbookViewId="0">
      <selection activeCell="A21" sqref="A20:D25"/>
    </sheetView>
  </sheetViews>
  <sheetFormatPr baseColWidth="10" defaultRowHeight="14.5"/>
  <cols>
    <col min="1" max="1" width="12.08984375" bestFit="1" customWidth="1"/>
  </cols>
  <sheetData>
    <row r="1" spans="1:3">
      <c r="A1" t="s">
        <v>12</v>
      </c>
      <c r="C1" t="s">
        <v>26</v>
      </c>
    </row>
    <row r="2" spans="1:3">
      <c r="A2" t="s">
        <v>13</v>
      </c>
      <c r="C2" t="s">
        <v>27</v>
      </c>
    </row>
    <row r="3" spans="1:3">
      <c r="A3" t="s">
        <v>14</v>
      </c>
      <c r="C3" t="s">
        <v>11</v>
      </c>
    </row>
    <row r="4" spans="1:3">
      <c r="A4" t="s">
        <v>15</v>
      </c>
      <c r="C4" t="s">
        <v>28</v>
      </c>
    </row>
    <row r="5" spans="1:3">
      <c r="A5" t="s">
        <v>16</v>
      </c>
      <c r="C5" t="s">
        <v>29</v>
      </c>
    </row>
    <row r="6" spans="1:3">
      <c r="A6" t="s">
        <v>17</v>
      </c>
    </row>
    <row r="7" spans="1:3">
      <c r="A7" t="s">
        <v>18</v>
      </c>
    </row>
    <row r="8" spans="1:3">
      <c r="A8" t="s">
        <v>19</v>
      </c>
    </row>
    <row r="9" spans="1:3">
      <c r="A9" t="s">
        <v>20</v>
      </c>
    </row>
    <row r="10" spans="1:3">
      <c r="A10" t="s">
        <v>21</v>
      </c>
    </row>
    <row r="11" spans="1:3">
      <c r="A11" t="s">
        <v>22</v>
      </c>
    </row>
    <row r="12" spans="1:3">
      <c r="A12" t="s">
        <v>23</v>
      </c>
    </row>
    <row r="13" spans="1:3">
      <c r="A13" t="s">
        <v>24</v>
      </c>
    </row>
    <row r="14" spans="1:3">
      <c r="A14" t="s">
        <v>25</v>
      </c>
    </row>
    <row r="18" spans="1:4">
      <c r="A18" s="6" t="s">
        <v>51</v>
      </c>
      <c r="B18" s="6"/>
      <c r="C18" s="6"/>
      <c r="D18" s="6"/>
    </row>
    <row r="19" spans="1:4">
      <c r="A19" s="2"/>
      <c r="B19" s="3" t="s">
        <v>37</v>
      </c>
      <c r="C19" s="3" t="s">
        <v>9</v>
      </c>
      <c r="D19" s="3" t="s">
        <v>52</v>
      </c>
    </row>
    <row r="20" spans="1:4">
      <c r="A20" t="s">
        <v>53</v>
      </c>
      <c r="B20" s="4">
        <v>370</v>
      </c>
      <c r="C20" s="4">
        <v>370</v>
      </c>
      <c r="D20" s="5"/>
    </row>
    <row r="21" spans="1:4">
      <c r="A21" t="s">
        <v>26</v>
      </c>
      <c r="B21" s="4">
        <v>370</v>
      </c>
      <c r="C21" s="4">
        <v>370</v>
      </c>
      <c r="D21" s="5"/>
    </row>
    <row r="22" spans="1:4">
      <c r="A22" t="s">
        <v>27</v>
      </c>
      <c r="B22" s="4">
        <v>414</v>
      </c>
      <c r="C22" s="4">
        <v>370</v>
      </c>
      <c r="D22" s="5"/>
    </row>
    <row r="23" spans="1:4">
      <c r="A23" t="s">
        <v>11</v>
      </c>
      <c r="B23" s="4">
        <v>620</v>
      </c>
      <c r="C23" s="4">
        <v>600</v>
      </c>
      <c r="D23" s="4">
        <v>730</v>
      </c>
    </row>
    <row r="24" spans="1:4">
      <c r="A24" t="s">
        <v>28</v>
      </c>
      <c r="B24" s="4">
        <v>700</v>
      </c>
      <c r="C24" s="4">
        <v>650</v>
      </c>
      <c r="D24" s="4">
        <v>830</v>
      </c>
    </row>
    <row r="25" spans="1:4">
      <c r="A25" t="s">
        <v>29</v>
      </c>
      <c r="B25" s="4">
        <v>800</v>
      </c>
      <c r="C25" s="4">
        <v>750</v>
      </c>
      <c r="D25" s="4">
        <v>930</v>
      </c>
    </row>
  </sheetData>
  <mergeCells count="1">
    <mergeCell ref="A18:D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Listes</vt:lpstr>
      <vt:lpstr>BASELOYERMAX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Nathalie BLANDINO</cp:lastModifiedBy>
  <dcterms:created xsi:type="dcterms:W3CDTF">2020-07-06T07:46:56Z</dcterms:created>
  <dcterms:modified xsi:type="dcterms:W3CDTF">2020-07-07T09:06:38Z</dcterms:modified>
</cp:coreProperties>
</file>